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55" windowHeight="10890"/>
  </bookViews>
  <sheets>
    <sheet name="A" sheetId="1" r:id="rId1"/>
    <sheet name="A (2)" sheetId="3" r:id="rId2"/>
    <sheet name="Feuil1" sheetId="2" r:id="rId3"/>
  </sheets>
  <definedNames>
    <definedName name="_xlnm.Print_Titles" localSheetId="0">A!$1:$1</definedName>
    <definedName name="_xlnm.Print_Titles" localSheetId="1">'A (2)'!$1:$1</definedName>
  </definedNames>
  <calcPr calcId="162913"/>
</workbook>
</file>

<file path=xl/calcChain.xml><?xml version="1.0" encoding="utf-8"?>
<calcChain xmlns="http://schemas.openxmlformats.org/spreadsheetml/2006/main">
  <c r="B12" i="1" l="1"/>
  <c r="D12" i="3" l="1"/>
  <c r="B12" i="3"/>
  <c r="D12" i="1" l="1"/>
  <c r="I29" i="2"/>
  <c r="J29" i="2" s="1"/>
  <c r="H24" i="2"/>
  <c r="I24" i="2" s="1"/>
  <c r="J24" i="2" s="1"/>
  <c r="H23" i="2"/>
  <c r="I23" i="2" s="1"/>
  <c r="J23" i="2" s="1"/>
  <c r="H22" i="2"/>
  <c r="I22" i="2" s="1"/>
  <c r="J22" i="2" s="1"/>
  <c r="H21" i="2"/>
  <c r="I21" i="2"/>
  <c r="J21" i="2" s="1"/>
  <c r="J20" i="2"/>
  <c r="I20" i="2"/>
  <c r="I19" i="2"/>
  <c r="J19" i="2" s="1"/>
  <c r="J18" i="2"/>
  <c r="I18" i="2"/>
  <c r="I17" i="2"/>
  <c r="J17" i="2" s="1"/>
  <c r="G13" i="2"/>
  <c r="I12" i="2"/>
  <c r="J12" i="2" s="1"/>
  <c r="I11" i="2"/>
  <c r="J11" i="2"/>
  <c r="I10" i="2"/>
  <c r="J10" i="2" s="1"/>
  <c r="H9" i="2"/>
  <c r="I9" i="2"/>
  <c r="J9" i="2" s="1"/>
  <c r="I8" i="2"/>
  <c r="J8" i="2" s="1"/>
  <c r="J7" i="2"/>
  <c r="I7" i="2"/>
  <c r="I6" i="2"/>
  <c r="J6" i="2" s="1"/>
  <c r="J5" i="2"/>
  <c r="I5" i="2"/>
  <c r="I4" i="2"/>
  <c r="J4" i="2" s="1"/>
  <c r="K39" i="2"/>
  <c r="H39" i="2"/>
  <c r="G39" i="2"/>
  <c r="I38" i="2"/>
  <c r="J38" i="2"/>
  <c r="I37" i="2"/>
  <c r="J37" i="2"/>
  <c r="K33" i="2"/>
  <c r="H33" i="2"/>
  <c r="G33" i="2"/>
  <c r="I32" i="2"/>
  <c r="J32" i="2" s="1"/>
  <c r="J31" i="2"/>
  <c r="I31" i="2"/>
  <c r="I30" i="2"/>
  <c r="J30" i="2" s="1"/>
  <c r="K25" i="2"/>
  <c r="G25" i="2"/>
  <c r="H25" i="2"/>
  <c r="K13" i="2"/>
  <c r="H13" i="2"/>
</calcChain>
</file>

<file path=xl/sharedStrings.xml><?xml version="1.0" encoding="utf-8"?>
<sst xmlns="http://schemas.openxmlformats.org/spreadsheetml/2006/main" count="166" uniqueCount="72">
  <si>
    <t>Facture</t>
  </si>
  <si>
    <t>CHAR</t>
  </si>
  <si>
    <t>COUV</t>
  </si>
  <si>
    <t>BARD</t>
  </si>
  <si>
    <t>SERR</t>
  </si>
  <si>
    <t>ETAN</t>
  </si>
  <si>
    <t>LACTALIS INVESTISSEMENTS</t>
  </si>
  <si>
    <t>3059</t>
  </si>
  <si>
    <t xml:space="preserve">20170027_x000D_
20170535_x000D_
20170336_x000D_
20160253_x000D_
20170132_x000D_
20160467_x000D_
20160413_x000D_
20170183_x000D_
20170291_x000D_
20160307_x000D_
20160514_x000D_
</t>
  </si>
  <si>
    <t xml:space="preserve">31/01/2017_x000D_
30/11/2017_x000D_
31/07/2017_x000D_
30/06/2016_x000D_
31/03/2017_x000D_
30/11/2016_x000D_
31/10/2016_x000D_
30/04/2017_x000D_
30/06/2017_x000D_
31/07/2016_x000D_
31/12/2016_x000D_
</t>
  </si>
  <si>
    <t xml:space="preserve">  15272.40_x000D_
   2115.20_x000D_
  10964.80_x000D_
  44745.00_x000D_
   3832.00_x000D_
   5395.70_x000D_
  10744.90_x000D_
  25058.00_x000D_
  36694.80_x000D_
  23010.00_x000D_
  39419.20_x000D_
</t>
  </si>
  <si>
    <t xml:space="preserve">20170027_x000D_
20170535_x000D_
20160253_x000D_
20170336_x000D_
20170132_x000D_
20160467_x000D_
20160413_x000D_
20170183_x000D_
20160307_x000D_
20170291_x000D_
20160514_x000D_
</t>
  </si>
  <si>
    <t xml:space="preserve">31/01/2017_x000D_
30/11/2017_x000D_
30/06/2016_x000D_
31/07/2017_x000D_
31/03/2017_x000D_
30/11/2016_x000D_
31/10/2016_x000D_
30/04/2017_x000D_
31/07/2016_x000D_
30/06/2017_x000D_
31/12/2016_x000D_
</t>
  </si>
  <si>
    <t xml:space="preserve">  15272.40_x000D_
   2115.20_x000D_
  44745.00_x000D_
  10964.80_x000D_
   3832.00_x000D_
   5395.70_x000D_
  10744.90_x000D_
  25058.00_x000D_
  23010.00_x000D_
  36694.80_x000D_
  39419.20_x000D_
</t>
  </si>
  <si>
    <t xml:space="preserve">20170027_x000D_
20160253_x000D_
20170535_x000D_
20170336_x000D_
20170132_x000D_
20160467_x000D_
20160413_x000D_
20160307_x000D_
20170183_x000D_
20160514_x000D_
20170291_x000D_
</t>
  </si>
  <si>
    <t xml:space="preserve">31/01/2017_x000D_
30/06/2016_x000D_
30/11/2017_x000D_
31/07/2017_x000D_
31/03/2017_x000D_
30/11/2016_x000D_
31/10/2016_x000D_
31/07/2016_x000D_
30/04/2017_x000D_
31/12/2016_x000D_
30/06/2017_x000D_
</t>
  </si>
  <si>
    <t xml:space="preserve">  15272.40_x000D_
  44745.00_x000D_
   2115.20_x000D_
  10964.80_x000D_
   3832.00_x000D_
   5395.70_x000D_
  10744.90_x000D_
  23010.00_x000D_
  25058.00_x000D_
  39419.20_x000D_
  36694.80_x000D_
</t>
  </si>
  <si>
    <t>3128</t>
  </si>
  <si>
    <t xml:space="preserve">20170184_x000D_
20160516_x000D_
20170029_x000D_
20160333_x000D_
20170537_x000D_
20170130_x000D_
20160469_x000D_
20160377_x000D_
20160417_x000D_
</t>
  </si>
  <si>
    <t xml:space="preserve">30/04/2017_x000D_
31/12/2016_x000D_
31/01/2017_x000D_
25/08/2016_x000D_
30/11/2017_x000D_
31/03/2017_x000D_
30/11/2016_x000D_
30/09/2016_x000D_
31/10/2016_x000D_
</t>
  </si>
  <si>
    <t xml:space="preserve">   6584.44_x000D_
  13773.94_x000D_
   6272.89_x000D_
   3194.85_x000D_
   2608.80_x000D_
   9313.44_x000D_
  18028.32_x000D_
   5581.60_x000D_
  64746.85_x000D_
</t>
  </si>
  <si>
    <t xml:space="preserve">20160417_x000D_
20170184_x000D_
20160516_x000D_
20170029_x000D_
20160333_x000D_
20170537_x000D_
20170130_x000D_
20160469_x000D_
20160377_x000D_
</t>
  </si>
  <si>
    <t xml:space="preserve">31/10/2016_x000D_
30/04/2017_x000D_
31/12/2016_x000D_
31/01/2017_x000D_
25/08/2016_x000D_
30/11/2017_x000D_
31/03/2017_x000D_
30/11/2016_x000D_
30/09/2016_x000D_
</t>
  </si>
  <si>
    <t xml:space="preserve">  64746.85_x000D_
   6584.44_x000D_
  13773.94_x000D_
   6272.89_x000D_
   3194.85_x000D_
   2608.80_x000D_
   9313.44_x000D_
  18028.32_x000D_
   5581.60_x000D_
</t>
  </si>
  <si>
    <t xml:space="preserve">20160377_x000D_
20160417_x000D_
20170184_x000D_
20160516_x000D_
20170029_x000D_
20160333_x000D_
20170537_x000D_
20160469_x000D_
20170130_x000D_
</t>
  </si>
  <si>
    <t xml:space="preserve">30/09/2016_x000D_
31/10/2016_x000D_
30/04/2017_x000D_
31/12/2016_x000D_
31/01/2017_x000D_
25/08/2016_x000D_
30/11/2017_x000D_
30/11/2016_x000D_
31/03/2017_x000D_
</t>
  </si>
  <si>
    <t xml:space="preserve">   5581.60_x000D_
  64746.85_x000D_
   6584.44_x000D_
  13773.94_x000D_
   6272.89_x000D_
   3194.85_x000D_
   2608.80_x000D_
  18028.32_x000D_
   9313.44_x000D_
</t>
  </si>
  <si>
    <t>3360</t>
  </si>
  <si>
    <t>3369</t>
  </si>
  <si>
    <t xml:space="preserve">30/09/2017_x000D_
</t>
  </si>
  <si>
    <t>3519</t>
  </si>
  <si>
    <t>SNC SLIP AND CO</t>
  </si>
  <si>
    <t xml:space="preserve">20170394_x000D_
20170345_x000D_
20170305_x000D_
20170433_x000D_
</t>
  </si>
  <si>
    <t xml:space="preserve">31/08/2017_x000D_
31/07/2017_x000D_
30/06/2017_x000D_
30/09/2017_x000D_
</t>
  </si>
  <si>
    <t xml:space="preserve">  22404.50_x000D_
    659.20_x000D_
   4875.48_x000D_
   1277.82_x000D_
</t>
  </si>
  <si>
    <t>3545</t>
  </si>
  <si>
    <t xml:space="preserve">20170436_x000D_
</t>
  </si>
  <si>
    <t xml:space="preserve">   2150.00_x000D_
</t>
  </si>
  <si>
    <t>3598</t>
  </si>
  <si>
    <t xml:space="preserve">20170443_x000D_
20170390_x000D_
</t>
  </si>
  <si>
    <t xml:space="preserve">30/09/2017_x000D_
31/08/2017_x000D_
</t>
  </si>
  <si>
    <t xml:space="preserve">   5147.11_x000D_
   5152.89_x000D_
</t>
  </si>
  <si>
    <t>3613</t>
  </si>
  <si>
    <t xml:space="preserve">20170446_x000D_
</t>
  </si>
  <si>
    <t xml:space="preserve">   4712.50_x000D_
</t>
  </si>
  <si>
    <t>3622</t>
  </si>
  <si>
    <t xml:space="preserve">20170447_x000D_
</t>
  </si>
  <si>
    <t xml:space="preserve">    724.00_x000D_
</t>
  </si>
  <si>
    <t>3685</t>
  </si>
  <si>
    <t xml:space="preserve">20170463_x000D_
</t>
  </si>
  <si>
    <t xml:space="preserve">17/10/2017_x000D_
</t>
  </si>
  <si>
    <t xml:space="preserve">   1630.00_x000D_
</t>
  </si>
  <si>
    <t>3739</t>
  </si>
  <si>
    <t>3746</t>
  </si>
  <si>
    <t>3749</t>
  </si>
  <si>
    <t>3750</t>
  </si>
  <si>
    <t>3753</t>
  </si>
  <si>
    <t>3754</t>
  </si>
  <si>
    <t>3757</t>
  </si>
  <si>
    <t>20170131_x000D_
20170539_x000D_
20170429_x000D_
20170187_x000D_
20170337_x000D_
20170080_x000D_
20170307</t>
  </si>
  <si>
    <t>31/03/2017_x000D_
30/11/2017_x000D_
30/09/2017_x000D_
30/04/2017_x000D_
31/07/2017_x000D_
28/02/2017_x000D_
30/06/2017</t>
  </si>
  <si>
    <t xml:space="preserve">  20328.00_x000D_
    948.00_x000D_
   8383.00_x000D_
  11600.00_x000D_
   2987.40_x000D_
  43139.60_x000D_
- 19386,00</t>
  </si>
  <si>
    <t>20170128_x000D_
20170129</t>
  </si>
  <si>
    <t>31/03/2017_x000D_
31/03/2017</t>
  </si>
  <si>
    <t xml:space="preserve">  21115.00_x000D_
- 10115.00</t>
  </si>
  <si>
    <t>LACTALIS DOMFRONT</t>
  </si>
  <si>
    <t>LACTALIS MAYENNE</t>
  </si>
  <si>
    <t>SLIP AND CO</t>
  </si>
  <si>
    <t>GSK</t>
  </si>
  <si>
    <t>GLAXOWELLCOME PRODUCTION</t>
  </si>
  <si>
    <t>N° de commande</t>
  </si>
  <si>
    <t>Somme souhaitée: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</si>
</sst>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charset val="1"/>
    </font>
    <font>
      <sz val="8"/>
      <color indexed="0"/>
      <name val="MS Shell Dlg"/>
    </font>
    <font>
      <sz val="8"/>
      <color indexed="0"/>
      <name val="MS Shell Dlg"/>
      <charset val="1"/>
    </font>
    <font>
      <sz val="10"/>
      <name val="Arial"/>
      <family val="2"/>
    </font>
    <font>
      <sz val="8"/>
      <name val="MS Sans Serif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indexed="1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3" fillId="0" borderId="0" xfId="0" applyFont="1"/>
    <xf numFmtId="0" fontId="1" fillId="4" borderId="1" xfId="1" applyFon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 applyProtection="1">
      <alignment horizontal="left" vertical="center" wrapText="1"/>
    </xf>
    <xf numFmtId="0" fontId="2" fillId="4" borderId="1" xfId="1" applyNumberFormat="1" applyFont="1" applyFill="1" applyBorder="1" applyAlignment="1" applyProtection="1">
      <alignment horizontal="left" vertical="center"/>
    </xf>
    <xf numFmtId="4" fontId="2" fillId="6" borderId="1" xfId="1" applyNumberFormat="1" applyFont="1" applyFill="1" applyBorder="1" applyAlignment="1" applyProtection="1">
      <alignment horizontal="right" vertical="center"/>
    </xf>
    <xf numFmtId="4" fontId="2" fillId="7" borderId="1" xfId="1" applyNumberFormat="1" applyFont="1" applyFill="1" applyBorder="1" applyAlignment="1" applyProtection="1">
      <alignment horizontal="right" vertical="center"/>
    </xf>
    <xf numFmtId="4" fontId="2" fillId="5" borderId="1" xfId="1" applyNumberFormat="1" applyFont="1" applyFill="1" applyBorder="1" applyAlignment="1" applyProtection="1">
      <alignment horizontal="right" vertical="center"/>
    </xf>
    <xf numFmtId="4" fontId="2" fillId="8" borderId="1" xfId="1" applyNumberFormat="1" applyFont="1" applyFill="1" applyBorder="1" applyAlignment="1" applyProtection="1">
      <alignment horizontal="right" vertical="center"/>
    </xf>
    <xf numFmtId="4" fontId="2" fillId="9" borderId="1" xfId="1" applyNumberFormat="1" applyFont="1" applyFill="1" applyBorder="1" applyAlignment="1" applyProtection="1">
      <alignment horizontal="right" vertical="center"/>
    </xf>
    <xf numFmtId="0" fontId="2" fillId="2" borderId="1" xfId="1" applyNumberFormat="1" applyFont="1" applyFill="1" applyBorder="1" applyAlignment="1" applyProtection="1">
      <alignment horizontal="left" vertical="center" wrapText="1"/>
    </xf>
    <xf numFmtId="0" fontId="0" fillId="0" borderId="0" xfId="0" applyFont="1"/>
    <xf numFmtId="0" fontId="5" fillId="0" borderId="0" xfId="0" applyFont="1"/>
    <xf numFmtId="4" fontId="2" fillId="10" borderId="1" xfId="1" applyNumberFormat="1" applyFont="1" applyFill="1" applyBorder="1" applyAlignment="1" applyProtection="1">
      <alignment horizontal="right" vertical="center"/>
    </xf>
    <xf numFmtId="4" fontId="5" fillId="0" borderId="0" xfId="0" applyNumberFormat="1" applyFont="1"/>
    <xf numFmtId="3" fontId="2" fillId="5" borderId="1" xfId="1" applyNumberFormat="1" applyFont="1" applyFill="1" applyBorder="1" applyAlignment="1" applyProtection="1">
      <alignment horizontal="center" vertical="center"/>
    </xf>
    <xf numFmtId="0" fontId="2" fillId="4" borderId="1" xfId="1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11" borderId="1" xfId="1" applyNumberFormat="1" applyFont="1" applyFill="1" applyBorder="1" applyAlignment="1" applyProtection="1">
      <alignment horizontal="center" vertical="center"/>
    </xf>
    <xf numFmtId="0" fontId="2" fillId="12" borderId="1" xfId="1" applyNumberFormat="1" applyFont="1" applyFill="1" applyBorder="1" applyAlignment="1" applyProtection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1F9FE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43962</xdr:colOff>
      <xdr:row>0</xdr:row>
      <xdr:rowOff>51290</xdr:rowOff>
    </xdr:from>
    <xdr:to>
      <xdr:col>2</xdr:col>
      <xdr:colOff>725366</xdr:colOff>
      <xdr:row>0</xdr:row>
      <xdr:rowOff>293078</xdr:rowOff>
    </xdr:to>
    <xdr:sp macro="[0]!Somme" textlink="">
      <xdr:nvSpPr>
        <xdr:cNvPr id="2" name="ZoneTexte 1"/>
        <xdr:cNvSpPr txBox="1"/>
      </xdr:nvSpPr>
      <xdr:spPr>
        <a:xfrm>
          <a:off x="1472712" y="51290"/>
          <a:ext cx="681404" cy="241788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Somme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tabSelected="1" zoomScale="130" zoomScaleNormal="130" workbookViewId="0">
      <pane ySplit="1" topLeftCell="A2" activePane="bottomLeft" state="frozen"/>
      <selection pane="bottomLeft" activeCell="C13" sqref="C13"/>
    </sheetView>
  </sheetViews>
  <sheetFormatPr baseColWidth="10" defaultRowHeight="12.75" x14ac:dyDescent="0.2"/>
  <cols>
    <col min="1" max="1" width="10.5703125" customWidth="1"/>
    <col min="2" max="2" width="10.85546875" bestFit="1" customWidth="1"/>
  </cols>
  <sheetData>
    <row r="1" spans="1:4" ht="25.5" x14ac:dyDescent="0.2">
      <c r="A1" s="1" t="s">
        <v>70</v>
      </c>
      <c r="B1" s="2" t="s">
        <v>0</v>
      </c>
      <c r="D1" s="19" t="s">
        <v>71</v>
      </c>
    </row>
    <row r="2" spans="1:4" x14ac:dyDescent="0.2">
      <c r="A2" s="16" t="s">
        <v>52</v>
      </c>
      <c r="B2" s="15">
        <v>1</v>
      </c>
      <c r="D2">
        <v>1</v>
      </c>
    </row>
    <row r="3" spans="1:4" x14ac:dyDescent="0.2">
      <c r="A3" s="16" t="s">
        <v>53</v>
      </c>
      <c r="B3" s="15">
        <v>2</v>
      </c>
      <c r="D3">
        <v>2</v>
      </c>
    </row>
    <row r="4" spans="1:4" x14ac:dyDescent="0.2">
      <c r="A4" s="20" t="s">
        <v>54</v>
      </c>
      <c r="B4" s="15">
        <v>3</v>
      </c>
      <c r="D4">
        <v>12</v>
      </c>
    </row>
    <row r="5" spans="1:4" x14ac:dyDescent="0.2">
      <c r="A5" s="20" t="s">
        <v>54</v>
      </c>
      <c r="B5" s="15">
        <v>4</v>
      </c>
    </row>
    <row r="6" spans="1:4" x14ac:dyDescent="0.2">
      <c r="A6" s="20" t="s">
        <v>54</v>
      </c>
      <c r="B6" s="15">
        <v>5</v>
      </c>
    </row>
    <row r="7" spans="1:4" x14ac:dyDescent="0.2">
      <c r="A7" s="16" t="s">
        <v>55</v>
      </c>
      <c r="B7" s="15">
        <v>6</v>
      </c>
      <c r="D7">
        <v>6</v>
      </c>
    </row>
    <row r="8" spans="1:4" x14ac:dyDescent="0.2">
      <c r="A8" s="16" t="s">
        <v>56</v>
      </c>
      <c r="B8" s="15">
        <v>7</v>
      </c>
      <c r="D8">
        <v>7</v>
      </c>
    </row>
    <row r="9" spans="1:4" x14ac:dyDescent="0.2">
      <c r="A9" s="16" t="s">
        <v>57</v>
      </c>
      <c r="B9" s="15">
        <v>8</v>
      </c>
      <c r="D9">
        <v>8</v>
      </c>
    </row>
    <row r="10" spans="1:4" x14ac:dyDescent="0.2">
      <c r="A10" s="21" t="s">
        <v>58</v>
      </c>
      <c r="B10" s="15">
        <v>9</v>
      </c>
      <c r="D10">
        <v>19</v>
      </c>
    </row>
    <row r="11" spans="1:4" x14ac:dyDescent="0.2">
      <c r="A11" s="21">
        <v>3757</v>
      </c>
      <c r="B11" s="15">
        <v>10</v>
      </c>
    </row>
    <row r="12" spans="1:4" x14ac:dyDescent="0.2">
      <c r="A12" s="17"/>
      <c r="B12" s="18">
        <f>SUM(B2:B11)</f>
        <v>55</v>
      </c>
      <c r="C12" s="18"/>
      <c r="D12" s="18">
        <f>SUM(D2:D11)</f>
        <v>55</v>
      </c>
    </row>
  </sheetData>
  <sortState ref="A2:B11">
    <sortCondition ref="A2"/>
  </sortState>
  <pageMargins left="0.19685039370078741" right="0.19685039370078741" top="0.59055118110236227" bottom="0.39370078740157483" header="0" footer="0"/>
  <pageSetup paperSize="9" scale="90" orientation="landscape" verticalDpi="0" r:id="rId1"/>
  <headerFooter alignWithMargins="0">
    <oddHeader>&amp;LABIL&amp;CEn-cours au 31/12/2017&amp;R&amp;D</oddHeader>
    <oddFooter>&amp;RPage 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2"/>
  <sheetViews>
    <sheetView zoomScale="130" zoomScaleNormal="130" workbookViewId="0">
      <pane ySplit="1" topLeftCell="A2" activePane="bottomLeft" state="frozen"/>
      <selection pane="bottomLeft" sqref="A1:B12"/>
    </sheetView>
  </sheetViews>
  <sheetFormatPr baseColWidth="10" defaultRowHeight="12.75" x14ac:dyDescent="0.2"/>
  <cols>
    <col min="1" max="1" width="10.5703125" customWidth="1"/>
    <col min="2" max="2" width="10.85546875" bestFit="1" customWidth="1"/>
  </cols>
  <sheetData>
    <row r="1" spans="1:4" ht="25.5" x14ac:dyDescent="0.2">
      <c r="A1" s="1" t="s">
        <v>70</v>
      </c>
      <c r="B1" s="2" t="s">
        <v>0</v>
      </c>
      <c r="D1" s="19" t="s">
        <v>71</v>
      </c>
    </row>
    <row r="2" spans="1:4" x14ac:dyDescent="0.2">
      <c r="A2" s="16" t="s">
        <v>52</v>
      </c>
      <c r="B2" s="15">
        <v>1</v>
      </c>
      <c r="D2">
        <v>1</v>
      </c>
    </row>
    <row r="3" spans="1:4" x14ac:dyDescent="0.2">
      <c r="A3" s="16" t="s">
        <v>53</v>
      </c>
      <c r="B3" s="15">
        <v>2</v>
      </c>
      <c r="D3">
        <v>2</v>
      </c>
    </row>
    <row r="4" spans="1:4" x14ac:dyDescent="0.2">
      <c r="A4" s="20" t="s">
        <v>54</v>
      </c>
      <c r="B4" s="15">
        <v>3</v>
      </c>
      <c r="D4">
        <v>12</v>
      </c>
    </row>
    <row r="5" spans="1:4" x14ac:dyDescent="0.2">
      <c r="A5" s="20" t="s">
        <v>54</v>
      </c>
      <c r="B5" s="15">
        <v>4</v>
      </c>
    </row>
    <row r="6" spans="1:4" x14ac:dyDescent="0.2">
      <c r="A6" s="20" t="s">
        <v>54</v>
      </c>
      <c r="B6" s="15">
        <v>5</v>
      </c>
    </row>
    <row r="7" spans="1:4" x14ac:dyDescent="0.2">
      <c r="A7" s="16" t="s">
        <v>55</v>
      </c>
      <c r="B7" s="15">
        <v>6</v>
      </c>
      <c r="D7">
        <v>6</v>
      </c>
    </row>
    <row r="8" spans="1:4" x14ac:dyDescent="0.2">
      <c r="A8" s="16" t="s">
        <v>56</v>
      </c>
      <c r="B8" s="15">
        <v>7</v>
      </c>
      <c r="D8">
        <v>7</v>
      </c>
    </row>
    <row r="9" spans="1:4" x14ac:dyDescent="0.2">
      <c r="A9" s="16" t="s">
        <v>57</v>
      </c>
      <c r="B9" s="15">
        <v>8</v>
      </c>
      <c r="D9">
        <v>8</v>
      </c>
    </row>
    <row r="10" spans="1:4" x14ac:dyDescent="0.2">
      <c r="A10" s="21" t="s">
        <v>58</v>
      </c>
      <c r="B10" s="15">
        <v>9</v>
      </c>
      <c r="D10">
        <v>19</v>
      </c>
    </row>
    <row r="11" spans="1:4" x14ac:dyDescent="0.2">
      <c r="A11" s="21">
        <v>3757</v>
      </c>
      <c r="B11" s="15">
        <v>10</v>
      </c>
    </row>
    <row r="12" spans="1:4" x14ac:dyDescent="0.2">
      <c r="A12" s="17"/>
      <c r="B12" s="18">
        <f>SUM(B2:B11)</f>
        <v>55</v>
      </c>
      <c r="C12" s="18"/>
      <c r="D12" s="18">
        <f>SUM(D2:D11)</f>
        <v>55</v>
      </c>
    </row>
  </sheetData>
  <pageMargins left="0.19685039370078741" right="0.19685039370078741" top="0.59055118110236227" bottom="0.39370078740157483" header="0" footer="0"/>
  <pageSetup paperSize="9" scale="90" orientation="landscape" verticalDpi="0" r:id="rId1"/>
  <headerFooter alignWithMargins="0">
    <oddHeader>&amp;LABIL&amp;CEn-cours au 31/12/2017&amp;R&amp;D</oddHeader>
    <oddFooter>&amp;RPage 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Q39"/>
  <sheetViews>
    <sheetView topLeftCell="A8" workbookViewId="0">
      <selection activeCell="G13" sqref="G13"/>
    </sheetView>
  </sheetViews>
  <sheetFormatPr baseColWidth="10" defaultRowHeight="12.75" x14ac:dyDescent="0.2"/>
  <cols>
    <col min="1" max="1" width="25" style="12" customWidth="1"/>
    <col min="2" max="2" width="4.42578125" style="12" bestFit="1" customWidth="1"/>
    <col min="3" max="3" width="5.28515625" style="12" bestFit="1" customWidth="1"/>
    <col min="4" max="16384" width="11.42578125" style="12"/>
  </cols>
  <sheetData>
    <row r="2" spans="1:17" x14ac:dyDescent="0.2">
      <c r="A2" s="11" t="s">
        <v>65</v>
      </c>
    </row>
    <row r="4" spans="1:17" ht="126" x14ac:dyDescent="0.2">
      <c r="A4" s="3" t="s">
        <v>6</v>
      </c>
      <c r="B4" s="4" t="s">
        <v>7</v>
      </c>
      <c r="C4" s="4" t="s">
        <v>5</v>
      </c>
      <c r="D4" s="5">
        <v>507</v>
      </c>
      <c r="E4" s="5">
        <v>17491.5</v>
      </c>
      <c r="F4" s="5">
        <v>11045.11</v>
      </c>
      <c r="G4" s="6">
        <v>28536.61</v>
      </c>
      <c r="H4" s="7">
        <v>28275.200000000001</v>
      </c>
      <c r="I4" s="8">
        <f t="shared" ref="I4:I12" si="0">H4</f>
        <v>28275.200000000001</v>
      </c>
      <c r="J4" s="8">
        <f t="shared" ref="J4:J12" si="1">I4-H4</f>
        <v>0</v>
      </c>
      <c r="K4" s="7">
        <v>35344</v>
      </c>
      <c r="L4" s="9">
        <v>0</v>
      </c>
      <c r="M4" s="9">
        <v>0</v>
      </c>
      <c r="N4" s="9">
        <v>0</v>
      </c>
      <c r="O4" s="3" t="s">
        <v>8</v>
      </c>
      <c r="P4" s="3" t="s">
        <v>9</v>
      </c>
      <c r="Q4" s="3" t="s">
        <v>10</v>
      </c>
    </row>
    <row r="5" spans="1:17" ht="126" x14ac:dyDescent="0.2">
      <c r="A5" s="10" t="s">
        <v>6</v>
      </c>
      <c r="B5" s="4" t="s">
        <v>7</v>
      </c>
      <c r="C5" s="4" t="s">
        <v>3</v>
      </c>
      <c r="D5" s="5">
        <v>561</v>
      </c>
      <c r="E5" s="5">
        <v>19354.5</v>
      </c>
      <c r="F5" s="5">
        <v>9183.06</v>
      </c>
      <c r="G5" s="6">
        <v>28537.56</v>
      </c>
      <c r="H5" s="7">
        <v>40162</v>
      </c>
      <c r="I5" s="8">
        <f t="shared" si="0"/>
        <v>40162</v>
      </c>
      <c r="J5" s="8">
        <f t="shared" si="1"/>
        <v>0</v>
      </c>
      <c r="K5" s="7">
        <v>50202.5</v>
      </c>
      <c r="L5" s="9">
        <v>0</v>
      </c>
      <c r="M5" s="9">
        <v>0</v>
      </c>
      <c r="N5" s="9">
        <v>257.66000000000003</v>
      </c>
      <c r="O5" s="10" t="s">
        <v>8</v>
      </c>
      <c r="P5" s="10" t="s">
        <v>9</v>
      </c>
      <c r="Q5" s="10" t="s">
        <v>10</v>
      </c>
    </row>
    <row r="6" spans="1:17" ht="126" x14ac:dyDescent="0.2">
      <c r="A6" s="3" t="s">
        <v>6</v>
      </c>
      <c r="B6" s="4" t="s">
        <v>7</v>
      </c>
      <c r="C6" s="4" t="s">
        <v>1</v>
      </c>
      <c r="D6" s="5">
        <v>1862.91</v>
      </c>
      <c r="E6" s="5">
        <v>63690.79</v>
      </c>
      <c r="F6" s="5">
        <v>49847.21</v>
      </c>
      <c r="G6" s="6">
        <v>113538</v>
      </c>
      <c r="H6" s="7">
        <v>127731.6</v>
      </c>
      <c r="I6" s="8">
        <f t="shared" si="0"/>
        <v>127731.6</v>
      </c>
      <c r="J6" s="8">
        <f t="shared" si="1"/>
        <v>0</v>
      </c>
      <c r="K6" s="7">
        <v>162574.5</v>
      </c>
      <c r="L6" s="9">
        <v>0</v>
      </c>
      <c r="M6" s="9">
        <v>0</v>
      </c>
      <c r="N6" s="9">
        <v>0</v>
      </c>
      <c r="O6" s="3" t="s">
        <v>11</v>
      </c>
      <c r="P6" s="3" t="s">
        <v>12</v>
      </c>
      <c r="Q6" s="3" t="s">
        <v>13</v>
      </c>
    </row>
    <row r="7" spans="1:17" ht="126" x14ac:dyDescent="0.2">
      <c r="A7" s="10" t="s">
        <v>6</v>
      </c>
      <c r="B7" s="4" t="s">
        <v>7</v>
      </c>
      <c r="C7" s="4" t="s">
        <v>4</v>
      </c>
      <c r="D7" s="5">
        <v>168.77</v>
      </c>
      <c r="E7" s="5">
        <v>5800.69</v>
      </c>
      <c r="F7" s="5">
        <v>26860.639999999999</v>
      </c>
      <c r="G7" s="6">
        <v>32661.33</v>
      </c>
      <c r="H7" s="7">
        <v>19286.400000000001</v>
      </c>
      <c r="I7" s="8">
        <f t="shared" si="0"/>
        <v>19286.400000000001</v>
      </c>
      <c r="J7" s="8">
        <f t="shared" si="1"/>
        <v>0</v>
      </c>
      <c r="K7" s="7">
        <v>29633</v>
      </c>
      <c r="L7" s="9">
        <v>0</v>
      </c>
      <c r="M7" s="9">
        <v>0</v>
      </c>
      <c r="N7" s="9">
        <v>0</v>
      </c>
      <c r="O7" s="10" t="s">
        <v>11</v>
      </c>
      <c r="P7" s="10" t="s">
        <v>12</v>
      </c>
      <c r="Q7" s="10" t="s">
        <v>13</v>
      </c>
    </row>
    <row r="8" spans="1:17" ht="126" x14ac:dyDescent="0.2">
      <c r="A8" s="3" t="s">
        <v>6</v>
      </c>
      <c r="B8" s="4" t="s">
        <v>7</v>
      </c>
      <c r="C8" s="4" t="s">
        <v>2</v>
      </c>
      <c r="D8" s="5">
        <v>114.75</v>
      </c>
      <c r="E8" s="5">
        <v>3958.88</v>
      </c>
      <c r="F8" s="5">
        <v>8285.93</v>
      </c>
      <c r="G8" s="6">
        <v>12244.81</v>
      </c>
      <c r="H8" s="7">
        <v>1796.8</v>
      </c>
      <c r="I8" s="8">
        <f t="shared" si="0"/>
        <v>1796.8</v>
      </c>
      <c r="J8" s="8">
        <f t="shared" si="1"/>
        <v>0</v>
      </c>
      <c r="K8" s="7">
        <v>2246</v>
      </c>
      <c r="L8" s="9">
        <v>0</v>
      </c>
      <c r="M8" s="9">
        <v>0</v>
      </c>
      <c r="N8" s="9">
        <v>0</v>
      </c>
      <c r="O8" s="3" t="s">
        <v>14</v>
      </c>
      <c r="P8" s="3" t="s">
        <v>15</v>
      </c>
      <c r="Q8" s="3" t="s">
        <v>16</v>
      </c>
    </row>
    <row r="9" spans="1:17" ht="73.5" x14ac:dyDescent="0.2">
      <c r="A9" s="10" t="s">
        <v>6</v>
      </c>
      <c r="B9" s="4" t="s">
        <v>27</v>
      </c>
      <c r="C9" s="4" t="s">
        <v>1</v>
      </c>
      <c r="D9" s="5">
        <v>6.01</v>
      </c>
      <c r="E9" s="5">
        <v>207.39</v>
      </c>
      <c r="F9" s="5">
        <v>271.81</v>
      </c>
      <c r="G9" s="6">
        <v>479.2</v>
      </c>
      <c r="H9" s="7">
        <f>65479.6-19386</f>
        <v>46093.599999999999</v>
      </c>
      <c r="I9" s="8">
        <f t="shared" si="0"/>
        <v>46093.599999999999</v>
      </c>
      <c r="J9" s="8">
        <f t="shared" si="1"/>
        <v>0</v>
      </c>
      <c r="K9" s="7">
        <v>57617</v>
      </c>
      <c r="L9" s="9">
        <v>0</v>
      </c>
      <c r="M9" s="9">
        <v>0</v>
      </c>
      <c r="N9" s="9">
        <v>0</v>
      </c>
      <c r="O9" s="3" t="s">
        <v>59</v>
      </c>
      <c r="P9" s="3" t="s">
        <v>60</v>
      </c>
      <c r="Q9" s="3" t="s">
        <v>61</v>
      </c>
    </row>
    <row r="10" spans="1:17" ht="73.5" x14ac:dyDescent="0.2">
      <c r="A10" s="3" t="s">
        <v>6</v>
      </c>
      <c r="B10" s="4" t="s">
        <v>27</v>
      </c>
      <c r="C10" s="4" t="s">
        <v>3</v>
      </c>
      <c r="D10" s="5">
        <v>2</v>
      </c>
      <c r="E10" s="5">
        <v>69</v>
      </c>
      <c r="F10" s="5">
        <v>98.94</v>
      </c>
      <c r="G10" s="6">
        <v>167.94</v>
      </c>
      <c r="H10" s="7">
        <v>1224</v>
      </c>
      <c r="I10" s="8">
        <f t="shared" si="0"/>
        <v>1224</v>
      </c>
      <c r="J10" s="8">
        <f t="shared" si="1"/>
        <v>0</v>
      </c>
      <c r="K10" s="7">
        <v>1530</v>
      </c>
      <c r="L10" s="9">
        <v>0</v>
      </c>
      <c r="M10" s="9">
        <v>0</v>
      </c>
      <c r="N10" s="9">
        <v>0</v>
      </c>
      <c r="O10" s="3" t="s">
        <v>59</v>
      </c>
      <c r="P10" s="3" t="s">
        <v>60</v>
      </c>
      <c r="Q10" s="3" t="s">
        <v>61</v>
      </c>
    </row>
    <row r="11" spans="1:17" ht="73.5" x14ac:dyDescent="0.2">
      <c r="A11" s="10" t="s">
        <v>6</v>
      </c>
      <c r="B11" s="4" t="s">
        <v>27</v>
      </c>
      <c r="C11" s="4" t="s">
        <v>5</v>
      </c>
      <c r="D11" s="5">
        <v>0</v>
      </c>
      <c r="E11" s="5">
        <v>0</v>
      </c>
      <c r="F11" s="5">
        <v>580.72</v>
      </c>
      <c r="G11" s="6">
        <v>580.72</v>
      </c>
      <c r="H11" s="7">
        <v>17302.400000000001</v>
      </c>
      <c r="I11" s="8">
        <f t="shared" si="0"/>
        <v>17302.400000000001</v>
      </c>
      <c r="J11" s="8">
        <f t="shared" si="1"/>
        <v>0</v>
      </c>
      <c r="K11" s="7">
        <v>21628</v>
      </c>
      <c r="L11" s="9">
        <v>0</v>
      </c>
      <c r="M11" s="9">
        <v>0</v>
      </c>
      <c r="N11" s="9">
        <v>0</v>
      </c>
      <c r="O11" s="3" t="s">
        <v>59</v>
      </c>
      <c r="P11" s="3" t="s">
        <v>60</v>
      </c>
      <c r="Q11" s="3" t="s">
        <v>61</v>
      </c>
    </row>
    <row r="12" spans="1:17" ht="73.5" x14ac:dyDescent="0.2">
      <c r="A12" s="3" t="s">
        <v>6</v>
      </c>
      <c r="B12" s="4" t="s">
        <v>27</v>
      </c>
      <c r="C12" s="4" t="s">
        <v>4</v>
      </c>
      <c r="D12" s="5">
        <v>0</v>
      </c>
      <c r="E12" s="5">
        <v>0</v>
      </c>
      <c r="F12" s="5">
        <v>0</v>
      </c>
      <c r="G12" s="6">
        <v>0</v>
      </c>
      <c r="H12" s="7">
        <v>3380</v>
      </c>
      <c r="I12" s="8">
        <f t="shared" si="0"/>
        <v>3380</v>
      </c>
      <c r="J12" s="8">
        <f t="shared" si="1"/>
        <v>0</v>
      </c>
      <c r="K12" s="7">
        <v>4225</v>
      </c>
      <c r="L12" s="9">
        <v>0</v>
      </c>
      <c r="M12" s="9">
        <v>0</v>
      </c>
      <c r="N12" s="9">
        <v>0</v>
      </c>
      <c r="O12" s="3" t="s">
        <v>59</v>
      </c>
      <c r="P12" s="3" t="s">
        <v>60</v>
      </c>
      <c r="Q12" s="3" t="s">
        <v>61</v>
      </c>
    </row>
    <row r="13" spans="1:17" x14ac:dyDescent="0.2">
      <c r="G13" s="14">
        <f>SUM(G4:G12)</f>
        <v>216746.17</v>
      </c>
      <c r="H13" s="14">
        <f>SUM(H4:H12)</f>
        <v>285252</v>
      </c>
      <c r="I13" s="14"/>
      <c r="J13" s="14"/>
      <c r="K13" s="14">
        <f>SUM(K4:K12)</f>
        <v>365000</v>
      </c>
    </row>
    <row r="15" spans="1:17" x14ac:dyDescent="0.2">
      <c r="A15" s="11" t="s">
        <v>66</v>
      </c>
    </row>
    <row r="17" spans="1:17" ht="105" x14ac:dyDescent="0.2">
      <c r="A17" s="3" t="s">
        <v>6</v>
      </c>
      <c r="B17" s="4" t="s">
        <v>17</v>
      </c>
      <c r="C17" s="4" t="s">
        <v>1</v>
      </c>
      <c r="D17" s="5">
        <v>611.62</v>
      </c>
      <c r="E17" s="5">
        <v>20909.29</v>
      </c>
      <c r="F17" s="5">
        <v>34447.83</v>
      </c>
      <c r="G17" s="6">
        <v>55357.120000000003</v>
      </c>
      <c r="H17" s="7">
        <v>61535.21</v>
      </c>
      <c r="I17" s="8">
        <f>H17</f>
        <v>61535.21</v>
      </c>
      <c r="J17" s="8">
        <f t="shared" ref="J17:J24" si="2">I17-H17</f>
        <v>0</v>
      </c>
      <c r="K17" s="7">
        <v>76288.45</v>
      </c>
      <c r="L17" s="9">
        <v>0</v>
      </c>
      <c r="M17" s="9">
        <v>0</v>
      </c>
      <c r="N17" s="9">
        <v>0</v>
      </c>
      <c r="O17" s="3" t="s">
        <v>18</v>
      </c>
      <c r="P17" s="3" t="s">
        <v>19</v>
      </c>
      <c r="Q17" s="3" t="s">
        <v>20</v>
      </c>
    </row>
    <row r="18" spans="1:17" ht="105" x14ac:dyDescent="0.2">
      <c r="A18" s="10" t="s">
        <v>6</v>
      </c>
      <c r="B18" s="4" t="s">
        <v>17</v>
      </c>
      <c r="C18" s="4" t="s">
        <v>4</v>
      </c>
      <c r="D18" s="5">
        <v>94.39</v>
      </c>
      <c r="E18" s="5">
        <v>3249.85</v>
      </c>
      <c r="F18" s="5">
        <v>2166.2600000000002</v>
      </c>
      <c r="G18" s="6">
        <v>5416.11</v>
      </c>
      <c r="H18" s="7">
        <v>17369.240000000002</v>
      </c>
      <c r="I18" s="8">
        <f>H18</f>
        <v>17369.240000000002</v>
      </c>
      <c r="J18" s="8">
        <f t="shared" si="2"/>
        <v>0</v>
      </c>
      <c r="K18" s="7">
        <v>21711.55</v>
      </c>
      <c r="L18" s="9">
        <v>0</v>
      </c>
      <c r="M18" s="9">
        <v>0</v>
      </c>
      <c r="N18" s="9">
        <v>0</v>
      </c>
      <c r="O18" s="10" t="s">
        <v>21</v>
      </c>
      <c r="P18" s="10" t="s">
        <v>22</v>
      </c>
      <c r="Q18" s="10" t="s">
        <v>23</v>
      </c>
    </row>
    <row r="19" spans="1:17" ht="105" x14ac:dyDescent="0.2">
      <c r="A19" s="3" t="s">
        <v>6</v>
      </c>
      <c r="B19" s="4" t="s">
        <v>17</v>
      </c>
      <c r="C19" s="4" t="s">
        <v>3</v>
      </c>
      <c r="D19" s="5">
        <v>316.75</v>
      </c>
      <c r="E19" s="5">
        <v>10927.88</v>
      </c>
      <c r="F19" s="5">
        <v>9802.41</v>
      </c>
      <c r="G19" s="6">
        <v>20730.29</v>
      </c>
      <c r="H19" s="7">
        <v>13823.04</v>
      </c>
      <c r="I19" s="8">
        <f>H19-M19</f>
        <v>13702.29</v>
      </c>
      <c r="J19" s="8">
        <f t="shared" si="2"/>
        <v>-120.75</v>
      </c>
      <c r="K19" s="7">
        <v>18202.2</v>
      </c>
      <c r="L19" s="9">
        <v>3.5</v>
      </c>
      <c r="M19" s="9">
        <v>120.75</v>
      </c>
      <c r="N19" s="9">
        <v>0</v>
      </c>
      <c r="O19" s="3" t="s">
        <v>21</v>
      </c>
      <c r="P19" s="3" t="s">
        <v>22</v>
      </c>
      <c r="Q19" s="3" t="s">
        <v>23</v>
      </c>
    </row>
    <row r="20" spans="1:17" ht="105" x14ac:dyDescent="0.2">
      <c r="A20" s="10" t="s">
        <v>6</v>
      </c>
      <c r="B20" s="4" t="s">
        <v>17</v>
      </c>
      <c r="C20" s="4" t="s">
        <v>5</v>
      </c>
      <c r="D20" s="5">
        <v>825</v>
      </c>
      <c r="E20" s="5">
        <v>28462.5</v>
      </c>
      <c r="F20" s="5">
        <v>26497.69</v>
      </c>
      <c r="G20" s="6">
        <v>54960.19</v>
      </c>
      <c r="H20" s="7">
        <v>37377.64</v>
      </c>
      <c r="I20" s="8">
        <f>H20-M20-N20</f>
        <v>35767.909999999996</v>
      </c>
      <c r="J20" s="8">
        <f t="shared" si="2"/>
        <v>-1609.7300000000032</v>
      </c>
      <c r="K20" s="7">
        <v>46797.8</v>
      </c>
      <c r="L20" s="9">
        <v>46</v>
      </c>
      <c r="M20" s="9">
        <v>1587</v>
      </c>
      <c r="N20" s="9">
        <v>22.73</v>
      </c>
      <c r="O20" s="10" t="s">
        <v>24</v>
      </c>
      <c r="P20" s="10" t="s">
        <v>25</v>
      </c>
      <c r="Q20" s="10" t="s">
        <v>26</v>
      </c>
    </row>
    <row r="21" spans="1:17" ht="21" x14ac:dyDescent="0.2">
      <c r="A21" s="3" t="s">
        <v>6</v>
      </c>
      <c r="B21" s="4" t="s">
        <v>28</v>
      </c>
      <c r="C21" s="4" t="s">
        <v>4</v>
      </c>
      <c r="D21" s="5">
        <v>0</v>
      </c>
      <c r="E21" s="5">
        <v>0</v>
      </c>
      <c r="F21" s="5">
        <v>0</v>
      </c>
      <c r="G21" s="6">
        <v>0</v>
      </c>
      <c r="H21" s="7">
        <f>3519.53-1848-2261-1200-1848-1800-1158</f>
        <v>-6595.4699999999993</v>
      </c>
      <c r="I21" s="8">
        <f>H21</f>
        <v>-6595.4699999999993</v>
      </c>
      <c r="J21" s="8">
        <f t="shared" si="2"/>
        <v>0</v>
      </c>
      <c r="K21" s="7">
        <v>-6595.47</v>
      </c>
      <c r="L21" s="9">
        <v>0</v>
      </c>
      <c r="M21" s="9">
        <v>0</v>
      </c>
      <c r="N21" s="9">
        <v>0</v>
      </c>
      <c r="O21" s="10" t="s">
        <v>62</v>
      </c>
      <c r="P21" s="10" t="s">
        <v>63</v>
      </c>
      <c r="Q21" s="10" t="s">
        <v>64</v>
      </c>
    </row>
    <row r="22" spans="1:17" ht="21" x14ac:dyDescent="0.2">
      <c r="A22" s="10" t="s">
        <v>6</v>
      </c>
      <c r="B22" s="4" t="s">
        <v>28</v>
      </c>
      <c r="C22" s="4" t="s">
        <v>1</v>
      </c>
      <c r="D22" s="5">
        <v>0</v>
      </c>
      <c r="E22" s="5">
        <v>0</v>
      </c>
      <c r="F22" s="5">
        <v>0</v>
      </c>
      <c r="G22" s="6">
        <v>0</v>
      </c>
      <c r="H22" s="7">
        <f>1442+5878</f>
        <v>7320</v>
      </c>
      <c r="I22" s="8">
        <f>H22</f>
        <v>7320</v>
      </c>
      <c r="J22" s="8">
        <f t="shared" si="2"/>
        <v>0</v>
      </c>
      <c r="K22" s="7">
        <v>7320</v>
      </c>
      <c r="L22" s="9">
        <v>0</v>
      </c>
      <c r="M22" s="9">
        <v>0</v>
      </c>
      <c r="N22" s="9">
        <v>0</v>
      </c>
      <c r="O22" s="10" t="s">
        <v>62</v>
      </c>
      <c r="P22" s="10" t="s">
        <v>63</v>
      </c>
      <c r="Q22" s="10" t="s">
        <v>64</v>
      </c>
    </row>
    <row r="23" spans="1:17" ht="21" x14ac:dyDescent="0.2">
      <c r="A23" s="3" t="s">
        <v>6</v>
      </c>
      <c r="B23" s="4" t="s">
        <v>28</v>
      </c>
      <c r="C23" s="4" t="s">
        <v>5</v>
      </c>
      <c r="D23" s="5">
        <v>0</v>
      </c>
      <c r="E23" s="5">
        <v>0</v>
      </c>
      <c r="F23" s="5">
        <v>0</v>
      </c>
      <c r="G23" s="6">
        <v>0</v>
      </c>
      <c r="H23" s="7">
        <f>670+99.2+367.3+4704.41</f>
        <v>5840.91</v>
      </c>
      <c r="I23" s="8">
        <f>H23</f>
        <v>5840.91</v>
      </c>
      <c r="J23" s="8">
        <f t="shared" si="2"/>
        <v>0</v>
      </c>
      <c r="K23" s="7">
        <v>5840.91</v>
      </c>
      <c r="L23" s="9">
        <v>0</v>
      </c>
      <c r="M23" s="9">
        <v>0</v>
      </c>
      <c r="N23" s="9">
        <v>0</v>
      </c>
      <c r="O23" s="10" t="s">
        <v>62</v>
      </c>
      <c r="P23" s="10" t="s">
        <v>63</v>
      </c>
      <c r="Q23" s="10" t="s">
        <v>64</v>
      </c>
    </row>
    <row r="24" spans="1:17" ht="21" x14ac:dyDescent="0.2">
      <c r="A24" s="10" t="s">
        <v>6</v>
      </c>
      <c r="B24" s="4" t="s">
        <v>28</v>
      </c>
      <c r="C24" s="4" t="s">
        <v>3</v>
      </c>
      <c r="D24" s="5">
        <v>0</v>
      </c>
      <c r="E24" s="5">
        <v>0</v>
      </c>
      <c r="F24" s="5">
        <v>25.11</v>
      </c>
      <c r="G24" s="6">
        <v>25.11</v>
      </c>
      <c r="H24" s="7">
        <f>2367.36+2067.2</f>
        <v>4434.5599999999995</v>
      </c>
      <c r="I24" s="8">
        <f>H24</f>
        <v>4434.5599999999995</v>
      </c>
      <c r="J24" s="8">
        <f t="shared" si="2"/>
        <v>0</v>
      </c>
      <c r="K24" s="7">
        <v>4434.5600000000004</v>
      </c>
      <c r="L24" s="9">
        <v>0</v>
      </c>
      <c r="M24" s="9">
        <v>0</v>
      </c>
      <c r="N24" s="9">
        <v>0</v>
      </c>
      <c r="O24" s="10" t="s">
        <v>62</v>
      </c>
      <c r="P24" s="10" t="s">
        <v>63</v>
      </c>
      <c r="Q24" s="10" t="s">
        <v>64</v>
      </c>
    </row>
    <row r="25" spans="1:17" x14ac:dyDescent="0.2">
      <c r="G25" s="14">
        <f>SUM(G17:G24)</f>
        <v>136488.82</v>
      </c>
      <c r="H25" s="14">
        <f>SUM(H17:H24)</f>
        <v>141105.12999999998</v>
      </c>
      <c r="I25" s="14"/>
      <c r="J25" s="14"/>
      <c r="K25" s="14">
        <f>SUM(K16:K24)</f>
        <v>174000</v>
      </c>
    </row>
    <row r="27" spans="1:17" x14ac:dyDescent="0.2">
      <c r="A27" s="11" t="s">
        <v>67</v>
      </c>
    </row>
    <row r="29" spans="1:17" ht="52.5" x14ac:dyDescent="0.2">
      <c r="A29" s="3" t="s">
        <v>31</v>
      </c>
      <c r="B29" s="4" t="s">
        <v>30</v>
      </c>
      <c r="C29" s="4" t="s">
        <v>3</v>
      </c>
      <c r="D29" s="5">
        <v>278.25</v>
      </c>
      <c r="E29" s="5">
        <v>9599.6299999999992</v>
      </c>
      <c r="F29" s="5">
        <v>16206.88</v>
      </c>
      <c r="G29" s="6">
        <v>25806.5</v>
      </c>
      <c r="H29" s="7">
        <v>29217</v>
      </c>
      <c r="I29" s="8">
        <f>H29</f>
        <v>29217</v>
      </c>
      <c r="J29" s="8">
        <f>I29-H29</f>
        <v>0</v>
      </c>
      <c r="K29" s="7">
        <v>29217</v>
      </c>
      <c r="L29" s="9">
        <v>0</v>
      </c>
      <c r="M29" s="9">
        <v>0</v>
      </c>
      <c r="N29" s="9">
        <v>0</v>
      </c>
      <c r="O29" s="10" t="s">
        <v>32</v>
      </c>
      <c r="P29" s="10" t="s">
        <v>33</v>
      </c>
      <c r="Q29" s="10" t="s">
        <v>34</v>
      </c>
    </row>
    <row r="30" spans="1:17" ht="31.5" x14ac:dyDescent="0.2">
      <c r="A30" s="3" t="s">
        <v>31</v>
      </c>
      <c r="B30" s="4" t="s">
        <v>38</v>
      </c>
      <c r="C30" s="4" t="s">
        <v>5</v>
      </c>
      <c r="D30" s="8">
        <v>221.25</v>
      </c>
      <c r="E30" s="8">
        <v>7633.13</v>
      </c>
      <c r="F30" s="8">
        <v>3408.53</v>
      </c>
      <c r="G30" s="6">
        <v>11041.65</v>
      </c>
      <c r="H30" s="13">
        <v>10300</v>
      </c>
      <c r="I30" s="8">
        <f>H30</f>
        <v>10300</v>
      </c>
      <c r="J30" s="8">
        <f>I30-H30</f>
        <v>0</v>
      </c>
      <c r="K30" s="13">
        <v>10300</v>
      </c>
      <c r="L30" s="9">
        <v>0</v>
      </c>
      <c r="M30" s="9">
        <v>0</v>
      </c>
      <c r="N30" s="9">
        <v>0</v>
      </c>
      <c r="O30" s="3" t="s">
        <v>39</v>
      </c>
      <c r="P30" s="3" t="s">
        <v>40</v>
      </c>
      <c r="Q30" s="3" t="s">
        <v>41</v>
      </c>
    </row>
    <row r="31" spans="1:17" ht="21" x14ac:dyDescent="0.2">
      <c r="A31" s="10" t="s">
        <v>31</v>
      </c>
      <c r="B31" s="4" t="s">
        <v>42</v>
      </c>
      <c r="C31" s="4" t="s">
        <v>5</v>
      </c>
      <c r="D31" s="8">
        <v>25.5</v>
      </c>
      <c r="E31" s="8">
        <v>879.75</v>
      </c>
      <c r="F31" s="8">
        <v>2224.73</v>
      </c>
      <c r="G31" s="6">
        <v>3104.48</v>
      </c>
      <c r="H31" s="13">
        <v>4712.5</v>
      </c>
      <c r="I31" s="8">
        <f>H31</f>
        <v>4712.5</v>
      </c>
      <c r="J31" s="8">
        <f>I31-H31</f>
        <v>0</v>
      </c>
      <c r="K31" s="13">
        <v>4712.5</v>
      </c>
      <c r="L31" s="9">
        <v>0</v>
      </c>
      <c r="M31" s="9">
        <v>0</v>
      </c>
      <c r="N31" s="9">
        <v>0</v>
      </c>
      <c r="O31" s="10" t="s">
        <v>43</v>
      </c>
      <c r="P31" s="10" t="s">
        <v>29</v>
      </c>
      <c r="Q31" s="10" t="s">
        <v>44</v>
      </c>
    </row>
    <row r="32" spans="1:17" ht="21" x14ac:dyDescent="0.2">
      <c r="A32" s="3" t="s">
        <v>31</v>
      </c>
      <c r="B32" s="4" t="s">
        <v>45</v>
      </c>
      <c r="C32" s="4" t="s">
        <v>1</v>
      </c>
      <c r="D32" s="8">
        <v>0.01</v>
      </c>
      <c r="E32" s="8">
        <v>0.24</v>
      </c>
      <c r="F32" s="8">
        <v>107.35</v>
      </c>
      <c r="G32" s="6">
        <v>107.59</v>
      </c>
      <c r="H32" s="13">
        <v>724</v>
      </c>
      <c r="I32" s="8">
        <f>H32</f>
        <v>724</v>
      </c>
      <c r="J32" s="8">
        <f>I32-H32</f>
        <v>0</v>
      </c>
      <c r="K32" s="13">
        <v>724</v>
      </c>
      <c r="L32" s="9">
        <v>0</v>
      </c>
      <c r="M32" s="9">
        <v>0</v>
      </c>
      <c r="N32" s="9">
        <v>0</v>
      </c>
      <c r="O32" s="3" t="s">
        <v>46</v>
      </c>
      <c r="P32" s="3" t="s">
        <v>29</v>
      </c>
      <c r="Q32" s="3" t="s">
        <v>47</v>
      </c>
    </row>
    <row r="33" spans="1:17" x14ac:dyDescent="0.2">
      <c r="G33" s="14">
        <f>SUM(G29:G32)</f>
        <v>40060.22</v>
      </c>
      <c r="H33" s="14">
        <f>SUM(H29:H32)</f>
        <v>44953.5</v>
      </c>
      <c r="I33" s="14"/>
      <c r="J33" s="14"/>
      <c r="K33" s="14">
        <f>SUM(K29:K32)</f>
        <v>44953.5</v>
      </c>
    </row>
    <row r="35" spans="1:17" x14ac:dyDescent="0.2">
      <c r="A35" s="12" t="s">
        <v>68</v>
      </c>
    </row>
    <row r="37" spans="1:17" ht="21" x14ac:dyDescent="0.2">
      <c r="A37" s="3" t="s">
        <v>69</v>
      </c>
      <c r="B37" s="4" t="s">
        <v>35</v>
      </c>
      <c r="C37" s="4" t="s">
        <v>3</v>
      </c>
      <c r="D37" s="8">
        <v>31</v>
      </c>
      <c r="E37" s="8">
        <v>1069.5</v>
      </c>
      <c r="F37" s="8">
        <v>1998.44</v>
      </c>
      <c r="G37" s="6">
        <v>3067.94</v>
      </c>
      <c r="H37" s="13">
        <v>2150</v>
      </c>
      <c r="I37" s="8">
        <f>H37</f>
        <v>2150</v>
      </c>
      <c r="J37" s="8">
        <f>I37-H37</f>
        <v>0</v>
      </c>
      <c r="K37" s="13">
        <v>2150</v>
      </c>
      <c r="L37" s="9">
        <v>0</v>
      </c>
      <c r="M37" s="9">
        <v>0</v>
      </c>
      <c r="N37" s="9">
        <v>0</v>
      </c>
      <c r="O37" s="3" t="s">
        <v>36</v>
      </c>
      <c r="P37" s="3" t="s">
        <v>29</v>
      </c>
      <c r="Q37" s="3" t="s">
        <v>37</v>
      </c>
    </row>
    <row r="38" spans="1:17" ht="21" x14ac:dyDescent="0.2">
      <c r="A38" s="3" t="s">
        <v>69</v>
      </c>
      <c r="B38" s="4" t="s">
        <v>48</v>
      </c>
      <c r="C38" s="4" t="s">
        <v>3</v>
      </c>
      <c r="D38" s="8">
        <v>0</v>
      </c>
      <c r="E38" s="8">
        <v>0</v>
      </c>
      <c r="F38" s="8">
        <v>0</v>
      </c>
      <c r="G38" s="6">
        <v>0</v>
      </c>
      <c r="H38" s="13">
        <v>1630</v>
      </c>
      <c r="I38" s="8">
        <f>H38</f>
        <v>1630</v>
      </c>
      <c r="J38" s="8">
        <f>I38-H38</f>
        <v>0</v>
      </c>
      <c r="K38" s="13">
        <v>1630</v>
      </c>
      <c r="L38" s="9">
        <v>0</v>
      </c>
      <c r="M38" s="9">
        <v>0</v>
      </c>
      <c r="N38" s="9">
        <v>0</v>
      </c>
      <c r="O38" s="3" t="s">
        <v>49</v>
      </c>
      <c r="P38" s="3" t="s">
        <v>50</v>
      </c>
      <c r="Q38" s="3" t="s">
        <v>51</v>
      </c>
    </row>
    <row r="39" spans="1:17" x14ac:dyDescent="0.2">
      <c r="G39" s="14">
        <f>SUM(G37:G38)</f>
        <v>3067.94</v>
      </c>
      <c r="H39" s="14">
        <f>SUM(H37:H38)</f>
        <v>3780</v>
      </c>
      <c r="I39" s="14"/>
      <c r="J39" s="14"/>
      <c r="K39" s="14">
        <f>SUM(K37:K38)</f>
        <v>3780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</vt:lpstr>
      <vt:lpstr>A (2)</vt:lpstr>
      <vt:lpstr>Feuil1</vt:lpstr>
      <vt:lpstr>A!Impression_des_titres</vt:lpstr>
      <vt:lpstr>'A (2)'!Impression_des_titres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Guy Blancher</cp:lastModifiedBy>
  <dcterms:created xsi:type="dcterms:W3CDTF">2018-03-04T18:25:55Z</dcterms:created>
  <dcterms:modified xsi:type="dcterms:W3CDTF">2018-03-04T19:45:23Z</dcterms:modified>
</cp:coreProperties>
</file>