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930" windowHeight="8490" tabRatio="809" activeTab="2"/>
  </bookViews>
  <sheets>
    <sheet name="Clients" sheetId="1" r:id="rId1"/>
    <sheet name="Formulaire" sheetId="2" r:id="rId2"/>
    <sheet name="Menu" sheetId="3" r:id="rId3"/>
  </sheets>
  <definedNames>
    <definedName name="Accessoire">OFFSET(Code_clients,,20)</definedName>
    <definedName name="Adresse">OFFSET(Code_clients,,4)</definedName>
    <definedName name="Code_clients">OFFSET(Clients!$A$2,,,COUNTA(Clients!$A:$A)-1)</definedName>
    <definedName name="CodeBare">OFFSET(Code_clients,,22)</definedName>
    <definedName name="Commentaire">OFFSET(Code_clients,,17)</definedName>
    <definedName name="CP">OFFSET(Code_clients,,5)</definedName>
    <definedName name="Date">OFFSET(Code_clients,,11)</definedName>
    <definedName name="Email">OFFSET(Code_clients,,9)</definedName>
    <definedName name="Etat">OFFSET(Code_clients,,15)</definedName>
    <definedName name="Materiel">OFFSET(Code_clients,,12)</definedName>
    <definedName name="Mobile">OFFSET(Code_clients,,8)</definedName>
    <definedName name="Modele">OFFSET(Code_clients,,13)</definedName>
    <definedName name="Nom">OFFSET(Code_clients,,3)</definedName>
    <definedName name="Password">OFFSET(Code_clients,,19)</definedName>
    <definedName name="Prenom">OFFSET(Code_clients,,2)</definedName>
    <definedName name="Probleme">OFFSET(Code_clients,,16)</definedName>
    <definedName name="Recuperation">OFFSET(Code_clients,,18)</definedName>
    <definedName name="Situation">OFFSET(Code_clients,,22)</definedName>
    <definedName name="SN">OFFSET(Code_clients,,14)</definedName>
    <definedName name="Tablo">OFFSET(Clients!$A$2,,,COUNTA(Clients!$A:$A)-1,22)</definedName>
    <definedName name="Tel">OFFSET(Code_clients,,7)</definedName>
    <definedName name="Ville">OFFSET(Code_clients,,6)</definedName>
    <definedName name="_xlnm.Print_Area" localSheetId="1">Formulaire!$A$1:$L$48</definedName>
  </definedNames>
  <calcPr calcId="152511"/>
</workbook>
</file>

<file path=xl/calcChain.xml><?xml version="1.0" encoding="utf-8"?>
<calcChain xmlns="http://schemas.openxmlformats.org/spreadsheetml/2006/main">
  <c r="D5" i="2" l="1"/>
  <c r="K3" i="2" l="1"/>
  <c r="L3" i="2"/>
  <c r="J5" i="2"/>
  <c r="J6" i="2"/>
  <c r="J7" i="2"/>
  <c r="J9" i="2"/>
  <c r="L9" i="2"/>
  <c r="J10" i="2"/>
  <c r="J11" i="2"/>
  <c r="J12" i="2"/>
  <c r="H16" i="2"/>
  <c r="H17" i="2"/>
  <c r="H18" i="2"/>
  <c r="H19" i="2"/>
  <c r="H20" i="2"/>
  <c r="G24" i="2"/>
  <c r="J24" i="2"/>
  <c r="J29" i="2"/>
  <c r="J31" i="2"/>
  <c r="J33" i="2"/>
  <c r="A24" i="2" l="1"/>
  <c r="D24" i="2"/>
  <c r="B20" i="2" l="1"/>
  <c r="B19" i="2"/>
  <c r="B18" i="2"/>
  <c r="B17" i="2"/>
  <c r="B16" i="2"/>
  <c r="D33" i="2" l="1"/>
  <c r="D9" i="2" l="1"/>
  <c r="D29" i="2" l="1"/>
  <c r="D31" i="2"/>
  <c r="F3" i="2" l="1"/>
  <c r="D11" i="2" l="1"/>
  <c r="D12" i="2"/>
  <c r="D10" i="2"/>
  <c r="E3" i="2"/>
  <c r="D6" i="2"/>
  <c r="J3" i="2" s="1"/>
  <c r="D7" i="2"/>
  <c r="F9" i="2"/>
</calcChain>
</file>

<file path=xl/sharedStrings.xml><?xml version="1.0" encoding="utf-8"?>
<sst xmlns="http://schemas.openxmlformats.org/spreadsheetml/2006/main" count="185" uniqueCount="107">
  <si>
    <t>Code client</t>
  </si>
  <si>
    <t>Civilité</t>
  </si>
  <si>
    <t>Prénom</t>
  </si>
  <si>
    <t>Nom</t>
  </si>
  <si>
    <t>Adresse</t>
  </si>
  <si>
    <t>CP</t>
  </si>
  <si>
    <t>Ville</t>
  </si>
  <si>
    <t>Téléphone</t>
  </si>
  <si>
    <t>Mobile</t>
  </si>
  <si>
    <t>Email</t>
  </si>
  <si>
    <t>Date</t>
  </si>
  <si>
    <t>Matériel</t>
  </si>
  <si>
    <t>Problème</t>
  </si>
  <si>
    <t>Situation</t>
  </si>
  <si>
    <t>Dijon</t>
  </si>
  <si>
    <t>Estelle</t>
  </si>
  <si>
    <t>Paris</t>
  </si>
  <si>
    <t>Elfy</t>
  </si>
  <si>
    <t>Tablette</t>
  </si>
  <si>
    <t>PC Portable</t>
  </si>
  <si>
    <t>Modèle</t>
  </si>
  <si>
    <t>SN</t>
  </si>
  <si>
    <t>Lucas</t>
  </si>
  <si>
    <t>FABRE</t>
  </si>
  <si>
    <t>DUBOIS</t>
  </si>
  <si>
    <t>MARTY</t>
  </si>
  <si>
    <t>12 Pasteur</t>
  </si>
  <si>
    <t>Rue du Château</t>
  </si>
  <si>
    <t>106 bis Rue de Mansart</t>
  </si>
  <si>
    <t>Estelle@gmail.com</t>
  </si>
  <si>
    <t>lucas@yahoo.fr</t>
  </si>
  <si>
    <t>marty@live.com</t>
  </si>
  <si>
    <t>PC bureau</t>
  </si>
  <si>
    <t>Attente</t>
  </si>
  <si>
    <t>Commande</t>
  </si>
  <si>
    <t>N° Client</t>
  </si>
  <si>
    <t>Nom:</t>
  </si>
  <si>
    <t>Prénom:</t>
  </si>
  <si>
    <t>Produit Conerne</t>
  </si>
  <si>
    <t>S/N:</t>
  </si>
  <si>
    <t>Etat</t>
  </si>
  <si>
    <t>Commentaire</t>
  </si>
  <si>
    <t>Devis</t>
  </si>
  <si>
    <t xml:space="preserve">Récupération </t>
  </si>
  <si>
    <t>Alex</t>
  </si>
  <si>
    <t>Martin</t>
  </si>
  <si>
    <t>12 Allée</t>
  </si>
  <si>
    <t>Signature le client</t>
  </si>
  <si>
    <t>Code Postal:</t>
  </si>
  <si>
    <t>Adresse:</t>
  </si>
  <si>
    <t>Téléphone:</t>
  </si>
  <si>
    <t>Ville:</t>
  </si>
  <si>
    <t>Mobile:</t>
  </si>
  <si>
    <t>Email:</t>
  </si>
  <si>
    <t>Fini</t>
  </si>
  <si>
    <t>Elfy 2</t>
  </si>
  <si>
    <t>hoang@yahoo.fr</t>
  </si>
  <si>
    <t>26/12/2015</t>
  </si>
  <si>
    <t>Asus</t>
  </si>
  <si>
    <t>correct</t>
  </si>
  <si>
    <t>Ne pas démarrer</t>
  </si>
  <si>
    <t>29/01/2016</t>
  </si>
  <si>
    <t>27/01/2016</t>
  </si>
  <si>
    <t>Hors service</t>
  </si>
  <si>
    <t>Ne pas démarer</t>
  </si>
  <si>
    <t>non</t>
  </si>
  <si>
    <t>06 65 84 98 46</t>
  </si>
  <si>
    <t>Toshiba</t>
  </si>
  <si>
    <t>5 minutes coupe</t>
  </si>
  <si>
    <t>Oui</t>
  </si>
  <si>
    <t>Prise en charge</t>
  </si>
  <si>
    <t xml:space="preserve">Téléphone: </t>
  </si>
  <si>
    <t>Mot de passe de Windows ou Mac OSX:</t>
  </si>
  <si>
    <t>Récupération de données</t>
  </si>
  <si>
    <t>Mot de passe</t>
  </si>
  <si>
    <t>Accesoires</t>
  </si>
  <si>
    <t>Accessoire</t>
  </si>
  <si>
    <t>Chargeur</t>
  </si>
  <si>
    <t>Sacoche</t>
  </si>
  <si>
    <t>Unité central</t>
  </si>
  <si>
    <t>Clé USB</t>
  </si>
  <si>
    <t>Démo</t>
  </si>
  <si>
    <t>Correct</t>
  </si>
  <si>
    <t>Disque dur</t>
  </si>
  <si>
    <t>106 bis Rue de Mirande</t>
  </si>
  <si>
    <t>03 80 29 97 22</t>
  </si>
  <si>
    <t>21 000 Dijon</t>
  </si>
  <si>
    <t>07 68 33 09 92</t>
  </si>
  <si>
    <t>Windows Vista</t>
  </si>
  <si>
    <t>Windows 7</t>
  </si>
  <si>
    <t>Windows 10</t>
  </si>
  <si>
    <t>Mac OSX</t>
  </si>
  <si>
    <t>HP</t>
  </si>
  <si>
    <t>Windows XP</t>
  </si>
  <si>
    <r>
      <rPr>
        <b/>
        <sz val="11"/>
        <color theme="1"/>
        <rFont val="Calibri"/>
        <family val="2"/>
        <scheme val="minor"/>
      </rPr>
      <t>E-mail:</t>
    </r>
    <r>
      <rPr>
        <sz val="11"/>
        <color theme="1"/>
        <rFont val="Calibri"/>
        <family val="2"/>
        <scheme val="minor"/>
      </rPr>
      <t xml:space="preserve"> contact@informatique21.fr</t>
    </r>
  </si>
  <si>
    <t>Numéro de série de chargeur</t>
  </si>
  <si>
    <t>N° chargeur</t>
  </si>
  <si>
    <t>Matériel:</t>
  </si>
  <si>
    <t>Marque:</t>
  </si>
  <si>
    <t>Etat:</t>
  </si>
  <si>
    <t>Problème:</t>
  </si>
  <si>
    <t>Monsieur</t>
  </si>
  <si>
    <t>Madame</t>
  </si>
  <si>
    <t xml:space="preserve">Mademoiselle </t>
  </si>
  <si>
    <t>s</t>
  </si>
  <si>
    <t>GMB</t>
  </si>
  <si>
    <t>Gm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</si>
</sst>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quot; &quot;##&quot; &quot;##&quot; &quot;##&quot; &quot;##"/>
    <numFmt numFmtId="165" formatCode="00000"/>
  </numFmts>
  <fonts count="7" x14ac:knownFonts="1">
    <font>
      <sz val="11"/>
      <color theme="1"/>
      <name val="Calibri"/>
      <family val="2"/>
      <scheme val="minor"/>
    </font>
    <font>
      <u/>
      <sz val="11"/>
      <color theme="10"/>
      <name val="Calibri"/>
      <family val="2"/>
      <scheme val="minor"/>
    </font>
    <font>
      <sz val="8"/>
      <color theme="1"/>
      <name val="Calibri"/>
      <family val="2"/>
      <scheme val="minor"/>
    </font>
    <font>
      <u/>
      <sz val="8"/>
      <color theme="10"/>
      <name val="Calibri"/>
      <family val="2"/>
      <scheme val="minor"/>
    </font>
    <font>
      <b/>
      <sz val="11"/>
      <color theme="1"/>
      <name val="Calibri"/>
      <family val="2"/>
      <scheme val="minor"/>
    </font>
    <font>
      <b/>
      <sz val="8"/>
      <color theme="0"/>
      <name val="Calibri"/>
      <family val="2"/>
      <scheme val="minor"/>
    </font>
    <font>
      <sz val="12"/>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s>
  <borders count="17">
    <border>
      <left/>
      <right/>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pplyNumberFormat="0" applyFill="0" applyBorder="0" applyAlignment="0" applyProtection="0"/>
  </cellStyleXfs>
  <cellXfs count="76">
    <xf numFmtId="0" fontId="0" fillId="0" borderId="0" xfId="0"/>
    <xf numFmtId="0" fontId="0" fillId="0" borderId="3" xfId="0" applyBorder="1"/>
    <xf numFmtId="0" fontId="0" fillId="0" borderId="5" xfId="0" applyBorder="1"/>
    <xf numFmtId="0" fontId="0" fillId="0" borderId="7" xfId="0" applyBorder="1"/>
    <xf numFmtId="0" fontId="5" fillId="4" borderId="8" xfId="0" applyFont="1" applyFill="1" applyBorder="1" applyAlignment="1">
      <alignment horizontal="center"/>
    </xf>
    <xf numFmtId="0" fontId="5" fillId="4" borderId="1" xfId="0" applyFont="1" applyFill="1" applyBorder="1" applyAlignment="1">
      <alignment horizontal="center"/>
    </xf>
    <xf numFmtId="0" fontId="0" fillId="0" borderId="0" xfId="0" applyBorder="1"/>
    <xf numFmtId="0" fontId="0" fillId="0" borderId="9" xfId="0" applyBorder="1"/>
    <xf numFmtId="0" fontId="0" fillId="0" borderId="12" xfId="0" applyBorder="1"/>
    <xf numFmtId="0" fontId="4" fillId="0" borderId="0" xfId="0" applyFont="1"/>
    <xf numFmtId="164" fontId="0" fillId="0" borderId="5" xfId="0" applyNumberFormat="1" applyBorder="1"/>
    <xf numFmtId="0" fontId="4" fillId="0" borderId="16" xfId="0" applyFont="1" applyBorder="1" applyAlignment="1">
      <alignment horizontal="center"/>
    </xf>
    <xf numFmtId="0" fontId="4" fillId="0" borderId="2" xfId="0" applyFont="1" applyBorder="1"/>
    <xf numFmtId="0" fontId="4" fillId="0" borderId="4" xfId="0" applyFont="1" applyBorder="1"/>
    <xf numFmtId="0" fontId="4" fillId="0" borderId="0" xfId="0" applyFont="1" applyBorder="1"/>
    <xf numFmtId="0" fontId="0" fillId="0" borderId="5" xfId="0" applyBorder="1" applyAlignment="1"/>
    <xf numFmtId="164" fontId="0" fillId="0" borderId="0" xfId="0" applyNumberFormat="1" applyBorder="1" applyAlignment="1">
      <alignment horizontal="left"/>
    </xf>
    <xf numFmtId="0" fontId="4" fillId="0" borderId="6" xfId="0" applyFont="1" applyBorder="1"/>
    <xf numFmtId="0" fontId="0" fillId="0" borderId="0" xfId="0" applyBorder="1" applyAlignment="1">
      <alignment horizontal="center" vertical="center"/>
    </xf>
    <xf numFmtId="0" fontId="5" fillId="4" borderId="4" xfId="0" applyFont="1" applyFill="1" applyBorder="1" applyAlignment="1">
      <alignment horizontal="center"/>
    </xf>
    <xf numFmtId="0" fontId="5" fillId="4" borderId="5" xfId="0" applyFont="1" applyFill="1" applyBorder="1" applyAlignment="1">
      <alignment horizontal="center"/>
    </xf>
    <xf numFmtId="0" fontId="0" fillId="0" borderId="16" xfId="0" applyBorder="1" applyAlignment="1">
      <alignment horizontal="center"/>
    </xf>
    <xf numFmtId="0" fontId="2" fillId="3" borderId="10" xfId="0" applyFont="1" applyFill="1" applyBorder="1" applyAlignment="1">
      <alignment horizontal="center"/>
    </xf>
    <xf numFmtId="0" fontId="2" fillId="3" borderId="11" xfId="0" applyFont="1" applyFill="1" applyBorder="1" applyAlignment="1">
      <alignment horizontal="center"/>
    </xf>
    <xf numFmtId="165" fontId="2" fillId="3" borderId="16" xfId="0" applyNumberFormat="1" applyFont="1" applyFill="1" applyBorder="1" applyAlignment="1">
      <alignment horizontal="center"/>
    </xf>
    <xf numFmtId="0" fontId="2" fillId="3" borderId="16" xfId="0" applyFont="1" applyFill="1" applyBorder="1" applyAlignment="1">
      <alignment horizontal="center"/>
    </xf>
    <xf numFmtId="164" fontId="2" fillId="3" borderId="16" xfId="0" applyNumberFormat="1" applyFont="1" applyFill="1" applyBorder="1" applyAlignment="1">
      <alignment horizontal="center"/>
    </xf>
    <xf numFmtId="0" fontId="3" fillId="3" borderId="16" xfId="1" applyFont="1" applyFill="1" applyBorder="1" applyAlignment="1">
      <alignment horizontal="center"/>
    </xf>
    <xf numFmtId="14" fontId="2" fillId="3" borderId="16" xfId="0" applyNumberFormat="1" applyFont="1" applyFill="1" applyBorder="1" applyAlignment="1">
      <alignment horizontal="center"/>
    </xf>
    <xf numFmtId="0" fontId="2" fillId="0" borderId="0" xfId="0" applyFont="1"/>
    <xf numFmtId="165" fontId="0" fillId="0" borderId="0" xfId="0" applyNumberFormat="1" applyBorder="1" applyAlignment="1">
      <alignment horizontal="left"/>
    </xf>
    <xf numFmtId="14" fontId="0" fillId="0" borderId="16" xfId="0" applyNumberFormat="1" applyBorder="1" applyAlignment="1">
      <alignment horizontal="center"/>
    </xf>
    <xf numFmtId="0" fontId="4" fillId="5" borderId="16" xfId="0" applyFont="1" applyFill="1" applyBorder="1" applyAlignment="1">
      <alignment horizontal="center"/>
    </xf>
    <xf numFmtId="0" fontId="4" fillId="5" borderId="13" xfId="0" applyFont="1" applyFill="1" applyBorder="1" applyAlignment="1">
      <alignment horizontal="center"/>
    </xf>
    <xf numFmtId="0" fontId="6" fillId="0" borderId="0" xfId="0" applyFont="1" applyBorder="1" applyAlignment="1">
      <alignment vertical="center"/>
    </xf>
    <xf numFmtId="0" fontId="0" fillId="0" borderId="14" xfId="0" applyBorder="1" applyAlignment="1">
      <alignment horizontal="center" vertical="center"/>
    </xf>
    <xf numFmtId="0" fontId="4" fillId="2" borderId="14" xfId="0" applyFont="1" applyFill="1" applyBorder="1" applyAlignment="1">
      <alignment vertical="center"/>
    </xf>
    <xf numFmtId="0" fontId="4" fillId="5" borderId="16" xfId="0" applyFont="1" applyFill="1" applyBorder="1" applyAlignment="1">
      <alignment horizontal="center"/>
    </xf>
    <xf numFmtId="0" fontId="4" fillId="5" borderId="13" xfId="0" applyFont="1" applyFill="1" applyBorder="1" applyAlignment="1">
      <alignment horizontal="center"/>
    </xf>
    <xf numFmtId="0" fontId="0" fillId="0" borderId="14" xfId="0" applyBorder="1" applyAlignment="1">
      <alignment horizontal="center" vertical="center"/>
    </xf>
    <xf numFmtId="0" fontId="0" fillId="0" borderId="0" xfId="0" applyBorder="1" applyAlignment="1">
      <alignment horizontal="center" vertical="center"/>
    </xf>
    <xf numFmtId="0" fontId="4" fillId="5" borderId="16" xfId="0" applyFont="1" applyFill="1" applyBorder="1" applyAlignment="1"/>
    <xf numFmtId="0" fontId="4" fillId="0" borderId="8" xfId="0" applyFont="1" applyBorder="1" applyAlignment="1">
      <alignment horizontal="center"/>
    </xf>
    <xf numFmtId="0" fontId="4" fillId="5" borderId="13" xfId="0" applyFont="1" applyFill="1" applyBorder="1" applyAlignment="1">
      <alignment horizontal="center" vertical="center"/>
    </xf>
    <xf numFmtId="0" fontId="4" fillId="5" borderId="14" xfId="0" applyFont="1" applyFill="1" applyBorder="1" applyAlignment="1">
      <alignment horizontal="center" vertical="center"/>
    </xf>
    <xf numFmtId="0" fontId="4" fillId="5" borderId="15" xfId="0" applyFont="1" applyFill="1"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5" borderId="13" xfId="0" applyFill="1" applyBorder="1" applyAlignment="1">
      <alignment horizontal="center"/>
    </xf>
    <xf numFmtId="0" fontId="0" fillId="5" borderId="14" xfId="0" applyFill="1" applyBorder="1" applyAlignment="1">
      <alignment horizontal="center"/>
    </xf>
    <xf numFmtId="0" fontId="0" fillId="5" borderId="15" xfId="0"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0" xfId="0" applyBorder="1" applyAlignment="1">
      <alignment horizontal="left"/>
    </xf>
    <xf numFmtId="0" fontId="4" fillId="5" borderId="13" xfId="0" applyFont="1" applyFill="1" applyBorder="1" applyAlignment="1">
      <alignment horizontal="center"/>
    </xf>
    <xf numFmtId="0" fontId="4" fillId="5" borderId="14" xfId="0" applyFont="1" applyFill="1" applyBorder="1" applyAlignment="1">
      <alignment horizontal="center"/>
    </xf>
    <xf numFmtId="0" fontId="4" fillId="5" borderId="15" xfId="0" applyFont="1" applyFill="1" applyBorder="1" applyAlignment="1">
      <alignment horizontal="center"/>
    </xf>
    <xf numFmtId="0" fontId="0" fillId="0" borderId="2" xfId="0" applyBorder="1" applyAlignment="1">
      <alignment horizontal="center" vertical="center"/>
    </xf>
    <xf numFmtId="0" fontId="0" fillId="0" borderId="1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7" xfId="0" applyBorder="1" applyAlignment="1">
      <alignment horizontal="center" vertical="center"/>
    </xf>
    <xf numFmtId="0" fontId="0" fillId="2" borderId="13" xfId="0" applyFont="1" applyFill="1" applyBorder="1" applyAlignment="1">
      <alignment horizontal="center"/>
    </xf>
    <xf numFmtId="0" fontId="0" fillId="2" borderId="14" xfId="0" applyFont="1" applyFill="1" applyBorder="1" applyAlignment="1">
      <alignment horizontal="center"/>
    </xf>
    <xf numFmtId="0" fontId="0" fillId="2" borderId="15" xfId="0" applyFont="1" applyFill="1" applyBorder="1" applyAlignment="1">
      <alignment horizontal="center"/>
    </xf>
    <xf numFmtId="0" fontId="4" fillId="5" borderId="16" xfId="0" applyFont="1" applyFill="1" applyBorder="1" applyAlignment="1">
      <alignment horizontal="center"/>
    </xf>
    <xf numFmtId="0" fontId="0" fillId="0" borderId="0" xfId="0" applyAlignment="1">
      <alignment horizontal="center"/>
    </xf>
    <xf numFmtId="0" fontId="4" fillId="3" borderId="13" xfId="0" applyFont="1" applyFill="1" applyBorder="1" applyAlignment="1">
      <alignment horizontal="center"/>
    </xf>
    <xf numFmtId="0" fontId="4" fillId="3" borderId="14" xfId="0" applyFont="1" applyFill="1" applyBorder="1" applyAlignment="1">
      <alignment horizontal="center"/>
    </xf>
    <xf numFmtId="0" fontId="4" fillId="3" borderId="15" xfId="0" applyFont="1" applyFill="1" applyBorder="1" applyAlignment="1">
      <alignment horizontal="center"/>
    </xf>
  </cellXfs>
  <cellStyles count="2">
    <cellStyle name="Lien hypertexte" xfId="1" builtinId="8"/>
    <cellStyle name="Normal" xfId="0" builtinId="0"/>
  </cellStyles>
  <dxfs count="2">
    <dxf>
      <font>
        <color theme="0"/>
      </font>
    </dxf>
    <dxf>
      <font>
        <color theme="0"/>
      </font>
    </dxf>
  </dxfs>
  <tableStyles count="0" defaultTableStyle="TableStyleMedium2"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133350</xdr:rowOff>
    </xdr:from>
    <xdr:to>
      <xdr:col>2</xdr:col>
      <xdr:colOff>860849</xdr:colOff>
      <xdr:row>3</xdr:row>
      <xdr:rowOff>114300</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133350"/>
          <a:ext cx="2842049" cy="552450"/>
        </a:xfrm>
        <a:prstGeom prst="rect">
          <a:avLst/>
        </a:prstGeom>
      </xdr:spPr>
    </xdr:pic>
    <xdr:clientData/>
  </xdr:twoCellAnchor>
  <xdr:oneCellAnchor>
    <xdr:from>
      <xdr:col>0</xdr:col>
      <xdr:colOff>0</xdr:colOff>
      <xdr:row>35</xdr:row>
      <xdr:rowOff>142875</xdr:rowOff>
    </xdr:from>
    <xdr:ext cx="6048375" cy="874920"/>
    <xdr:sp macro="" textlink="">
      <xdr:nvSpPr>
        <xdr:cNvPr id="3" name="ZoneTexte 2"/>
        <xdr:cNvSpPr txBox="1"/>
      </xdr:nvSpPr>
      <xdr:spPr>
        <a:xfrm>
          <a:off x="0" y="6810375"/>
          <a:ext cx="6048375" cy="874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xdr:oneCellAnchor>
    <xdr:from>
      <xdr:col>6</xdr:col>
      <xdr:colOff>0</xdr:colOff>
      <xdr:row>0</xdr:row>
      <xdr:rowOff>133350</xdr:rowOff>
    </xdr:from>
    <xdr:ext cx="2984924" cy="552450"/>
    <xdr:pic>
      <xdr:nvPicPr>
        <xdr:cNvPr id="8" name="Image 7"/>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762625" y="133350"/>
          <a:ext cx="2984924" cy="552450"/>
        </a:xfrm>
        <a:prstGeom prst="rect">
          <a:avLst/>
        </a:prstGeom>
      </xdr:spPr>
    </xdr:pic>
    <xdr:clientData/>
  </xdr:oneCellAnchor>
  <xdr:oneCellAnchor>
    <xdr:from>
      <xdr:col>6</xdr:col>
      <xdr:colOff>0</xdr:colOff>
      <xdr:row>35</xdr:row>
      <xdr:rowOff>142875</xdr:rowOff>
    </xdr:from>
    <xdr:ext cx="6048375" cy="874920"/>
    <xdr:sp macro="" textlink="">
      <xdr:nvSpPr>
        <xdr:cNvPr id="9" name="ZoneTexte 8"/>
        <xdr:cNvSpPr txBox="1"/>
      </xdr:nvSpPr>
      <xdr:spPr>
        <a:xfrm>
          <a:off x="0" y="6810375"/>
          <a:ext cx="6048375" cy="8749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fr-FR" sz="1000" b="1">
              <a:solidFill>
                <a:schemeClr val="tx1"/>
              </a:solidFill>
              <a:effectLst/>
              <a:latin typeface="+mn-lt"/>
              <a:ea typeface="+mn-ea"/>
              <a:cs typeface="+mn-cs"/>
            </a:rPr>
            <a:t>Conditions de réparation</a:t>
          </a:r>
          <a:r>
            <a:rPr lang="fr-FR" sz="1000">
              <a:solidFill>
                <a:schemeClr val="tx1"/>
              </a:solidFill>
              <a:effectLst/>
              <a:latin typeface="+mn-lt"/>
              <a:ea typeface="+mn-ea"/>
              <a:cs typeface="+mn-cs"/>
            </a:rPr>
            <a:t>: </a:t>
          </a:r>
          <a:r>
            <a:rPr lang="fr-FR" sz="1000" i="1">
              <a:solidFill>
                <a:schemeClr val="tx1"/>
              </a:solidFill>
              <a:effectLst/>
              <a:latin typeface="+mn-lt"/>
              <a:ea typeface="+mn-ea"/>
              <a:cs typeface="+mn-cs"/>
            </a:rPr>
            <a:t>Le frais diagnostic 30 € en cas de refus de réparation</a:t>
          </a:r>
          <a:r>
            <a:rPr lang="fr-FR" sz="1000">
              <a:solidFill>
                <a:schemeClr val="tx1"/>
              </a:solidFill>
              <a:effectLst/>
              <a:latin typeface="+mn-lt"/>
              <a:ea typeface="+mn-ea"/>
              <a:cs typeface="+mn-cs"/>
            </a:rPr>
            <a:t>. </a:t>
          </a:r>
          <a:r>
            <a:rPr lang="fr-FR" sz="1000" b="1" i="1">
              <a:solidFill>
                <a:schemeClr val="tx1"/>
              </a:solidFill>
              <a:effectLst/>
              <a:latin typeface="+mn-lt"/>
              <a:ea typeface="+mn-ea"/>
              <a:cs typeface="+mn-cs"/>
            </a:rPr>
            <a:t>Les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appareils  en panne sont considérés hors état de fonctionnement dans son ensemble.  Certaines pannes</a:t>
          </a:r>
          <a:r>
            <a:rPr lang="fr-FR" sz="1000" b="1" i="1" baseline="0">
              <a:solidFill>
                <a:schemeClr val="tx1"/>
              </a:solidFill>
              <a:effectLst/>
              <a:latin typeface="+mn-lt"/>
              <a:ea typeface="+mn-ea"/>
              <a:cs typeface="+mn-cs"/>
            </a:rPr>
            <a:t> </a:t>
          </a:r>
          <a:r>
            <a:rPr lang="fr-FR" sz="1000" b="1" i="1">
              <a:solidFill>
                <a:schemeClr val="tx1"/>
              </a:solidFill>
              <a:effectLst/>
              <a:latin typeface="+mn-lt"/>
              <a:ea typeface="+mn-ea"/>
              <a:cs typeface="+mn-cs"/>
            </a:rPr>
            <a:t>multiples  irréparables pourraient  générer d’autres pannes pendant la réparation. Dans le pire des cas, nous rendons aux clients leurs appareils irréparables sans frais  supplémentaires et nous déclinons toute responsabilité concernant le fonctionnement de toutes  autres parties  de l’appareil.</a:t>
          </a:r>
          <a:endParaRPr lang="fr-FR" sz="1000"/>
        </a:p>
      </xdr:txBody>
    </xdr:sp>
    <xdr:clientData/>
  </xdr:oneCellAnchor>
</xdr:wsDr>
</file>

<file path=xl/drawings/drawing2.xml><?xml version="1.0" encoding="utf-8"?>
<xdr:wsDr xmlns:xdr="http://schemas.openxmlformats.org/drawingml/2006/spreadsheetDrawing" xmlns:a="http://schemas.openxmlformats.org/drawingml/2006/main">
  <xdr:twoCellAnchor editAs="absolute">
    <xdr:from>
      <xdr:col>3</xdr:col>
      <xdr:colOff>676275</xdr:colOff>
      <xdr:row>9</xdr:row>
      <xdr:rowOff>66675</xdr:rowOff>
    </xdr:from>
    <xdr:to>
      <xdr:col>5</xdr:col>
      <xdr:colOff>361950</xdr:colOff>
      <xdr:row>11</xdr:row>
      <xdr:rowOff>66675</xdr:rowOff>
    </xdr:to>
    <xdr:sp macro="[0]!Menu" textlink="">
      <xdr:nvSpPr>
        <xdr:cNvPr id="2" name="ZoneTexte 1"/>
        <xdr:cNvSpPr txBox="1"/>
      </xdr:nvSpPr>
      <xdr:spPr>
        <a:xfrm>
          <a:off x="2962275" y="1781175"/>
          <a:ext cx="1209675" cy="381000"/>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Menu</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marty@live.com" TargetMode="External"/><Relationship Id="rId2" Type="http://schemas.openxmlformats.org/officeDocument/2006/relationships/hyperlink" Target="mailto:Estelle@gmail.com" TargetMode="External"/><Relationship Id="rId1" Type="http://schemas.openxmlformats.org/officeDocument/2006/relationships/hyperlink" Target="mailto:lucas@yahoo.fr" TargetMode="External"/><Relationship Id="rId5" Type="http://schemas.openxmlformats.org/officeDocument/2006/relationships/printerSettings" Target="../printerSettings/printerSettings1.bin"/><Relationship Id="rId4" Type="http://schemas.openxmlformats.org/officeDocument/2006/relationships/hyperlink" Target="mailto:marty@live.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V24"/>
  <sheetViews>
    <sheetView workbookViewId="0">
      <selection activeCell="H16" sqref="H16"/>
    </sheetView>
  </sheetViews>
  <sheetFormatPr baseColWidth="10" defaultRowHeight="15" x14ac:dyDescent="0.25"/>
  <cols>
    <col min="1" max="1" width="8.5703125" customWidth="1"/>
    <col min="2" max="2" width="13" customWidth="1"/>
    <col min="3" max="3" width="8.28515625" bestFit="1" customWidth="1"/>
    <col min="4" max="4" width="6.42578125" bestFit="1" customWidth="1"/>
    <col min="5" max="5" width="16.85546875" bestFit="1" customWidth="1"/>
    <col min="6" max="6" width="6" bestFit="1" customWidth="1"/>
    <col min="7" max="7" width="5.7109375" bestFit="1" customWidth="1"/>
    <col min="8" max="9" width="10.7109375" bestFit="1" customWidth="1"/>
    <col min="10" max="10" width="17.7109375" bestFit="1" customWidth="1"/>
    <col min="11" max="11" width="10.7109375" bestFit="1" customWidth="1"/>
    <col min="12" max="12" width="8.85546875" bestFit="1" customWidth="1"/>
    <col min="13" max="13" width="6.28515625" bestFit="1" customWidth="1"/>
    <col min="14" max="14" width="7.140625" bestFit="1" customWidth="1"/>
    <col min="15" max="15" width="9.28515625" bestFit="1" customWidth="1"/>
    <col min="16" max="16" width="12.28515625" bestFit="1" customWidth="1"/>
    <col min="17" max="17" width="14.140625" bestFit="1" customWidth="1"/>
    <col min="20" max="20" width="12.42578125" bestFit="1" customWidth="1"/>
  </cols>
  <sheetData>
    <row r="1" spans="1:22" x14ac:dyDescent="0.25">
      <c r="A1" s="4" t="s">
        <v>0</v>
      </c>
      <c r="B1" s="4" t="s">
        <v>1</v>
      </c>
      <c r="C1" s="4" t="s">
        <v>2</v>
      </c>
      <c r="D1" s="4" t="s">
        <v>3</v>
      </c>
      <c r="E1" s="4" t="s">
        <v>4</v>
      </c>
      <c r="F1" s="4" t="s">
        <v>5</v>
      </c>
      <c r="G1" s="4" t="s">
        <v>6</v>
      </c>
      <c r="H1" s="4" t="s">
        <v>7</v>
      </c>
      <c r="I1" s="4" t="s">
        <v>8</v>
      </c>
      <c r="J1" s="4" t="s">
        <v>9</v>
      </c>
      <c r="K1" s="4" t="s">
        <v>10</v>
      </c>
      <c r="L1" s="4" t="s">
        <v>11</v>
      </c>
      <c r="M1" s="4" t="s">
        <v>20</v>
      </c>
      <c r="N1" s="4" t="s">
        <v>21</v>
      </c>
      <c r="O1" s="4" t="s">
        <v>40</v>
      </c>
      <c r="P1" s="5" t="s">
        <v>12</v>
      </c>
      <c r="Q1" s="5" t="s">
        <v>41</v>
      </c>
      <c r="R1" s="19" t="s">
        <v>43</v>
      </c>
      <c r="S1" s="20" t="s">
        <v>74</v>
      </c>
      <c r="T1" s="4" t="s">
        <v>76</v>
      </c>
      <c r="U1" s="20" t="s">
        <v>96</v>
      </c>
      <c r="V1" s="19" t="s">
        <v>13</v>
      </c>
    </row>
    <row r="2" spans="1:22" x14ac:dyDescent="0.25">
      <c r="A2" s="22">
        <v>1</v>
      </c>
      <c r="B2" s="22" t="s">
        <v>101</v>
      </c>
      <c r="C2" s="22" t="s">
        <v>22</v>
      </c>
      <c r="D2" s="22" t="s">
        <v>24</v>
      </c>
      <c r="E2" s="23" t="s">
        <v>28</v>
      </c>
      <c r="F2" s="24">
        <v>21000</v>
      </c>
      <c r="G2" s="25" t="s">
        <v>14</v>
      </c>
      <c r="H2" s="26">
        <v>987654576</v>
      </c>
      <c r="I2" s="26">
        <v>635689562</v>
      </c>
      <c r="J2" s="27" t="s">
        <v>30</v>
      </c>
      <c r="K2" s="28" t="s">
        <v>62</v>
      </c>
      <c r="L2" s="25" t="s">
        <v>18</v>
      </c>
      <c r="M2" s="25" t="s">
        <v>92</v>
      </c>
      <c r="N2" s="25">
        <v>45668</v>
      </c>
      <c r="O2" s="25" t="s">
        <v>63</v>
      </c>
      <c r="P2" s="25" t="s">
        <v>64</v>
      </c>
      <c r="Q2" s="25" t="s">
        <v>88</v>
      </c>
      <c r="R2" s="25" t="s">
        <v>65</v>
      </c>
      <c r="S2" s="25"/>
      <c r="T2" s="25" t="s">
        <v>77</v>
      </c>
      <c r="U2" s="25">
        <v>123456</v>
      </c>
      <c r="V2" s="25" t="s">
        <v>33</v>
      </c>
    </row>
    <row r="3" spans="1:22" x14ac:dyDescent="0.25">
      <c r="A3" s="22">
        <v>2</v>
      </c>
      <c r="B3" s="22" t="s">
        <v>102</v>
      </c>
      <c r="C3" s="22" t="s">
        <v>15</v>
      </c>
      <c r="D3" s="22" t="s">
        <v>23</v>
      </c>
      <c r="E3" s="23" t="s">
        <v>26</v>
      </c>
      <c r="F3" s="24">
        <v>75000</v>
      </c>
      <c r="G3" s="25" t="s">
        <v>16</v>
      </c>
      <c r="H3" s="26">
        <v>976890987</v>
      </c>
      <c r="I3" s="25"/>
      <c r="J3" s="27" t="s">
        <v>29</v>
      </c>
      <c r="K3" s="28">
        <v>42397</v>
      </c>
      <c r="L3" s="25" t="s">
        <v>19</v>
      </c>
      <c r="M3" s="25"/>
      <c r="N3" s="25"/>
      <c r="O3" s="25"/>
      <c r="P3" s="25"/>
      <c r="Q3" s="25" t="s">
        <v>89</v>
      </c>
      <c r="R3" s="25"/>
      <c r="S3" s="25"/>
      <c r="T3" s="25" t="s">
        <v>78</v>
      </c>
      <c r="U3" s="25">
        <v>123456</v>
      </c>
      <c r="V3" s="25" t="s">
        <v>54</v>
      </c>
    </row>
    <row r="4" spans="1:22" x14ac:dyDescent="0.25">
      <c r="A4" s="22">
        <v>3</v>
      </c>
      <c r="B4" s="22" t="s">
        <v>103</v>
      </c>
      <c r="C4" s="22" t="s">
        <v>17</v>
      </c>
      <c r="D4" s="22" t="s">
        <v>25</v>
      </c>
      <c r="E4" s="23" t="s">
        <v>27</v>
      </c>
      <c r="F4" s="24">
        <v>75000</v>
      </c>
      <c r="G4" s="25" t="s">
        <v>16</v>
      </c>
      <c r="H4" s="26">
        <v>908789876</v>
      </c>
      <c r="I4" s="25"/>
      <c r="J4" s="27" t="s">
        <v>31</v>
      </c>
      <c r="K4" s="28" t="s">
        <v>61</v>
      </c>
      <c r="L4" s="25" t="s">
        <v>32</v>
      </c>
      <c r="M4" s="25" t="s">
        <v>67</v>
      </c>
      <c r="N4" s="25">
        <v>23544</v>
      </c>
      <c r="O4" s="25" t="s">
        <v>59</v>
      </c>
      <c r="P4" s="25" t="s">
        <v>68</v>
      </c>
      <c r="Q4" s="25" t="s">
        <v>90</v>
      </c>
      <c r="R4" s="25" t="s">
        <v>69</v>
      </c>
      <c r="S4" s="25"/>
      <c r="T4" s="25" t="s">
        <v>79</v>
      </c>
      <c r="U4" s="25">
        <v>65644</v>
      </c>
      <c r="V4" s="25" t="s">
        <v>34</v>
      </c>
    </row>
    <row r="5" spans="1:22" x14ac:dyDescent="0.25">
      <c r="A5" s="22">
        <v>4</v>
      </c>
      <c r="B5" s="22" t="s">
        <v>101</v>
      </c>
      <c r="C5" s="22" t="s">
        <v>55</v>
      </c>
      <c r="D5" s="22" t="s">
        <v>25</v>
      </c>
      <c r="E5" s="23" t="s">
        <v>27</v>
      </c>
      <c r="F5" s="24">
        <v>75001</v>
      </c>
      <c r="G5" s="25" t="s">
        <v>16</v>
      </c>
      <c r="H5" s="26">
        <v>908789877</v>
      </c>
      <c r="I5" s="25"/>
      <c r="J5" s="27" t="s">
        <v>31</v>
      </c>
      <c r="K5" s="28">
        <v>42399</v>
      </c>
      <c r="L5" s="25" t="s">
        <v>83</v>
      </c>
      <c r="M5" s="25"/>
      <c r="N5" s="25"/>
      <c r="O5" s="25"/>
      <c r="P5" s="25"/>
      <c r="Q5" s="25" t="s">
        <v>91</v>
      </c>
      <c r="R5" s="25"/>
      <c r="S5" s="25"/>
      <c r="T5" s="25"/>
      <c r="U5" s="25">
        <v>654</v>
      </c>
      <c r="V5" s="25" t="s">
        <v>42</v>
      </c>
    </row>
    <row r="6" spans="1:22" x14ac:dyDescent="0.25">
      <c r="A6" s="22">
        <v>5</v>
      </c>
      <c r="B6" s="22" t="s">
        <v>101</v>
      </c>
      <c r="C6" s="22" t="s">
        <v>44</v>
      </c>
      <c r="D6" s="22" t="s">
        <v>45</v>
      </c>
      <c r="E6" s="23" t="s">
        <v>46</v>
      </c>
      <c r="F6" s="24">
        <v>21000</v>
      </c>
      <c r="G6" s="25" t="s">
        <v>14</v>
      </c>
      <c r="H6" s="26">
        <v>99890987</v>
      </c>
      <c r="I6" s="25" t="s">
        <v>66</v>
      </c>
      <c r="J6" s="27" t="s">
        <v>56</v>
      </c>
      <c r="K6" s="28" t="s">
        <v>57</v>
      </c>
      <c r="L6" s="25" t="s">
        <v>80</v>
      </c>
      <c r="M6" s="25" t="s">
        <v>58</v>
      </c>
      <c r="N6" s="25"/>
      <c r="O6" s="25" t="s">
        <v>59</v>
      </c>
      <c r="P6" s="25" t="s">
        <v>60</v>
      </c>
      <c r="Q6" s="25" t="s">
        <v>93</v>
      </c>
      <c r="R6" s="25"/>
      <c r="S6" s="25"/>
      <c r="T6" s="25"/>
      <c r="U6" s="25">
        <v>6554</v>
      </c>
      <c r="V6" s="25" t="s">
        <v>33</v>
      </c>
    </row>
    <row r="7" spans="1:22" x14ac:dyDescent="0.25">
      <c r="A7" s="22">
        <v>6</v>
      </c>
      <c r="B7" s="22" t="s">
        <v>101</v>
      </c>
      <c r="C7" s="22" t="s">
        <v>81</v>
      </c>
      <c r="D7" s="22" t="s">
        <v>81</v>
      </c>
      <c r="E7" s="23" t="s">
        <v>81</v>
      </c>
      <c r="F7" s="24" t="s">
        <v>81</v>
      </c>
      <c r="G7" s="25" t="s">
        <v>81</v>
      </c>
      <c r="H7" s="26" t="s">
        <v>81</v>
      </c>
      <c r="I7" s="25" t="s">
        <v>81</v>
      </c>
      <c r="J7" s="27" t="s">
        <v>81</v>
      </c>
      <c r="K7" s="28">
        <v>42553</v>
      </c>
      <c r="L7" s="25" t="s">
        <v>19</v>
      </c>
      <c r="M7" s="25" t="s">
        <v>81</v>
      </c>
      <c r="N7" s="25" t="s">
        <v>81</v>
      </c>
      <c r="O7" s="25" t="s">
        <v>82</v>
      </c>
      <c r="P7" s="25" t="s">
        <v>81</v>
      </c>
      <c r="Q7" s="25" t="s">
        <v>89</v>
      </c>
      <c r="R7" s="25" t="s">
        <v>69</v>
      </c>
      <c r="S7" s="25" t="s">
        <v>81</v>
      </c>
      <c r="T7" s="25" t="s">
        <v>81</v>
      </c>
      <c r="U7" s="25">
        <v>6544</v>
      </c>
      <c r="V7" s="25" t="s">
        <v>33</v>
      </c>
    </row>
    <row r="8" spans="1:22" x14ac:dyDescent="0.25">
      <c r="A8" s="22">
        <v>10</v>
      </c>
      <c r="B8" s="22"/>
      <c r="C8" s="22" t="s">
        <v>106</v>
      </c>
      <c r="D8" s="22" t="s">
        <v>105</v>
      </c>
      <c r="E8" s="23" t="s">
        <v>104</v>
      </c>
      <c r="F8" s="24" t="s">
        <v>104</v>
      </c>
      <c r="G8" s="25" t="s">
        <v>104</v>
      </c>
      <c r="H8" s="26" t="s">
        <v>104</v>
      </c>
      <c r="I8" s="26" t="s">
        <v>104</v>
      </c>
      <c r="J8" s="27" t="s">
        <v>104</v>
      </c>
      <c r="K8" s="28">
        <v>42370</v>
      </c>
      <c r="L8" s="25" t="s">
        <v>104</v>
      </c>
      <c r="M8" s="25" t="s">
        <v>104</v>
      </c>
      <c r="N8" s="25" t="s">
        <v>104</v>
      </c>
      <c r="O8" s="25" t="s">
        <v>104</v>
      </c>
      <c r="P8" s="25" t="s">
        <v>104</v>
      </c>
      <c r="Q8" s="25" t="s">
        <v>104</v>
      </c>
      <c r="R8" s="25" t="s">
        <v>104</v>
      </c>
      <c r="S8" s="25" t="s">
        <v>104</v>
      </c>
      <c r="T8" s="25" t="s">
        <v>104</v>
      </c>
      <c r="U8" s="25" t="s">
        <v>104</v>
      </c>
      <c r="V8" s="25" t="s">
        <v>33</v>
      </c>
    </row>
    <row r="9" spans="1:22" x14ac:dyDescent="0.25">
      <c r="A9" s="29"/>
      <c r="B9" s="29"/>
      <c r="C9" s="29"/>
      <c r="D9" s="29"/>
      <c r="E9" s="29"/>
      <c r="F9" s="29"/>
      <c r="G9" s="29"/>
      <c r="H9" s="29"/>
      <c r="I9" s="29"/>
      <c r="J9" s="29"/>
      <c r="K9" s="29"/>
      <c r="L9" s="29"/>
      <c r="M9" s="29"/>
      <c r="N9" s="29"/>
      <c r="O9" s="29"/>
      <c r="P9" s="29"/>
      <c r="Q9" s="29"/>
      <c r="R9" s="29"/>
      <c r="S9" s="29"/>
      <c r="T9" s="29"/>
      <c r="U9" s="29"/>
      <c r="V9" s="29"/>
    </row>
    <row r="10" spans="1:22" x14ac:dyDescent="0.25">
      <c r="A10" s="29"/>
      <c r="B10" s="29"/>
      <c r="C10" s="29"/>
      <c r="D10" s="29"/>
      <c r="E10" s="29"/>
      <c r="F10" s="29"/>
      <c r="G10" s="29"/>
      <c r="H10" s="29"/>
      <c r="I10" s="29"/>
      <c r="J10" s="29"/>
      <c r="K10" s="29"/>
      <c r="L10" s="29"/>
      <c r="M10" s="29"/>
      <c r="N10" s="29"/>
      <c r="O10" s="29"/>
      <c r="P10" s="29"/>
      <c r="Q10" s="29"/>
      <c r="R10" s="29"/>
      <c r="S10" s="29"/>
      <c r="T10" s="29"/>
      <c r="U10" s="29"/>
      <c r="V10" s="29"/>
    </row>
    <row r="11" spans="1:22" x14ac:dyDescent="0.25">
      <c r="A11" s="29"/>
      <c r="B11" s="29"/>
      <c r="C11" s="29"/>
      <c r="D11" s="29"/>
      <c r="E11" s="29"/>
      <c r="F11" s="29"/>
      <c r="G11" s="29"/>
      <c r="H11" s="29"/>
      <c r="I11" s="29"/>
      <c r="J11" s="29"/>
      <c r="K11" s="29"/>
      <c r="L11" s="29"/>
      <c r="M11" s="29"/>
      <c r="N11" s="29"/>
      <c r="O11" s="29"/>
      <c r="P11" s="29"/>
      <c r="Q11" s="29"/>
      <c r="R11" s="29"/>
      <c r="S11" s="29"/>
      <c r="T11" s="29"/>
      <c r="U11" s="29"/>
      <c r="V11" s="29"/>
    </row>
    <row r="12" spans="1:22" x14ac:dyDescent="0.25">
      <c r="A12" s="29"/>
      <c r="B12" s="29"/>
      <c r="C12" s="29"/>
      <c r="D12" s="29"/>
      <c r="E12" s="29"/>
      <c r="F12" s="29"/>
      <c r="G12" s="29"/>
      <c r="H12" s="29"/>
      <c r="I12" s="29"/>
      <c r="J12" s="29"/>
      <c r="K12" s="29"/>
      <c r="L12" s="29"/>
      <c r="M12" s="29"/>
      <c r="N12" s="29"/>
      <c r="O12" s="29"/>
      <c r="P12" s="29"/>
      <c r="Q12" s="29"/>
      <c r="R12" s="29"/>
      <c r="S12" s="29"/>
      <c r="T12" s="29"/>
      <c r="U12" s="29"/>
      <c r="V12" s="29"/>
    </row>
    <row r="13" spans="1:22" x14ac:dyDescent="0.25">
      <c r="A13" s="29"/>
      <c r="B13" s="29"/>
      <c r="C13" s="29"/>
      <c r="D13" s="29"/>
      <c r="E13" s="29"/>
      <c r="F13" s="29"/>
      <c r="G13" s="29"/>
      <c r="H13" s="29"/>
      <c r="I13" s="29"/>
      <c r="J13" s="29"/>
      <c r="K13" s="29"/>
      <c r="L13" s="29"/>
      <c r="M13" s="29"/>
      <c r="N13" s="29"/>
      <c r="O13" s="29"/>
      <c r="P13" s="29"/>
      <c r="Q13" s="29"/>
      <c r="R13" s="29"/>
      <c r="S13" s="29"/>
      <c r="T13" s="29"/>
      <c r="U13" s="29"/>
      <c r="V13" s="29"/>
    </row>
    <row r="14" spans="1:22" x14ac:dyDescent="0.25">
      <c r="A14" s="29"/>
      <c r="B14" s="29"/>
      <c r="C14" s="29"/>
      <c r="D14" s="29"/>
      <c r="E14" s="29"/>
      <c r="F14" s="29"/>
      <c r="G14" s="29"/>
      <c r="H14" s="29"/>
      <c r="I14" s="29"/>
      <c r="J14" s="29"/>
      <c r="K14" s="29"/>
      <c r="L14" s="29"/>
      <c r="M14" s="29"/>
      <c r="N14" s="29"/>
      <c r="O14" s="29"/>
      <c r="P14" s="29"/>
      <c r="Q14" s="29"/>
      <c r="R14" s="29"/>
      <c r="S14" s="29"/>
      <c r="T14" s="29"/>
      <c r="U14" s="29"/>
      <c r="V14" s="29"/>
    </row>
    <row r="15" spans="1:22" x14ac:dyDescent="0.25">
      <c r="A15" s="29"/>
      <c r="B15" s="29"/>
      <c r="C15" s="29"/>
      <c r="D15" s="29"/>
      <c r="E15" s="29"/>
      <c r="F15" s="29"/>
      <c r="G15" s="29"/>
      <c r="H15" s="29"/>
      <c r="I15" s="29"/>
      <c r="J15" s="29"/>
      <c r="K15" s="29"/>
      <c r="L15" s="29"/>
      <c r="M15" s="29"/>
      <c r="N15" s="29"/>
      <c r="O15" s="29"/>
      <c r="P15" s="29"/>
      <c r="Q15" s="29"/>
      <c r="R15" s="29"/>
      <c r="S15" s="29"/>
      <c r="T15" s="29"/>
      <c r="U15" s="29"/>
      <c r="V15" s="29"/>
    </row>
    <row r="16" spans="1:22" x14ac:dyDescent="0.25">
      <c r="A16" s="29"/>
      <c r="B16" s="29"/>
      <c r="C16" s="29"/>
      <c r="D16" s="29"/>
      <c r="E16" s="29"/>
      <c r="F16" s="29"/>
      <c r="G16" s="29"/>
      <c r="H16" s="29"/>
      <c r="I16" s="29"/>
      <c r="J16" s="29"/>
      <c r="K16" s="29"/>
      <c r="L16" s="29"/>
      <c r="M16" s="29"/>
      <c r="N16" s="29"/>
      <c r="O16" s="29"/>
      <c r="P16" s="29"/>
      <c r="Q16" s="29"/>
      <c r="R16" s="29"/>
      <c r="S16" s="29"/>
      <c r="T16" s="29"/>
      <c r="U16" s="29"/>
      <c r="V16" s="29"/>
    </row>
    <row r="17" spans="1:22" x14ac:dyDescent="0.25">
      <c r="A17" s="29"/>
      <c r="B17" s="29"/>
      <c r="C17" s="29"/>
      <c r="D17" s="29"/>
      <c r="E17" s="29"/>
      <c r="F17" s="29"/>
      <c r="G17" s="29"/>
      <c r="H17" s="29"/>
      <c r="I17" s="29"/>
      <c r="J17" s="29"/>
      <c r="K17" s="29"/>
      <c r="L17" s="29"/>
      <c r="M17" s="29"/>
      <c r="N17" s="29"/>
      <c r="O17" s="29"/>
      <c r="P17" s="29"/>
      <c r="Q17" s="29"/>
      <c r="R17" s="29"/>
      <c r="S17" s="29"/>
      <c r="T17" s="29"/>
      <c r="U17" s="29"/>
      <c r="V17" s="29"/>
    </row>
    <row r="18" spans="1:22" x14ac:dyDescent="0.25">
      <c r="A18" s="29"/>
      <c r="B18" s="29"/>
      <c r="C18" s="29"/>
      <c r="D18" s="29"/>
      <c r="E18" s="29"/>
      <c r="F18" s="29"/>
      <c r="G18" s="29"/>
      <c r="H18" s="29"/>
      <c r="I18" s="29"/>
      <c r="J18" s="29"/>
      <c r="K18" s="29"/>
      <c r="L18" s="29"/>
      <c r="M18" s="29"/>
      <c r="N18" s="29"/>
      <c r="O18" s="29"/>
      <c r="P18" s="29"/>
      <c r="Q18" s="29"/>
      <c r="R18" s="29"/>
      <c r="S18" s="29"/>
      <c r="T18" s="29"/>
      <c r="U18" s="29"/>
      <c r="V18" s="29"/>
    </row>
    <row r="19" spans="1:22" x14ac:dyDescent="0.25">
      <c r="A19" s="29"/>
      <c r="B19" s="29"/>
      <c r="C19" s="29"/>
      <c r="D19" s="29"/>
      <c r="E19" s="29"/>
      <c r="F19" s="29"/>
      <c r="G19" s="29"/>
      <c r="H19" s="29"/>
      <c r="I19" s="29"/>
      <c r="J19" s="29"/>
      <c r="K19" s="29"/>
      <c r="L19" s="29"/>
      <c r="M19" s="29"/>
      <c r="N19" s="29"/>
      <c r="O19" s="29"/>
      <c r="P19" s="29"/>
      <c r="Q19" s="29"/>
      <c r="R19" s="29"/>
      <c r="S19" s="29"/>
      <c r="T19" s="29"/>
      <c r="U19" s="29"/>
      <c r="V19" s="29"/>
    </row>
    <row r="20" spans="1:22" x14ac:dyDescent="0.25">
      <c r="A20" s="29"/>
      <c r="B20" s="29"/>
      <c r="C20" s="29"/>
      <c r="D20" s="29"/>
      <c r="E20" s="29"/>
      <c r="F20" s="29"/>
      <c r="G20" s="29"/>
      <c r="H20" s="29"/>
      <c r="I20" s="29"/>
      <c r="J20" s="29"/>
      <c r="K20" s="29"/>
      <c r="L20" s="29"/>
      <c r="M20" s="29"/>
      <c r="N20" s="29"/>
      <c r="O20" s="29"/>
      <c r="P20" s="29"/>
      <c r="Q20" s="29"/>
      <c r="R20" s="29"/>
      <c r="S20" s="29"/>
      <c r="T20" s="29"/>
      <c r="U20" s="29"/>
      <c r="V20" s="29"/>
    </row>
    <row r="21" spans="1:22" x14ac:dyDescent="0.25">
      <c r="A21" s="29"/>
      <c r="B21" s="29"/>
      <c r="C21" s="29"/>
      <c r="D21" s="29"/>
      <c r="E21" s="29"/>
      <c r="F21" s="29"/>
      <c r="G21" s="29"/>
      <c r="H21" s="29"/>
      <c r="I21" s="29"/>
      <c r="J21" s="29"/>
      <c r="K21" s="29"/>
      <c r="L21" s="29"/>
      <c r="M21" s="29"/>
      <c r="N21" s="29"/>
      <c r="O21" s="29"/>
      <c r="P21" s="29"/>
      <c r="Q21" s="29"/>
      <c r="R21" s="29"/>
      <c r="S21" s="29"/>
      <c r="T21" s="29"/>
      <c r="U21" s="29"/>
      <c r="V21" s="29"/>
    </row>
    <row r="22" spans="1:22" x14ac:dyDescent="0.25">
      <c r="A22" s="29"/>
      <c r="B22" s="29"/>
      <c r="C22" s="29"/>
      <c r="D22" s="29"/>
      <c r="E22" s="29"/>
      <c r="F22" s="29"/>
      <c r="G22" s="29"/>
      <c r="H22" s="29"/>
      <c r="I22" s="29"/>
      <c r="J22" s="29"/>
      <c r="K22" s="29"/>
      <c r="L22" s="29"/>
      <c r="M22" s="29"/>
      <c r="N22" s="29"/>
      <c r="O22" s="29"/>
      <c r="P22" s="29"/>
      <c r="Q22" s="29"/>
      <c r="R22" s="29"/>
      <c r="S22" s="29"/>
      <c r="T22" s="29"/>
      <c r="U22" s="29"/>
      <c r="V22" s="29"/>
    </row>
    <row r="23" spans="1:22" x14ac:dyDescent="0.25">
      <c r="A23" s="29"/>
      <c r="B23" s="29"/>
      <c r="C23" s="29"/>
      <c r="D23" s="29"/>
      <c r="E23" s="29"/>
      <c r="F23" s="29"/>
      <c r="G23" s="29"/>
      <c r="H23" s="29"/>
      <c r="I23" s="29"/>
      <c r="J23" s="29"/>
      <c r="K23" s="29"/>
      <c r="L23" s="29"/>
      <c r="M23" s="29"/>
      <c r="N23" s="29"/>
      <c r="O23" s="29"/>
      <c r="P23" s="29"/>
      <c r="Q23" s="29"/>
      <c r="R23" s="29"/>
      <c r="S23" s="29"/>
      <c r="T23" s="29"/>
      <c r="U23" s="29"/>
      <c r="V23" s="29"/>
    </row>
    <row r="24" spans="1:22" x14ac:dyDescent="0.25">
      <c r="F24" s="29"/>
      <c r="G24" s="29"/>
      <c r="H24" s="29"/>
      <c r="I24" s="29"/>
      <c r="J24" s="29"/>
      <c r="K24" s="29"/>
      <c r="L24" s="29"/>
      <c r="M24" s="29"/>
      <c r="N24" s="29"/>
      <c r="O24" s="29"/>
      <c r="P24" s="29"/>
      <c r="Q24" s="29"/>
      <c r="R24" s="29"/>
      <c r="S24" s="29"/>
      <c r="T24" s="29"/>
      <c r="U24" s="29"/>
      <c r="V24" s="29"/>
    </row>
  </sheetData>
  <hyperlinks>
    <hyperlink ref="J2" r:id="rId1"/>
    <hyperlink ref="J3" r:id="rId2"/>
    <hyperlink ref="J4" r:id="rId3"/>
    <hyperlink ref="J5" r:id="rId4"/>
  </hyperlinks>
  <pageMargins left="0.7" right="0.7" top="0.75" bottom="0.75" header="0.3" footer="0.3"/>
  <pageSetup paperSize="9" orientation="portrait"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51"/>
  <sheetViews>
    <sheetView showWhiteSpace="0" view="pageLayout" zoomScaleNormal="100" workbookViewId="0">
      <selection activeCell="B17" sqref="B17:F17"/>
    </sheetView>
  </sheetViews>
  <sheetFormatPr baseColWidth="10" defaultRowHeight="15" x14ac:dyDescent="0.25"/>
  <cols>
    <col min="1" max="1" width="11.7109375" customWidth="1"/>
    <col min="2" max="2" width="18" customWidth="1"/>
    <col min="3" max="3" width="14.28515625" customWidth="1"/>
    <col min="4" max="4" width="14.7109375" bestFit="1" customWidth="1"/>
    <col min="5" max="5" width="15.28515625" customWidth="1"/>
    <col min="6" max="6" width="12.42578125" customWidth="1"/>
    <col min="7" max="7" width="11.7109375" customWidth="1"/>
    <col min="8" max="8" width="17.5703125" customWidth="1"/>
    <col min="9" max="9" width="14.42578125" customWidth="1"/>
    <col min="10" max="10" width="14.7109375" customWidth="1"/>
    <col min="11" max="11" width="14.5703125" customWidth="1"/>
    <col min="12" max="12" width="13.5703125" customWidth="1"/>
    <col min="13" max="13" width="52.7109375" customWidth="1"/>
    <col min="14" max="14" width="43.140625" customWidth="1"/>
    <col min="15" max="25" width="11.42578125" customWidth="1"/>
  </cols>
  <sheetData>
    <row r="1" spans="1:12" x14ac:dyDescent="0.25">
      <c r="A1" s="72"/>
      <c r="B1" s="72"/>
      <c r="C1" s="72"/>
      <c r="D1" s="71" t="s">
        <v>70</v>
      </c>
      <c r="E1" s="71"/>
      <c r="F1" s="71"/>
      <c r="G1" s="72"/>
      <c r="H1" s="72"/>
      <c r="I1" s="72"/>
      <c r="J1" s="71" t="s">
        <v>70</v>
      </c>
      <c r="K1" s="71"/>
      <c r="L1" s="71"/>
    </row>
    <row r="2" spans="1:12" x14ac:dyDescent="0.25">
      <c r="A2" s="72"/>
      <c r="B2" s="72"/>
      <c r="C2" s="72"/>
      <c r="D2" s="11" t="s">
        <v>35</v>
      </c>
      <c r="E2" s="11" t="s">
        <v>10</v>
      </c>
      <c r="F2" s="11" t="s">
        <v>13</v>
      </c>
      <c r="G2" s="72"/>
      <c r="H2" s="72"/>
      <c r="I2" s="72"/>
      <c r="J2" s="42" t="s">
        <v>35</v>
      </c>
      <c r="K2" s="11" t="s">
        <v>10</v>
      </c>
      <c r="L2" s="11" t="s">
        <v>13</v>
      </c>
    </row>
    <row r="3" spans="1:12" x14ac:dyDescent="0.25">
      <c r="D3" s="21">
        <v>2</v>
      </c>
      <c r="E3" s="31">
        <f ca="1">VLOOKUP($D$3,Tablo,11,0)</f>
        <v>42397</v>
      </c>
      <c r="F3" s="21" t="str">
        <f ca="1">VLOOKUP($D$3,Tablo,22,0)</f>
        <v>Fini</v>
      </c>
      <c r="J3" s="11">
        <f ca="1">IF(AND(D5=J5,D6=J6,B18=H18),D3,"Erreur")</f>
        <v>2</v>
      </c>
      <c r="K3" s="31">
        <f ca="1">VLOOKUP($D$3,Tablo,11,0)</f>
        <v>42397</v>
      </c>
      <c r="L3" s="21" t="str">
        <f ca="1">VLOOKUP($D$3,Tablo,22,0)</f>
        <v>Fini</v>
      </c>
    </row>
    <row r="5" spans="1:12" x14ac:dyDescent="0.25">
      <c r="A5" s="9" t="s">
        <v>84</v>
      </c>
      <c r="C5" s="12" t="s">
        <v>36</v>
      </c>
      <c r="D5" s="8" t="str">
        <f ca="1">VLOOKUP($D$3,Tablo,4,0)</f>
        <v>FABRE</v>
      </c>
      <c r="E5" s="8"/>
      <c r="F5" s="1"/>
      <c r="G5" s="9" t="s">
        <v>84</v>
      </c>
      <c r="I5" s="12" t="s">
        <v>36</v>
      </c>
      <c r="J5" s="8" t="str">
        <f ca="1">VLOOKUP($D$3,Tablo,4,0)</f>
        <v>FABRE</v>
      </c>
      <c r="K5" s="8"/>
      <c r="L5" s="1"/>
    </row>
    <row r="6" spans="1:12" x14ac:dyDescent="0.25">
      <c r="A6" s="9" t="s">
        <v>86</v>
      </c>
      <c r="C6" s="13" t="s">
        <v>37</v>
      </c>
      <c r="D6" s="6" t="str">
        <f ca="1">VLOOKUP($D$3,Tablo,3,0)</f>
        <v>Estelle</v>
      </c>
      <c r="E6" s="6"/>
      <c r="F6" s="2"/>
      <c r="G6" s="9" t="s">
        <v>86</v>
      </c>
      <c r="I6" s="13" t="s">
        <v>37</v>
      </c>
      <c r="J6" s="6" t="str">
        <f ca="1">VLOOKUP($D$3,Tablo,3,0)</f>
        <v>Estelle</v>
      </c>
      <c r="K6" s="6"/>
      <c r="L6" s="2"/>
    </row>
    <row r="7" spans="1:12" x14ac:dyDescent="0.25">
      <c r="A7" s="9" t="s">
        <v>71</v>
      </c>
      <c r="B7" t="s">
        <v>85</v>
      </c>
      <c r="C7" s="13" t="s">
        <v>49</v>
      </c>
      <c r="D7" s="55" t="str">
        <f ca="1">VLOOKUP($D$3,Tablo,5,0)</f>
        <v>12 Pasteur</v>
      </c>
      <c r="E7" s="55"/>
      <c r="F7" s="15"/>
      <c r="G7" s="9" t="s">
        <v>71</v>
      </c>
      <c r="H7" t="s">
        <v>85</v>
      </c>
      <c r="I7" s="13" t="s">
        <v>49</v>
      </c>
      <c r="J7" s="55" t="str">
        <f ca="1">VLOOKUP($D$3,Tablo,5,0)</f>
        <v>12 Pasteur</v>
      </c>
      <c r="K7" s="55"/>
      <c r="L7" s="15"/>
    </row>
    <row r="8" spans="1:12" x14ac:dyDescent="0.25">
      <c r="A8" s="9" t="s">
        <v>52</v>
      </c>
      <c r="B8" t="s">
        <v>87</v>
      </c>
      <c r="C8" s="13"/>
      <c r="D8" s="6"/>
      <c r="E8" s="6"/>
      <c r="F8" s="2"/>
      <c r="G8" s="9" t="s">
        <v>52</v>
      </c>
      <c r="H8" t="s">
        <v>87</v>
      </c>
      <c r="I8" s="13"/>
      <c r="J8" s="6"/>
      <c r="K8" s="6"/>
      <c r="L8" s="2"/>
    </row>
    <row r="9" spans="1:12" x14ac:dyDescent="0.25">
      <c r="A9" t="s">
        <v>94</v>
      </c>
      <c r="C9" s="13" t="s">
        <v>48</v>
      </c>
      <c r="D9" s="30">
        <f ca="1">VLOOKUP($D$3,Tablo,6,0)</f>
        <v>75000</v>
      </c>
      <c r="E9" s="14" t="s">
        <v>51</v>
      </c>
      <c r="F9" s="2" t="str">
        <f ca="1">VLOOKUP($D$3,Tablo,7,0)</f>
        <v>Paris</v>
      </c>
      <c r="G9" t="s">
        <v>94</v>
      </c>
      <c r="I9" s="13" t="s">
        <v>48</v>
      </c>
      <c r="J9" s="30">
        <f ca="1">VLOOKUP($D$3,Tablo,6,0)</f>
        <v>75000</v>
      </c>
      <c r="K9" s="14" t="s">
        <v>51</v>
      </c>
      <c r="L9" s="2" t="str">
        <f ca="1">VLOOKUP($D$3,Tablo,7,0)</f>
        <v>Paris</v>
      </c>
    </row>
    <row r="10" spans="1:12" x14ac:dyDescent="0.25">
      <c r="C10" s="13" t="s">
        <v>50</v>
      </c>
      <c r="D10" s="16">
        <f ca="1">VLOOKUP($D$3,Tablo,8)</f>
        <v>976890987</v>
      </c>
      <c r="E10" s="14"/>
      <c r="F10" s="10"/>
      <c r="I10" s="13" t="s">
        <v>50</v>
      </c>
      <c r="J10" s="16">
        <f ca="1">VLOOKUP($D$3,Tablo,8)</f>
        <v>976890987</v>
      </c>
      <c r="K10" s="14"/>
      <c r="L10" s="10"/>
    </row>
    <row r="11" spans="1:12" x14ac:dyDescent="0.25">
      <c r="C11" s="13" t="s">
        <v>52</v>
      </c>
      <c r="D11" s="16">
        <f ca="1">VLOOKUP($D$3,Tablo,9,0)</f>
        <v>0</v>
      </c>
      <c r="E11" s="6"/>
      <c r="F11" s="2"/>
      <c r="I11" s="13" t="s">
        <v>52</v>
      </c>
      <c r="J11" s="16">
        <f ca="1">VLOOKUP($D$3,Tablo,9,0)</f>
        <v>0</v>
      </c>
      <c r="K11" s="6"/>
      <c r="L11" s="2"/>
    </row>
    <row r="12" spans="1:12" x14ac:dyDescent="0.25">
      <c r="C12" s="17" t="s">
        <v>53</v>
      </c>
      <c r="D12" s="7" t="str">
        <f ca="1">VLOOKUP($D$3,Tablo,10,0)</f>
        <v>Estelle@gmail.com</v>
      </c>
      <c r="E12" s="7"/>
      <c r="F12" s="3"/>
      <c r="I12" s="17" t="s">
        <v>53</v>
      </c>
      <c r="J12" s="7" t="str">
        <f ca="1">VLOOKUP($D$3,Tablo,10,0)</f>
        <v>Estelle@gmail.com</v>
      </c>
      <c r="K12" s="7"/>
      <c r="L12" s="3"/>
    </row>
    <row r="15" spans="1:12" x14ac:dyDescent="0.25">
      <c r="A15" s="73" t="s">
        <v>38</v>
      </c>
      <c r="B15" s="74"/>
      <c r="C15" s="74"/>
      <c r="D15" s="74"/>
      <c r="E15" s="74"/>
      <c r="F15" s="75"/>
      <c r="G15" s="73" t="s">
        <v>38</v>
      </c>
      <c r="H15" s="74"/>
      <c r="I15" s="74"/>
      <c r="J15" s="74"/>
      <c r="K15" s="74"/>
      <c r="L15" s="75"/>
    </row>
    <row r="16" spans="1:12" x14ac:dyDescent="0.25">
      <c r="A16" s="32" t="s">
        <v>97</v>
      </c>
      <c r="B16" s="52" t="str">
        <f ca="1">VLOOKUP($D$3,Tablo,12,0)</f>
        <v>PC Portable</v>
      </c>
      <c r="C16" s="53"/>
      <c r="D16" s="53"/>
      <c r="E16" s="53"/>
      <c r="F16" s="54"/>
      <c r="G16" s="37" t="s">
        <v>97</v>
      </c>
      <c r="H16" s="52" t="str">
        <f ca="1">VLOOKUP($D$3,Tablo,12,0)</f>
        <v>PC Portable</v>
      </c>
      <c r="I16" s="53"/>
      <c r="J16" s="53"/>
      <c r="K16" s="53"/>
      <c r="L16" s="54"/>
    </row>
    <row r="17" spans="1:12" x14ac:dyDescent="0.25">
      <c r="A17" s="33" t="s">
        <v>98</v>
      </c>
      <c r="B17" s="46">
        <f ca="1">VLOOKUP($D$3,Tablo,13,0)</f>
        <v>0</v>
      </c>
      <c r="C17" s="47"/>
      <c r="D17" s="47"/>
      <c r="E17" s="47"/>
      <c r="F17" s="48"/>
      <c r="G17" s="38" t="s">
        <v>98</v>
      </c>
      <c r="H17" s="46">
        <f ca="1">VLOOKUP($D$3,Tablo,13,0)</f>
        <v>0</v>
      </c>
      <c r="I17" s="47"/>
      <c r="J17" s="47"/>
      <c r="K17" s="47"/>
      <c r="L17" s="48"/>
    </row>
    <row r="18" spans="1:12" x14ac:dyDescent="0.25">
      <c r="A18" s="32" t="s">
        <v>39</v>
      </c>
      <c r="B18" s="46">
        <f ca="1">VLOOKUP($D$3,Tablo,14,0)</f>
        <v>0</v>
      </c>
      <c r="C18" s="47"/>
      <c r="D18" s="47"/>
      <c r="E18" s="47"/>
      <c r="F18" s="48"/>
      <c r="G18" s="37" t="s">
        <v>39</v>
      </c>
      <c r="H18" s="46">
        <f ca="1">VLOOKUP($D$3,Tablo,14,0)</f>
        <v>0</v>
      </c>
      <c r="I18" s="47"/>
      <c r="J18" s="47"/>
      <c r="K18" s="47"/>
      <c r="L18" s="48"/>
    </row>
    <row r="19" spans="1:12" x14ac:dyDescent="0.25">
      <c r="A19" s="32" t="s">
        <v>99</v>
      </c>
      <c r="B19" s="46">
        <f ca="1">VLOOKUP($D$3,Tablo,15,0)</f>
        <v>0</v>
      </c>
      <c r="C19" s="47"/>
      <c r="D19" s="47"/>
      <c r="E19" s="47"/>
      <c r="F19" s="48"/>
      <c r="G19" s="37" t="s">
        <v>99</v>
      </c>
      <c r="H19" s="46">
        <f ca="1">VLOOKUP($D$3,Tablo,15,0)</f>
        <v>0</v>
      </c>
      <c r="I19" s="47"/>
      <c r="J19" s="47"/>
      <c r="K19" s="47"/>
      <c r="L19" s="48"/>
    </row>
    <row r="20" spans="1:12" x14ac:dyDescent="0.25">
      <c r="A20" s="41" t="s">
        <v>100</v>
      </c>
      <c r="B20" s="68">
        <f ca="1">VLOOKUP($D$3,Tablo,16,0)</f>
        <v>0</v>
      </c>
      <c r="C20" s="69"/>
      <c r="D20" s="69"/>
      <c r="E20" s="69"/>
      <c r="F20" s="70"/>
      <c r="G20" s="41" t="s">
        <v>100</v>
      </c>
      <c r="H20" s="68">
        <f ca="1">VLOOKUP($D$3,Tablo,16,0)</f>
        <v>0</v>
      </c>
      <c r="I20" s="69"/>
      <c r="J20" s="69"/>
      <c r="K20" s="69"/>
      <c r="L20" s="70"/>
    </row>
    <row r="21" spans="1:12" x14ac:dyDescent="0.25">
      <c r="A21" s="18"/>
      <c r="B21" s="18"/>
      <c r="C21" s="18"/>
      <c r="D21" s="18"/>
      <c r="E21" s="18"/>
      <c r="F21" s="18"/>
      <c r="G21" s="40"/>
      <c r="H21" s="40"/>
      <c r="I21" s="40"/>
      <c r="J21" s="40"/>
      <c r="K21" s="40"/>
      <c r="L21" s="40"/>
    </row>
    <row r="23" spans="1:12" x14ac:dyDescent="0.25">
      <c r="A23" s="73" t="s">
        <v>73</v>
      </c>
      <c r="B23" s="74"/>
      <c r="C23" s="75"/>
      <c r="D23" s="73" t="s">
        <v>41</v>
      </c>
      <c r="E23" s="74"/>
      <c r="F23" s="75"/>
      <c r="G23" s="73" t="s">
        <v>73</v>
      </c>
      <c r="H23" s="74"/>
      <c r="I23" s="75"/>
      <c r="J23" s="73" t="s">
        <v>41</v>
      </c>
      <c r="K23" s="74"/>
      <c r="L23" s="75"/>
    </row>
    <row r="24" spans="1:12" x14ac:dyDescent="0.25">
      <c r="A24" s="59">
        <f ca="1">VLOOKUP($D$3,Tablo,18,0)</f>
        <v>0</v>
      </c>
      <c r="B24" s="60"/>
      <c r="C24" s="61"/>
      <c r="D24" s="59" t="str">
        <f ca="1">VLOOKUP($D$3,Tablo,17,0)</f>
        <v>Windows 7</v>
      </c>
      <c r="E24" s="60"/>
      <c r="F24" s="61"/>
      <c r="G24" s="59">
        <f ca="1">VLOOKUP($D$3,Tablo,18,0)</f>
        <v>0</v>
      </c>
      <c r="H24" s="60"/>
      <c r="I24" s="61"/>
      <c r="J24" s="59" t="str">
        <f ca="1">VLOOKUP($D$3,Tablo,17,0)</f>
        <v>Windows 7</v>
      </c>
      <c r="K24" s="60"/>
      <c r="L24" s="61"/>
    </row>
    <row r="25" spans="1:12" x14ac:dyDescent="0.25">
      <c r="A25" s="62"/>
      <c r="B25" s="63"/>
      <c r="C25" s="64"/>
      <c r="D25" s="62"/>
      <c r="E25" s="63"/>
      <c r="F25" s="64"/>
      <c r="G25" s="62"/>
      <c r="H25" s="63"/>
      <c r="I25" s="64"/>
      <c r="J25" s="62"/>
      <c r="K25" s="63"/>
      <c r="L25" s="64"/>
    </row>
    <row r="26" spans="1:12" x14ac:dyDescent="0.25">
      <c r="A26" s="62"/>
      <c r="B26" s="63"/>
      <c r="C26" s="64"/>
      <c r="D26" s="62"/>
      <c r="E26" s="63"/>
      <c r="F26" s="64"/>
      <c r="G26" s="62"/>
      <c r="H26" s="63"/>
      <c r="I26" s="64"/>
      <c r="J26" s="62"/>
      <c r="K26" s="63"/>
      <c r="L26" s="64"/>
    </row>
    <row r="27" spans="1:12" x14ac:dyDescent="0.25">
      <c r="A27" s="65"/>
      <c r="B27" s="66"/>
      <c r="C27" s="67"/>
      <c r="D27" s="65"/>
      <c r="E27" s="66"/>
      <c r="F27" s="67"/>
      <c r="G27" s="65"/>
      <c r="H27" s="66"/>
      <c r="I27" s="67"/>
      <c r="J27" s="65"/>
      <c r="K27" s="66"/>
      <c r="L27" s="67"/>
    </row>
    <row r="28" spans="1:12" x14ac:dyDescent="0.25">
      <c r="A28" s="18"/>
      <c r="B28" s="18"/>
      <c r="C28" s="18"/>
      <c r="D28" s="18"/>
      <c r="E28" s="18"/>
      <c r="F28" s="18"/>
      <c r="G28" s="40"/>
      <c r="H28" s="40"/>
      <c r="I28" s="40"/>
      <c r="J28" s="40"/>
      <c r="K28" s="40"/>
      <c r="L28" s="40"/>
    </row>
    <row r="29" spans="1:12" x14ac:dyDescent="0.25">
      <c r="A29" s="43" t="s">
        <v>75</v>
      </c>
      <c r="B29" s="44"/>
      <c r="C29" s="45"/>
      <c r="D29" s="46" t="str">
        <f ca="1">VLOOKUP($D$3,Tablo,20,0)</f>
        <v>Sacoche</v>
      </c>
      <c r="E29" s="47"/>
      <c r="F29" s="48"/>
      <c r="G29" s="43" t="s">
        <v>75</v>
      </c>
      <c r="H29" s="44"/>
      <c r="I29" s="45"/>
      <c r="J29" s="46" t="str">
        <f ca="1">VLOOKUP($D$3,Tablo,20,0)</f>
        <v>Sacoche</v>
      </c>
      <c r="K29" s="47"/>
      <c r="L29" s="48"/>
    </row>
    <row r="30" spans="1:12" x14ac:dyDescent="0.25">
      <c r="A30" s="36"/>
      <c r="B30" s="36"/>
      <c r="C30" s="36"/>
      <c r="D30" s="35"/>
      <c r="E30" s="35"/>
      <c r="F30" s="35"/>
      <c r="G30" s="36"/>
      <c r="H30" s="36"/>
      <c r="I30" s="36"/>
      <c r="J30" s="39"/>
      <c r="K30" s="39"/>
      <c r="L30" s="39"/>
    </row>
    <row r="31" spans="1:12" x14ac:dyDescent="0.25">
      <c r="A31" s="56" t="s">
        <v>72</v>
      </c>
      <c r="B31" s="57"/>
      <c r="C31" s="58"/>
      <c r="D31" s="46">
        <f ca="1">VLOOKUP($D$3,Tablo,19,0)</f>
        <v>0</v>
      </c>
      <c r="E31" s="47"/>
      <c r="F31" s="48"/>
      <c r="G31" s="56" t="s">
        <v>72</v>
      </c>
      <c r="H31" s="57"/>
      <c r="I31" s="58"/>
      <c r="J31" s="46">
        <f ca="1">VLOOKUP($D$3,Tablo,19,0)</f>
        <v>0</v>
      </c>
      <c r="K31" s="47"/>
      <c r="L31" s="48"/>
    </row>
    <row r="33" spans="1:12" x14ac:dyDescent="0.25">
      <c r="A33" s="49" t="s">
        <v>95</v>
      </c>
      <c r="B33" s="50"/>
      <c r="C33" s="51"/>
      <c r="D33" s="52">
        <f ca="1">VLOOKUP($D$3,Tablo,21,0)</f>
        <v>123456</v>
      </c>
      <c r="E33" s="53"/>
      <c r="F33" s="54"/>
      <c r="G33" s="49" t="s">
        <v>95</v>
      </c>
      <c r="H33" s="50"/>
      <c r="I33" s="51"/>
      <c r="J33" s="52">
        <f ca="1">VLOOKUP($D$3,Tablo,21,0)</f>
        <v>123456</v>
      </c>
      <c r="K33" s="53"/>
      <c r="L33" s="54"/>
    </row>
    <row r="45" spans="1:12" x14ac:dyDescent="0.25">
      <c r="E45" s="9" t="s">
        <v>47</v>
      </c>
      <c r="K45" s="9" t="s">
        <v>47</v>
      </c>
    </row>
    <row r="46" spans="1:12" x14ac:dyDescent="0.25">
      <c r="A46" s="6"/>
      <c r="B46" s="6"/>
      <c r="C46" s="6"/>
      <c r="D46" s="6"/>
      <c r="E46" s="6"/>
      <c r="F46" s="6"/>
      <c r="G46" s="6"/>
      <c r="H46" s="6"/>
      <c r="I46" s="6"/>
      <c r="J46" s="6"/>
      <c r="K46" s="6"/>
      <c r="L46" s="6"/>
    </row>
    <row r="47" spans="1:12" ht="15" customHeight="1" x14ac:dyDescent="0.25">
      <c r="A47" s="34"/>
      <c r="B47" s="34"/>
      <c r="C47" s="34"/>
      <c r="D47" s="34"/>
      <c r="E47" s="34"/>
      <c r="F47" s="34"/>
      <c r="G47" s="34"/>
      <c r="H47" s="34"/>
      <c r="I47" s="34"/>
      <c r="J47" s="34"/>
      <c r="K47" s="34"/>
      <c r="L47" s="34"/>
    </row>
    <row r="48" spans="1:12" ht="15" customHeight="1" x14ac:dyDescent="0.25">
      <c r="A48" s="34"/>
      <c r="B48" s="34"/>
      <c r="C48" s="34"/>
      <c r="D48" s="34"/>
      <c r="E48" s="34"/>
      <c r="F48" s="34"/>
      <c r="G48" s="34"/>
      <c r="H48" s="34"/>
      <c r="I48" s="34"/>
      <c r="J48" s="34"/>
      <c r="K48" s="34"/>
      <c r="L48" s="34"/>
    </row>
    <row r="50" spans="7:12" ht="15.75" x14ac:dyDescent="0.25">
      <c r="G50" s="34"/>
      <c r="H50" s="34"/>
      <c r="I50" s="34"/>
      <c r="J50" s="34"/>
      <c r="K50" s="34"/>
      <c r="L50" s="34"/>
    </row>
    <row r="51" spans="7:12" ht="15.75" x14ac:dyDescent="0.25">
      <c r="G51" s="34"/>
      <c r="H51" s="34"/>
      <c r="I51" s="34"/>
      <c r="J51" s="34"/>
      <c r="K51" s="34"/>
      <c r="L51" s="34"/>
    </row>
  </sheetData>
  <sheetProtection password="CC05" sheet="1" objects="1" scenarios="1" formatCells="0"/>
  <mergeCells count="38">
    <mergeCell ref="G1:I2"/>
    <mergeCell ref="J1:L1"/>
    <mergeCell ref="J7:K7"/>
    <mergeCell ref="G15:L15"/>
    <mergeCell ref="H16:L16"/>
    <mergeCell ref="H17:L17"/>
    <mergeCell ref="H18:L18"/>
    <mergeCell ref="G23:I23"/>
    <mergeCell ref="J23:L23"/>
    <mergeCell ref="G24:I27"/>
    <mergeCell ref="J24:L27"/>
    <mergeCell ref="H20:L20"/>
    <mergeCell ref="H19:L19"/>
    <mergeCell ref="G29:I29"/>
    <mergeCell ref="J29:L29"/>
    <mergeCell ref="G31:I31"/>
    <mergeCell ref="J31:L31"/>
    <mergeCell ref="G33:I33"/>
    <mergeCell ref="J33:L33"/>
    <mergeCell ref="D1:F1"/>
    <mergeCell ref="A1:C2"/>
    <mergeCell ref="D23:F23"/>
    <mergeCell ref="A23:C23"/>
    <mergeCell ref="A15:F15"/>
    <mergeCell ref="A29:C29"/>
    <mergeCell ref="D29:F29"/>
    <mergeCell ref="A33:C33"/>
    <mergeCell ref="D33:F33"/>
    <mergeCell ref="D7:E7"/>
    <mergeCell ref="A31:C31"/>
    <mergeCell ref="D24:F27"/>
    <mergeCell ref="A24:C27"/>
    <mergeCell ref="D31:F31"/>
    <mergeCell ref="B17:F17"/>
    <mergeCell ref="B18:F18"/>
    <mergeCell ref="B19:F19"/>
    <mergeCell ref="B20:F20"/>
    <mergeCell ref="B16:F16"/>
  </mergeCells>
  <conditionalFormatting sqref="D5:D12 F5:F6 F8:F12">
    <cfRule type="cellIs" dxfId="1" priority="4" operator="equal">
      <formula>0</formula>
    </cfRule>
  </conditionalFormatting>
  <conditionalFormatting sqref="J5:J12 L5:L6 L8:L12">
    <cfRule type="cellIs" dxfId="0" priority="1" operator="equal">
      <formula>0</formula>
    </cfRule>
  </conditionalFormatting>
  <dataValidations count="1">
    <dataValidation type="list" allowBlank="1" showInputMessage="1" showErrorMessage="1" sqref="D3">
      <formula1>Code_clients</formula1>
    </dataValidation>
  </dataValidations>
  <pageMargins left="0.5" right="0.83" top="0.74803149606299213" bottom="0.74803149606299213" header="0.31496062992125984" footer="0.31496062992125984"/>
  <pageSetup paperSize="9" orientation="portrait" r:id="rId1"/>
  <rowBreaks count="1" manualBreakCount="1">
    <brk id="49"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FF0000"/>
  </sheetPr>
  <dimension ref="A1"/>
  <sheetViews>
    <sheetView showGridLines="0" showRowColHeaders="0" tabSelected="1" workbookViewId="0">
      <selection activeCell="C6" sqref="C6"/>
    </sheetView>
  </sheetViews>
  <sheetFormatPr baseColWidth="10" defaultRowHeight="15" x14ac:dyDescent="0.25"/>
  <sheetData/>
  <sheetProtection password="CC05" sheet="1" objects="1" scenarios="1" formatCells="0"/>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Clients</vt:lpstr>
      <vt:lpstr>Formulaire</vt:lpstr>
      <vt:lpstr>Menu</vt:lpstr>
      <vt:lpstr>Formulaire!Zone_d_impression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HVD</dc:creator>
  <cp:lastModifiedBy>gmb</cp:lastModifiedBy>
  <cp:lastPrinted>2016-02-08T14:12:52Z</cp:lastPrinted>
  <dcterms:created xsi:type="dcterms:W3CDTF">2016-01-27T21:07:25Z</dcterms:created>
  <dcterms:modified xsi:type="dcterms:W3CDTF">2016-02-08T20:00:54Z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96 96 1440 900</vt:lpwstr>
  </property>
</Properties>
</file>