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2245" windowHeight="9825" activeTab="1"/>
  </bookViews>
  <sheets>
    <sheet name="Coordonnées" sheetId="2" r:id="rId1"/>
    <sheet name="Notation personnelle" sheetId="1" r:id="rId2"/>
  </sheets>
  <externalReferences>
    <externalReference r:id="rId3"/>
    <externalReference r:id="rId4"/>
  </externalReferences>
  <definedNames>
    <definedName name="Clients">[1]Clients!$A$1:$AC$9</definedName>
  </definedNames>
  <calcPr calcId="152511"/>
</workbook>
</file>

<file path=xl/calcChain.xml><?xml version="1.0" encoding="utf-8"?>
<calcChain xmlns="http://schemas.openxmlformats.org/spreadsheetml/2006/main">
  <c r="B14" i="1" l="1"/>
  <c r="B13" i="1"/>
  <c r="B12" i="1"/>
  <c r="B11" i="1"/>
  <c r="B10" i="1"/>
  <c r="B9" i="1"/>
  <c r="B8" i="1"/>
  <c r="B7" i="1"/>
  <c r="G4" i="1"/>
  <c r="E4" i="1"/>
  <c r="B4" i="1"/>
  <c r="B6" i="1"/>
  <c r="F5" i="1"/>
  <c r="D5" i="1"/>
  <c r="B5" i="1"/>
  <c r="H3" i="1"/>
  <c r="F3" i="1"/>
  <c r="D3" i="1"/>
  <c r="B3" i="1"/>
  <c r="D2" i="1"/>
  <c r="E8" i="2"/>
  <c r="E6" i="2"/>
  <c r="E5" i="2"/>
  <c r="E4" i="2"/>
  <c r="E3" i="2"/>
  <c r="B8" i="2"/>
  <c r="B7" i="2"/>
  <c r="B6" i="2"/>
  <c r="B5" i="2"/>
  <c r="B4" i="2"/>
  <c r="B3" i="2"/>
  <c r="B2" i="1" l="1"/>
</calcChain>
</file>

<file path=xl/sharedStrings.xml><?xml version="1.0" encoding="utf-8"?>
<sst xmlns="http://schemas.openxmlformats.org/spreadsheetml/2006/main" count="90" uniqueCount="84">
  <si>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Situation familiale : </t>
    </r>
  </si>
  <si>
    <t>CodePatient</t>
  </si>
  <si>
    <t>Diet-1001</t>
  </si>
  <si>
    <t xml:space="preserve">Age </t>
  </si>
  <si>
    <t>Civilité</t>
  </si>
  <si>
    <t>Taille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</si>
  <si>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Enfants : </t>
    </r>
  </si>
  <si>
    <t>Nom :</t>
  </si>
  <si>
    <t>Poids</t>
  </si>
  <si>
    <t>Prénom :</t>
  </si>
  <si>
    <t>Poids  souhaité :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</si>
  <si>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Motif de la consultation : </t>
    </r>
  </si>
  <si>
    <t>Adresse</t>
  </si>
  <si>
    <t>Nbre repas :</t>
  </si>
  <si>
    <r>
      <t xml:space="preserve">1. lettre </t>
    </r>
    <r>
      <rPr>
        <sz val="12"/>
        <rFont val="Book Antiqua"/>
        <family val="1"/>
      </rPr>
      <t>"Texte"</t>
    </r>
  </si>
  <si>
    <t>Code Postal</t>
  </si>
  <si>
    <t>Tps repas :</t>
  </si>
  <si>
    <t>2.</t>
  </si>
  <si>
    <t>Ville</t>
  </si>
  <si>
    <t>Masti :</t>
  </si>
  <si>
    <t>3.</t>
  </si>
  <si>
    <t>Médecin Traitant</t>
  </si>
  <si>
    <t>Esto :</t>
  </si>
  <si>
    <r>
      <t>ü</t>
    </r>
    <r>
      <rPr>
        <i/>
        <sz val="12"/>
        <color theme="1"/>
        <rFont val="Book Antiqua"/>
        <family val="1"/>
      </rPr>
      <t xml:space="preserve">  Pourquoi souhaitez-vous ceci ?</t>
    </r>
  </si>
  <si>
    <t>Médecin Prescripteur</t>
  </si>
  <si>
    <t>Intes :</t>
  </si>
  <si>
    <t>Autre</t>
  </si>
  <si>
    <t xml:space="preserve">Transite : </t>
  </si>
  <si>
    <r>
      <t>ü</t>
    </r>
    <r>
      <rPr>
        <i/>
        <sz val="12"/>
        <color theme="1"/>
        <rFont val="Book Antiqua"/>
        <family val="1"/>
      </rPr>
      <t xml:space="preserve">  Que comptez-vous faire une fois vos objectifs atteints ?</t>
    </r>
  </si>
  <si>
    <r>
      <t xml:space="preserve">Tèl </t>
    </r>
    <r>
      <rPr>
        <i/>
        <sz val="12"/>
        <color theme="1"/>
        <rFont val="Book Antiqua"/>
        <family val="1"/>
      </rPr>
      <t>do :</t>
    </r>
  </si>
  <si>
    <t>Sensation de faim</t>
  </si>
  <si>
    <r>
      <t xml:space="preserve">Tèl </t>
    </r>
    <r>
      <rPr>
        <i/>
        <sz val="12"/>
        <color theme="1"/>
        <rFont val="Book Antiqua"/>
        <family val="1"/>
      </rPr>
      <t>w  :</t>
    </r>
  </si>
  <si>
    <t>Satiété</t>
  </si>
  <si>
    <r>
      <t>ü</t>
    </r>
    <r>
      <rPr>
        <i/>
        <sz val="12"/>
        <color theme="1"/>
        <rFont val="Book Antiqua"/>
        <family val="1"/>
      </rPr>
      <t xml:space="preserve">  Êtes vous sûre que cela en vaut la peine :</t>
    </r>
  </si>
  <si>
    <r>
      <t xml:space="preserve">Tèl </t>
    </r>
    <r>
      <rPr>
        <i/>
        <sz val="12"/>
        <color theme="1"/>
        <rFont val="Book Antiqua"/>
        <family val="1"/>
      </rPr>
      <t>port :</t>
    </r>
  </si>
  <si>
    <t>Trouble de conduite</t>
  </si>
  <si>
    <t>Date de naissance</t>
  </si>
  <si>
    <t>Profile</t>
  </si>
  <si>
    <r>
      <t>ü</t>
    </r>
    <r>
      <rPr>
        <i/>
        <sz val="12"/>
        <color theme="1"/>
        <rFont val="Book Antiqua"/>
        <family val="1"/>
      </rPr>
      <t xml:space="preserve">  Qui cuisine :</t>
    </r>
  </si>
  <si>
    <t xml:space="preserve">Email : 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</si>
  <si>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Activité professionnelle : </t>
    </r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</si>
  <si>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Activités sportives : </t>
    </r>
  </si>
  <si>
    <t>Coordonnées</t>
  </si>
  <si>
    <t>Évolution du poids :</t>
  </si>
  <si>
    <t>Objectifs à atteindre</t>
  </si>
  <si>
    <t>OBJECTIFS A ATTEINDRE</t>
  </si>
  <si>
    <t>1.</t>
  </si>
  <si>
    <t>Antécédents Médicaux &amp; chirurgicaux :</t>
  </si>
  <si>
    <t xml:space="preserve">Tabac : </t>
  </si>
  <si>
    <t>Sommeil :</t>
  </si>
  <si>
    <t xml:space="preserve">Traitements actuels : </t>
  </si>
  <si>
    <t>Antécédents Familiaux :</t>
  </si>
  <si>
    <r>
      <t>♂ </t>
    </r>
    <r>
      <rPr>
        <b/>
        <sz val="12"/>
        <color rgb="FF215868"/>
        <rFont val="Book Antiqua"/>
        <family val="1"/>
      </rPr>
      <t xml:space="preserve">: </t>
    </r>
  </si>
  <si>
    <r>
      <t>♀ </t>
    </r>
    <r>
      <rPr>
        <b/>
        <sz val="12"/>
        <color rgb="FF215868"/>
        <rFont val="Book Antiqua"/>
        <family val="1"/>
      </rPr>
      <t xml:space="preserve">: </t>
    </r>
  </si>
  <si>
    <t>Biologie</t>
  </si>
  <si>
    <r>
      <t>Valeurs</t>
    </r>
    <r>
      <rPr>
        <b/>
        <u/>
        <sz val="14"/>
        <color rgb="FF800000"/>
        <rFont val="Book Antiqua"/>
        <family val="1"/>
      </rPr>
      <t xml:space="preserve"> </t>
    </r>
  </si>
  <si>
    <r>
      <t>Réf</t>
    </r>
    <r>
      <rPr>
        <b/>
        <u/>
        <sz val="14"/>
        <color rgb="FF800000"/>
        <rFont val="Book Antiqua"/>
        <family val="1"/>
      </rPr>
      <t> :</t>
    </r>
  </si>
  <si>
    <t>Trigly</t>
  </si>
  <si>
    <t>Choles Tt</t>
  </si>
  <si>
    <t>LDL</t>
  </si>
  <si>
    <t>HDL</t>
  </si>
  <si>
    <t>Glycémie</t>
  </si>
  <si>
    <t>HbAc1</t>
  </si>
  <si>
    <t>Urémie</t>
  </si>
  <si>
    <t>HTA</t>
  </si>
  <si>
    <t>Ferritine</t>
  </si>
  <si>
    <t>Dates</t>
  </si>
  <si>
    <t>Remarques</t>
  </si>
  <si>
    <t>Impédancemetre</t>
  </si>
  <si>
    <t>M Gras %</t>
  </si>
  <si>
    <t>M G Kg</t>
  </si>
  <si>
    <r>
      <t>M.Maig</t>
    </r>
    <r>
      <rPr>
        <sz val="13"/>
        <color theme="1"/>
        <rFont val="Book Antiqua"/>
        <family val="1"/>
      </rPr>
      <t xml:space="preserve"> kg</t>
    </r>
    <r>
      <rPr>
        <sz val="14"/>
        <color theme="1"/>
        <rFont val="Book Antiqua"/>
        <family val="1"/>
      </rPr>
      <t xml:space="preserve"> </t>
    </r>
  </si>
  <si>
    <t>M osseuse</t>
  </si>
  <si>
    <t>IMC</t>
  </si>
  <si>
    <t>MB + NAP</t>
  </si>
  <si>
    <t>Age méta</t>
  </si>
  <si>
    <r>
      <t>H</t>
    </r>
    <r>
      <rPr>
        <vertAlign val="superscript"/>
        <sz val="14"/>
        <color theme="1"/>
        <rFont val="Book Antiqua"/>
        <family val="1"/>
      </rPr>
      <t>2</t>
    </r>
    <r>
      <rPr>
        <sz val="14"/>
        <color theme="1"/>
        <rFont val="Book Antiqua"/>
        <family val="1"/>
      </rPr>
      <t>O %</t>
    </r>
  </si>
  <si>
    <r>
      <t>H</t>
    </r>
    <r>
      <rPr>
        <vertAlign val="superscript"/>
        <sz val="14"/>
        <color theme="1"/>
        <rFont val="Book Antiqua"/>
        <family val="1"/>
      </rPr>
      <t>2</t>
    </r>
    <r>
      <rPr>
        <sz val="14"/>
        <color theme="1"/>
        <rFont val="Book Antiqua"/>
        <family val="1"/>
      </rPr>
      <t>O L</t>
    </r>
  </si>
  <si>
    <t>MG abdo</t>
  </si>
  <si>
    <t>M.</t>
  </si>
  <si>
    <t>Igor</t>
  </si>
  <si>
    <t>Bertrand</t>
  </si>
  <si>
    <t>Reims</t>
  </si>
  <si>
    <t>Diet-1003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</si>
</sst>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u/>
      <sz val="20"/>
      <color theme="1"/>
      <name val="Tempus Sans ITC"/>
      <family val="5"/>
    </font>
    <font>
      <i/>
      <sz val="12"/>
      <color theme="1"/>
      <name val="Wingdings"/>
      <charset val="2"/>
    </font>
    <font>
      <i/>
      <sz val="12"/>
      <color theme="1"/>
      <name val="Book Antiqua"/>
      <family val="1"/>
    </font>
    <font>
      <sz val="12"/>
      <color theme="1"/>
      <name val="Book Antiqua"/>
      <family val="1"/>
    </font>
    <font>
      <sz val="12"/>
      <name val="Book Antiqua"/>
      <family val="1"/>
    </font>
    <font>
      <i/>
      <u/>
      <sz val="12"/>
      <color theme="1"/>
      <name val="Book Antiqua"/>
      <family val="1"/>
    </font>
    <font>
      <i/>
      <sz val="12"/>
      <color rgb="FF0000FF"/>
      <name val="Book Antiqua"/>
      <family val="1"/>
    </font>
    <font>
      <sz val="12"/>
      <color theme="1"/>
      <name val="Times New Roman"/>
      <family val="1"/>
    </font>
    <font>
      <sz val="14"/>
      <color theme="1"/>
      <name val="Book Antiqua"/>
      <family val="1"/>
    </font>
    <font>
      <b/>
      <sz val="12"/>
      <color rgb="FF215868"/>
      <name val="Book Antiqua"/>
      <family val="1"/>
    </font>
    <font>
      <b/>
      <sz val="14"/>
      <color theme="1"/>
      <name val="Kristen ITC"/>
      <family val="4"/>
    </font>
    <font>
      <b/>
      <sz val="14"/>
      <color theme="1"/>
      <name val="Book Antiqua"/>
      <family val="1"/>
    </font>
    <font>
      <u/>
      <sz val="14"/>
      <color rgb="FF800000"/>
      <name val="Book Antiqua"/>
      <family val="1"/>
    </font>
    <font>
      <b/>
      <u/>
      <sz val="14"/>
      <color rgb="FF800000"/>
      <name val="Book Antiqua"/>
      <family val="1"/>
    </font>
    <font>
      <b/>
      <sz val="14"/>
      <color rgb="FF003366"/>
      <name val="Book Antiqua"/>
      <family val="1"/>
    </font>
    <font>
      <sz val="12"/>
      <color rgb="FF800000"/>
      <name val="Times New Roman"/>
      <family val="1"/>
    </font>
    <font>
      <sz val="14"/>
      <color theme="1"/>
      <name val="Copperplate Gothic Light"/>
      <family val="2"/>
    </font>
    <font>
      <sz val="16"/>
      <color theme="1"/>
      <name val="Copperplate Gothic Light"/>
      <family val="2"/>
    </font>
    <font>
      <sz val="14"/>
      <color rgb="FF003366"/>
      <name val="Book Antiqua"/>
      <family val="1"/>
    </font>
    <font>
      <sz val="14"/>
      <color rgb="FFFF0000"/>
      <name val="Book Antiqua"/>
      <family val="1"/>
    </font>
    <font>
      <sz val="8"/>
      <color theme="1"/>
      <name val="Times New Roman"/>
      <family val="1"/>
    </font>
    <font>
      <sz val="13"/>
      <color theme="1"/>
      <name val="Book Antiqua"/>
      <family val="1"/>
    </font>
    <font>
      <sz val="13"/>
      <color rgb="FFFF0000"/>
      <name val="Book Antiqua"/>
      <family val="1"/>
    </font>
    <font>
      <vertAlign val="superscript"/>
      <sz val="14"/>
      <color theme="1"/>
      <name val="Book Antiqua"/>
      <family val="1"/>
    </font>
    <font>
      <u/>
      <sz val="14"/>
      <color theme="1"/>
      <name val="Copperplate Gothic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Border="1"/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8" xfId="0" applyBorder="1"/>
    <xf numFmtId="0" fontId="4" fillId="0" borderId="9" xfId="0" applyFont="1" applyBorder="1" applyAlignment="1">
      <alignment vertical="center" wrapText="1"/>
    </xf>
    <xf numFmtId="0" fontId="0" fillId="0" borderId="21" xfId="0" applyBorder="1"/>
    <xf numFmtId="0" fontId="0" fillId="0" borderId="22" xfId="0" applyBorder="1"/>
    <xf numFmtId="0" fontId="4" fillId="0" borderId="2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29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3" borderId="12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14" fontId="4" fillId="0" borderId="10" xfId="0" applyNumberFormat="1" applyFont="1" applyBorder="1" applyAlignment="1">
      <alignment vertical="center" wrapText="1"/>
    </xf>
    <xf numFmtId="0" fontId="4" fillId="0" borderId="45" xfId="0" applyFont="1" applyBorder="1" applyAlignment="1">
      <alignment vertical="center"/>
    </xf>
    <xf numFmtId="0" fontId="4" fillId="0" borderId="45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3" borderId="26" xfId="0" applyFont="1" applyFill="1" applyBorder="1" applyAlignment="1">
      <alignment horizontal="left" vertical="top" wrapText="1"/>
    </xf>
    <xf numFmtId="0" fontId="4" fillId="3" borderId="27" xfId="0" applyFont="1" applyFill="1" applyBorder="1" applyAlignment="1">
      <alignment horizontal="left" vertical="top" wrapText="1"/>
    </xf>
    <xf numFmtId="0" fontId="4" fillId="3" borderId="26" xfId="0" applyFont="1" applyFill="1" applyBorder="1" applyAlignment="1">
      <alignment horizontal="left" vertical="top"/>
    </xf>
    <xf numFmtId="0" fontId="4" fillId="3" borderId="42" xfId="0" applyFont="1" applyFill="1" applyBorder="1" applyAlignment="1">
      <alignment horizontal="left" vertical="top"/>
    </xf>
    <xf numFmtId="0" fontId="4" fillId="3" borderId="26" xfId="0" applyFont="1" applyFill="1" applyBorder="1" applyAlignment="1">
      <alignment vertical="top" wrapText="1"/>
    </xf>
    <xf numFmtId="0" fontId="4" fillId="3" borderId="42" xfId="0" applyFont="1" applyFill="1" applyBorder="1" applyAlignment="1">
      <alignment vertical="top" wrapText="1"/>
    </xf>
    <xf numFmtId="0" fontId="21" fillId="0" borderId="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4" fillId="0" borderId="43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top"/>
    </xf>
    <xf numFmtId="0" fontId="4" fillId="0" borderId="37" xfId="0" applyFont="1" applyBorder="1" applyAlignment="1">
      <alignment horizontal="left" vertical="top"/>
    </xf>
    <xf numFmtId="0" fontId="4" fillId="0" borderId="39" xfId="0" applyFont="1" applyBorder="1" applyAlignment="1">
      <alignment horizontal="left" vertical="top"/>
    </xf>
    <xf numFmtId="0" fontId="4" fillId="0" borderId="40" xfId="0" applyFont="1" applyBorder="1" applyAlignment="1">
      <alignment horizontal="left" vertical="top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4" fillId="0" borderId="38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5" fillId="0" borderId="41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8" fillId="0" borderId="4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4" fillId="0" borderId="41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0" fontId="4" fillId="0" borderId="35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/>
    </xf>
    <xf numFmtId="0" fontId="2" fillId="0" borderId="37" xfId="0" applyFont="1" applyBorder="1" applyAlignment="1">
      <alignment horizontal="left" vertical="top"/>
    </xf>
    <xf numFmtId="0" fontId="2" fillId="0" borderId="39" xfId="0" applyFont="1" applyBorder="1" applyAlignment="1">
      <alignment horizontal="left" vertical="top"/>
    </xf>
    <xf numFmtId="0" fontId="2" fillId="0" borderId="4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4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2" fillId="0" borderId="4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esktop/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/Desktop/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Notation personnelle"/>
      <sheetName val="Feuil3"/>
      <sheetName val="Feuil1"/>
      <sheetName val="Feuil2"/>
      <sheetName val="Source"/>
      <sheetName val="Quatresols"/>
    </sheetNames>
    <sheetDataSet>
      <sheetData sheetId="0">
        <row r="1">
          <cell r="A1" t="str">
            <v>Base de données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Q1">
            <v>0</v>
          </cell>
          <cell r="R1">
            <v>0</v>
          </cell>
          <cell r="S1">
            <v>0</v>
          </cell>
        </row>
        <row r="2">
          <cell r="A2" t="str">
            <v>CodePatient</v>
          </cell>
          <cell r="B2" t="str">
            <v>Civilité</v>
          </cell>
          <cell r="C2" t="str">
            <v>Nom</v>
          </cell>
          <cell r="D2" t="str">
            <v>Prénom</v>
          </cell>
          <cell r="E2" t="str">
            <v>Adresse</v>
          </cell>
          <cell r="F2" t="str">
            <v>Code Postal</v>
          </cell>
          <cell r="G2" t="str">
            <v>Ville</v>
          </cell>
          <cell r="H2" t="str">
            <v>Tèl do</v>
          </cell>
          <cell r="I2" t="str">
            <v>Tèl w</v>
          </cell>
          <cell r="J2" t="str">
            <v>Tèl port </v>
          </cell>
          <cell r="K2" t="str">
            <v>Email </v>
          </cell>
          <cell r="L2" t="str">
            <v>Date de naissance</v>
          </cell>
          <cell r="M2" t="str">
            <v>Age</v>
          </cell>
          <cell r="N2" t="str">
            <v>Taille  :</v>
          </cell>
          <cell r="O2" t="str">
            <v>Poids  :</v>
          </cell>
          <cell r="P2" t="str">
            <v>Poids  souhaité</v>
          </cell>
          <cell r="Q2" t="str">
            <v>Médecin Traitant</v>
          </cell>
          <cell r="R2" t="str">
            <v>Médecin Prescripteur</v>
          </cell>
          <cell r="S2" t="str">
            <v>Autre</v>
          </cell>
          <cell r="T2" t="str">
            <v>Nbre repas</v>
          </cell>
          <cell r="U2" t="str">
            <v>Tps repas</v>
          </cell>
          <cell r="V2" t="str">
            <v>Masti</v>
          </cell>
          <cell r="W2" t="str">
            <v>Esto</v>
          </cell>
          <cell r="X2" t="str">
            <v>Intes</v>
          </cell>
          <cell r="Y2" t="str">
            <v>Transite</v>
          </cell>
          <cell r="Z2" t="str">
            <v>Sensation de  faim</v>
          </cell>
          <cell r="AA2" t="str">
            <v xml:space="preserve">Satiété  </v>
          </cell>
          <cell r="AB2" t="str">
            <v>Trouble de conduite</v>
          </cell>
          <cell r="AC2" t="str">
            <v>Profile</v>
          </cell>
        </row>
        <row r="3">
          <cell r="A3" t="str">
            <v>Diet-1001</v>
          </cell>
          <cell r="B3" t="str">
            <v>Mme</v>
          </cell>
          <cell r="C3" t="str">
            <v>Quatresols</v>
          </cell>
          <cell r="D3" t="str">
            <v>Sophie</v>
          </cell>
          <cell r="E3" t="str">
            <v>15, Rue Saint Martin</v>
          </cell>
          <cell r="F3" t="str">
            <v>51420</v>
          </cell>
          <cell r="G3" t="str">
            <v>Cernay-lès-Reims</v>
          </cell>
          <cell r="H3" t="str">
            <v>03 26 01 02 03</v>
          </cell>
          <cell r="I3" t="str">
            <v>03 26 01 02 03</v>
          </cell>
          <cell r="J3" t="str">
            <v xml:space="preserve">06 01 10 33 47 </v>
          </cell>
          <cell r="K3" t="str">
            <v>sophie.quatresols@trucbidul.com</v>
          </cell>
          <cell r="L3" t="str">
            <v>09/12/1975</v>
          </cell>
          <cell r="M3" t="str">
            <v>38 ans</v>
          </cell>
          <cell r="N3" t="str">
            <v>162</v>
          </cell>
          <cell r="O3" t="str">
            <v>98</v>
          </cell>
          <cell r="P3" t="str">
            <v>75</v>
          </cell>
          <cell r="Q3" t="str">
            <v>Dr. Lemkecher</v>
          </cell>
          <cell r="R3" t="str">
            <v>XY</v>
          </cell>
          <cell r="S3" t="str">
            <v>blabla</v>
          </cell>
          <cell r="T3" t="str">
            <v>3</v>
          </cell>
          <cell r="U3" t="str">
            <v>25</v>
          </cell>
          <cell r="V3" t="str">
            <v>Non</v>
          </cell>
          <cell r="W3" t="str">
            <v>Oui</v>
          </cell>
          <cell r="X3" t="str">
            <v>Oui</v>
          </cell>
          <cell r="Y3" t="str">
            <v>Mal</v>
          </cell>
          <cell r="Z3" t="str">
            <v>Non</v>
          </cell>
          <cell r="AA3" t="str">
            <v>Non</v>
          </cell>
          <cell r="AB3" t="str">
            <v>Oui</v>
          </cell>
          <cell r="AC3" t="str">
            <v>Gynoïde</v>
          </cell>
        </row>
        <row r="4">
          <cell r="A4" t="str">
            <v>Diet-1002</v>
          </cell>
          <cell r="B4" t="str">
            <v>Mlle</v>
          </cell>
          <cell r="C4" t="str">
            <v>DALLONGEVILLE</v>
          </cell>
          <cell r="D4" t="str">
            <v>Géraldine</v>
          </cell>
          <cell r="E4" t="str">
            <v>925 Avenue de Laon</v>
          </cell>
          <cell r="F4" t="str">
            <v>51100</v>
          </cell>
          <cell r="G4" t="str">
            <v>Reims</v>
          </cell>
          <cell r="H4" t="str">
            <v>03 25 71 36 98</v>
          </cell>
          <cell r="I4" t="str">
            <v>03 26 85 97 48</v>
          </cell>
          <cell r="J4" t="str">
            <v>07 63 25 92 21</v>
          </cell>
          <cell r="K4" t="str">
            <v>fifilleasonpapa@gmail.com</v>
          </cell>
          <cell r="L4" t="str">
            <v>25/06/1974</v>
          </cell>
          <cell r="M4" t="str">
            <v>40 ans</v>
          </cell>
          <cell r="N4" t="str">
            <v>187</v>
          </cell>
          <cell r="O4" t="str">
            <v>175</v>
          </cell>
          <cell r="P4" t="str">
            <v>90</v>
          </cell>
          <cell r="Q4" t="str">
            <v>Dr Trucmuch</v>
          </cell>
          <cell r="R4" t="str">
            <v>Dr Jeansino</v>
          </cell>
          <cell r="S4" t="str">
            <v>Il pleut</v>
          </cell>
          <cell r="T4" t="str">
            <v>3</v>
          </cell>
          <cell r="U4" t="str">
            <v>25</v>
          </cell>
          <cell r="V4" t="str">
            <v>Non</v>
          </cell>
          <cell r="W4" t="str">
            <v/>
          </cell>
          <cell r="X4" t="str">
            <v/>
          </cell>
          <cell r="Y4" t="str">
            <v/>
          </cell>
          <cell r="Z4" t="str">
            <v>Oui</v>
          </cell>
          <cell r="AA4" t="str">
            <v>Oui</v>
          </cell>
          <cell r="AB4" t="str">
            <v>Non</v>
          </cell>
          <cell r="AC4" t="str">
            <v>Gynoïde</v>
          </cell>
        </row>
        <row r="5">
          <cell r="A5" t="str">
            <v>Diet-1003</v>
          </cell>
          <cell r="B5" t="str">
            <v>M.</v>
          </cell>
          <cell r="C5" t="str">
            <v>BERTRAND</v>
          </cell>
          <cell r="D5" t="str">
            <v>Igor</v>
          </cell>
          <cell r="E5" t="str">
            <v>250 Rue de la Joie</v>
          </cell>
          <cell r="F5" t="str">
            <v>51100</v>
          </cell>
          <cell r="G5" t="str">
            <v>Reims</v>
          </cell>
          <cell r="H5" t="str">
            <v>03 26 58 97 45</v>
          </cell>
          <cell r="I5" t="str">
            <v>03 26 58 93 10</v>
          </cell>
          <cell r="J5" t="str">
            <v>07 15 42 36 95</v>
          </cell>
          <cell r="K5" t="str">
            <v>xy@free.fr</v>
          </cell>
          <cell r="L5">
            <v>0</v>
          </cell>
          <cell r="M5" t="str">
            <v>114 ans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</row>
        <row r="6">
          <cell r="A6" t="str">
            <v>Diet-1004</v>
          </cell>
          <cell r="B6" t="str">
            <v>Mme</v>
          </cell>
          <cell r="C6" t="str">
            <v>Duchemin</v>
          </cell>
          <cell r="D6" t="str">
            <v>Dorothée</v>
          </cell>
          <cell r="E6" t="str">
            <v>2 avenue Foch</v>
          </cell>
          <cell r="F6" t="str">
            <v>51100</v>
          </cell>
          <cell r="G6" t="str">
            <v>Reims</v>
          </cell>
          <cell r="H6" t="str">
            <v>03 26 85 47 98</v>
          </cell>
          <cell r="I6" t="str">
            <v>03 26 87 45 96</v>
          </cell>
          <cell r="J6" t="str">
            <v>06 89 41 32 52</v>
          </cell>
          <cell r="K6" t="str">
            <v>nenette@hotmail.fr</v>
          </cell>
          <cell r="L6" t="str">
            <v>15/01/1948</v>
          </cell>
          <cell r="M6" t="str">
            <v>66 ans</v>
          </cell>
          <cell r="N6" t="str">
            <v>158</v>
          </cell>
          <cell r="O6" t="str">
            <v>95</v>
          </cell>
          <cell r="P6" t="str">
            <v>80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</row>
        <row r="7">
          <cell r="A7" t="str">
            <v>Diet-1005</v>
          </cell>
          <cell r="B7" t="str">
            <v>Mme</v>
          </cell>
          <cell r="C7" t="str">
            <v>Genet</v>
          </cell>
          <cell r="D7" t="str">
            <v>Nathalie</v>
          </cell>
          <cell r="E7" t="str">
            <v>136 Rue Camille Lenoir</v>
          </cell>
          <cell r="F7" t="str">
            <v>51100</v>
          </cell>
          <cell r="G7" t="str">
            <v>Reims</v>
          </cell>
          <cell r="H7" t="str">
            <v>03 26 58 45 69</v>
          </cell>
          <cell r="I7" t="str">
            <v>03 25 65 78 45</v>
          </cell>
          <cell r="J7" t="str">
            <v>07 56 89 81 25</v>
          </cell>
          <cell r="K7" t="str">
            <v>trucbidul@yahoo.fr</v>
          </cell>
          <cell r="L7" t="str">
            <v>25/4/1987</v>
          </cell>
          <cell r="M7" t="str">
            <v>27 ans</v>
          </cell>
          <cell r="N7" t="str">
            <v>192</v>
          </cell>
          <cell r="O7" t="str">
            <v>102</v>
          </cell>
          <cell r="P7" t="str">
            <v>98</v>
          </cell>
          <cell r="Q7" t="str">
            <v>Dr Machin</v>
          </cell>
          <cell r="R7" t="str">
            <v/>
          </cell>
          <cell r="S7" t="str">
            <v>Recommandé par M. XXX (patient 1001)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 t="str">
            <v>Oui</v>
          </cell>
          <cell r="AA7" t="str">
            <v>Oui</v>
          </cell>
          <cell r="AB7" t="str">
            <v>Oui</v>
          </cell>
          <cell r="AC7" t="str">
            <v>Gynoïde</v>
          </cell>
        </row>
        <row r="8">
          <cell r="A8" t="str">
            <v>Diet-9999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 t="str">
            <v>114 ans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Notation personnelle"/>
      <sheetName val="Feuil3"/>
      <sheetName val="test"/>
    </sheetNames>
    <definedNames>
      <definedName name="Clients" refersTo="='Clients'!$A$1:$AC$8"/>
    </definedNames>
    <sheetDataSet>
      <sheetData sheetId="0">
        <row r="1">
          <cell r="A1" t="str">
            <v>Base de données</v>
          </cell>
        </row>
        <row r="2">
          <cell r="A2" t="str">
            <v>CodePatient</v>
          </cell>
          <cell r="B2" t="str">
            <v>Civilité</v>
          </cell>
          <cell r="C2" t="str">
            <v>Nom</v>
          </cell>
          <cell r="D2" t="str">
            <v>Prénom</v>
          </cell>
          <cell r="E2" t="str">
            <v>Adresse</v>
          </cell>
          <cell r="F2" t="str">
            <v>Code Postal</v>
          </cell>
          <cell r="G2" t="str">
            <v>Ville</v>
          </cell>
          <cell r="H2" t="str">
            <v>Tèl do</v>
          </cell>
          <cell r="I2" t="str">
            <v>Tèl w</v>
          </cell>
          <cell r="J2" t="str">
            <v>Tèl port </v>
          </cell>
          <cell r="K2" t="str">
            <v>Email </v>
          </cell>
          <cell r="L2" t="str">
            <v>Date de naissance</v>
          </cell>
          <cell r="M2" t="str">
            <v>Age</v>
          </cell>
          <cell r="N2" t="str">
            <v>Taille  :</v>
          </cell>
          <cell r="O2" t="str">
            <v>Poids  :</v>
          </cell>
          <cell r="P2" t="str">
            <v>Poids  souhaité</v>
          </cell>
          <cell r="Q2" t="str">
            <v>Médecin Traitant</v>
          </cell>
          <cell r="R2" t="str">
            <v>Médecin Prescripteur</v>
          </cell>
          <cell r="S2" t="str">
            <v>Autre</v>
          </cell>
          <cell r="T2" t="str">
            <v>Nbre repas</v>
          </cell>
          <cell r="U2" t="str">
            <v>Tps repas</v>
          </cell>
          <cell r="V2" t="str">
            <v>Masti</v>
          </cell>
          <cell r="W2" t="str">
            <v>Esto</v>
          </cell>
          <cell r="X2" t="str">
            <v>Intes</v>
          </cell>
          <cell r="Y2" t="str">
            <v>Transite</v>
          </cell>
          <cell r="Z2" t="str">
            <v>Sensation de  faim</v>
          </cell>
          <cell r="AA2" t="str">
            <v xml:space="preserve">Satiété  </v>
          </cell>
          <cell r="AB2" t="str">
            <v>Trouble de conduite</v>
          </cell>
          <cell r="AC2" t="str">
            <v>Profile</v>
          </cell>
        </row>
        <row r="3">
          <cell r="A3" t="str">
            <v>Diet-1001</v>
          </cell>
          <cell r="B3" t="str">
            <v>Mme</v>
          </cell>
          <cell r="C3" t="str">
            <v>Quatresols</v>
          </cell>
          <cell r="D3" t="str">
            <v>Sophie</v>
          </cell>
          <cell r="E3" t="str">
            <v>15, Rue Saint Martin</v>
          </cell>
          <cell r="F3" t="str">
            <v>51420</v>
          </cell>
          <cell r="G3" t="str">
            <v>Cernay-lès-Reims</v>
          </cell>
          <cell r="H3" t="str">
            <v>03 26 01 02 03</v>
          </cell>
          <cell r="I3" t="str">
            <v>03 26 01 02 03</v>
          </cell>
          <cell r="J3" t="str">
            <v xml:space="preserve">06 01 10 33 47 </v>
          </cell>
          <cell r="K3" t="str">
            <v>sophie.quatresols@trucbidul.com</v>
          </cell>
          <cell r="L3" t="str">
            <v>09/12/1975</v>
          </cell>
          <cell r="M3" t="str">
            <v>38 ans</v>
          </cell>
          <cell r="N3" t="str">
            <v>162</v>
          </cell>
          <cell r="O3" t="str">
            <v>98</v>
          </cell>
          <cell r="P3" t="str">
            <v>75</v>
          </cell>
          <cell r="Q3" t="str">
            <v>Dr. Lemkecher</v>
          </cell>
          <cell r="R3" t="str">
            <v>XY</v>
          </cell>
          <cell r="S3" t="str">
            <v>blabla</v>
          </cell>
          <cell r="T3" t="str">
            <v>3</v>
          </cell>
          <cell r="U3" t="str">
            <v>25</v>
          </cell>
          <cell r="V3" t="str">
            <v>Non</v>
          </cell>
          <cell r="W3" t="str">
            <v>Oui</v>
          </cell>
          <cell r="X3" t="str">
            <v>Oui</v>
          </cell>
          <cell r="Y3" t="str">
            <v>Mal</v>
          </cell>
          <cell r="Z3" t="str">
            <v>Non</v>
          </cell>
          <cell r="AA3" t="str">
            <v>Non</v>
          </cell>
          <cell r="AB3" t="str">
            <v>Oui</v>
          </cell>
          <cell r="AC3" t="str">
            <v>Gynoïde</v>
          </cell>
        </row>
        <row r="4">
          <cell r="A4" t="str">
            <v>Diet-1002</v>
          </cell>
          <cell r="B4" t="str">
            <v>Mlle</v>
          </cell>
          <cell r="C4" t="str">
            <v>DALLONGEVILLE</v>
          </cell>
          <cell r="D4" t="str">
            <v>Géraldine</v>
          </cell>
          <cell r="E4" t="str">
            <v>925 Avenue de Laon</v>
          </cell>
          <cell r="F4" t="str">
            <v>51100</v>
          </cell>
          <cell r="G4" t="str">
            <v>Reims</v>
          </cell>
          <cell r="H4" t="str">
            <v>03 25 71 36 98</v>
          </cell>
          <cell r="I4" t="str">
            <v>03 26 85 97 48</v>
          </cell>
          <cell r="J4" t="str">
            <v>07 63 25 92 21</v>
          </cell>
          <cell r="K4" t="str">
            <v>fifilleasonpapa@gmail.com</v>
          </cell>
          <cell r="L4" t="str">
            <v>25/06/1974</v>
          </cell>
          <cell r="M4" t="str">
            <v>40 ans</v>
          </cell>
          <cell r="N4" t="str">
            <v>187</v>
          </cell>
          <cell r="O4" t="str">
            <v>175</v>
          </cell>
          <cell r="P4" t="str">
            <v>90</v>
          </cell>
          <cell r="Q4" t="str">
            <v>Dr Trucmuch</v>
          </cell>
          <cell r="R4" t="str">
            <v>Dr Jeansino</v>
          </cell>
          <cell r="S4" t="str">
            <v>Il pleut</v>
          </cell>
          <cell r="T4" t="str">
            <v>3</v>
          </cell>
          <cell r="U4" t="str">
            <v>25</v>
          </cell>
          <cell r="V4" t="str">
            <v>Non</v>
          </cell>
          <cell r="W4" t="str">
            <v/>
          </cell>
          <cell r="X4" t="str">
            <v/>
          </cell>
          <cell r="Y4" t="str">
            <v/>
          </cell>
          <cell r="Z4" t="str">
            <v>Oui</v>
          </cell>
          <cell r="AA4" t="str">
            <v>Oui</v>
          </cell>
          <cell r="AB4" t="str">
            <v>Non</v>
          </cell>
          <cell r="AC4" t="str">
            <v>Gynoïde</v>
          </cell>
        </row>
        <row r="5">
          <cell r="A5" t="str">
            <v>Diet-1003</v>
          </cell>
          <cell r="B5" t="str">
            <v>M.</v>
          </cell>
          <cell r="C5" t="str">
            <v>BERTRAND</v>
          </cell>
          <cell r="D5" t="str">
            <v>Igor</v>
          </cell>
          <cell r="E5" t="str">
            <v>250 Rue de la Joie</v>
          </cell>
          <cell r="F5" t="str">
            <v>51100</v>
          </cell>
          <cell r="G5" t="str">
            <v>Reims</v>
          </cell>
          <cell r="H5" t="str">
            <v>03 26 58 97 45</v>
          </cell>
          <cell r="I5" t="str">
            <v>03 26 58 93 10</v>
          </cell>
          <cell r="J5" t="str">
            <v>07 15 42 36 95</v>
          </cell>
          <cell r="K5" t="str">
            <v>xy@free.fr</v>
          </cell>
          <cell r="M5" t="str">
            <v>114 ans</v>
          </cell>
        </row>
        <row r="6">
          <cell r="A6" t="str">
            <v>Diet-1004</v>
          </cell>
          <cell r="B6" t="str">
            <v>Mme</v>
          </cell>
          <cell r="C6" t="str">
            <v>Duchemin</v>
          </cell>
          <cell r="D6" t="str">
            <v>Dorothée</v>
          </cell>
          <cell r="E6" t="str">
            <v>2 avenue Foch</v>
          </cell>
          <cell r="F6" t="str">
            <v>51100</v>
          </cell>
          <cell r="G6" t="str">
            <v>Reims</v>
          </cell>
          <cell r="H6" t="str">
            <v>03 26 85 47 98</v>
          </cell>
          <cell r="I6" t="str">
            <v>03 26 87 45 96</v>
          </cell>
          <cell r="J6" t="str">
            <v>06 89 41 32 52</v>
          </cell>
          <cell r="K6" t="str">
            <v>nenette@hotmail.fr</v>
          </cell>
          <cell r="L6" t="str">
            <v>15/01/1948</v>
          </cell>
          <cell r="M6" t="str">
            <v>66 ans</v>
          </cell>
          <cell r="N6" t="str">
            <v>158</v>
          </cell>
          <cell r="O6" t="str">
            <v>95</v>
          </cell>
          <cell r="P6" t="str">
            <v>80</v>
          </cell>
        </row>
        <row r="7">
          <cell r="A7" t="str">
            <v>Diet-1005</v>
          </cell>
          <cell r="B7" t="str">
            <v>Mme</v>
          </cell>
          <cell r="C7" t="str">
            <v>Genet</v>
          </cell>
          <cell r="D7" t="str">
            <v>Nathalie</v>
          </cell>
          <cell r="E7" t="str">
            <v>136 Rue Camille Lenoir</v>
          </cell>
          <cell r="F7" t="str">
            <v>51100</v>
          </cell>
          <cell r="G7" t="str">
            <v>Reims</v>
          </cell>
          <cell r="H7" t="str">
            <v>03 26 58 45 69</v>
          </cell>
          <cell r="I7" t="str">
            <v>03 25 65 78 45</v>
          </cell>
          <cell r="J7" t="str">
            <v>07 56 89 81 25</v>
          </cell>
          <cell r="K7" t="str">
            <v>trucbidul@yahoo.fr</v>
          </cell>
          <cell r="L7" t="str">
            <v>25/4/1987</v>
          </cell>
          <cell r="M7" t="str">
            <v>27 ans</v>
          </cell>
          <cell r="N7" t="str">
            <v>192</v>
          </cell>
          <cell r="O7" t="str">
            <v>102</v>
          </cell>
          <cell r="P7" t="str">
            <v>98</v>
          </cell>
          <cell r="Q7" t="str">
            <v>Dr Machin</v>
          </cell>
          <cell r="R7" t="str">
            <v/>
          </cell>
          <cell r="S7" t="str">
            <v>Recommandé par M. XXX (patient 1001)</v>
          </cell>
          <cell r="Z7" t="str">
            <v>Oui</v>
          </cell>
          <cell r="AA7" t="str">
            <v>Oui</v>
          </cell>
          <cell r="AB7" t="str">
            <v>Oui</v>
          </cell>
          <cell r="AC7" t="str">
            <v>Gynoïde</v>
          </cell>
        </row>
        <row r="8">
          <cell r="A8" t="str">
            <v>Diet-9999</v>
          </cell>
          <cell r="M8" t="str">
            <v>114 ans</v>
          </cell>
        </row>
      </sheetData>
      <sheetData sheetId="1">
        <row r="1">
          <cell r="A1" t="str">
            <v>Dossier diététique</v>
          </cell>
          <cell r="D1" t="str">
            <v>Le : 18/06/2014</v>
          </cell>
          <cell r="F1" t="str">
            <v xml:space="preserve">ü  Situation familiale : </v>
          </cell>
        </row>
        <row r="2">
          <cell r="A2" t="str">
            <v>CodePatient</v>
          </cell>
          <cell r="B2" t="str">
            <v>Diet-1001</v>
          </cell>
          <cell r="D2" t="str">
            <v xml:space="preserve">Age </v>
          </cell>
          <cell r="E2" t="str">
            <v>38 ans</v>
          </cell>
        </row>
        <row r="3">
          <cell r="A3" t="str">
            <v>Civilité</v>
          </cell>
          <cell r="B3" t="str">
            <v>Mme</v>
          </cell>
          <cell r="D3" t="str">
            <v>Taille</v>
          </cell>
          <cell r="E3" t="str">
            <v>162</v>
          </cell>
          <cell r="F3" t="str">
            <v xml:space="preserve">ü  Enfants : </v>
          </cell>
        </row>
        <row r="4">
          <cell r="A4" t="str">
            <v>Nom :</v>
          </cell>
          <cell r="B4" t="str">
            <v>Quatresols</v>
          </cell>
          <cell r="D4" t="str">
            <v>Poids</v>
          </cell>
          <cell r="E4" t="str">
            <v>98</v>
          </cell>
        </row>
        <row r="5">
          <cell r="A5" t="str">
            <v>Prénom :</v>
          </cell>
          <cell r="B5" t="str">
            <v>Sophie</v>
          </cell>
          <cell r="D5" t="str">
            <v>Poids  souhaité :</v>
          </cell>
          <cell r="E5" t="str">
            <v>75</v>
          </cell>
          <cell r="F5" t="str">
            <v xml:space="preserve">ü  Motif de la consultation : </v>
          </cell>
        </row>
        <row r="6">
          <cell r="A6" t="str">
            <v>Adresse</v>
          </cell>
          <cell r="B6" t="str">
            <v>15, Rue Saint Martin</v>
          </cell>
          <cell r="D6" t="str">
            <v>Nbre repas :</v>
          </cell>
          <cell r="E6" t="str">
            <v>3</v>
          </cell>
          <cell r="F6" t="str">
            <v>1. lettre "Texte"</v>
          </cell>
        </row>
        <row r="7">
          <cell r="A7" t="str">
            <v>Code Postal</v>
          </cell>
          <cell r="B7" t="str">
            <v>51420</v>
          </cell>
          <cell r="D7" t="str">
            <v>Tps repas :</v>
          </cell>
          <cell r="E7" t="str">
            <v>25</v>
          </cell>
          <cell r="F7" t="str">
            <v>2.</v>
          </cell>
        </row>
        <row r="8">
          <cell r="A8" t="str">
            <v>Ville</v>
          </cell>
          <cell r="B8" t="str">
            <v>Cernay-lès-Reims</v>
          </cell>
          <cell r="D8" t="str">
            <v>Masti :</v>
          </cell>
          <cell r="E8" t="str">
            <v>Non</v>
          </cell>
          <cell r="F8" t="str">
            <v>3.</v>
          </cell>
        </row>
      </sheetData>
      <sheetData sheetId="2">
        <row r="5">
          <cell r="F5" t="str">
            <v>http://forum.excel-pratique.com/excel/probleme-d-affichage-dans-un-formulaire-t52806.html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selection sqref="A1:G1"/>
    </sheetView>
  </sheetViews>
  <sheetFormatPr baseColWidth="10" defaultRowHeight="15"/>
  <cols>
    <col min="1" max="1" width="19.28515625" bestFit="1" customWidth="1"/>
    <col min="2" max="2" width="23.140625" customWidth="1"/>
    <col min="4" max="4" width="18.85546875" customWidth="1"/>
    <col min="5" max="5" width="20" customWidth="1"/>
    <col min="6" max="6" width="11.42578125" hidden="1" customWidth="1"/>
  </cols>
  <sheetData>
    <row r="1" spans="1:7" ht="28.5" thickBot="1">
      <c r="A1" s="53" t="s">
        <v>42</v>
      </c>
      <c r="B1" s="54"/>
      <c r="C1" s="54"/>
      <c r="D1" s="54"/>
      <c r="E1" s="54"/>
      <c r="F1" s="54"/>
      <c r="G1" s="55"/>
    </row>
    <row r="2" spans="1:7" ht="16.5" thickBot="1">
      <c r="A2" s="18" t="s">
        <v>1</v>
      </c>
      <c r="B2" s="19" t="s">
        <v>2</v>
      </c>
      <c r="C2" s="1"/>
      <c r="D2" s="1"/>
      <c r="E2" s="1"/>
      <c r="F2" s="1"/>
      <c r="G2" s="13"/>
    </row>
    <row r="3" spans="1:7" ht="15.75">
      <c r="A3" s="7" t="s">
        <v>4</v>
      </c>
      <c r="B3" s="2" t="str">
        <f>VLOOKUP($B$2,[2]!Clients,2)</f>
        <v>Mme</v>
      </c>
      <c r="C3" s="11"/>
      <c r="D3" s="7" t="s">
        <v>29</v>
      </c>
      <c r="E3" s="2" t="str">
        <f>VLOOKUP($B$2,[2]!Clients,8)</f>
        <v>03 26 01 02 03</v>
      </c>
      <c r="F3" s="1"/>
      <c r="G3" s="13"/>
    </row>
    <row r="4" spans="1:7" ht="15.75">
      <c r="A4" s="3" t="s">
        <v>7</v>
      </c>
      <c r="B4" s="4" t="str">
        <f>VLOOKUP($B$2,[2]!Clients,3)</f>
        <v>Quatresols</v>
      </c>
      <c r="C4" s="11"/>
      <c r="D4" s="3" t="s">
        <v>31</v>
      </c>
      <c r="E4" s="4" t="str">
        <f>VLOOKUP($B$2,[2]!Clients,9)</f>
        <v>03 26 01 02 03</v>
      </c>
      <c r="F4" s="1"/>
      <c r="G4" s="13"/>
    </row>
    <row r="5" spans="1:7" ht="16.5" thickBot="1">
      <c r="A5" s="3" t="s">
        <v>9</v>
      </c>
      <c r="B5" s="4" t="str">
        <f>VLOOKUP($B$2,[2]!Clients,4)</f>
        <v>Sophie</v>
      </c>
      <c r="C5" s="11"/>
      <c r="D5" s="14" t="s">
        <v>34</v>
      </c>
      <c r="E5" s="9" t="str">
        <f>VLOOKUP($B$2,[2]!Clients,10)</f>
        <v xml:space="preserve">06 01 10 33 47 </v>
      </c>
      <c r="F5" s="1"/>
      <c r="G5" s="13"/>
    </row>
    <row r="6" spans="1:7" ht="16.5" thickBot="1">
      <c r="A6" s="3" t="s">
        <v>12</v>
      </c>
      <c r="B6" s="4" t="str">
        <f>VLOOKUP($B$2,[2]!Clients,5)</f>
        <v>15, Rue Saint Martin</v>
      </c>
      <c r="C6" s="11"/>
      <c r="D6" s="10" t="s">
        <v>39</v>
      </c>
      <c r="E6" s="50" t="str">
        <f>VLOOKUP($B$2,[2]!Clients,11)</f>
        <v>sophie.quatresols@trucbidul.com</v>
      </c>
      <c r="F6" s="51"/>
      <c r="G6" s="52"/>
    </row>
    <row r="7" spans="1:7" ht="15.75">
      <c r="A7" s="3" t="s">
        <v>15</v>
      </c>
      <c r="B7" s="4" t="str">
        <f>VLOOKUP($B$2,[2]!Clients,6)</f>
        <v>51420</v>
      </c>
      <c r="C7" s="1"/>
      <c r="D7" s="1"/>
      <c r="E7" s="1"/>
      <c r="F7" s="1"/>
      <c r="G7" s="13"/>
    </row>
    <row r="8" spans="1:7" ht="18" customHeight="1" thickBot="1">
      <c r="A8" s="14" t="s">
        <v>18</v>
      </c>
      <c r="B8" s="9" t="str">
        <f>VLOOKUP($B$2,[2]!Clients,7)</f>
        <v>Cernay-lès-Reims</v>
      </c>
      <c r="C8" s="15"/>
      <c r="D8" s="14" t="s">
        <v>36</v>
      </c>
      <c r="E8" s="47" t="str">
        <f>VLOOKUP($B$2,[2]!Clients,12)</f>
        <v>09/12/1975</v>
      </c>
      <c r="F8" s="15"/>
      <c r="G8" s="16"/>
    </row>
  </sheetData>
  <mergeCells count="2">
    <mergeCell ref="E6:G6"/>
    <mergeCell ref="A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[1]Clients!#REF!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6"/>
  <sheetViews>
    <sheetView tabSelected="1" workbookViewId="0">
      <selection activeCell="C1" sqref="C1"/>
    </sheetView>
  </sheetViews>
  <sheetFormatPr baseColWidth="10" defaultColWidth="28.85546875" defaultRowHeight="15"/>
  <sheetData>
    <row r="1" spans="1:8" ht="15.75">
      <c r="A1" s="42" t="s">
        <v>1</v>
      </c>
      <c r="B1" s="43" t="s">
        <v>83</v>
      </c>
      <c r="C1" s="43" t="s">
        <v>79</v>
      </c>
      <c r="D1" s="43" t="s">
        <v>80</v>
      </c>
      <c r="E1" s="43" t="s">
        <v>81</v>
      </c>
      <c r="F1" s="43" t="s">
        <v>82</v>
      </c>
      <c r="G1" s="41"/>
      <c r="H1" s="41"/>
    </row>
    <row r="2" spans="1:8" ht="15.75">
      <c r="A2" s="44" t="s">
        <v>3</v>
      </c>
      <c r="B2" s="44" t="str">
        <f ca="1">DATEDIF(Coordonnées!E8,TODAY(),"y")&amp;" ans"</f>
        <v>38 ans</v>
      </c>
      <c r="C2" s="44" t="s">
        <v>5</v>
      </c>
      <c r="D2" s="44">
        <f>VLOOKUP($B$1,[2]!Clients,14)</f>
        <v>0</v>
      </c>
      <c r="E2" s="41"/>
      <c r="F2" s="41"/>
      <c r="G2" s="41"/>
      <c r="H2" s="41"/>
    </row>
    <row r="3" spans="1:8" ht="15.75">
      <c r="A3" s="12" t="s">
        <v>8</v>
      </c>
      <c r="B3" s="12">
        <f>VLOOKUP($B$1,[2]!Clients,15)</f>
        <v>0</v>
      </c>
      <c r="C3" s="45" t="s">
        <v>10</v>
      </c>
      <c r="D3" s="12">
        <f>VLOOKUP($B$1,[2]!Clients,16)</f>
        <v>0</v>
      </c>
      <c r="E3" s="12" t="s">
        <v>13</v>
      </c>
      <c r="F3" s="12">
        <f>VLOOKUP($B$1,[2]!Clients,20)</f>
        <v>0</v>
      </c>
      <c r="G3" s="12" t="s">
        <v>16</v>
      </c>
      <c r="H3" s="12">
        <f>VLOOKUP($B$1,[2]!Clients,21)</f>
        <v>0</v>
      </c>
    </row>
    <row r="4" spans="1:8" ht="16.5" thickBot="1">
      <c r="A4" s="40" t="s">
        <v>45</v>
      </c>
      <c r="B4" s="56" t="str">
        <f>A30</f>
        <v>1.</v>
      </c>
      <c r="C4" s="57"/>
      <c r="D4" s="57"/>
      <c r="E4" s="58" t="str">
        <f>A31</f>
        <v>2.</v>
      </c>
      <c r="F4" s="59"/>
      <c r="G4" s="60" t="str">
        <f>A32</f>
        <v>3.</v>
      </c>
      <c r="H4" s="61"/>
    </row>
    <row r="5" spans="1:8" ht="16.5" thickBot="1">
      <c r="A5" s="39" t="s">
        <v>21</v>
      </c>
      <c r="B5" s="17">
        <f>VLOOKUP($B$1,[2]!Clients,17)</f>
        <v>0</v>
      </c>
      <c r="C5" s="39" t="s">
        <v>24</v>
      </c>
      <c r="D5" s="17">
        <f>VLOOKUP($B$1,[2]!Clients,18)</f>
        <v>0</v>
      </c>
      <c r="E5" s="39" t="s">
        <v>26</v>
      </c>
      <c r="F5" s="115">
        <f>VLOOKUP($B$1,[2]!Clients,19)</f>
        <v>0</v>
      </c>
      <c r="G5" s="115"/>
      <c r="H5" s="116"/>
    </row>
    <row r="6" spans="1:8" ht="16.5" thickBot="1">
      <c r="A6" s="38" t="s">
        <v>50</v>
      </c>
      <c r="B6" s="129">
        <f>A37</f>
        <v>0</v>
      </c>
      <c r="C6" s="130"/>
      <c r="D6" s="130"/>
      <c r="E6" s="130"/>
      <c r="F6" s="130"/>
      <c r="G6" s="130"/>
      <c r="H6" s="131"/>
    </row>
    <row r="7" spans="1:8" ht="37.5" customHeight="1">
      <c r="A7" s="36" t="s">
        <v>19</v>
      </c>
      <c r="B7" s="37">
        <f>VLOOKUP($B$1,[2]!Clients,22)</f>
        <v>0</v>
      </c>
      <c r="C7" s="123" t="s">
        <v>0</v>
      </c>
      <c r="D7" s="124"/>
      <c r="E7" s="124"/>
      <c r="F7" s="124"/>
      <c r="G7" s="124"/>
      <c r="H7" s="125"/>
    </row>
    <row r="8" spans="1:8" ht="37.5" customHeight="1" thickBot="1">
      <c r="A8" s="5" t="s">
        <v>22</v>
      </c>
      <c r="B8" s="4">
        <f>VLOOKUP($B$1,[2]!Clients,23)</f>
        <v>0</v>
      </c>
      <c r="C8" s="126"/>
      <c r="D8" s="127"/>
      <c r="E8" s="127"/>
      <c r="F8" s="127"/>
      <c r="G8" s="127"/>
      <c r="H8" s="128"/>
    </row>
    <row r="9" spans="1:8" ht="37.5" customHeight="1">
      <c r="A9" s="5" t="s">
        <v>25</v>
      </c>
      <c r="B9" s="4">
        <f>VLOOKUP($B$1,[2]!Clients,24)</f>
        <v>0</v>
      </c>
      <c r="C9" s="123" t="s">
        <v>6</v>
      </c>
      <c r="D9" s="124"/>
      <c r="E9" s="124"/>
      <c r="F9" s="124"/>
      <c r="G9" s="124"/>
      <c r="H9" s="125"/>
    </row>
    <row r="10" spans="1:8" ht="37.5" customHeight="1" thickBot="1">
      <c r="A10" s="6" t="s">
        <v>27</v>
      </c>
      <c r="B10" s="4">
        <f>VLOOKUP($B$1,[2]!Clients,25)</f>
        <v>0</v>
      </c>
      <c r="C10" s="126"/>
      <c r="D10" s="127"/>
      <c r="E10" s="127"/>
      <c r="F10" s="127"/>
      <c r="G10" s="127"/>
      <c r="H10" s="128"/>
    </row>
    <row r="11" spans="1:8" ht="37.5" customHeight="1">
      <c r="A11" s="5" t="s">
        <v>30</v>
      </c>
      <c r="B11" s="4">
        <f>VLOOKUP($B$1,[2]!Clients,26)</f>
        <v>0</v>
      </c>
      <c r="C11" s="112" t="s">
        <v>11</v>
      </c>
      <c r="D11" s="113"/>
      <c r="E11" s="113"/>
      <c r="F11" s="113"/>
      <c r="G11" s="113"/>
      <c r="H11" s="114"/>
    </row>
    <row r="12" spans="1:8" ht="37.5" customHeight="1">
      <c r="A12" s="5" t="s">
        <v>32</v>
      </c>
      <c r="B12" s="4">
        <f>VLOOKUP($B$1,[2]!Clients,27)</f>
        <v>0</v>
      </c>
      <c r="C12" s="117" t="s">
        <v>14</v>
      </c>
      <c r="D12" s="118"/>
      <c r="E12" s="118"/>
      <c r="F12" s="118"/>
      <c r="G12" s="118"/>
      <c r="H12" s="119"/>
    </row>
    <row r="13" spans="1:8" ht="37.5" customHeight="1">
      <c r="A13" s="5" t="s">
        <v>35</v>
      </c>
      <c r="B13" s="4">
        <f>VLOOKUP($B$1,[2]!Clients,28)</f>
        <v>0</v>
      </c>
      <c r="C13" s="117" t="s">
        <v>17</v>
      </c>
      <c r="D13" s="118"/>
      <c r="E13" s="118"/>
      <c r="F13" s="118"/>
      <c r="G13" s="118"/>
      <c r="H13" s="119"/>
    </row>
    <row r="14" spans="1:8" ht="37.5" customHeight="1" thickBot="1">
      <c r="A14" s="8" t="s">
        <v>37</v>
      </c>
      <c r="B14" s="9">
        <f>VLOOKUP($B$1,[2]!Clients,29)</f>
        <v>0</v>
      </c>
      <c r="C14" s="120" t="s">
        <v>20</v>
      </c>
      <c r="D14" s="121"/>
      <c r="E14" s="121"/>
      <c r="F14" s="121"/>
      <c r="G14" s="121"/>
      <c r="H14" s="122"/>
    </row>
    <row r="15" spans="1:8" ht="37.5" customHeight="1">
      <c r="A15" s="123" t="s">
        <v>23</v>
      </c>
      <c r="B15" s="124"/>
      <c r="C15" s="124"/>
      <c r="D15" s="124"/>
      <c r="E15" s="124"/>
      <c r="F15" s="124"/>
      <c r="G15" s="124"/>
      <c r="H15" s="124"/>
    </row>
    <row r="16" spans="1:8" ht="37.5" customHeight="1" thickBot="1">
      <c r="A16" s="132"/>
      <c r="B16" s="133"/>
      <c r="C16" s="133"/>
      <c r="D16" s="133"/>
      <c r="E16" s="133"/>
      <c r="F16" s="133"/>
      <c r="G16" s="133"/>
      <c r="H16" s="133"/>
    </row>
    <row r="17" spans="1:7" ht="37.5" customHeight="1">
      <c r="A17" s="123" t="s">
        <v>28</v>
      </c>
      <c r="B17" s="124"/>
      <c r="C17" s="124"/>
      <c r="D17" s="124"/>
      <c r="E17" s="124"/>
      <c r="F17" s="124"/>
      <c r="G17" s="124"/>
    </row>
    <row r="18" spans="1:7" ht="37.5" customHeight="1" thickBot="1">
      <c r="A18" s="132"/>
      <c r="B18" s="133"/>
      <c r="C18" s="133"/>
      <c r="D18" s="133"/>
      <c r="E18" s="133"/>
      <c r="F18" s="133"/>
      <c r="G18" s="133"/>
    </row>
    <row r="19" spans="1:7" ht="37.5" customHeight="1">
      <c r="A19" s="123" t="s">
        <v>33</v>
      </c>
      <c r="B19" s="124"/>
      <c r="C19" s="124"/>
      <c r="D19" s="124"/>
      <c r="E19" s="124"/>
      <c r="F19" s="124"/>
      <c r="G19" s="124"/>
    </row>
    <row r="20" spans="1:7" ht="37.5" customHeight="1" thickBot="1">
      <c r="A20" s="132"/>
      <c r="B20" s="133"/>
      <c r="C20" s="133"/>
      <c r="D20" s="133"/>
      <c r="E20" s="133"/>
      <c r="F20" s="133"/>
      <c r="G20" s="133"/>
    </row>
    <row r="21" spans="1:7" ht="37.5" customHeight="1">
      <c r="A21" s="123" t="s">
        <v>38</v>
      </c>
      <c r="B21" s="124"/>
      <c r="C21" s="124"/>
      <c r="D21" s="124"/>
      <c r="E21" s="124"/>
      <c r="F21" s="124"/>
      <c r="G21" s="124"/>
    </row>
    <row r="22" spans="1:7" ht="37.5" customHeight="1" thickBot="1">
      <c r="A22" s="132"/>
      <c r="B22" s="133"/>
      <c r="C22" s="133"/>
      <c r="D22" s="133"/>
      <c r="E22" s="133"/>
      <c r="F22" s="133"/>
      <c r="G22" s="133"/>
    </row>
    <row r="23" spans="1:7" ht="37.5" customHeight="1">
      <c r="A23" s="123" t="s">
        <v>40</v>
      </c>
      <c r="B23" s="124"/>
      <c r="C23" s="124"/>
      <c r="D23" s="124"/>
      <c r="E23" s="124"/>
      <c r="F23" s="124"/>
      <c r="G23" s="124"/>
    </row>
    <row r="24" spans="1:7" ht="37.5" customHeight="1" thickBot="1">
      <c r="A24" s="132"/>
      <c r="B24" s="133"/>
      <c r="C24" s="133"/>
      <c r="D24" s="133"/>
      <c r="E24" s="133"/>
      <c r="F24" s="133"/>
      <c r="G24" s="133"/>
    </row>
    <row r="25" spans="1:7" ht="37.5" customHeight="1">
      <c r="A25" s="123" t="s">
        <v>41</v>
      </c>
      <c r="B25" s="124"/>
      <c r="C25" s="124"/>
      <c r="D25" s="124"/>
      <c r="E25" s="124"/>
      <c r="F25" s="124"/>
      <c r="G25" s="124"/>
    </row>
    <row r="26" spans="1:7" ht="37.5" customHeight="1" thickBot="1">
      <c r="A26" s="132"/>
      <c r="B26" s="133"/>
      <c r="C26" s="133"/>
      <c r="D26" s="133"/>
      <c r="E26" s="133"/>
      <c r="F26" s="133"/>
      <c r="G26" s="133"/>
    </row>
    <row r="27" spans="1:7" ht="37.5" customHeight="1">
      <c r="A27" s="83" t="s">
        <v>43</v>
      </c>
      <c r="B27" s="84"/>
      <c r="C27" s="84"/>
      <c r="D27" s="84"/>
      <c r="E27" s="84"/>
      <c r="F27" s="84"/>
      <c r="G27" s="85"/>
    </row>
    <row r="28" spans="1:7" ht="37.5" customHeight="1" thickBot="1">
      <c r="A28" s="91"/>
      <c r="B28" s="92"/>
      <c r="C28" s="92"/>
      <c r="D28" s="92"/>
      <c r="E28" s="92"/>
      <c r="F28" s="92"/>
      <c r="G28" s="93"/>
    </row>
    <row r="29" spans="1:7" ht="37.5" customHeight="1">
      <c r="A29" s="103" t="s">
        <v>44</v>
      </c>
      <c r="B29" s="104"/>
      <c r="C29" s="104"/>
      <c r="D29" s="104"/>
      <c r="E29" s="104"/>
      <c r="F29" s="104"/>
      <c r="G29" s="105"/>
    </row>
    <row r="30" spans="1:7" ht="37.5" customHeight="1">
      <c r="A30" s="106" t="s">
        <v>46</v>
      </c>
      <c r="B30" s="107"/>
      <c r="C30" s="107"/>
      <c r="D30" s="107"/>
      <c r="E30" s="107"/>
      <c r="F30" s="107"/>
      <c r="G30" s="108"/>
    </row>
    <row r="31" spans="1:7" ht="37.5" customHeight="1">
      <c r="A31" s="106" t="s">
        <v>17</v>
      </c>
      <c r="B31" s="107"/>
      <c r="C31" s="107"/>
      <c r="D31" s="107"/>
      <c r="E31" s="107"/>
      <c r="F31" s="107"/>
      <c r="G31" s="108"/>
    </row>
    <row r="32" spans="1:7" ht="37.5" customHeight="1" thickBot="1">
      <c r="A32" s="109" t="s">
        <v>20</v>
      </c>
      <c r="B32" s="110"/>
      <c r="C32" s="110"/>
      <c r="D32" s="110"/>
      <c r="E32" s="110"/>
      <c r="F32" s="110"/>
      <c r="G32" s="111"/>
    </row>
    <row r="33" spans="1:8" ht="37.5" customHeight="1">
      <c r="A33" s="83" t="s">
        <v>47</v>
      </c>
      <c r="B33" s="84"/>
      <c r="C33" s="84"/>
      <c r="D33" s="84"/>
      <c r="E33" s="84"/>
      <c r="F33" s="84"/>
      <c r="G33" s="85"/>
    </row>
    <row r="34" spans="1:8" ht="37.5" customHeight="1" thickBot="1">
      <c r="A34" s="91"/>
      <c r="B34" s="92"/>
      <c r="C34" s="92"/>
      <c r="D34" s="92"/>
      <c r="E34" s="92"/>
      <c r="F34" s="92"/>
      <c r="G34" s="93"/>
    </row>
    <row r="35" spans="1:8" ht="32.25" customHeight="1" thickBot="1">
      <c r="A35" s="48" t="s">
        <v>48</v>
      </c>
      <c r="B35" s="66"/>
      <c r="C35" s="67"/>
      <c r="D35" s="49" t="s">
        <v>49</v>
      </c>
      <c r="E35" s="68"/>
      <c r="F35" s="69"/>
      <c r="G35" s="70"/>
    </row>
    <row r="36" spans="1:8" ht="37.5" customHeight="1">
      <c r="A36" s="83" t="s">
        <v>50</v>
      </c>
      <c r="B36" s="84"/>
      <c r="C36" s="84"/>
      <c r="D36" s="84"/>
      <c r="E36" s="84"/>
      <c r="F36" s="84"/>
      <c r="G36" s="85"/>
    </row>
    <row r="37" spans="1:8" ht="37.5" customHeight="1" thickBot="1">
      <c r="A37" s="88"/>
      <c r="B37" s="89"/>
      <c r="C37" s="89"/>
      <c r="D37" s="89"/>
      <c r="E37" s="89"/>
      <c r="F37" s="89"/>
      <c r="G37" s="90"/>
    </row>
    <row r="38" spans="1:8" ht="37.5" customHeight="1">
      <c r="A38" s="83" t="s">
        <v>51</v>
      </c>
      <c r="B38" s="84"/>
      <c r="C38" s="84"/>
      <c r="D38" s="84"/>
      <c r="E38" s="84"/>
      <c r="F38" s="84"/>
      <c r="G38" s="85"/>
    </row>
    <row r="39" spans="1:8" ht="37.5" customHeight="1" thickBot="1">
      <c r="A39" s="91"/>
      <c r="B39" s="92"/>
      <c r="C39" s="92"/>
      <c r="D39" s="92"/>
      <c r="E39" s="92"/>
      <c r="F39" s="92"/>
      <c r="G39" s="93"/>
    </row>
    <row r="40" spans="1:8" ht="37.5" customHeight="1">
      <c r="A40" s="94" t="s">
        <v>52</v>
      </c>
      <c r="B40" s="95"/>
      <c r="C40" s="95"/>
      <c r="D40" s="95"/>
      <c r="E40" s="95"/>
      <c r="F40" s="95"/>
      <c r="G40" s="96"/>
    </row>
    <row r="41" spans="1:8" ht="37.5" customHeight="1" thickBot="1">
      <c r="A41" s="80"/>
      <c r="B41" s="81"/>
      <c r="C41" s="81"/>
      <c r="D41" s="81"/>
      <c r="E41" s="81"/>
      <c r="F41" s="81"/>
      <c r="G41" s="82"/>
    </row>
    <row r="42" spans="1:8" ht="37.5" customHeight="1">
      <c r="A42" s="77" t="s">
        <v>53</v>
      </c>
      <c r="B42" s="78"/>
      <c r="C42" s="78"/>
      <c r="D42" s="78"/>
      <c r="E42" s="78"/>
      <c r="F42" s="78"/>
      <c r="G42" s="79"/>
    </row>
    <row r="43" spans="1:8" ht="37.5" customHeight="1" thickBot="1">
      <c r="A43" s="80"/>
      <c r="B43" s="81"/>
      <c r="C43" s="81"/>
      <c r="D43" s="81"/>
      <c r="E43" s="81"/>
      <c r="F43" s="81"/>
      <c r="G43" s="82"/>
    </row>
    <row r="44" spans="1:8" ht="32.25" customHeight="1" thickBot="1"/>
    <row r="45" spans="1:8" ht="22.5" thickBot="1">
      <c r="A45" s="71" t="s">
        <v>54</v>
      </c>
      <c r="B45" s="72"/>
      <c r="C45" s="72"/>
      <c r="D45" s="72"/>
      <c r="E45" s="72"/>
      <c r="F45" s="72"/>
      <c r="G45" s="73"/>
      <c r="H45" s="46"/>
    </row>
    <row r="46" spans="1:8" ht="32.25" customHeight="1">
      <c r="A46" s="99"/>
      <c r="B46" s="21" t="s">
        <v>55</v>
      </c>
      <c r="C46" s="86"/>
      <c r="D46" s="86"/>
      <c r="E46" s="86"/>
      <c r="F46" s="86"/>
      <c r="G46" s="86"/>
    </row>
    <row r="47" spans="1:8" ht="19.5" thickBot="1">
      <c r="A47" s="100"/>
      <c r="B47" s="22" t="s">
        <v>56</v>
      </c>
      <c r="C47" s="87"/>
      <c r="D47" s="87"/>
      <c r="E47" s="87"/>
      <c r="F47" s="87"/>
      <c r="G47" s="87"/>
    </row>
    <row r="48" spans="1:8" ht="32.25" customHeight="1" thickBot="1">
      <c r="A48" s="23" t="s">
        <v>57</v>
      </c>
      <c r="B48" s="25"/>
      <c r="C48" s="24"/>
      <c r="D48" s="24"/>
      <c r="E48" s="24"/>
      <c r="F48" s="24"/>
      <c r="G48" s="24"/>
    </row>
    <row r="49" spans="1:7" ht="19.5" thickBot="1">
      <c r="A49" s="23" t="s">
        <v>58</v>
      </c>
      <c r="B49" s="25"/>
      <c r="C49" s="24"/>
      <c r="D49" s="24"/>
      <c r="E49" s="24"/>
      <c r="F49" s="24"/>
      <c r="G49" s="24"/>
    </row>
    <row r="50" spans="1:7" ht="19.5" thickBot="1">
      <c r="A50" s="23" t="s">
        <v>59</v>
      </c>
      <c r="B50" s="25"/>
      <c r="C50" s="24"/>
      <c r="D50" s="24"/>
      <c r="E50" s="24"/>
      <c r="F50" s="24"/>
      <c r="G50" s="24"/>
    </row>
    <row r="51" spans="1:7" ht="19.5" thickBot="1">
      <c r="A51" s="23" t="s">
        <v>60</v>
      </c>
      <c r="B51" s="25"/>
      <c r="C51" s="24"/>
      <c r="D51" s="24"/>
      <c r="E51" s="24"/>
      <c r="F51" s="24"/>
      <c r="G51" s="24"/>
    </row>
    <row r="52" spans="1:7" ht="19.5" thickBot="1">
      <c r="A52" s="23" t="s">
        <v>61</v>
      </c>
      <c r="B52" s="25"/>
      <c r="C52" s="24"/>
      <c r="D52" s="24"/>
      <c r="E52" s="24"/>
      <c r="F52" s="24"/>
      <c r="G52" s="24"/>
    </row>
    <row r="53" spans="1:7" ht="19.5" thickBot="1">
      <c r="A53" s="23" t="s">
        <v>62</v>
      </c>
      <c r="B53" s="25"/>
      <c r="C53" s="24"/>
      <c r="D53" s="24"/>
      <c r="E53" s="24"/>
      <c r="F53" s="24"/>
      <c r="G53" s="24"/>
    </row>
    <row r="54" spans="1:7" ht="19.5" thickBot="1">
      <c r="A54" s="23" t="s">
        <v>63</v>
      </c>
      <c r="B54" s="25"/>
      <c r="C54" s="24"/>
      <c r="D54" s="24"/>
      <c r="E54" s="24"/>
      <c r="F54" s="24"/>
      <c r="G54" s="24"/>
    </row>
    <row r="55" spans="1:7" ht="19.5" thickBot="1">
      <c r="A55" s="23" t="s">
        <v>64</v>
      </c>
      <c r="B55" s="25"/>
      <c r="C55" s="24"/>
      <c r="D55" s="24"/>
      <c r="E55" s="24"/>
      <c r="F55" s="24"/>
      <c r="G55" s="24"/>
    </row>
    <row r="56" spans="1:7" ht="19.5" thickBot="1">
      <c r="A56" s="23" t="s">
        <v>65</v>
      </c>
      <c r="B56" s="25"/>
      <c r="C56" s="24"/>
      <c r="D56" s="24"/>
      <c r="E56" s="24"/>
      <c r="F56" s="24"/>
      <c r="G56" s="24"/>
    </row>
    <row r="57" spans="1:7" ht="19.5" thickBot="1">
      <c r="A57" s="26"/>
      <c r="B57" s="25"/>
      <c r="C57" s="24"/>
      <c r="D57" s="24"/>
      <c r="E57" s="24"/>
      <c r="F57" s="24"/>
      <c r="G57" s="24"/>
    </row>
    <row r="58" spans="1:7" ht="19.5" thickBot="1">
      <c r="A58" s="26"/>
      <c r="B58" s="25"/>
      <c r="C58" s="24"/>
      <c r="D58" s="24"/>
      <c r="E58" s="24"/>
      <c r="F58" s="24"/>
      <c r="G58" s="24"/>
    </row>
    <row r="59" spans="1:7" ht="15.75" thickBot="1"/>
    <row r="60" spans="1:7" ht="54.75" customHeight="1" thickBot="1">
      <c r="A60" s="27" t="s">
        <v>66</v>
      </c>
      <c r="B60" s="28" t="s">
        <v>8</v>
      </c>
      <c r="C60" s="28" t="s">
        <v>5</v>
      </c>
      <c r="D60" s="74" t="s">
        <v>67</v>
      </c>
      <c r="E60" s="75"/>
      <c r="F60" s="75"/>
      <c r="G60" s="76"/>
    </row>
    <row r="61" spans="1:7" ht="21" thickBot="1">
      <c r="A61" s="29"/>
      <c r="B61" s="30"/>
      <c r="C61" s="30"/>
      <c r="D61" s="74"/>
      <c r="E61" s="75"/>
      <c r="F61" s="75"/>
      <c r="G61" s="76"/>
    </row>
    <row r="62" spans="1:7" ht="21" thickBot="1">
      <c r="A62" s="29"/>
      <c r="B62" s="30"/>
      <c r="C62" s="30"/>
      <c r="D62" s="74"/>
      <c r="E62" s="75"/>
      <c r="F62" s="75"/>
      <c r="G62" s="76"/>
    </row>
    <row r="63" spans="1:7" ht="21" thickBot="1">
      <c r="A63" s="29"/>
      <c r="B63" s="30"/>
      <c r="C63" s="30"/>
      <c r="D63" s="74"/>
      <c r="E63" s="75"/>
      <c r="F63" s="75"/>
      <c r="G63" s="76"/>
    </row>
    <row r="64" spans="1:7" ht="21" thickBot="1">
      <c r="A64" s="29"/>
      <c r="B64" s="30"/>
      <c r="C64" s="30"/>
      <c r="D64" s="74"/>
      <c r="E64" s="75"/>
      <c r="F64" s="75"/>
      <c r="G64" s="76"/>
    </row>
    <row r="65" spans="1:7" ht="21" thickBot="1">
      <c r="A65" s="29"/>
      <c r="B65" s="30"/>
      <c r="C65" s="30"/>
      <c r="D65" s="74"/>
      <c r="E65" s="75"/>
      <c r="F65" s="75"/>
      <c r="G65" s="76"/>
    </row>
    <row r="66" spans="1:7" ht="21" thickBot="1">
      <c r="A66" s="29"/>
      <c r="B66" s="30"/>
      <c r="C66" s="30"/>
      <c r="D66" s="74"/>
      <c r="E66" s="75"/>
      <c r="F66" s="75"/>
      <c r="G66" s="76"/>
    </row>
    <row r="67" spans="1:7" ht="21" thickBot="1">
      <c r="A67" s="29"/>
      <c r="B67" s="30"/>
      <c r="C67" s="30"/>
      <c r="D67" s="74"/>
      <c r="E67" s="75"/>
      <c r="F67" s="75"/>
      <c r="G67" s="76"/>
    </row>
    <row r="68" spans="1:7" ht="21" thickBot="1">
      <c r="A68" s="29"/>
      <c r="B68" s="30"/>
      <c r="C68" s="30"/>
      <c r="D68" s="74"/>
      <c r="E68" s="75"/>
      <c r="F68" s="75"/>
      <c r="G68" s="76"/>
    </row>
    <row r="69" spans="1:7" ht="21" thickBot="1">
      <c r="A69" s="29"/>
      <c r="B69" s="30"/>
      <c r="C69" s="30"/>
      <c r="D69" s="74"/>
      <c r="E69" s="75"/>
      <c r="F69" s="75"/>
      <c r="G69" s="76"/>
    </row>
    <row r="70" spans="1:7" ht="21" thickBot="1">
      <c r="A70" s="29"/>
      <c r="B70" s="30"/>
      <c r="C70" s="30"/>
      <c r="D70" s="74"/>
      <c r="E70" s="75"/>
      <c r="F70" s="75"/>
      <c r="G70" s="76"/>
    </row>
    <row r="71" spans="1:7" ht="21" thickBot="1">
      <c r="A71" s="29"/>
      <c r="B71" s="30"/>
      <c r="C71" s="30"/>
      <c r="D71" s="74"/>
      <c r="E71" s="75"/>
      <c r="F71" s="75"/>
      <c r="G71" s="76"/>
    </row>
    <row r="72" spans="1:7" ht="15.75" thickBot="1"/>
    <row r="73" spans="1:7" ht="41.25" customHeight="1" thickBot="1">
      <c r="A73" s="64" t="s">
        <v>68</v>
      </c>
      <c r="B73" s="65"/>
      <c r="C73" s="65"/>
      <c r="D73" s="65"/>
      <c r="E73" s="65"/>
      <c r="F73" s="65"/>
      <c r="G73" s="65"/>
    </row>
    <row r="74" spans="1:7" ht="19.5" thickBot="1">
      <c r="A74" s="31"/>
      <c r="B74" s="32"/>
      <c r="C74" s="32"/>
      <c r="D74" s="32"/>
      <c r="E74" s="32"/>
      <c r="F74" s="32"/>
      <c r="G74" s="32"/>
    </row>
    <row r="75" spans="1:7" ht="19.5" thickBot="1">
      <c r="A75" s="33" t="s">
        <v>69</v>
      </c>
      <c r="B75" s="24"/>
      <c r="C75" s="24"/>
      <c r="D75" s="24"/>
      <c r="E75" s="24"/>
      <c r="F75" s="24"/>
      <c r="G75" s="24"/>
    </row>
    <row r="76" spans="1:7" ht="19.5" thickBot="1">
      <c r="A76" s="33" t="s">
        <v>70</v>
      </c>
      <c r="B76" s="24"/>
      <c r="C76" s="24"/>
      <c r="D76" s="24"/>
      <c r="E76" s="24"/>
      <c r="F76" s="24"/>
      <c r="G76" s="24"/>
    </row>
    <row r="77" spans="1:7" ht="15.75" thickBot="1">
      <c r="A77" s="62"/>
      <c r="B77" s="63"/>
      <c r="C77" s="63"/>
      <c r="D77" s="63"/>
      <c r="E77" s="63"/>
      <c r="F77" s="63"/>
      <c r="G77" s="63"/>
    </row>
    <row r="78" spans="1:7" ht="18" thickBot="1">
      <c r="A78" s="34" t="s">
        <v>71</v>
      </c>
      <c r="B78" s="24"/>
      <c r="C78" s="24"/>
      <c r="D78" s="24"/>
      <c r="E78" s="24"/>
      <c r="F78" s="24"/>
      <c r="G78" s="24"/>
    </row>
    <row r="79" spans="1:7">
      <c r="A79" s="101" t="s">
        <v>72</v>
      </c>
      <c r="B79" s="97"/>
      <c r="C79" s="97"/>
      <c r="D79" s="97"/>
      <c r="E79" s="97"/>
      <c r="F79" s="97"/>
      <c r="G79" s="97"/>
    </row>
    <row r="80" spans="1:7" ht="15.75" thickBot="1">
      <c r="A80" s="102"/>
      <c r="B80" s="98"/>
      <c r="C80" s="98"/>
      <c r="D80" s="98"/>
      <c r="E80" s="98"/>
      <c r="F80" s="98"/>
      <c r="G80" s="98"/>
    </row>
    <row r="81" spans="1:7" ht="19.5" thickBot="1">
      <c r="A81" s="33" t="s">
        <v>73</v>
      </c>
      <c r="B81" s="24"/>
      <c r="C81" s="24"/>
      <c r="D81" s="24"/>
      <c r="E81" s="24"/>
      <c r="F81" s="24"/>
      <c r="G81" s="24"/>
    </row>
    <row r="82" spans="1:7" ht="16.5" thickBot="1">
      <c r="A82" s="34" t="s">
        <v>74</v>
      </c>
      <c r="B82" s="24"/>
      <c r="C82" s="24"/>
      <c r="D82" s="24"/>
      <c r="E82" s="24"/>
      <c r="F82" s="24"/>
      <c r="G82" s="24"/>
    </row>
    <row r="83" spans="1:7" ht="18" thickBot="1">
      <c r="A83" s="35" t="s">
        <v>75</v>
      </c>
      <c r="B83" s="24"/>
      <c r="C83" s="24"/>
      <c r="D83" s="24"/>
      <c r="E83" s="24"/>
      <c r="F83" s="24"/>
      <c r="G83" s="24"/>
    </row>
    <row r="84" spans="1:7" ht="22.5" thickBot="1">
      <c r="A84" s="20" t="s">
        <v>76</v>
      </c>
      <c r="B84" s="24"/>
      <c r="C84" s="24"/>
      <c r="D84" s="24"/>
      <c r="E84" s="24"/>
      <c r="F84" s="24"/>
      <c r="G84" s="24"/>
    </row>
    <row r="85" spans="1:7" ht="22.5" thickBot="1">
      <c r="A85" s="20" t="s">
        <v>77</v>
      </c>
      <c r="B85" s="24"/>
      <c r="C85" s="24"/>
      <c r="D85" s="24"/>
      <c r="E85" s="24"/>
      <c r="F85" s="24"/>
      <c r="G85" s="24"/>
    </row>
    <row r="86" spans="1:7" ht="19.5" thickBot="1">
      <c r="A86" s="33" t="s">
        <v>78</v>
      </c>
      <c r="B86" s="24"/>
      <c r="C86" s="24"/>
      <c r="D86" s="24"/>
      <c r="E86" s="24"/>
      <c r="F86" s="24"/>
      <c r="G86" s="24"/>
    </row>
  </sheetData>
  <mergeCells count="69">
    <mergeCell ref="A20:G20"/>
    <mergeCell ref="A26:G26"/>
    <mergeCell ref="A21:G21"/>
    <mergeCell ref="A22:G22"/>
    <mergeCell ref="A23:G23"/>
    <mergeCell ref="A24:G24"/>
    <mergeCell ref="A25:G25"/>
    <mergeCell ref="C11:H11"/>
    <mergeCell ref="F5:H5"/>
    <mergeCell ref="A27:G27"/>
    <mergeCell ref="C13:H13"/>
    <mergeCell ref="C14:H14"/>
    <mergeCell ref="C12:H12"/>
    <mergeCell ref="C7:H7"/>
    <mergeCell ref="C8:H8"/>
    <mergeCell ref="C9:H9"/>
    <mergeCell ref="C10:H10"/>
    <mergeCell ref="A15:H15"/>
    <mergeCell ref="B6:H6"/>
    <mergeCell ref="A16:H16"/>
    <mergeCell ref="A17:G17"/>
    <mergeCell ref="A18:G18"/>
    <mergeCell ref="A19:G19"/>
    <mergeCell ref="A28:G28"/>
    <mergeCell ref="A29:G29"/>
    <mergeCell ref="A30:G30"/>
    <mergeCell ref="A31:G31"/>
    <mergeCell ref="A32:G32"/>
    <mergeCell ref="A34:G34"/>
    <mergeCell ref="F79:F80"/>
    <mergeCell ref="G79:G80"/>
    <mergeCell ref="A46:A47"/>
    <mergeCell ref="C46:C47"/>
    <mergeCell ref="D46:D47"/>
    <mergeCell ref="E46:E47"/>
    <mergeCell ref="F46:F47"/>
    <mergeCell ref="A79:A80"/>
    <mergeCell ref="B79:B80"/>
    <mergeCell ref="C79:C80"/>
    <mergeCell ref="D79:D80"/>
    <mergeCell ref="E79:E80"/>
    <mergeCell ref="D65:G65"/>
    <mergeCell ref="D60:G60"/>
    <mergeCell ref="D61:G61"/>
    <mergeCell ref="D63:G63"/>
    <mergeCell ref="D64:G64"/>
    <mergeCell ref="G46:G47"/>
    <mergeCell ref="A36:G36"/>
    <mergeCell ref="A37:G37"/>
    <mergeCell ref="A38:G38"/>
    <mergeCell ref="A39:G39"/>
    <mergeCell ref="A40:G41"/>
    <mergeCell ref="D62:G62"/>
    <mergeCell ref="B4:D4"/>
    <mergeCell ref="E4:F4"/>
    <mergeCell ref="G4:H4"/>
    <mergeCell ref="A77:G77"/>
    <mergeCell ref="A73:G73"/>
    <mergeCell ref="B35:C35"/>
    <mergeCell ref="E35:G35"/>
    <mergeCell ref="A45:G45"/>
    <mergeCell ref="D71:G71"/>
    <mergeCell ref="D66:G66"/>
    <mergeCell ref="D67:G67"/>
    <mergeCell ref="D68:G68"/>
    <mergeCell ref="D69:G69"/>
    <mergeCell ref="D70:G70"/>
    <mergeCell ref="A42:G43"/>
    <mergeCell ref="A33:G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Coordonnées</vt:lpstr>
      <vt:lpstr>Notation personnelle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Quatresols</dc:creator>
  <cp:lastModifiedBy>Guy Blancher</cp:lastModifiedBy>
  <dcterms:created xsi:type="dcterms:W3CDTF">2014-06-26T14:02:09Z</dcterms:created>
  <dcterms:modified xsi:type="dcterms:W3CDTF">2014-07-09T17:10:10Z</dcterms:modified>
</cp:coreProperties>
</file>