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845" tabRatio="508" activeTab="1"/>
  </bookViews>
  <sheets>
    <sheet name="Tableau de Bord" sheetId="6" r:id="rId1"/>
    <sheet name="FACTURE" sheetId="1" r:id="rId2"/>
    <sheet name="STOCK" sheetId="3" r:id="rId3"/>
    <sheet name="Client" sheetId="4" r:id="rId4"/>
    <sheet name="Historique factures" sheetId="2" r:id="rId5"/>
    <sheet name="Paramettre" sheetId="5" r:id="rId6"/>
  </sheets>
  <definedNames>
    <definedName name="Id_client">OFFSET(Client!$A$1,1,0,COUNTA(Client!$A:$A)-1,1)</definedName>
    <definedName name="S_code_tva">OFFSET(STOCK!$C$1,1,0,COUNTA(STOCK!$C:$C)-1,1)</definedName>
    <definedName name="S_designation">OFFSET(STOCK!$B$1,1,0,COUNTA(STOCK!$B:$B)-1,1)</definedName>
    <definedName name="S_mini">OFFSET(STOCK!$F$1,1,0,COUNTA(STOCK!$F:$F)-1,1)</definedName>
    <definedName name="S_prix_ht">OFFSET(STOCK!$D$1,1,0,COUNTA(STOCK!$D:$D)-1,1)</definedName>
    <definedName name="S_quantite">OFFSET(STOCK!$E$1,1,0,COUNTA(STOCK!$E:$E)-1,1)</definedName>
    <definedName name="S_reference">OFFSET(STOCK!$A$1,1,0,COUNTA(STOCK!$A:$A)-1,1)</definedName>
    <definedName name="Tva">OFFSET(Paramettre!$A$1,1,0,COUNTA(Paramettre!$A:$A)-1,1)</definedName>
    <definedName name="_xlnm.Print_Area" localSheetId="1">FACTURE!$A$1:$F$46</definedName>
  </definedNames>
  <calcPr calcId="152511"/>
</workbook>
</file>

<file path=xl/calcChain.xml><?xml version="1.0" encoding="utf-8"?>
<calcChain xmlns="http://schemas.openxmlformats.org/spreadsheetml/2006/main">
  <c r="D11" i="1" l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10" i="1"/>
  <c r="E2" i="2"/>
  <c r="E3" i="2"/>
  <c r="E4" i="2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A11" i="6" l="1"/>
  <c r="A2" i="4"/>
  <c r="L2" i="4" s="1"/>
  <c r="A3" i="4"/>
  <c r="K3" i="4" s="1"/>
  <c r="A4" i="4"/>
  <c r="K2" i="4" l="1"/>
  <c r="L3" i="4"/>
  <c r="B2" i="5" l="1"/>
  <c r="D2" i="5" s="1"/>
  <c r="H3" i="3" l="1"/>
  <c r="I3" i="3" s="1"/>
  <c r="H4" i="3"/>
  <c r="I4" i="3" s="1"/>
  <c r="H5" i="3"/>
  <c r="I5" i="3" s="1"/>
  <c r="H6" i="3"/>
  <c r="I6" i="3" s="1"/>
  <c r="H7" i="3"/>
  <c r="I7" i="3" s="1"/>
  <c r="H8" i="3"/>
  <c r="I8" i="3" s="1"/>
  <c r="H9" i="3"/>
  <c r="I9" i="3" s="1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2" i="3"/>
  <c r="I2" i="3" s="1"/>
  <c r="C3" i="6"/>
  <c r="C2" i="6"/>
  <c r="M3" i="6" l="1"/>
  <c r="F3" i="6"/>
  <c r="B24" i="6"/>
  <c r="B26" i="6"/>
  <c r="B25" i="6"/>
  <c r="B23" i="6"/>
  <c r="B22" i="6"/>
  <c r="B20" i="6"/>
  <c r="B21" i="6" s="1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2" i="3"/>
  <c r="G3" i="3"/>
  <c r="G4" i="3"/>
  <c r="G5" i="3"/>
  <c r="G6" i="3"/>
  <c r="G7" i="3"/>
  <c r="G8" i="3"/>
  <c r="G9" i="3"/>
  <c r="L3" i="6" l="1"/>
  <c r="K3" i="6"/>
  <c r="J3" i="6"/>
  <c r="E3" i="6"/>
  <c r="I3" i="6"/>
  <c r="P3" i="6"/>
  <c r="H3" i="6"/>
  <c r="O3" i="6"/>
  <c r="G3" i="6"/>
  <c r="N3" i="6"/>
  <c r="O1" i="2"/>
  <c r="A13" i="4" l="1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B44" i="1"/>
  <c r="E20" i="1"/>
  <c r="E18" i="1"/>
  <c r="E19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10" i="1"/>
  <c r="E11" i="1"/>
  <c r="E12" i="1"/>
  <c r="E13" i="1"/>
  <c r="E14" i="1"/>
  <c r="E15" i="1"/>
  <c r="E16" i="1"/>
  <c r="E17" i="1"/>
  <c r="E10" i="1"/>
  <c r="D4" i="1" l="1"/>
  <c r="D3" i="1"/>
  <c r="E41" i="1"/>
  <c r="E42" i="1" l="1"/>
  <c r="E43" i="1" s="1"/>
  <c r="E1" i="1"/>
  <c r="E44" i="1" l="1"/>
  <c r="E45" i="1" s="1"/>
</calcChain>
</file>

<file path=xl/sharedStrings.xml><?xml version="1.0" encoding="utf-8"?>
<sst xmlns="http://schemas.openxmlformats.org/spreadsheetml/2006/main" count="1133" uniqueCount="107">
  <si>
    <t>Ref:</t>
  </si>
  <si>
    <t>Quantité</t>
  </si>
  <si>
    <t>Désination</t>
  </si>
  <si>
    <t>TVA</t>
  </si>
  <si>
    <t xml:space="preserve">Entreprise fictive
71 chemin petit bois terreville
97233 schoelcher Martinique
</t>
  </si>
  <si>
    <t>N°de facture</t>
  </si>
  <si>
    <t>Total TTC</t>
  </si>
  <si>
    <t>Remise %</t>
  </si>
  <si>
    <t>Code TVA</t>
  </si>
  <si>
    <t>Prix HT</t>
  </si>
  <si>
    <t>Mini</t>
  </si>
  <si>
    <t>AR01</t>
  </si>
  <si>
    <t>AR02</t>
  </si>
  <si>
    <t>CHEMISE</t>
  </si>
  <si>
    <t>PANTALON</t>
  </si>
  <si>
    <t>Montant H.T</t>
  </si>
  <si>
    <t>P.U H.T</t>
  </si>
  <si>
    <t>Total remise</t>
  </si>
  <si>
    <t xml:space="preserve">TOTAL H.T </t>
  </si>
  <si>
    <t>Total H.T remisé</t>
  </si>
  <si>
    <t>COMPTEUR</t>
  </si>
  <si>
    <t>Nom</t>
  </si>
  <si>
    <t>Adresse</t>
  </si>
  <si>
    <t>Ville</t>
  </si>
  <si>
    <t>Prénom</t>
  </si>
  <si>
    <t>C.P</t>
  </si>
  <si>
    <t>phone1</t>
  </si>
  <si>
    <t>mobile</t>
  </si>
  <si>
    <t>fax</t>
  </si>
  <si>
    <t>email</t>
  </si>
  <si>
    <t>Client</t>
  </si>
  <si>
    <t>Cp/Ville</t>
  </si>
  <si>
    <t>Cod Client</t>
  </si>
  <si>
    <t>N°facture</t>
  </si>
  <si>
    <t>Date</t>
  </si>
  <si>
    <t>Désignation</t>
  </si>
  <si>
    <t>rupture</t>
  </si>
  <si>
    <t>AR03</t>
  </si>
  <si>
    <t>AR04</t>
  </si>
  <si>
    <t>AR05</t>
  </si>
  <si>
    <t>AR06</t>
  </si>
  <si>
    <t>AR07</t>
  </si>
  <si>
    <t>AR08</t>
  </si>
  <si>
    <t>ROBE</t>
  </si>
  <si>
    <t>SHORT</t>
  </si>
  <si>
    <t>SOUTIEN GORGE</t>
  </si>
  <si>
    <t>CALECON</t>
  </si>
  <si>
    <t>SANDALE</t>
  </si>
  <si>
    <t>BAGUE</t>
  </si>
  <si>
    <t>Nb factures</t>
  </si>
  <si>
    <t>Nouveau client</t>
  </si>
  <si>
    <t>MENU</t>
  </si>
  <si>
    <t>Facture</t>
  </si>
  <si>
    <t>Stock</t>
  </si>
  <si>
    <t>Historique</t>
  </si>
  <si>
    <t>clients</t>
  </si>
  <si>
    <t>Récapitulatif</t>
  </si>
  <si>
    <t>Montant Max</t>
  </si>
  <si>
    <t>Meilleur client</t>
  </si>
  <si>
    <t>Montant Minim</t>
  </si>
  <si>
    <t>Montant Median</t>
  </si>
  <si>
    <t>Montant Total</t>
  </si>
  <si>
    <t>Montant Moyen</t>
  </si>
  <si>
    <t>Nombre de facture</t>
  </si>
  <si>
    <t>Total/Mois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</si>
  <si>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</si>
  <si>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</si>
  <si>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</si>
  <si>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</si>
  <si>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</si>
  <si>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</si>
  <si>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</si>
  <si>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</si>
  <si>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</si>
  <si>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</si>
  <si>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</si>
  <si>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</si>
  <si>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Montant facture</t>
  </si>
  <si>
    <t>Mois</t>
  </si>
  <si>
    <t>Facture en
cour</t>
  </si>
  <si>
    <t>Stock après
facture</t>
  </si>
  <si>
    <t/>
  </si>
  <si>
    <t>Taux TVA</t>
  </si>
  <si>
    <t>Initial
société</t>
  </si>
  <si>
    <t>EPF</t>
  </si>
  <si>
    <t>james</t>
  </si>
  <si>
    <t>brown</t>
  </si>
  <si>
    <t>17 rue</t>
  </si>
  <si>
    <t>fdf</t>
  </si>
  <si>
    <t>kiki@live,fr</t>
  </si>
  <si>
    <t>Souce</t>
  </si>
  <si>
    <t>coucoune</t>
  </si>
  <si>
    <t>avenue lolo</t>
  </si>
  <si>
    <t>fouille</t>
  </si>
  <si>
    <t>j@live.fr</t>
  </si>
  <si>
    <t>Souce coucoune</t>
  </si>
  <si>
    <t>Tableau de bord</t>
  </si>
  <si>
    <t>Paramettre</t>
  </si>
  <si>
    <t>Montant</t>
  </si>
  <si>
    <t>Id client</t>
  </si>
  <si>
    <t>EPF/1</t>
  </si>
  <si>
    <t>EPF/2</t>
  </si>
  <si>
    <t>james brown</t>
  </si>
  <si>
    <t>EPF/3</t>
  </si>
  <si>
    <t>KIRA</t>
  </si>
  <si>
    <t>972EPF-2</t>
  </si>
  <si>
    <t>Kira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</si>
</sst>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0.0%"/>
    <numFmt numFmtId="166" formatCode="_-* #,##0.0\ &quot;€&quot;_-;\-* #,##0.0\ &quot;€&quot;_-;_-* &quot;-&quot;??\ &quot;€&quot;_-;_-@_-"/>
    <numFmt numFmtId="167" formatCode="_-* #,##0\ &quot;€&quot;_-;\-* #,##0\ &quot;€&quot;_-;_-* &quot;-&quot;??\ &quot;€&quot;_-;_-@_-"/>
    <numFmt numFmtId="168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7" borderId="0" applyNumberFormat="0" applyBorder="0" applyAlignment="0" applyProtection="0"/>
    <xf numFmtId="0" fontId="7" fillId="8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1" applyFont="1"/>
    <xf numFmtId="0" fontId="0" fillId="0" borderId="0" xfId="0" applyAlignment="1">
      <alignment horizontal="left" vertical="top"/>
    </xf>
    <xf numFmtId="165" fontId="0" fillId="0" borderId="0" xfId="2" applyNumberFormat="1" applyFont="1" applyAlignment="1">
      <alignment horizontal="left"/>
    </xf>
    <xf numFmtId="164" fontId="0" fillId="2" borderId="1" xfId="1" applyFont="1" applyFill="1" applyBorder="1"/>
    <xf numFmtId="164" fontId="0" fillId="0" borderId="0" xfId="0" applyNumberFormat="1"/>
    <xf numFmtId="166" fontId="0" fillId="2" borderId="1" xfId="1" applyNumberFormat="1" applyFont="1" applyFill="1" applyBorder="1"/>
    <xf numFmtId="167" fontId="0" fillId="0" borderId="0" xfId="1" applyNumberFormat="1" applyFont="1"/>
    <xf numFmtId="0" fontId="0" fillId="2" borderId="2" xfId="0" applyFill="1" applyBorder="1" applyAlignment="1">
      <alignment horizontal="right"/>
    </xf>
    <xf numFmtId="165" fontId="0" fillId="2" borderId="3" xfId="2" applyNumberFormat="1" applyFont="1" applyFill="1" applyBorder="1" applyAlignment="1">
      <alignment horizontal="right"/>
    </xf>
    <xf numFmtId="164" fontId="0" fillId="4" borderId="1" xfId="1" applyFon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right" vertical="top"/>
    </xf>
    <xf numFmtId="0" fontId="0" fillId="5" borderId="4" xfId="0" applyFill="1" applyBorder="1"/>
    <xf numFmtId="0" fontId="0" fillId="5" borderId="7" xfId="0" applyFill="1" applyBorder="1"/>
    <xf numFmtId="0" fontId="0" fillId="5" borderId="9" xfId="0" applyFill="1" applyBorder="1"/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4" fontId="0" fillId="0" borderId="0" xfId="1" applyFont="1" applyFill="1" applyAlignment="1">
      <alignment horizontal="center"/>
    </xf>
    <xf numFmtId="164" fontId="0" fillId="0" borderId="0" xfId="1" applyFont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165" fontId="0" fillId="0" borderId="0" xfId="2" applyNumberFormat="1" applyFont="1"/>
    <xf numFmtId="165" fontId="6" fillId="7" borderId="0" xfId="2" applyNumberFormat="1" applyFont="1" applyFill="1" applyAlignment="1">
      <alignment horizontal="center" vertical="center"/>
    </xf>
    <xf numFmtId="0" fontId="6" fillId="7" borderId="0" xfId="4" applyAlignment="1">
      <alignment horizontal="center" vertical="center"/>
    </xf>
    <xf numFmtId="0" fontId="6" fillId="7" borderId="0" xfId="4" applyAlignment="1">
      <alignment horizontal="center" vertical="center" wrapText="1"/>
    </xf>
    <xf numFmtId="165" fontId="0" fillId="0" borderId="0" xfId="2" applyNumberFormat="1" applyFont="1" applyAlignment="1">
      <alignment horizontal="center" vertical="center"/>
    </xf>
    <xf numFmtId="0" fontId="7" fillId="8" borderId="14" xfId="5" applyBorder="1" applyAlignment="1">
      <alignment horizontal="center" vertical="center"/>
    </xf>
    <xf numFmtId="0" fontId="7" fillId="8" borderId="25" xfId="5" applyBorder="1" applyAlignment="1">
      <alignment horizontal="center" vertical="center"/>
    </xf>
    <xf numFmtId="0" fontId="7" fillId="8" borderId="15" xfId="5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64" fontId="0" fillId="0" borderId="0" xfId="1" applyFont="1" applyBorder="1" applyAlignment="1">
      <alignment horizontal="center" vertical="center"/>
    </xf>
    <xf numFmtId="168" fontId="0" fillId="0" borderId="0" xfId="0" applyNumberFormat="1" applyBorder="1"/>
    <xf numFmtId="168" fontId="0" fillId="0" borderId="0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12" xfId="0" applyBorder="1"/>
    <xf numFmtId="164" fontId="0" fillId="0" borderId="0" xfId="1" applyFont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68" fontId="0" fillId="6" borderId="26" xfId="0" applyNumberFormat="1" applyFill="1" applyBorder="1" applyAlignment="1">
      <alignment horizontal="center" vertical="center"/>
    </xf>
    <xf numFmtId="164" fontId="0" fillId="6" borderId="26" xfId="1" applyFont="1" applyFill="1" applyBorder="1" applyAlignment="1">
      <alignment horizontal="center" vertical="center"/>
    </xf>
    <xf numFmtId="164" fontId="0" fillId="0" borderId="1" xfId="1" applyFont="1" applyBorder="1"/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0" borderId="26" xfId="0" applyBorder="1"/>
    <xf numFmtId="164" fontId="0" fillId="0" borderId="26" xfId="1" applyFont="1" applyBorder="1"/>
    <xf numFmtId="0" fontId="0" fillId="0" borderId="26" xfId="0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0" fontId="5" fillId="0" borderId="0" xfId="3" applyBorder="1" applyAlignment="1">
      <alignment horizontal="center"/>
    </xf>
    <xf numFmtId="0" fontId="5" fillId="0" borderId="0" xfId="3" applyBorder="1" applyAlignment="1">
      <alignment horizontal="center" vertical="center"/>
    </xf>
    <xf numFmtId="0" fontId="5" fillId="9" borderId="0" xfId="3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168" fontId="0" fillId="0" borderId="1" xfId="0" applyNumberFormat="1" applyBorder="1" applyAlignment="1" applyProtection="1">
      <alignment horizontal="left" vertical="center"/>
      <protection locked="0"/>
    </xf>
    <xf numFmtId="0" fontId="5" fillId="0" borderId="1" xfId="3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/>
    <xf numFmtId="0" fontId="8" fillId="0" borderId="0" xfId="0" applyFont="1" applyBorder="1" applyAlignment="1" applyProtection="1">
      <alignment horizontal="center" vertical="center"/>
    </xf>
    <xf numFmtId="0" fontId="0" fillId="6" borderId="1" xfId="0" applyFill="1" applyBorder="1" applyProtection="1"/>
    <xf numFmtId="0" fontId="0" fillId="6" borderId="13" xfId="0" applyFill="1" applyBorder="1" applyProtection="1"/>
    <xf numFmtId="0" fontId="0" fillId="0" borderId="24" xfId="0" applyBorder="1" applyProtection="1"/>
    <xf numFmtId="0" fontId="4" fillId="0" borderId="0" xfId="0" applyFont="1" applyFill="1" applyBorder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4" fillId="0" borderId="13" xfId="0" applyFont="1" applyBorder="1" applyProtection="1"/>
    <xf numFmtId="164" fontId="0" fillId="0" borderId="13" xfId="0" applyNumberFormat="1" applyBorder="1" applyAlignment="1" applyProtection="1">
      <alignment horizontal="center" vertical="center"/>
    </xf>
    <xf numFmtId="0" fontId="4" fillId="0" borderId="13" xfId="0" applyFont="1" applyFill="1" applyBorder="1" applyProtection="1"/>
    <xf numFmtId="0" fontId="0" fillId="0" borderId="13" xfId="0" applyBorder="1" applyAlignment="1" applyProtection="1">
      <alignment horizontal="center" vertical="center"/>
    </xf>
    <xf numFmtId="0" fontId="0" fillId="0" borderId="0" xfId="0" applyAlignment="1">
      <alignment horizontal="center" vertical="top"/>
    </xf>
    <xf numFmtId="0" fontId="0" fillId="10" borderId="0" xfId="0" applyFill="1" applyAlignment="1">
      <alignment horizontal="left" vertical="center"/>
    </xf>
    <xf numFmtId="9" fontId="0" fillId="4" borderId="1" xfId="2" applyFont="1" applyFill="1" applyBorder="1"/>
    <xf numFmtId="164" fontId="2" fillId="4" borderId="1" xfId="1" applyFont="1" applyFill="1" applyBorder="1"/>
    <xf numFmtId="0" fontId="9" fillId="0" borderId="13" xfId="0" quotePrefix="1" applyFont="1" applyBorder="1" applyAlignment="1" applyProtection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1" applyFont="1" applyFill="1" applyAlignment="1">
      <alignment horizontal="center" vertical="center"/>
    </xf>
    <xf numFmtId="0" fontId="0" fillId="5" borderId="0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0" fontId="0" fillId="5" borderId="5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5" fillId="0" borderId="22" xfId="3" applyBorder="1" applyAlignment="1" applyProtection="1">
      <alignment horizontal="center"/>
      <protection locked="0"/>
    </xf>
    <xf numFmtId="0" fontId="5" fillId="0" borderId="23" xfId="3" applyBorder="1" applyAlignment="1" applyProtection="1">
      <alignment horizontal="center"/>
      <protection locked="0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6" borderId="15" xfId="0" applyFont="1" applyFill="1" applyBorder="1" applyAlignment="1" applyProtection="1">
      <alignment horizontal="center"/>
      <protection locked="0"/>
    </xf>
    <xf numFmtId="0" fontId="4" fillId="6" borderId="16" xfId="0" applyFont="1" applyFill="1" applyBorder="1" applyAlignment="1" applyProtection="1">
      <alignment horizontal="center"/>
      <protection locked="0"/>
    </xf>
    <xf numFmtId="0" fontId="4" fillId="6" borderId="17" xfId="0" applyFont="1" applyFill="1" applyBorder="1" applyAlignment="1" applyProtection="1">
      <alignment horizontal="center"/>
      <protection locked="0"/>
    </xf>
    <xf numFmtId="0" fontId="5" fillId="0" borderId="18" xfId="3" applyBorder="1" applyAlignment="1" applyProtection="1">
      <alignment horizontal="center"/>
      <protection locked="0"/>
    </xf>
    <xf numFmtId="0" fontId="5" fillId="0" borderId="19" xfId="3" applyBorder="1" applyAlignment="1" applyProtection="1">
      <alignment horizontal="center"/>
      <protection locked="0"/>
    </xf>
    <xf numFmtId="0" fontId="5" fillId="0" borderId="20" xfId="3" applyBorder="1" applyAlignment="1" applyProtection="1">
      <alignment horizontal="center"/>
      <protection locked="0"/>
    </xf>
    <xf numFmtId="0" fontId="5" fillId="0" borderId="21" xfId="3" applyBorder="1" applyAlignment="1" applyProtection="1">
      <alignment horizontal="center"/>
      <protection locked="0"/>
    </xf>
    <xf numFmtId="0" fontId="0" fillId="0" borderId="0" xfId="0" applyAlignment="1" applyProtection="1">
      <alignment horizontal="right" vertical="center"/>
    </xf>
    <xf numFmtId="0" fontId="5" fillId="0" borderId="1" xfId="3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5" fillId="0" borderId="12" xfId="3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5" borderId="10" xfId="0" applyFill="1" applyBorder="1" applyAlignment="1">
      <alignment horizontal="center" vertical="top"/>
    </xf>
    <xf numFmtId="0" fontId="0" fillId="5" borderId="11" xfId="0" applyFill="1" applyBorder="1" applyAlignment="1">
      <alignment horizontal="center" vertical="top"/>
    </xf>
    <xf numFmtId="0" fontId="0" fillId="0" borderId="0" xfId="0"/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</cellXfs>
  <cellStyles count="6">
    <cellStyle name="Lien hypertexte" xfId="3" builtinId="8"/>
    <cellStyle name="Monétaire" xfId="1" builtinId="4"/>
    <cellStyle name="Neutre" xfId="5" builtinId="28"/>
    <cellStyle name="Normal" xfId="0" builtinId="0"/>
    <cellStyle name="Pourcentage" xfId="2" builtinId="5"/>
    <cellStyle name="Satisfaisant" xfId="4" builtinId="26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5186653452262959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'Tableau de Bord'!$D$3</c:f>
              <c:strCache>
                <c:ptCount val="1"/>
                <c:pt idx="0">
                  <c:v>Total/Mois</c:v>
                </c:pt>
              </c:strCache>
            </c:strRef>
          </c:tx>
          <c:spPr>
            <a:ln w="28575" cap="rnd">
              <a:gradFill>
                <a:gsLst>
                  <a:gs pos="91058">
                    <a:srgbClr val="FF0000"/>
                  </a:gs>
                  <a:gs pos="77825">
                    <a:srgbClr val="00B0F0"/>
                  </a:gs>
                  <a:gs pos="2000">
                    <a:srgbClr val="00B050"/>
                  </a:gs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'Tableau de Bord'!$E$1:$P$2</c:f>
              <c:multiLvlStrCache>
                <c:ptCount val="12"/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Juillet</c:v>
                  </c:pt>
                  <c:pt idx="7">
                    <c:v>Août</c:v>
                  </c:pt>
                  <c:pt idx="8">
                    <c:v>Septembre</c:v>
                  </c:pt>
                  <c:pt idx="9">
                    <c:v>Octobre</c:v>
                  </c:pt>
                  <c:pt idx="10">
                    <c:v>Novembre</c:v>
                  </c:pt>
                  <c:pt idx="11">
                    <c:v>Décembre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'Tableau de Bord'!$E$3:$P$3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75.949999999999989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23002688"/>
        <c:axId val="322999160"/>
      </c:lineChart>
      <c:catAx>
        <c:axId val="323002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999160"/>
        <c:crosses val="autoZero"/>
        <c:auto val="1"/>
        <c:lblAlgn val="ctr"/>
        <c:lblOffset val="100"/>
        <c:noMultiLvlLbl val="0"/>
      </c:catAx>
      <c:valAx>
        <c:axId val="322999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3002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0</xdr:rowOff>
        </xdr:from>
        <xdr:to>
          <xdr:col>1</xdr:col>
          <xdr:colOff>1552575</xdr:colOff>
          <xdr:row>10</xdr:row>
          <xdr:rowOff>257175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9526</xdr:colOff>
      <xdr:row>3</xdr:row>
      <xdr:rowOff>14287</xdr:rowOff>
    </xdr:from>
    <xdr:to>
      <xdr:col>16</xdr:col>
      <xdr:colOff>47626</xdr:colOff>
      <xdr:row>14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847725</xdr:rowOff>
        </xdr:from>
        <xdr:to>
          <xdr:col>7</xdr:col>
          <xdr:colOff>333375</xdr:colOff>
          <xdr:row>2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3</xdr:row>
          <xdr:rowOff>28575</xdr:rowOff>
        </xdr:from>
        <xdr:to>
          <xdr:col>7</xdr:col>
          <xdr:colOff>514350</xdr:colOff>
          <xdr:row>4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Envoie vers historique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5</xdr:row>
          <xdr:rowOff>161925</xdr:rowOff>
        </xdr:from>
        <xdr:to>
          <xdr:col>7</xdr:col>
          <xdr:colOff>342900</xdr:colOff>
          <xdr:row>7</xdr:row>
          <xdr:rowOff>95250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95251</xdr:colOff>
      <xdr:row>1</xdr:row>
      <xdr:rowOff>9524</xdr:rowOff>
    </xdr:from>
    <xdr:to>
      <xdr:col>1</xdr:col>
      <xdr:colOff>1123951</xdr:colOff>
      <xdr:row>4</xdr:row>
      <xdr:rowOff>28574</xdr:rowOff>
    </xdr:to>
    <xdr:sp macro="[0]!EnregistrerLaFeuille" textlink="">
      <xdr:nvSpPr>
        <xdr:cNvPr id="2" name="ZoneTexte 1"/>
        <xdr:cNvSpPr txBox="1"/>
      </xdr:nvSpPr>
      <xdr:spPr>
        <a:xfrm>
          <a:off x="800101" y="857249"/>
          <a:ext cx="1028700" cy="6000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  <a:r>
            <a:rPr lang="fr-FR" sz="1100" baseline="0">
              <a:solidFill>
                <a:srgbClr val="0000FF"/>
              </a:solidFill>
            </a:rPr>
            <a:t> </a:t>
          </a:r>
          <a:r>
            <a:rPr lang="fr-FR" sz="1100">
              <a:solidFill>
                <a:srgbClr val="0000FF"/>
              </a:solidFill>
            </a:rPr>
            <a:t>la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P26"/>
  <sheetViews>
    <sheetView workbookViewId="0">
      <selection activeCell="A14" sqref="A14:B14"/>
    </sheetView>
  </sheetViews>
  <sheetFormatPr baseColWidth="10" defaultRowHeight="15" x14ac:dyDescent="0.25"/>
  <cols>
    <col min="1" max="1" width="17.5703125" style="59" customWidth="1"/>
    <col min="2" max="2" width="23.42578125" style="59" customWidth="1"/>
    <col min="3" max="3" width="2.7109375" style="59" customWidth="1"/>
    <col min="4" max="4" width="11.42578125" style="59"/>
    <col min="5" max="16" width="10" style="59" customWidth="1"/>
    <col min="17" max="16384" width="11.42578125" style="59"/>
  </cols>
  <sheetData>
    <row r="1" spans="1:16" ht="15.75" thickBot="1" x14ac:dyDescent="0.3">
      <c r="A1" s="92" t="s">
        <v>50</v>
      </c>
      <c r="B1" s="93"/>
      <c r="D1" s="66"/>
      <c r="E1" s="67">
        <v>1</v>
      </c>
      <c r="F1" s="67">
        <v>2</v>
      </c>
      <c r="G1" s="67">
        <v>3</v>
      </c>
      <c r="H1" s="67">
        <v>4</v>
      </c>
      <c r="I1" s="67">
        <v>5</v>
      </c>
      <c r="J1" s="67">
        <v>6</v>
      </c>
      <c r="K1" s="67">
        <v>7</v>
      </c>
      <c r="L1" s="67">
        <v>8</v>
      </c>
      <c r="M1" s="67">
        <v>9</v>
      </c>
      <c r="N1" s="67">
        <v>10</v>
      </c>
      <c r="O1" s="67">
        <v>11</v>
      </c>
      <c r="P1" s="67">
        <v>12</v>
      </c>
    </row>
    <row r="2" spans="1:16" ht="15.75" thickBot="1" x14ac:dyDescent="0.3">
      <c r="A2" s="71" t="s">
        <v>21</v>
      </c>
      <c r="B2" s="60"/>
      <c r="C2" s="72" t="str">
        <f>IF(B2="","",COUNTIF(Client!B:B,B2))</f>
        <v/>
      </c>
      <c r="D2" s="66"/>
      <c r="E2" s="68" t="s">
        <v>65</v>
      </c>
      <c r="F2" s="68" t="s">
        <v>66</v>
      </c>
      <c r="G2" s="68" t="s">
        <v>67</v>
      </c>
      <c r="H2" s="68" t="s">
        <v>68</v>
      </c>
      <c r="I2" s="68" t="s">
        <v>69</v>
      </c>
      <c r="J2" s="68" t="s">
        <v>70</v>
      </c>
      <c r="K2" s="68" t="s">
        <v>71</v>
      </c>
      <c r="L2" s="68" t="s">
        <v>72</v>
      </c>
      <c r="M2" s="68" t="s">
        <v>73</v>
      </c>
      <c r="N2" s="68" t="s">
        <v>74</v>
      </c>
      <c r="O2" s="68" t="s">
        <v>75</v>
      </c>
      <c r="P2" s="68" t="s">
        <v>76</v>
      </c>
    </row>
    <row r="3" spans="1:16" ht="15.75" thickBot="1" x14ac:dyDescent="0.3">
      <c r="A3" s="71" t="s">
        <v>24</v>
      </c>
      <c r="B3" s="61"/>
      <c r="C3" s="72" t="str">
        <f>IF(B3="","",COUNTIF(Client!C:C,B3))</f>
        <v/>
      </c>
      <c r="D3" s="69" t="s">
        <v>64</v>
      </c>
      <c r="E3" s="70">
        <f>SUMIF('Historique factures'!$E:$E,E1,'Historique factures'!$D:$D)</f>
        <v>0</v>
      </c>
      <c r="F3" s="70">
        <f>SUMIF('Historique factures'!$E:$E,F1,'Historique factures'!$D:$D)</f>
        <v>0</v>
      </c>
      <c r="G3" s="70">
        <f>SUMIF('Historique factures'!$E:$E,G1,'Historique factures'!$D:$D)</f>
        <v>0</v>
      </c>
      <c r="H3" s="70">
        <f>SUMIF('Historique factures'!$E:$E,H1,'Historique factures'!$D:$D)</f>
        <v>0</v>
      </c>
      <c r="I3" s="70">
        <f>SUMIF('Historique factures'!$E:$E,I1,'Historique factures'!$D:$D)</f>
        <v>75.949999999999989</v>
      </c>
      <c r="J3" s="70">
        <f>SUMIF('Historique factures'!$E:$E,J1,'Historique factures'!$D:$D)</f>
        <v>0</v>
      </c>
      <c r="K3" s="70">
        <f>SUMIF('Historique factures'!$E:$E,K1,'Historique factures'!$D:$D)</f>
        <v>0</v>
      </c>
      <c r="L3" s="70">
        <f>SUMIF('Historique factures'!$E:$E,L1,'Historique factures'!$D:$D)</f>
        <v>0</v>
      </c>
      <c r="M3" s="70">
        <f>SUMIF('Historique factures'!$E:$E,M1,'Historique factures'!$D:$D)</f>
        <v>0</v>
      </c>
      <c r="N3" s="70">
        <f>SUMIF('Historique factures'!$E:$E,N1,'Historique factures'!$D:$D)</f>
        <v>0</v>
      </c>
      <c r="O3" s="70">
        <f>SUMIF('Historique factures'!$E:$E,O1,'Historique factures'!$D:$D)</f>
        <v>0</v>
      </c>
      <c r="P3" s="70">
        <f>SUMIF('Historique factures'!$E:$E,P1,'Historique factures'!$D:$D)</f>
        <v>0</v>
      </c>
    </row>
    <row r="4" spans="1:16" ht="53.25" customHeight="1" x14ac:dyDescent="0.25">
      <c r="A4" s="71" t="s">
        <v>22</v>
      </c>
      <c r="B4" s="62"/>
    </row>
    <row r="5" spans="1:16" x14ac:dyDescent="0.25">
      <c r="A5" s="71" t="s">
        <v>25</v>
      </c>
      <c r="B5" s="61"/>
    </row>
    <row r="6" spans="1:16" x14ac:dyDescent="0.25">
      <c r="A6" s="71" t="s">
        <v>23</v>
      </c>
      <c r="B6" s="61"/>
    </row>
    <row r="7" spans="1:16" x14ac:dyDescent="0.25">
      <c r="A7" s="71" t="s">
        <v>26</v>
      </c>
      <c r="B7" s="63"/>
    </row>
    <row r="8" spans="1:16" x14ac:dyDescent="0.25">
      <c r="A8" s="71" t="s">
        <v>27</v>
      </c>
      <c r="B8" s="63"/>
    </row>
    <row r="9" spans="1:16" x14ac:dyDescent="0.25">
      <c r="A9" s="71" t="s">
        <v>28</v>
      </c>
      <c r="B9" s="63"/>
    </row>
    <row r="10" spans="1:16" x14ac:dyDescent="0.25">
      <c r="A10" s="71" t="s">
        <v>29</v>
      </c>
      <c r="B10" s="64"/>
    </row>
    <row r="11" spans="1:16" ht="21" customHeight="1" thickBot="1" x14ac:dyDescent="0.3">
      <c r="A11" s="98" t="str">
        <f>IF(B3="","",IF(B2="","",COUNTIF(Client!A:A,CONCATENATE(B2," ",B3))))</f>
        <v/>
      </c>
      <c r="B11" s="98"/>
      <c r="C11" s="98"/>
    </row>
    <row r="12" spans="1:16" ht="15.75" thickBot="1" x14ac:dyDescent="0.3">
      <c r="A12" s="90" t="s">
        <v>51</v>
      </c>
      <c r="B12" s="91"/>
    </row>
    <row r="13" spans="1:16" x14ac:dyDescent="0.25">
      <c r="A13" s="94" t="s">
        <v>52</v>
      </c>
      <c r="B13" s="95"/>
    </row>
    <row r="14" spans="1:16" x14ac:dyDescent="0.25">
      <c r="A14" s="96" t="s">
        <v>53</v>
      </c>
      <c r="B14" s="97"/>
    </row>
    <row r="15" spans="1:16" x14ac:dyDescent="0.25">
      <c r="A15" s="96" t="s">
        <v>54</v>
      </c>
      <c r="B15" s="97"/>
    </row>
    <row r="16" spans="1:16" x14ac:dyDescent="0.25">
      <c r="A16" s="96" t="s">
        <v>55</v>
      </c>
      <c r="B16" s="97"/>
    </row>
    <row r="17" spans="1:5" ht="15.75" thickBot="1" x14ac:dyDescent="0.3">
      <c r="A17" s="88" t="s">
        <v>3</v>
      </c>
      <c r="B17" s="89"/>
    </row>
    <row r="18" spans="1:5" ht="15.75" thickBot="1" x14ac:dyDescent="0.3"/>
    <row r="19" spans="1:5" ht="15.75" thickBot="1" x14ac:dyDescent="0.3">
      <c r="A19" s="90" t="s">
        <v>56</v>
      </c>
      <c r="B19" s="91"/>
      <c r="E19" s="65"/>
    </row>
    <row r="20" spans="1:5" ht="15.75" thickBot="1" x14ac:dyDescent="0.3">
      <c r="A20" s="73" t="s">
        <v>57</v>
      </c>
      <c r="B20" s="74">
        <f>MAX('Historique factures'!D:D)</f>
        <v>32.549999999999997</v>
      </c>
    </row>
    <row r="21" spans="1:5" ht="15.75" thickBot="1" x14ac:dyDescent="0.3">
      <c r="A21" s="73" t="s">
        <v>58</v>
      </c>
      <c r="B21" s="81" t="str">
        <f>INDEX('Historique factures'!B:B,MATCH('Tableau de Bord'!B20,'Historique factures'!D:D,0))</f>
        <v>james brown</v>
      </c>
    </row>
    <row r="22" spans="1:5" ht="15.75" thickBot="1" x14ac:dyDescent="0.3">
      <c r="A22" s="73" t="s">
        <v>59</v>
      </c>
      <c r="B22" s="74">
        <f>MIN('Historique factures'!D:D)</f>
        <v>21.7</v>
      </c>
    </row>
    <row r="23" spans="1:5" ht="15.75" thickBot="1" x14ac:dyDescent="0.3">
      <c r="A23" s="73" t="s">
        <v>62</v>
      </c>
      <c r="B23" s="74">
        <f>AVERAGE('Historique factures'!D:D)</f>
        <v>25.316666666666663</v>
      </c>
    </row>
    <row r="24" spans="1:5" ht="15.75" thickBot="1" x14ac:dyDescent="0.3">
      <c r="A24" s="73" t="s">
        <v>60</v>
      </c>
      <c r="B24" s="74">
        <f>MEDIAN('Historique factures'!D:D)</f>
        <v>21.7</v>
      </c>
    </row>
    <row r="25" spans="1:5" ht="15.75" thickBot="1" x14ac:dyDescent="0.3">
      <c r="A25" s="73" t="s">
        <v>61</v>
      </c>
      <c r="B25" s="74">
        <f>SUM('Historique factures'!D:D)</f>
        <v>75.949999999999989</v>
      </c>
    </row>
    <row r="26" spans="1:5" ht="15.75" thickBot="1" x14ac:dyDescent="0.3">
      <c r="A26" s="75" t="s">
        <v>63</v>
      </c>
      <c r="B26" s="76">
        <f>COUNT('Historique factures'!D:D)</f>
        <v>3</v>
      </c>
    </row>
  </sheetData>
  <mergeCells count="9">
    <mergeCell ref="A17:B17"/>
    <mergeCell ref="A19:B19"/>
    <mergeCell ref="A1:B1"/>
    <mergeCell ref="A12:B12"/>
    <mergeCell ref="A13:B13"/>
    <mergeCell ref="A14:B14"/>
    <mergeCell ref="A15:B15"/>
    <mergeCell ref="A16:B16"/>
    <mergeCell ref="A11:C11"/>
  </mergeCells>
  <conditionalFormatting sqref="B2:B3">
    <cfRule type="cellIs" dxfId="2" priority="2" operator="between">
      <formula>1</formula>
      <formula>10</formula>
    </cfRule>
  </conditionalFormatting>
  <conditionalFormatting sqref="A11:C11">
    <cfRule type="cellIs" dxfId="1" priority="1" operator="between">
      <formula>1</formula>
      <formula>10</formula>
    </cfRule>
  </conditionalFormatting>
  <hyperlinks>
    <hyperlink ref="A13:B13" location="FACTURE!A1" display="Facture"/>
    <hyperlink ref="A14:B14" location="STOCK!A1" display="Stock"/>
    <hyperlink ref="A15:B15" location="'Historique factures'!A1" display="Historique"/>
    <hyperlink ref="A16:B16" location="Client!A1" display="clients"/>
    <hyperlink ref="A17:B17" location="TVA!A1" display="TVA"/>
  </hyperlinks>
  <pageMargins left="0.7" right="0.7" top="0.75" bottom="0.75" header="0.3" footer="0.3"/>
  <pageSetup paperSize="9" orientation="landscape" horizontalDpi="300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Nouveau_client2">
                <anchor moveWithCells="1" siz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1552575</xdr:colOff>
                    <xdr:row>10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5"/>
  <sheetViews>
    <sheetView tabSelected="1" zoomScaleNormal="100" zoomScalePageLayoutView="95" workbookViewId="0">
      <selection activeCell="A13" sqref="A13"/>
    </sheetView>
  </sheetViews>
  <sheetFormatPr baseColWidth="10" defaultRowHeight="15" x14ac:dyDescent="0.25"/>
  <cols>
    <col min="1" max="1" width="10.5703125" customWidth="1"/>
    <col min="2" max="2" width="38.140625" customWidth="1"/>
    <col min="3" max="3" width="7.28515625" customWidth="1"/>
    <col min="4" max="4" width="9" customWidth="1"/>
    <col min="5" max="5" width="20.140625" customWidth="1"/>
    <col min="6" max="6" width="1.28515625" customWidth="1"/>
  </cols>
  <sheetData>
    <row r="1" spans="1:13" ht="66.75" customHeight="1" thickBot="1" x14ac:dyDescent="0.3">
      <c r="A1" s="103" t="s">
        <v>4</v>
      </c>
      <c r="B1" s="104"/>
      <c r="C1" s="104"/>
      <c r="D1" s="7"/>
      <c r="E1" s="18">
        <f ca="1">TODAY()</f>
        <v>41771</v>
      </c>
    </row>
    <row r="2" spans="1:13" ht="15.75" thickBot="1" x14ac:dyDescent="0.3">
      <c r="C2" s="19" t="s">
        <v>30</v>
      </c>
      <c r="D2" s="86"/>
      <c r="E2" s="86" t="s">
        <v>106</v>
      </c>
      <c r="F2" s="87"/>
      <c r="L2" s="100" t="s">
        <v>51</v>
      </c>
      <c r="M2" s="101"/>
    </row>
    <row r="3" spans="1:13" x14ac:dyDescent="0.25">
      <c r="B3" s="77"/>
      <c r="C3" s="20" t="s">
        <v>22</v>
      </c>
      <c r="D3" s="84" t="str">
        <f>IF(D2="","",VLOOKUP(FACTURE!D2,Client!A:J,4,0))</f>
        <v/>
      </c>
      <c r="E3" s="84" t="s">
        <v>104</v>
      </c>
      <c r="F3" s="85"/>
      <c r="L3" s="102" t="s">
        <v>96</v>
      </c>
      <c r="M3" s="102"/>
    </row>
    <row r="4" spans="1:13" x14ac:dyDescent="0.25">
      <c r="C4" s="21" t="s">
        <v>31</v>
      </c>
      <c r="D4" s="109" t="str">
        <f>IF(D2="","",CONCATENATE(VLOOKUP(FACTURE!D2,Client!A:J,5,0)," ",VLOOKUP(FACTURE!D2,Client!A:J,6,0)))</f>
        <v/>
      </c>
      <c r="E4" s="109"/>
      <c r="F4" s="110"/>
      <c r="L4" s="99" t="s">
        <v>53</v>
      </c>
      <c r="M4" s="99"/>
    </row>
    <row r="5" spans="1:13" x14ac:dyDescent="0.25">
      <c r="D5" s="2"/>
      <c r="E5" s="2"/>
      <c r="F5" s="17"/>
      <c r="L5" s="99" t="s">
        <v>54</v>
      </c>
      <c r="M5" s="99"/>
    </row>
    <row r="6" spans="1:13" x14ac:dyDescent="0.25">
      <c r="A6" s="16" t="s">
        <v>5</v>
      </c>
      <c r="B6" s="78" t="s">
        <v>105</v>
      </c>
      <c r="D6" s="2"/>
      <c r="E6" s="2"/>
      <c r="F6" s="2"/>
      <c r="L6" s="99" t="s">
        <v>55</v>
      </c>
      <c r="M6" s="99"/>
    </row>
    <row r="7" spans="1:13" x14ac:dyDescent="0.25">
      <c r="A7" t="s">
        <v>32</v>
      </c>
      <c r="C7" s="5"/>
      <c r="D7" s="5"/>
      <c r="E7" s="1"/>
      <c r="L7" s="99" t="s">
        <v>97</v>
      </c>
      <c r="M7" s="99"/>
    </row>
    <row r="9" spans="1:13" ht="26.25" customHeight="1" x14ac:dyDescent="0.25">
      <c r="A9" s="4" t="s">
        <v>0</v>
      </c>
      <c r="B9" s="4" t="s">
        <v>35</v>
      </c>
      <c r="C9" s="4" t="s">
        <v>1</v>
      </c>
      <c r="D9" s="4" t="s">
        <v>16</v>
      </c>
      <c r="E9" s="4" t="s">
        <v>15</v>
      </c>
    </row>
    <row r="10" spans="1:13" x14ac:dyDescent="0.25">
      <c r="A10" s="3"/>
      <c r="B10" s="3" t="str">
        <f>IF(A10="","",VLOOKUP(A10,STOCK!A:F,2,0))</f>
        <v/>
      </c>
      <c r="C10" s="3" t="str">
        <f>IF(A10="","",1)</f>
        <v/>
      </c>
      <c r="D10" s="3" t="str">
        <f>IF(A10="","",VLOOKUP(A10,STOCK!A:F,4,0))</f>
        <v/>
      </c>
      <c r="E10" s="3" t="str">
        <f>IF(A10="","",D10*C10)</f>
        <v/>
      </c>
    </row>
    <row r="11" spans="1:13" x14ac:dyDescent="0.25">
      <c r="A11" s="3"/>
      <c r="B11" s="3" t="str">
        <f>IF(A11="","",VLOOKUP(A11,STOCK!A:F,2,0))</f>
        <v/>
      </c>
      <c r="C11" s="3" t="str">
        <f t="shared" ref="C11:C39" si="0">IF(A11="","",1)</f>
        <v/>
      </c>
      <c r="D11" s="3" t="str">
        <f>IF(A11="","",VLOOKUP(A11,STOCK!A:F,4,0))</f>
        <v/>
      </c>
      <c r="E11" s="3" t="str">
        <f t="shared" ref="E11:E39" si="1">IF(A11="","",D11*C11)</f>
        <v/>
      </c>
    </row>
    <row r="12" spans="1:13" x14ac:dyDescent="0.25">
      <c r="A12" s="3"/>
      <c r="B12" s="3" t="str">
        <f>IF(A12="","",VLOOKUP(A12,STOCK!A:F,2,0))</f>
        <v/>
      </c>
      <c r="C12" s="3" t="str">
        <f t="shared" si="0"/>
        <v/>
      </c>
      <c r="D12" s="3" t="str">
        <f>IF(A12="","",VLOOKUP(A12,STOCK!A:F,4,0))</f>
        <v/>
      </c>
      <c r="E12" s="3" t="str">
        <f t="shared" si="1"/>
        <v/>
      </c>
    </row>
    <row r="13" spans="1:13" x14ac:dyDescent="0.25">
      <c r="A13" s="3"/>
      <c r="B13" s="3" t="str">
        <f>IF(A13="","",VLOOKUP(A13,STOCK!A:F,2,0))</f>
        <v/>
      </c>
      <c r="C13" s="3" t="str">
        <f t="shared" si="0"/>
        <v/>
      </c>
      <c r="D13" s="3" t="str">
        <f>IF(A13="","",VLOOKUP(A13,STOCK!A:F,4,0))</f>
        <v/>
      </c>
      <c r="E13" s="3" t="str">
        <f t="shared" si="1"/>
        <v/>
      </c>
    </row>
    <row r="14" spans="1:13" x14ac:dyDescent="0.25">
      <c r="A14" s="3"/>
      <c r="B14" s="3" t="str">
        <f>IF(A14="","",VLOOKUP(A14,STOCK!A:F,2,0))</f>
        <v/>
      </c>
      <c r="C14" s="3" t="str">
        <f t="shared" si="0"/>
        <v/>
      </c>
      <c r="D14" s="3" t="str">
        <f>IF(A14="","",VLOOKUP(A14,STOCK!A:F,4,0))</f>
        <v/>
      </c>
      <c r="E14" s="3" t="str">
        <f t="shared" si="1"/>
        <v/>
      </c>
    </row>
    <row r="15" spans="1:13" x14ac:dyDescent="0.25">
      <c r="A15" s="3"/>
      <c r="B15" s="3" t="str">
        <f>IF(A15="","",VLOOKUP(A15,STOCK!A:F,2,0))</f>
        <v/>
      </c>
      <c r="C15" s="3" t="str">
        <f t="shared" si="0"/>
        <v/>
      </c>
      <c r="D15" s="3" t="str">
        <f>IF(A15="","",VLOOKUP(A15,STOCK!A:F,4,0))</f>
        <v/>
      </c>
      <c r="E15" s="3" t="str">
        <f t="shared" si="1"/>
        <v/>
      </c>
    </row>
    <row r="16" spans="1:13" x14ac:dyDescent="0.25">
      <c r="A16" s="3"/>
      <c r="B16" s="3" t="str">
        <f>IF(A16="","",VLOOKUP(A16,STOCK!A:F,2,0))</f>
        <v/>
      </c>
      <c r="C16" s="3" t="str">
        <f t="shared" si="0"/>
        <v/>
      </c>
      <c r="D16" s="3" t="str">
        <f>IF(A16="","",VLOOKUP(A16,STOCK!A:F,4,0))</f>
        <v/>
      </c>
      <c r="E16" s="3" t="str">
        <f t="shared" si="1"/>
        <v/>
      </c>
    </row>
    <row r="17" spans="1:5" x14ac:dyDescent="0.25">
      <c r="A17" s="3"/>
      <c r="B17" s="3" t="str">
        <f>IF(A17="","",VLOOKUP(A17,STOCK!A:F,2,0))</f>
        <v/>
      </c>
      <c r="C17" s="3" t="str">
        <f t="shared" si="0"/>
        <v/>
      </c>
      <c r="D17" s="3" t="str">
        <f>IF(A17="","",VLOOKUP(A17,STOCK!A:F,4,0))</f>
        <v/>
      </c>
      <c r="E17" s="3" t="str">
        <f t="shared" si="1"/>
        <v/>
      </c>
    </row>
    <row r="18" spans="1:5" x14ac:dyDescent="0.25">
      <c r="A18" s="3"/>
      <c r="B18" s="3" t="str">
        <f>IF(A18="","",VLOOKUP(A18,STOCK!A:F,2,0))</f>
        <v/>
      </c>
      <c r="C18" s="3" t="str">
        <f t="shared" si="0"/>
        <v/>
      </c>
      <c r="D18" s="3" t="str">
        <f>IF(A18="","",VLOOKUP(A18,STOCK!A:F,4,0))</f>
        <v/>
      </c>
      <c r="E18" s="3" t="str">
        <f t="shared" si="1"/>
        <v/>
      </c>
    </row>
    <row r="19" spans="1:5" x14ac:dyDescent="0.25">
      <c r="A19" s="3"/>
      <c r="B19" s="3" t="str">
        <f>IF(A19="","",VLOOKUP(A19,STOCK!A:F,2,0))</f>
        <v/>
      </c>
      <c r="C19" s="3" t="str">
        <f t="shared" si="0"/>
        <v/>
      </c>
      <c r="D19" s="3" t="str">
        <f>IF(A19="","",VLOOKUP(A19,STOCK!A:F,4,0))</f>
        <v/>
      </c>
      <c r="E19" s="3" t="str">
        <f t="shared" si="1"/>
        <v/>
      </c>
    </row>
    <row r="20" spans="1:5" x14ac:dyDescent="0.25">
      <c r="A20" s="3"/>
      <c r="B20" s="3" t="str">
        <f>IF(A20="","",VLOOKUP(A20,STOCK!A:F,2,0))</f>
        <v/>
      </c>
      <c r="C20" s="3" t="str">
        <f t="shared" si="0"/>
        <v/>
      </c>
      <c r="D20" s="3" t="str">
        <f>IF(A20="","",VLOOKUP(A20,STOCK!A:F,4,0))</f>
        <v/>
      </c>
      <c r="E20" s="3" t="str">
        <f t="shared" si="1"/>
        <v/>
      </c>
    </row>
    <row r="21" spans="1:5" x14ac:dyDescent="0.25">
      <c r="A21" s="3"/>
      <c r="B21" s="3" t="str">
        <f>IF(A21="","",VLOOKUP(A21,STOCK!A:F,2,0))</f>
        <v/>
      </c>
      <c r="C21" s="3" t="str">
        <f t="shared" si="0"/>
        <v/>
      </c>
      <c r="D21" s="3" t="str">
        <f>IF(A21="","",VLOOKUP(A21,STOCK!A:F,4,0))</f>
        <v/>
      </c>
      <c r="E21" s="3" t="str">
        <f t="shared" si="1"/>
        <v/>
      </c>
    </row>
    <row r="22" spans="1:5" x14ac:dyDescent="0.25">
      <c r="A22" s="3"/>
      <c r="B22" s="3" t="str">
        <f>IF(A22="","",VLOOKUP(A22,STOCK!A:F,2,0))</f>
        <v/>
      </c>
      <c r="C22" s="3" t="str">
        <f t="shared" si="0"/>
        <v/>
      </c>
      <c r="D22" s="3" t="str">
        <f>IF(A22="","",VLOOKUP(A22,STOCK!A:F,4,0))</f>
        <v/>
      </c>
      <c r="E22" s="3" t="str">
        <f t="shared" si="1"/>
        <v/>
      </c>
    </row>
    <row r="23" spans="1:5" x14ac:dyDescent="0.25">
      <c r="A23" s="3"/>
      <c r="B23" s="3" t="str">
        <f>IF(A23="","",VLOOKUP(A23,STOCK!A:F,2,0))</f>
        <v/>
      </c>
      <c r="C23" s="3" t="str">
        <f t="shared" si="0"/>
        <v/>
      </c>
      <c r="D23" s="3" t="str">
        <f>IF(A23="","",VLOOKUP(A23,STOCK!A:F,4,0))</f>
        <v/>
      </c>
      <c r="E23" s="3" t="str">
        <f t="shared" si="1"/>
        <v/>
      </c>
    </row>
    <row r="24" spans="1:5" x14ac:dyDescent="0.25">
      <c r="A24" s="3"/>
      <c r="B24" s="3" t="str">
        <f>IF(A24="","",VLOOKUP(A24,STOCK!A:F,2,0))</f>
        <v/>
      </c>
      <c r="C24" s="3" t="str">
        <f t="shared" si="0"/>
        <v/>
      </c>
      <c r="D24" s="3" t="str">
        <f>IF(A24="","",VLOOKUP(A24,STOCK!A:F,4,0))</f>
        <v/>
      </c>
      <c r="E24" s="3" t="str">
        <f t="shared" si="1"/>
        <v/>
      </c>
    </row>
    <row r="25" spans="1:5" x14ac:dyDescent="0.25">
      <c r="A25" s="3"/>
      <c r="B25" s="3" t="str">
        <f>IF(A25="","",VLOOKUP(A25,STOCK!A:F,2,0))</f>
        <v/>
      </c>
      <c r="C25" s="3" t="str">
        <f t="shared" si="0"/>
        <v/>
      </c>
      <c r="D25" s="3" t="str">
        <f>IF(A25="","",VLOOKUP(A25,STOCK!A:F,4,0))</f>
        <v/>
      </c>
      <c r="E25" s="3" t="str">
        <f t="shared" si="1"/>
        <v/>
      </c>
    </row>
    <row r="26" spans="1:5" x14ac:dyDescent="0.25">
      <c r="A26" s="3"/>
      <c r="B26" s="3" t="str">
        <f>IF(A26="","",VLOOKUP(A26,STOCK!A:F,2,0))</f>
        <v/>
      </c>
      <c r="C26" s="3" t="str">
        <f t="shared" si="0"/>
        <v/>
      </c>
      <c r="D26" s="3" t="str">
        <f>IF(A26="","",VLOOKUP(A26,STOCK!A:F,4,0))</f>
        <v/>
      </c>
      <c r="E26" s="3" t="str">
        <f t="shared" si="1"/>
        <v/>
      </c>
    </row>
    <row r="27" spans="1:5" x14ac:dyDescent="0.25">
      <c r="A27" s="3"/>
      <c r="B27" s="3" t="str">
        <f>IF(A27="","",VLOOKUP(A27,STOCK!A:F,2,0))</f>
        <v/>
      </c>
      <c r="C27" s="3" t="str">
        <f t="shared" si="0"/>
        <v/>
      </c>
      <c r="D27" s="3" t="str">
        <f>IF(A27="","",VLOOKUP(A27,STOCK!A:F,4,0))</f>
        <v/>
      </c>
      <c r="E27" s="3" t="str">
        <f t="shared" si="1"/>
        <v/>
      </c>
    </row>
    <row r="28" spans="1:5" x14ac:dyDescent="0.25">
      <c r="A28" s="3"/>
      <c r="B28" s="3" t="str">
        <f>IF(A28="","",VLOOKUP(A28,STOCK!A:F,2,0))</f>
        <v/>
      </c>
      <c r="C28" s="3" t="str">
        <f t="shared" si="0"/>
        <v/>
      </c>
      <c r="D28" s="3" t="str">
        <f>IF(A28="","",VLOOKUP(A28,STOCK!A:F,4,0))</f>
        <v/>
      </c>
      <c r="E28" s="3" t="str">
        <f t="shared" si="1"/>
        <v/>
      </c>
    </row>
    <row r="29" spans="1:5" x14ac:dyDescent="0.25">
      <c r="A29" s="3"/>
      <c r="B29" s="3" t="str">
        <f>IF(A29="","",VLOOKUP(A29,STOCK!A:F,2,0))</f>
        <v/>
      </c>
      <c r="C29" s="3" t="str">
        <f t="shared" si="0"/>
        <v/>
      </c>
      <c r="D29" s="3" t="str">
        <f>IF(A29="","",VLOOKUP(A29,STOCK!A:F,4,0))</f>
        <v/>
      </c>
      <c r="E29" s="3" t="str">
        <f t="shared" si="1"/>
        <v/>
      </c>
    </row>
    <row r="30" spans="1:5" x14ac:dyDescent="0.25">
      <c r="A30" s="3"/>
      <c r="B30" s="3" t="str">
        <f>IF(A30="","",VLOOKUP(A30,STOCK!A:F,2,0))</f>
        <v/>
      </c>
      <c r="C30" s="3" t="str">
        <f t="shared" si="0"/>
        <v/>
      </c>
      <c r="D30" s="3" t="str">
        <f>IF(A30="","",VLOOKUP(A30,STOCK!A:F,4,0))</f>
        <v/>
      </c>
      <c r="E30" s="3" t="str">
        <f t="shared" si="1"/>
        <v/>
      </c>
    </row>
    <row r="31" spans="1:5" x14ac:dyDescent="0.25">
      <c r="A31" s="3"/>
      <c r="B31" s="3" t="str">
        <f>IF(A31="","",VLOOKUP(A31,STOCK!A:F,2,0))</f>
        <v/>
      </c>
      <c r="C31" s="3" t="str">
        <f t="shared" si="0"/>
        <v/>
      </c>
      <c r="D31" s="3" t="str">
        <f>IF(A31="","",VLOOKUP(A31,STOCK!A:F,4,0))</f>
        <v/>
      </c>
      <c r="E31" s="3" t="str">
        <f t="shared" si="1"/>
        <v/>
      </c>
    </row>
    <row r="32" spans="1:5" x14ac:dyDescent="0.25">
      <c r="A32" s="3"/>
      <c r="B32" s="3" t="str">
        <f>IF(A32="","",VLOOKUP(A32,STOCK!A:F,2,0))</f>
        <v/>
      </c>
      <c r="C32" s="3" t="str">
        <f t="shared" si="0"/>
        <v/>
      </c>
      <c r="D32" s="3" t="str">
        <f>IF(A32="","",VLOOKUP(A32,STOCK!A:F,4,0))</f>
        <v/>
      </c>
      <c r="E32" s="3" t="str">
        <f t="shared" si="1"/>
        <v/>
      </c>
    </row>
    <row r="33" spans="1:9" x14ac:dyDescent="0.25">
      <c r="A33" s="3"/>
      <c r="B33" s="3" t="str">
        <f>IF(A33="","",VLOOKUP(A33,STOCK!A:F,2,0))</f>
        <v/>
      </c>
      <c r="C33" s="3" t="str">
        <f t="shared" si="0"/>
        <v/>
      </c>
      <c r="D33" s="3" t="str">
        <f>IF(A33="","",VLOOKUP(A33,STOCK!A:F,4,0))</f>
        <v/>
      </c>
      <c r="E33" s="3" t="str">
        <f t="shared" si="1"/>
        <v/>
      </c>
    </row>
    <row r="34" spans="1:9" x14ac:dyDescent="0.25">
      <c r="A34" s="3"/>
      <c r="B34" s="3" t="str">
        <f>IF(A34="","",VLOOKUP(A34,STOCK!A:F,2,0))</f>
        <v/>
      </c>
      <c r="C34" s="3" t="str">
        <f t="shared" si="0"/>
        <v/>
      </c>
      <c r="D34" s="3" t="str">
        <f>IF(A34="","",VLOOKUP(A34,STOCK!A:F,4,0))</f>
        <v/>
      </c>
      <c r="E34" s="3" t="str">
        <f t="shared" si="1"/>
        <v/>
      </c>
    </row>
    <row r="35" spans="1:9" x14ac:dyDescent="0.25">
      <c r="A35" s="3"/>
      <c r="B35" s="3" t="str">
        <f>IF(A35="","",VLOOKUP(A35,STOCK!A:F,2,0))</f>
        <v/>
      </c>
      <c r="C35" s="3" t="str">
        <f t="shared" si="0"/>
        <v/>
      </c>
      <c r="D35" s="3" t="str">
        <f>IF(A35="","",VLOOKUP(A35,STOCK!A:F,4,0))</f>
        <v/>
      </c>
      <c r="E35" s="3" t="str">
        <f t="shared" si="1"/>
        <v/>
      </c>
    </row>
    <row r="36" spans="1:9" x14ac:dyDescent="0.25">
      <c r="A36" s="3"/>
      <c r="B36" s="3" t="str">
        <f>IF(A36="","",VLOOKUP(A36,STOCK!A:F,2,0))</f>
        <v/>
      </c>
      <c r="C36" s="3" t="str">
        <f t="shared" si="0"/>
        <v/>
      </c>
      <c r="D36" s="3" t="str">
        <f>IF(A36="","",VLOOKUP(A36,STOCK!A:F,4,0))</f>
        <v/>
      </c>
      <c r="E36" s="3" t="str">
        <f t="shared" si="1"/>
        <v/>
      </c>
    </row>
    <row r="37" spans="1:9" x14ac:dyDescent="0.25">
      <c r="A37" s="3"/>
      <c r="B37" s="3" t="str">
        <f>IF(A37="","",VLOOKUP(A37,STOCK!A:F,2,0))</f>
        <v/>
      </c>
      <c r="C37" s="3" t="str">
        <f t="shared" si="0"/>
        <v/>
      </c>
      <c r="D37" s="3" t="str">
        <f>IF(A37="","",VLOOKUP(A37,STOCK!A:F,4,0))</f>
        <v/>
      </c>
      <c r="E37" s="3" t="str">
        <f t="shared" si="1"/>
        <v/>
      </c>
    </row>
    <row r="38" spans="1:9" x14ac:dyDescent="0.25">
      <c r="A38" s="3"/>
      <c r="B38" s="3" t="str">
        <f>IF(A38="","",VLOOKUP(A38,STOCK!A:F,2,0))</f>
        <v/>
      </c>
      <c r="C38" s="3" t="str">
        <f t="shared" si="0"/>
        <v/>
      </c>
      <c r="D38" s="3" t="str">
        <f>IF(A38="","",VLOOKUP(A38,STOCK!A:F,4,0))</f>
        <v/>
      </c>
      <c r="E38" s="3" t="str">
        <f t="shared" si="1"/>
        <v/>
      </c>
    </row>
    <row r="39" spans="1:9" x14ac:dyDescent="0.25">
      <c r="A39" s="3"/>
      <c r="B39" s="3" t="str">
        <f>IF(A39="","",VLOOKUP(A39,STOCK!A:F,2,0))</f>
        <v/>
      </c>
      <c r="C39" s="3" t="str">
        <f t="shared" si="0"/>
        <v/>
      </c>
      <c r="D39" s="3" t="str">
        <f>IF(A39="","",VLOOKUP(A39,STOCK!A:F,4,0))</f>
        <v/>
      </c>
      <c r="E39" s="3" t="str">
        <f t="shared" si="1"/>
        <v/>
      </c>
    </row>
    <row r="40" spans="1:9" x14ac:dyDescent="0.25">
      <c r="A40" s="3"/>
      <c r="B40" s="3" t="str">
        <f>IF(A40="","",VLOOKUP(A40,STOCK!A:F,2,0))</f>
        <v/>
      </c>
      <c r="C40" s="3"/>
      <c r="D40" s="3" t="str">
        <f>IF(A40="","",VLOOKUP(A40,STOCK!A:F,4,0))</f>
        <v/>
      </c>
      <c r="E40" s="3"/>
    </row>
    <row r="41" spans="1:9" x14ac:dyDescent="0.25">
      <c r="C41" s="107" t="s">
        <v>18</v>
      </c>
      <c r="D41" s="108"/>
      <c r="E41" s="15">
        <f>SUM(E10:E40)</f>
        <v>0</v>
      </c>
    </row>
    <row r="42" spans="1:9" ht="15.75" customHeight="1" x14ac:dyDescent="0.25">
      <c r="A42" s="3" t="s">
        <v>7</v>
      </c>
      <c r="B42" s="79"/>
      <c r="C42" s="107" t="s">
        <v>17</v>
      </c>
      <c r="D42" s="108"/>
      <c r="E42" s="9">
        <f>IF($B$42="",0,$E$41*$B$42)</f>
        <v>0</v>
      </c>
      <c r="G42" s="6"/>
      <c r="I42" s="12"/>
    </row>
    <row r="43" spans="1:9" x14ac:dyDescent="0.25">
      <c r="C43" s="107" t="s">
        <v>19</v>
      </c>
      <c r="D43" s="108"/>
      <c r="E43" s="9">
        <f>E41-E42</f>
        <v>0</v>
      </c>
      <c r="G43" s="10"/>
    </row>
    <row r="44" spans="1:9" x14ac:dyDescent="0.25">
      <c r="B44" s="8" t="str">
        <f>IF(D44=0,"Tva non applicable","")</f>
        <v/>
      </c>
      <c r="C44" s="13" t="s">
        <v>3</v>
      </c>
      <c r="D44" s="14">
        <v>8.5000000000000006E-2</v>
      </c>
      <c r="E44" s="11">
        <f>E43*D44</f>
        <v>0</v>
      </c>
    </row>
    <row r="45" spans="1:9" ht="15.75" x14ac:dyDescent="0.25">
      <c r="C45" s="105" t="s">
        <v>6</v>
      </c>
      <c r="D45" s="106"/>
      <c r="E45" s="80">
        <f>E43+E44</f>
        <v>0</v>
      </c>
      <c r="H45" s="10"/>
    </row>
  </sheetData>
  <mergeCells count="12">
    <mergeCell ref="A1:C1"/>
    <mergeCell ref="C45:D45"/>
    <mergeCell ref="C43:D43"/>
    <mergeCell ref="C42:D42"/>
    <mergeCell ref="C41:D41"/>
    <mergeCell ref="D4:F4"/>
    <mergeCell ref="L7:M7"/>
    <mergeCell ref="L2:M2"/>
    <mergeCell ref="L3:M3"/>
    <mergeCell ref="L4:M4"/>
    <mergeCell ref="L5:M5"/>
    <mergeCell ref="L6:M6"/>
  </mergeCells>
  <dataValidations count="3">
    <dataValidation type="list" allowBlank="1" showInputMessage="1" showErrorMessage="1" sqref="D44">
      <formula1>Tva</formula1>
    </dataValidation>
    <dataValidation type="list" allowBlank="1" showInputMessage="1" showErrorMessage="1" sqref="A10:A40">
      <formula1>S_reference</formula1>
    </dataValidation>
    <dataValidation type="list" allowBlank="1" showInputMessage="1" showErrorMessage="1" sqref="D2:F2">
      <formula1>Id_client</formula1>
    </dataValidation>
  </dataValidations>
  <hyperlinks>
    <hyperlink ref="L4:M4" location="STOCK!A1" display="Stock"/>
    <hyperlink ref="L5:M5" location="'Historique factures'!A1" display="Historique"/>
    <hyperlink ref="L6:M6" location="Client!A1" display="clients"/>
    <hyperlink ref="L7:M7" location="Paramettre!A1" display="Paramettre"/>
    <hyperlink ref="L3:M3" location="'Tableau de Bord'!A1" display="Tableu de bord"/>
  </hyperlinks>
  <printOptions horizontalCentere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Nouvelle_facture2">
                <anchor moveWithCells="1" sizeWithCells="1">
                  <from>
                    <xdr:col>6</xdr:col>
                    <xdr:colOff>28575</xdr:colOff>
                    <xdr:row>0</xdr:row>
                    <xdr:rowOff>847725</xdr:rowOff>
                  </from>
                  <to>
                    <xdr:col>7</xdr:col>
                    <xdr:colOff>333375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save_facture4">
                <anchor moveWithCells="1" sizeWithCells="1">
                  <from>
                    <xdr:col>6</xdr:col>
                    <xdr:colOff>19050</xdr:colOff>
                    <xdr:row>3</xdr:row>
                    <xdr:rowOff>28575</xdr:rowOff>
                  </from>
                  <to>
                    <xdr:col>7</xdr:col>
                    <xdr:colOff>514350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Imprimer">
                <anchor moveWithCells="1" sizeWithCells="1">
                  <from>
                    <xdr:col>6</xdr:col>
                    <xdr:colOff>38100</xdr:colOff>
                    <xdr:row>5</xdr:row>
                    <xdr:rowOff>161925</xdr:rowOff>
                  </from>
                  <to>
                    <xdr:col>7</xdr:col>
                    <xdr:colOff>342900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001"/>
  <sheetViews>
    <sheetView workbookViewId="0">
      <pane ySplit="1" topLeftCell="A2" activePane="bottomLeft" state="frozen"/>
      <selection activeCell="D1" sqref="D1"/>
      <selection pane="bottomLeft"/>
    </sheetView>
  </sheetViews>
  <sheetFormatPr baseColWidth="10" defaultRowHeight="15" x14ac:dyDescent="0.25"/>
  <cols>
    <col min="2" max="2" width="58.140625" customWidth="1"/>
    <col min="3" max="3" width="11.7109375" style="17" hidden="1" customWidth="1"/>
    <col min="4" max="6" width="11.42578125" style="17"/>
    <col min="7" max="7" width="18.42578125" style="17" customWidth="1"/>
    <col min="8" max="8" width="17.28515625" style="17" customWidth="1"/>
    <col min="9" max="9" width="11.42578125" style="17"/>
    <col min="12" max="12" width="16.140625" customWidth="1"/>
  </cols>
  <sheetData>
    <row r="1" spans="1:22" ht="30" x14ac:dyDescent="0.25">
      <c r="A1" s="27" t="s">
        <v>0</v>
      </c>
      <c r="B1" s="27" t="s">
        <v>2</v>
      </c>
      <c r="C1" s="28" t="s">
        <v>8</v>
      </c>
      <c r="D1" s="28" t="s">
        <v>9</v>
      </c>
      <c r="E1" s="28" t="s">
        <v>1</v>
      </c>
      <c r="F1" s="28" t="s">
        <v>10</v>
      </c>
      <c r="G1" s="28" t="s">
        <v>36</v>
      </c>
      <c r="H1" s="29" t="s">
        <v>79</v>
      </c>
      <c r="I1" s="29" t="s">
        <v>80</v>
      </c>
      <c r="L1" s="58" t="s">
        <v>96</v>
      </c>
      <c r="M1" s="58" t="s">
        <v>52</v>
      </c>
      <c r="N1" s="58" t="s">
        <v>55</v>
      </c>
      <c r="O1" s="58" t="s">
        <v>54</v>
      </c>
      <c r="P1" s="58" t="s">
        <v>97</v>
      </c>
      <c r="Q1" s="57"/>
      <c r="R1" s="39"/>
      <c r="S1" s="57"/>
      <c r="T1" s="39"/>
      <c r="U1" s="57"/>
      <c r="V1" s="39"/>
    </row>
    <row r="2" spans="1:22" x14ac:dyDescent="0.25">
      <c r="A2" t="s">
        <v>11</v>
      </c>
      <c r="B2" t="s">
        <v>13</v>
      </c>
      <c r="C2" s="34">
        <v>5.5E-2</v>
      </c>
      <c r="D2" s="17">
        <v>10</v>
      </c>
      <c r="E2" s="17">
        <v>49</v>
      </c>
      <c r="F2" s="17">
        <v>10</v>
      </c>
      <c r="G2" s="17" t="str">
        <f>IF(STOCK!$E2&lt;STOCK!$F2,"rupture de stock","")</f>
        <v/>
      </c>
      <c r="H2" s="17">
        <f>IF(A2="","",SUMIF(FACTURE!A$10:A$40,A2,FACTURE!$C$10:$C$40))</f>
        <v>0</v>
      </c>
      <c r="I2" s="17">
        <f>IF(A2="","",E2-H2)</f>
        <v>49</v>
      </c>
      <c r="N2" s="39"/>
    </row>
    <row r="3" spans="1:22" x14ac:dyDescent="0.25">
      <c r="A3" t="s">
        <v>12</v>
      </c>
      <c r="B3" t="s">
        <v>14</v>
      </c>
      <c r="D3" s="17">
        <v>20</v>
      </c>
      <c r="E3" s="17">
        <v>47</v>
      </c>
      <c r="F3" s="17">
        <v>10</v>
      </c>
      <c r="G3" s="17" t="str">
        <f>IF(STOCK!$E3&lt;STOCK!$F3,"rupture de stock","")</f>
        <v/>
      </c>
      <c r="H3" s="17">
        <f>IF(A3="","",SUMIF(FACTURE!A$10:A$40,A3,FACTURE!$C$10:$C$40))</f>
        <v>0</v>
      </c>
      <c r="I3" s="17">
        <f t="shared" ref="I3:I66" si="0">IF(A3="","",E3-H3)</f>
        <v>47</v>
      </c>
      <c r="L3" s="39"/>
      <c r="M3" s="57"/>
      <c r="N3" s="39"/>
    </row>
    <row r="4" spans="1:22" x14ac:dyDescent="0.25">
      <c r="A4" t="s">
        <v>37</v>
      </c>
      <c r="B4" t="s">
        <v>43</v>
      </c>
      <c r="D4" s="17">
        <v>15</v>
      </c>
      <c r="E4" s="17">
        <v>50</v>
      </c>
      <c r="F4" s="17">
        <v>10</v>
      </c>
      <c r="G4" s="17" t="str">
        <f>IF(STOCK!$E4&lt;STOCK!$F4,"rupture de stock","")</f>
        <v/>
      </c>
      <c r="H4" s="17">
        <f>IF(A4="","",SUMIF(FACTURE!A$10:A$40,A4,FACTURE!$C$10:$C$40))</f>
        <v>0</v>
      </c>
      <c r="I4" s="17">
        <f t="shared" si="0"/>
        <v>50</v>
      </c>
      <c r="L4" s="39"/>
      <c r="M4" s="56"/>
      <c r="N4" s="39"/>
    </row>
    <row r="5" spans="1:22" x14ac:dyDescent="0.25">
      <c r="A5" t="s">
        <v>38</v>
      </c>
      <c r="B5" t="s">
        <v>44</v>
      </c>
      <c r="D5" s="17">
        <v>5</v>
      </c>
      <c r="E5" s="17">
        <v>50</v>
      </c>
      <c r="F5" s="17">
        <v>10</v>
      </c>
      <c r="G5" s="17" t="str">
        <f>IF(STOCK!$E5&lt;STOCK!$F5,"rupture de stock","")</f>
        <v/>
      </c>
      <c r="H5" s="17">
        <f>IF(A5="","",SUMIF(FACTURE!A$10:A$40,A5,FACTURE!$C$10:$C$40))</f>
        <v>0</v>
      </c>
      <c r="I5" s="17">
        <f t="shared" si="0"/>
        <v>50</v>
      </c>
      <c r="L5" s="39"/>
      <c r="M5" s="56"/>
      <c r="N5" s="39"/>
    </row>
    <row r="6" spans="1:22" x14ac:dyDescent="0.25">
      <c r="A6" t="s">
        <v>39</v>
      </c>
      <c r="B6" t="s">
        <v>45</v>
      </c>
      <c r="D6" s="17">
        <v>10</v>
      </c>
      <c r="E6" s="17">
        <v>50</v>
      </c>
      <c r="F6" s="17">
        <v>10</v>
      </c>
      <c r="G6" s="17" t="str">
        <f>IF(STOCK!$E6&lt;STOCK!$F6,"rupture de stock","")</f>
        <v/>
      </c>
      <c r="H6" s="17">
        <f>IF(A6="","",SUMIF(FACTURE!A$10:A$40,A6,FACTURE!$C$10:$C$40))</f>
        <v>0</v>
      </c>
      <c r="I6" s="17">
        <f t="shared" si="0"/>
        <v>50</v>
      </c>
      <c r="L6" s="39"/>
      <c r="M6" s="56"/>
      <c r="N6" s="39"/>
    </row>
    <row r="7" spans="1:22" x14ac:dyDescent="0.25">
      <c r="A7" t="s">
        <v>40</v>
      </c>
      <c r="B7" t="s">
        <v>46</v>
      </c>
      <c r="D7" s="17">
        <v>5</v>
      </c>
      <c r="E7" s="17">
        <v>50</v>
      </c>
      <c r="F7" s="17">
        <v>10</v>
      </c>
      <c r="G7" s="17" t="str">
        <f>IF(STOCK!$E7&lt;STOCK!$F7,"rupture de stock","")</f>
        <v/>
      </c>
      <c r="H7" s="17">
        <f>IF(A7="","",SUMIF(FACTURE!A$10:A$40,A7,FACTURE!$C$10:$C$40))</f>
        <v>0</v>
      </c>
      <c r="I7" s="17">
        <f t="shared" si="0"/>
        <v>50</v>
      </c>
      <c r="L7" s="39"/>
      <c r="M7" s="56"/>
      <c r="N7" s="39"/>
    </row>
    <row r="8" spans="1:22" x14ac:dyDescent="0.25">
      <c r="A8" t="s">
        <v>41</v>
      </c>
      <c r="B8" t="s">
        <v>47</v>
      </c>
      <c r="D8" s="17">
        <v>3</v>
      </c>
      <c r="E8" s="17">
        <v>50</v>
      </c>
      <c r="F8" s="17">
        <v>10</v>
      </c>
      <c r="G8" s="17" t="str">
        <f>IF(STOCK!$E8&lt;STOCK!$F8,"rupture de stock","")</f>
        <v/>
      </c>
      <c r="H8" s="17">
        <f>IF(A8="","",SUMIF(FACTURE!A$10:A$40,A8,FACTURE!$C$10:$C$40))</f>
        <v>0</v>
      </c>
      <c r="I8" s="17">
        <f t="shared" si="0"/>
        <v>50</v>
      </c>
      <c r="L8" s="39"/>
      <c r="M8" s="39"/>
      <c r="N8" s="39"/>
    </row>
    <row r="9" spans="1:22" x14ac:dyDescent="0.25">
      <c r="A9" t="s">
        <v>42</v>
      </c>
      <c r="B9" t="s">
        <v>48</v>
      </c>
      <c r="D9" s="17">
        <v>110</v>
      </c>
      <c r="E9" s="17">
        <v>50</v>
      </c>
      <c r="F9" s="17">
        <v>10</v>
      </c>
      <c r="G9" s="17" t="str">
        <f>IF(STOCK!$E9&lt;STOCK!$F9,"rupture de stock","")</f>
        <v/>
      </c>
      <c r="H9" s="17">
        <f>IF(A9="","",SUMIF(FACTURE!A$10:A$40,A9,FACTURE!$C$10:$C$40))</f>
        <v>0</v>
      </c>
      <c r="I9" s="17">
        <f t="shared" si="0"/>
        <v>50</v>
      </c>
      <c r="L9" s="39"/>
      <c r="M9" s="39"/>
      <c r="N9" s="39"/>
    </row>
    <row r="10" spans="1:22" x14ac:dyDescent="0.25">
      <c r="E10" s="17" t="s">
        <v>81</v>
      </c>
      <c r="G10" s="17" t="str">
        <f>IF(STOCK!$E10&lt;STOCK!$F10,"rupture de stock","")</f>
        <v/>
      </c>
      <c r="H10" s="17" t="str">
        <f>IF(A10="","",SUMIF(FACTURE!A$10:A$40,A10,FACTURE!$C$10:$C$40))</f>
        <v/>
      </c>
      <c r="I10" s="17" t="str">
        <f t="shared" si="0"/>
        <v/>
      </c>
      <c r="L10" s="39"/>
      <c r="M10" s="39"/>
      <c r="N10" s="39"/>
    </row>
    <row r="11" spans="1:22" x14ac:dyDescent="0.25">
      <c r="E11" s="17" t="s">
        <v>81</v>
      </c>
      <c r="G11" s="17" t="str">
        <f>IF(STOCK!$E11&lt;STOCK!$F11,"rupture de stock","")</f>
        <v/>
      </c>
      <c r="H11" s="17" t="str">
        <f>IF(A11="","",SUMIF(FACTURE!A$10:A$40,A11,FACTURE!$C$10:$C$40))</f>
        <v/>
      </c>
      <c r="I11" s="17" t="str">
        <f t="shared" si="0"/>
        <v/>
      </c>
      <c r="L11" s="39"/>
      <c r="M11" s="39"/>
      <c r="N11" s="39"/>
    </row>
    <row r="12" spans="1:22" x14ac:dyDescent="0.25">
      <c r="E12" s="17" t="s">
        <v>81</v>
      </c>
      <c r="G12" s="17" t="str">
        <f>IF(STOCK!$E12&lt;STOCK!$F12,"rupture de stock","")</f>
        <v/>
      </c>
      <c r="H12" s="17" t="str">
        <f>IF(A12="","",SUMIF(FACTURE!A$10:A$40,A12,FACTURE!$C$10:$C$40))</f>
        <v/>
      </c>
      <c r="I12" s="17" t="str">
        <f t="shared" si="0"/>
        <v/>
      </c>
      <c r="L12" s="39"/>
      <c r="M12" s="39"/>
      <c r="N12" s="39"/>
    </row>
    <row r="13" spans="1:22" x14ac:dyDescent="0.25">
      <c r="E13" s="17" t="s">
        <v>81</v>
      </c>
      <c r="G13" s="17" t="str">
        <f>IF(STOCK!$E13&lt;STOCK!$F13,"rupture de stock","")</f>
        <v/>
      </c>
      <c r="H13" s="17" t="str">
        <f>IF(A13="","",SUMIF(FACTURE!A$10:A$40,A13,FACTURE!$C$10:$C$40))</f>
        <v/>
      </c>
      <c r="I13" s="17" t="str">
        <f t="shared" si="0"/>
        <v/>
      </c>
    </row>
    <row r="14" spans="1:22" x14ac:dyDescent="0.25">
      <c r="E14" s="17" t="s">
        <v>81</v>
      </c>
      <c r="G14" s="17" t="str">
        <f>IF(STOCK!$E14&lt;STOCK!$F14,"rupture de stock","")</f>
        <v/>
      </c>
      <c r="H14" s="17" t="str">
        <f>IF(A14="","",SUMIF(FACTURE!A$10:A$40,A14,FACTURE!$C$10:$C$40))</f>
        <v/>
      </c>
      <c r="I14" s="17" t="str">
        <f t="shared" si="0"/>
        <v/>
      </c>
    </row>
    <row r="15" spans="1:22" x14ac:dyDescent="0.25">
      <c r="E15" s="17" t="s">
        <v>81</v>
      </c>
      <c r="G15" s="17" t="str">
        <f>IF(STOCK!$E15&lt;STOCK!$F15,"rupture de stock","")</f>
        <v/>
      </c>
      <c r="H15" s="17" t="str">
        <f>IF(A15="","",SUMIF(FACTURE!A$10:A$40,A15,FACTURE!$C$10:$C$40))</f>
        <v/>
      </c>
      <c r="I15" s="17" t="str">
        <f t="shared" si="0"/>
        <v/>
      </c>
    </row>
    <row r="16" spans="1:22" x14ac:dyDescent="0.25">
      <c r="E16" s="17" t="s">
        <v>81</v>
      </c>
      <c r="G16" s="17" t="str">
        <f>IF(STOCK!$E16&lt;STOCK!$F16,"rupture de stock","")</f>
        <v/>
      </c>
      <c r="H16" s="17" t="str">
        <f>IF(A16="","",SUMIF(FACTURE!A$10:A$40,A16,FACTURE!$C$10:$C$40))</f>
        <v/>
      </c>
      <c r="I16" s="17" t="str">
        <f t="shared" si="0"/>
        <v/>
      </c>
    </row>
    <row r="17" spans="5:9" x14ac:dyDescent="0.25">
      <c r="E17" s="17" t="s">
        <v>81</v>
      </c>
      <c r="G17" s="17" t="str">
        <f>IF(STOCK!$E17&lt;STOCK!$F17,"rupture de stock","")</f>
        <v/>
      </c>
      <c r="H17" s="17" t="str">
        <f>IF(A17="","",SUMIF(FACTURE!A$10:A$40,A17,FACTURE!$C$10:$C$40))</f>
        <v/>
      </c>
      <c r="I17" s="17" t="str">
        <f t="shared" si="0"/>
        <v/>
      </c>
    </row>
    <row r="18" spans="5:9" x14ac:dyDescent="0.25">
      <c r="E18" s="17" t="s">
        <v>81</v>
      </c>
      <c r="G18" s="17" t="str">
        <f>IF(STOCK!$E18&lt;STOCK!$F18,"rupture de stock","")</f>
        <v/>
      </c>
      <c r="H18" s="17" t="str">
        <f>IF(A18="","",SUMIF(FACTURE!A$10:A$40,A18,FACTURE!$C$10:$C$40))</f>
        <v/>
      </c>
      <c r="I18" s="17" t="str">
        <f t="shared" si="0"/>
        <v/>
      </c>
    </row>
    <row r="19" spans="5:9" x14ac:dyDescent="0.25">
      <c r="E19" s="17" t="s">
        <v>81</v>
      </c>
      <c r="G19" s="17" t="str">
        <f>IF(STOCK!$E19&lt;STOCK!$F19,"rupture de stock","")</f>
        <v/>
      </c>
      <c r="H19" s="17" t="str">
        <f>IF(A19="","",SUMIF(FACTURE!A$10:A$40,A19,FACTURE!$C$10:$C$40))</f>
        <v/>
      </c>
      <c r="I19" s="17" t="str">
        <f t="shared" si="0"/>
        <v/>
      </c>
    </row>
    <row r="20" spans="5:9" x14ac:dyDescent="0.25">
      <c r="E20" s="17" t="s">
        <v>81</v>
      </c>
      <c r="G20" s="17" t="str">
        <f>IF(STOCK!$E20&lt;STOCK!$F20,"rupture de stock","")</f>
        <v/>
      </c>
      <c r="H20" s="17" t="str">
        <f>IF(A20="","",SUMIF(FACTURE!A$10:A$40,A20,FACTURE!$C$10:$C$40))</f>
        <v/>
      </c>
      <c r="I20" s="17" t="str">
        <f t="shared" si="0"/>
        <v/>
      </c>
    </row>
    <row r="21" spans="5:9" x14ac:dyDescent="0.25">
      <c r="E21" s="17" t="s">
        <v>81</v>
      </c>
      <c r="G21" s="17" t="str">
        <f>IF(STOCK!$E21&lt;STOCK!$F21,"rupture de stock","")</f>
        <v/>
      </c>
      <c r="H21" s="17" t="str">
        <f>IF(A21="","",SUMIF(FACTURE!A$10:A$40,A21,FACTURE!$C$10:$C$40))</f>
        <v/>
      </c>
      <c r="I21" s="17" t="str">
        <f t="shared" si="0"/>
        <v/>
      </c>
    </row>
    <row r="22" spans="5:9" x14ac:dyDescent="0.25">
      <c r="E22" s="17" t="s">
        <v>81</v>
      </c>
      <c r="G22" s="17" t="str">
        <f>IF(STOCK!$E22&lt;STOCK!$F22,"rupture de stock","")</f>
        <v/>
      </c>
      <c r="H22" s="17" t="str">
        <f>IF(A22="","",SUMIF(FACTURE!A$10:A$40,A22,FACTURE!$C$10:$C$40))</f>
        <v/>
      </c>
      <c r="I22" s="17" t="str">
        <f t="shared" si="0"/>
        <v/>
      </c>
    </row>
    <row r="23" spans="5:9" x14ac:dyDescent="0.25">
      <c r="E23" s="17" t="s">
        <v>81</v>
      </c>
      <c r="G23" s="17" t="str">
        <f>IF(STOCK!$E23&lt;STOCK!$F23,"rupture de stock","")</f>
        <v/>
      </c>
      <c r="H23" s="17" t="str">
        <f>IF(A23="","",SUMIF(FACTURE!A$10:A$40,A23,FACTURE!$C$10:$C$40))</f>
        <v/>
      </c>
      <c r="I23" s="17" t="str">
        <f t="shared" si="0"/>
        <v/>
      </c>
    </row>
    <row r="24" spans="5:9" x14ac:dyDescent="0.25">
      <c r="E24" s="17" t="s">
        <v>81</v>
      </c>
      <c r="G24" s="17" t="str">
        <f>IF(STOCK!$E24&lt;STOCK!$F24,"rupture de stock","")</f>
        <v/>
      </c>
      <c r="H24" s="17" t="str">
        <f>IF(A24="","",SUMIF(FACTURE!A$10:A$40,A24,FACTURE!$C$10:$C$40))</f>
        <v/>
      </c>
      <c r="I24" s="17" t="str">
        <f t="shared" si="0"/>
        <v/>
      </c>
    </row>
    <row r="25" spans="5:9" x14ac:dyDescent="0.25">
      <c r="E25" s="17" t="s">
        <v>81</v>
      </c>
      <c r="G25" s="17" t="str">
        <f>IF(STOCK!$E25&lt;STOCK!$F25,"rupture de stock","")</f>
        <v/>
      </c>
      <c r="H25" s="17" t="str">
        <f>IF(A25="","",SUMIF(FACTURE!A$10:A$40,A25,FACTURE!$C$10:$C$40))</f>
        <v/>
      </c>
      <c r="I25" s="17" t="str">
        <f t="shared" si="0"/>
        <v/>
      </c>
    </row>
    <row r="26" spans="5:9" x14ac:dyDescent="0.25">
      <c r="E26" s="17" t="s">
        <v>81</v>
      </c>
      <c r="G26" s="17" t="str">
        <f>IF(STOCK!$E26&lt;STOCK!$F26,"rupture de stock","")</f>
        <v/>
      </c>
      <c r="H26" s="17" t="str">
        <f>IF(A26="","",SUMIF(FACTURE!A$10:A$40,A26,FACTURE!$C$10:$C$40))</f>
        <v/>
      </c>
      <c r="I26" s="17" t="str">
        <f t="shared" si="0"/>
        <v/>
      </c>
    </row>
    <row r="27" spans="5:9" x14ac:dyDescent="0.25">
      <c r="E27" s="17" t="s">
        <v>81</v>
      </c>
      <c r="G27" s="17" t="str">
        <f>IF(STOCK!$E27&lt;STOCK!$F27,"rupture de stock","")</f>
        <v/>
      </c>
      <c r="H27" s="17" t="str">
        <f>IF(A27="","",SUMIF(FACTURE!A$10:A$40,A27,FACTURE!$C$10:$C$40))</f>
        <v/>
      </c>
      <c r="I27" s="17" t="str">
        <f t="shared" si="0"/>
        <v/>
      </c>
    </row>
    <row r="28" spans="5:9" x14ac:dyDescent="0.25">
      <c r="E28" s="17" t="s">
        <v>81</v>
      </c>
      <c r="G28" s="17" t="str">
        <f>IF(STOCK!$E28&lt;STOCK!$F28,"rupture de stock","")</f>
        <v/>
      </c>
      <c r="H28" s="17" t="str">
        <f>IF(A28="","",SUMIF(FACTURE!A$10:A$40,A28,FACTURE!$C$10:$C$40))</f>
        <v/>
      </c>
      <c r="I28" s="17" t="str">
        <f t="shared" si="0"/>
        <v/>
      </c>
    </row>
    <row r="29" spans="5:9" x14ac:dyDescent="0.25">
      <c r="E29" s="17" t="s">
        <v>81</v>
      </c>
      <c r="G29" s="17" t="str">
        <f>IF(STOCK!$E29&lt;STOCK!$F29,"rupture de stock","")</f>
        <v/>
      </c>
      <c r="H29" s="17" t="str">
        <f>IF(A29="","",SUMIF(FACTURE!A$10:A$40,A29,FACTURE!$C$10:$C$40))</f>
        <v/>
      </c>
      <c r="I29" s="17" t="str">
        <f t="shared" si="0"/>
        <v/>
      </c>
    </row>
    <row r="30" spans="5:9" x14ac:dyDescent="0.25">
      <c r="E30" s="17" t="s">
        <v>81</v>
      </c>
      <c r="G30" s="17" t="str">
        <f>IF(STOCK!$E30&lt;STOCK!$F30,"rupture de stock","")</f>
        <v/>
      </c>
      <c r="H30" s="17" t="str">
        <f>IF(A30="","",SUMIF(FACTURE!A$10:A$40,A30,FACTURE!$C$10:$C$40))</f>
        <v/>
      </c>
      <c r="I30" s="17" t="str">
        <f t="shared" si="0"/>
        <v/>
      </c>
    </row>
    <row r="31" spans="5:9" x14ac:dyDescent="0.25">
      <c r="E31" s="17" t="s">
        <v>81</v>
      </c>
      <c r="G31" s="17" t="str">
        <f>IF(STOCK!$E31&lt;STOCK!$F31,"rupture de stock","")</f>
        <v/>
      </c>
      <c r="H31" s="17" t="str">
        <f>IF(A31="","",SUMIF(FACTURE!A$10:A$40,A31,FACTURE!$C$10:$C$40))</f>
        <v/>
      </c>
      <c r="I31" s="17" t="str">
        <f t="shared" si="0"/>
        <v/>
      </c>
    </row>
    <row r="32" spans="5:9" x14ac:dyDescent="0.25">
      <c r="E32" s="17" t="s">
        <v>81</v>
      </c>
      <c r="G32" s="17" t="str">
        <f>IF(STOCK!$E32&lt;STOCK!$F32,"rupture de stock","")</f>
        <v/>
      </c>
      <c r="H32" s="17" t="str">
        <f>IF(A32="","",SUMIF(FACTURE!A$10:A$40,A32,FACTURE!$C$10:$C$40))</f>
        <v/>
      </c>
      <c r="I32" s="17" t="str">
        <f t="shared" si="0"/>
        <v/>
      </c>
    </row>
    <row r="33" spans="5:9" x14ac:dyDescent="0.25">
      <c r="E33" s="17" t="s">
        <v>81</v>
      </c>
      <c r="G33" s="17" t="str">
        <f>IF(STOCK!$E33&lt;STOCK!$F33,"rupture de stock","")</f>
        <v/>
      </c>
      <c r="H33" s="17" t="str">
        <f>IF(A33="","",SUMIF(FACTURE!A$10:A$40,A33,FACTURE!$C$10:$C$40))</f>
        <v/>
      </c>
      <c r="I33" s="17" t="str">
        <f t="shared" si="0"/>
        <v/>
      </c>
    </row>
    <row r="34" spans="5:9" x14ac:dyDescent="0.25">
      <c r="E34" s="17" t="s">
        <v>81</v>
      </c>
      <c r="G34" s="17" t="str">
        <f>IF(STOCK!$E34&lt;STOCK!$F34,"rupture de stock","")</f>
        <v/>
      </c>
      <c r="H34" s="17" t="str">
        <f>IF(A34="","",SUMIF(FACTURE!A$10:A$40,A34,FACTURE!$C$10:$C$40))</f>
        <v/>
      </c>
      <c r="I34" s="17" t="str">
        <f t="shared" si="0"/>
        <v/>
      </c>
    </row>
    <row r="35" spans="5:9" x14ac:dyDescent="0.25">
      <c r="E35" s="17" t="s">
        <v>81</v>
      </c>
      <c r="G35" s="17" t="str">
        <f>IF(STOCK!$E35&lt;STOCK!$F35,"rupture de stock","")</f>
        <v/>
      </c>
      <c r="H35" s="17" t="str">
        <f>IF(A35="","",SUMIF(FACTURE!A$10:A$40,A35,FACTURE!$C$10:$C$40))</f>
        <v/>
      </c>
      <c r="I35" s="17" t="str">
        <f t="shared" si="0"/>
        <v/>
      </c>
    </row>
    <row r="36" spans="5:9" x14ac:dyDescent="0.25">
      <c r="E36" s="17" t="s">
        <v>81</v>
      </c>
      <c r="G36" s="17" t="str">
        <f>IF(STOCK!$E36&lt;STOCK!$F36,"rupture de stock","")</f>
        <v/>
      </c>
      <c r="H36" s="17" t="str">
        <f>IF(A36="","",SUMIF(FACTURE!A$10:A$40,A36,FACTURE!$C$10:$C$40))</f>
        <v/>
      </c>
      <c r="I36" s="17" t="str">
        <f t="shared" si="0"/>
        <v/>
      </c>
    </row>
    <row r="37" spans="5:9" x14ac:dyDescent="0.25">
      <c r="E37" s="17" t="s">
        <v>81</v>
      </c>
      <c r="G37" s="17" t="str">
        <f>IF(STOCK!$E37&lt;STOCK!$F37,"rupture de stock","")</f>
        <v/>
      </c>
      <c r="H37" s="17" t="str">
        <f>IF(A37="","",SUMIF(FACTURE!A$10:A$40,A37,FACTURE!$C$10:$C$40))</f>
        <v/>
      </c>
      <c r="I37" s="17" t="str">
        <f t="shared" si="0"/>
        <v/>
      </c>
    </row>
    <row r="38" spans="5:9" x14ac:dyDescent="0.25">
      <c r="E38" s="17" t="s">
        <v>81</v>
      </c>
      <c r="G38" s="17" t="str">
        <f>IF(STOCK!$E38&lt;STOCK!$F38,"rupture de stock","")</f>
        <v/>
      </c>
      <c r="H38" s="17" t="str">
        <f>IF(A38="","",SUMIF(FACTURE!A$10:A$40,A38,FACTURE!$C$10:$C$40))</f>
        <v/>
      </c>
      <c r="I38" s="17" t="str">
        <f t="shared" si="0"/>
        <v/>
      </c>
    </row>
    <row r="39" spans="5:9" x14ac:dyDescent="0.25">
      <c r="E39" s="17" t="s">
        <v>81</v>
      </c>
      <c r="G39" s="17" t="str">
        <f>IF(STOCK!$E39&lt;STOCK!$F39,"rupture de stock","")</f>
        <v/>
      </c>
      <c r="H39" s="17" t="str">
        <f>IF(A39="","",SUMIF(FACTURE!A$10:A$40,A39,FACTURE!$C$10:$C$40))</f>
        <v/>
      </c>
      <c r="I39" s="17" t="str">
        <f t="shared" si="0"/>
        <v/>
      </c>
    </row>
    <row r="40" spans="5:9" x14ac:dyDescent="0.25">
      <c r="E40" s="17" t="s">
        <v>81</v>
      </c>
      <c r="G40" s="17" t="str">
        <f>IF(STOCK!$E40&lt;STOCK!$F40,"rupture de stock","")</f>
        <v/>
      </c>
      <c r="H40" s="17" t="str">
        <f>IF(A40="","",SUMIF(FACTURE!A$10:A$40,A40,FACTURE!$C$10:$C$40))</f>
        <v/>
      </c>
      <c r="I40" s="17" t="str">
        <f t="shared" si="0"/>
        <v/>
      </c>
    </row>
    <row r="41" spans="5:9" x14ac:dyDescent="0.25">
      <c r="E41" s="17" t="s">
        <v>81</v>
      </c>
      <c r="G41" s="17" t="str">
        <f>IF(STOCK!$E41&lt;STOCK!$F41,"rupture de stock","")</f>
        <v/>
      </c>
      <c r="H41" s="17" t="str">
        <f>IF(A41="","",SUMIF(FACTURE!A$10:A$40,A41,FACTURE!$C$10:$C$40))</f>
        <v/>
      </c>
      <c r="I41" s="17" t="str">
        <f t="shared" si="0"/>
        <v/>
      </c>
    </row>
    <row r="42" spans="5:9" x14ac:dyDescent="0.25">
      <c r="E42" s="17" t="s">
        <v>81</v>
      </c>
      <c r="G42" s="17" t="str">
        <f>IF(STOCK!$E42&lt;STOCK!$F42,"rupture de stock","")</f>
        <v/>
      </c>
      <c r="H42" s="17" t="str">
        <f>IF(A42="","",SUMIF(FACTURE!A$10:A$40,A42,FACTURE!$C$10:$C$40))</f>
        <v/>
      </c>
      <c r="I42" s="17" t="str">
        <f t="shared" si="0"/>
        <v/>
      </c>
    </row>
    <row r="43" spans="5:9" x14ac:dyDescent="0.25">
      <c r="E43" s="17" t="s">
        <v>81</v>
      </c>
      <c r="G43" s="17" t="str">
        <f>IF(STOCK!$E43&lt;STOCK!$F43,"rupture de stock","")</f>
        <v/>
      </c>
      <c r="H43" s="17" t="str">
        <f>IF(A43="","",SUMIF(FACTURE!A$10:A$40,A43,FACTURE!$C$10:$C$40))</f>
        <v/>
      </c>
      <c r="I43" s="17" t="str">
        <f t="shared" si="0"/>
        <v/>
      </c>
    </row>
    <row r="44" spans="5:9" x14ac:dyDescent="0.25">
      <c r="E44" s="17" t="s">
        <v>81</v>
      </c>
      <c r="G44" s="17" t="str">
        <f>IF(STOCK!$E44&lt;STOCK!$F44,"rupture de stock","")</f>
        <v/>
      </c>
      <c r="H44" s="17" t="str">
        <f>IF(A44="","",SUMIF(FACTURE!A$10:A$40,A44,FACTURE!$C$10:$C$40))</f>
        <v/>
      </c>
      <c r="I44" s="17" t="str">
        <f t="shared" si="0"/>
        <v/>
      </c>
    </row>
    <row r="45" spans="5:9" x14ac:dyDescent="0.25">
      <c r="E45" s="17" t="s">
        <v>81</v>
      </c>
      <c r="G45" s="17" t="str">
        <f>IF(STOCK!$E45&lt;STOCK!$F45,"rupture de stock","")</f>
        <v/>
      </c>
      <c r="H45" s="17" t="str">
        <f>IF(A45="","",SUMIF(FACTURE!A$10:A$40,A45,FACTURE!$C$10:$C$40))</f>
        <v/>
      </c>
      <c r="I45" s="17" t="str">
        <f t="shared" si="0"/>
        <v/>
      </c>
    </row>
    <row r="46" spans="5:9" x14ac:dyDescent="0.25">
      <c r="E46" s="17" t="s">
        <v>81</v>
      </c>
      <c r="G46" s="17" t="str">
        <f>IF(STOCK!$E46&lt;STOCK!$F46,"rupture de stock","")</f>
        <v/>
      </c>
      <c r="H46" s="17" t="str">
        <f>IF(A46="","",SUMIF(FACTURE!A$10:A$40,A46,FACTURE!$C$10:$C$40))</f>
        <v/>
      </c>
      <c r="I46" s="17" t="str">
        <f t="shared" si="0"/>
        <v/>
      </c>
    </row>
    <row r="47" spans="5:9" x14ac:dyDescent="0.25">
      <c r="E47" s="17" t="s">
        <v>81</v>
      </c>
      <c r="G47" s="17" t="str">
        <f>IF(STOCK!$E47&lt;STOCK!$F47,"rupture de stock","")</f>
        <v/>
      </c>
      <c r="H47" s="17" t="str">
        <f>IF(A47="","",SUMIF(FACTURE!A$10:A$40,A47,FACTURE!$C$10:$C$40))</f>
        <v/>
      </c>
      <c r="I47" s="17" t="str">
        <f t="shared" si="0"/>
        <v/>
      </c>
    </row>
    <row r="48" spans="5:9" x14ac:dyDescent="0.25">
      <c r="E48" s="17" t="s">
        <v>81</v>
      </c>
      <c r="G48" s="17" t="str">
        <f>IF(STOCK!$E48&lt;STOCK!$F48,"rupture de stock","")</f>
        <v/>
      </c>
      <c r="H48" s="17" t="str">
        <f>IF(A48="","",SUMIF(FACTURE!A$10:A$40,A48,FACTURE!$C$10:$C$40))</f>
        <v/>
      </c>
      <c r="I48" s="17" t="str">
        <f t="shared" si="0"/>
        <v/>
      </c>
    </row>
    <row r="49" spans="5:9" x14ac:dyDescent="0.25">
      <c r="E49" s="17" t="s">
        <v>81</v>
      </c>
      <c r="G49" s="17" t="str">
        <f>IF(STOCK!$E49&lt;STOCK!$F49,"rupture de stock","")</f>
        <v/>
      </c>
      <c r="H49" s="17" t="str">
        <f>IF(A49="","",SUMIF(FACTURE!A$10:A$40,A49,FACTURE!$C$10:$C$40))</f>
        <v/>
      </c>
      <c r="I49" s="17" t="str">
        <f t="shared" si="0"/>
        <v/>
      </c>
    </row>
    <row r="50" spans="5:9" x14ac:dyDescent="0.25">
      <c r="E50" s="17" t="s">
        <v>81</v>
      </c>
      <c r="G50" s="17" t="str">
        <f>IF(STOCK!$E50&lt;STOCK!$F50,"rupture de stock","")</f>
        <v/>
      </c>
      <c r="H50" s="17" t="str">
        <f>IF(A50="","",SUMIF(FACTURE!A$10:A$40,A50,FACTURE!$C$10:$C$40))</f>
        <v/>
      </c>
      <c r="I50" s="17" t="str">
        <f t="shared" si="0"/>
        <v/>
      </c>
    </row>
    <row r="51" spans="5:9" x14ac:dyDescent="0.25">
      <c r="E51" s="17" t="s">
        <v>81</v>
      </c>
      <c r="G51" s="17" t="str">
        <f>IF(STOCK!$E51&lt;STOCK!$F51,"rupture de stock","")</f>
        <v/>
      </c>
      <c r="H51" s="17" t="str">
        <f>IF(A51="","",SUMIF(FACTURE!A$10:A$40,A51,FACTURE!$C$10:$C$40))</f>
        <v/>
      </c>
      <c r="I51" s="17" t="str">
        <f t="shared" si="0"/>
        <v/>
      </c>
    </row>
    <row r="52" spans="5:9" x14ac:dyDescent="0.25">
      <c r="E52" s="17" t="s">
        <v>81</v>
      </c>
      <c r="G52" s="17" t="str">
        <f>IF(STOCK!$E52&lt;STOCK!$F52,"rupture de stock","")</f>
        <v/>
      </c>
      <c r="H52" s="17" t="str">
        <f>IF(A52="","",SUMIF(FACTURE!A$10:A$40,A52,FACTURE!$C$10:$C$40))</f>
        <v/>
      </c>
      <c r="I52" s="17" t="str">
        <f t="shared" si="0"/>
        <v/>
      </c>
    </row>
    <row r="53" spans="5:9" x14ac:dyDescent="0.25">
      <c r="E53" s="17" t="s">
        <v>81</v>
      </c>
      <c r="G53" s="17" t="str">
        <f>IF(STOCK!$E53&lt;STOCK!$F53,"rupture de stock","")</f>
        <v/>
      </c>
      <c r="H53" s="17" t="str">
        <f>IF(A53="","",SUMIF(FACTURE!A$10:A$40,A53,FACTURE!$C$10:$C$40))</f>
        <v/>
      </c>
      <c r="I53" s="17" t="str">
        <f t="shared" si="0"/>
        <v/>
      </c>
    </row>
    <row r="54" spans="5:9" x14ac:dyDescent="0.25">
      <c r="E54" s="17" t="s">
        <v>81</v>
      </c>
      <c r="G54" s="17" t="str">
        <f>IF(STOCK!$E54&lt;STOCK!$F54,"rupture de stock","")</f>
        <v/>
      </c>
      <c r="H54" s="17" t="str">
        <f>IF(A54="","",SUMIF(FACTURE!A$10:A$40,A54,FACTURE!$C$10:$C$40))</f>
        <v/>
      </c>
      <c r="I54" s="17" t="str">
        <f t="shared" si="0"/>
        <v/>
      </c>
    </row>
    <row r="55" spans="5:9" x14ac:dyDescent="0.25">
      <c r="E55" s="17" t="s">
        <v>81</v>
      </c>
      <c r="G55" s="17" t="str">
        <f>IF(STOCK!$E55&lt;STOCK!$F55,"rupture de stock","")</f>
        <v/>
      </c>
      <c r="H55" s="17" t="str">
        <f>IF(A55="","",SUMIF(FACTURE!A$10:A$40,A55,FACTURE!$C$10:$C$40))</f>
        <v/>
      </c>
      <c r="I55" s="17" t="str">
        <f t="shared" si="0"/>
        <v/>
      </c>
    </row>
    <row r="56" spans="5:9" x14ac:dyDescent="0.25">
      <c r="E56" s="17" t="s">
        <v>81</v>
      </c>
      <c r="G56" s="17" t="str">
        <f>IF(STOCK!$E56&lt;STOCK!$F56,"rupture de stock","")</f>
        <v/>
      </c>
      <c r="H56" s="17" t="str">
        <f>IF(A56="","",SUMIF(FACTURE!A$10:A$40,A56,FACTURE!$C$10:$C$40))</f>
        <v/>
      </c>
      <c r="I56" s="17" t="str">
        <f t="shared" si="0"/>
        <v/>
      </c>
    </row>
    <row r="57" spans="5:9" x14ac:dyDescent="0.25">
      <c r="E57" s="17" t="s">
        <v>81</v>
      </c>
      <c r="G57" s="17" t="str">
        <f>IF(STOCK!$E57&lt;STOCK!$F57,"rupture de stock","")</f>
        <v/>
      </c>
      <c r="H57" s="17" t="str">
        <f>IF(A57="","",SUMIF(FACTURE!A$10:A$40,A57,FACTURE!$C$10:$C$40))</f>
        <v/>
      </c>
      <c r="I57" s="17" t="str">
        <f t="shared" si="0"/>
        <v/>
      </c>
    </row>
    <row r="58" spans="5:9" x14ac:dyDescent="0.25">
      <c r="E58" s="17" t="s">
        <v>81</v>
      </c>
      <c r="G58" s="17" t="str">
        <f>IF(STOCK!$E58&lt;STOCK!$F58,"rupture de stock","")</f>
        <v/>
      </c>
      <c r="H58" s="17" t="str">
        <f>IF(A58="","",SUMIF(FACTURE!A$10:A$40,A58,FACTURE!$C$10:$C$40))</f>
        <v/>
      </c>
      <c r="I58" s="17" t="str">
        <f t="shared" si="0"/>
        <v/>
      </c>
    </row>
    <row r="59" spans="5:9" x14ac:dyDescent="0.25">
      <c r="E59" s="17" t="s">
        <v>81</v>
      </c>
      <c r="G59" s="17" t="str">
        <f>IF(STOCK!$E59&lt;STOCK!$F59,"rupture de stock","")</f>
        <v/>
      </c>
      <c r="H59" s="17" t="str">
        <f>IF(A59="","",SUMIF(FACTURE!A$10:A$40,A59,FACTURE!$C$10:$C$40))</f>
        <v/>
      </c>
      <c r="I59" s="17" t="str">
        <f t="shared" si="0"/>
        <v/>
      </c>
    </row>
    <row r="60" spans="5:9" x14ac:dyDescent="0.25">
      <c r="E60" s="17" t="s">
        <v>81</v>
      </c>
      <c r="G60" s="17" t="str">
        <f>IF(STOCK!$E60&lt;STOCK!$F60,"rupture de stock","")</f>
        <v/>
      </c>
      <c r="H60" s="17" t="str">
        <f>IF(A60="","",SUMIF(FACTURE!A$10:A$40,A60,FACTURE!$C$10:$C$40))</f>
        <v/>
      </c>
      <c r="I60" s="17" t="str">
        <f t="shared" si="0"/>
        <v/>
      </c>
    </row>
    <row r="61" spans="5:9" x14ac:dyDescent="0.25">
      <c r="E61" s="17" t="s">
        <v>81</v>
      </c>
      <c r="G61" s="17" t="str">
        <f>IF(STOCK!$E61&lt;STOCK!$F61,"rupture de stock","")</f>
        <v/>
      </c>
      <c r="H61" s="17" t="str">
        <f>IF(A61="","",SUMIF(FACTURE!A$10:A$40,A61,FACTURE!$C$10:$C$40))</f>
        <v/>
      </c>
      <c r="I61" s="17" t="str">
        <f t="shared" si="0"/>
        <v/>
      </c>
    </row>
    <row r="62" spans="5:9" x14ac:dyDescent="0.25">
      <c r="E62" s="17" t="s">
        <v>81</v>
      </c>
      <c r="G62" s="17" t="str">
        <f>IF(STOCK!$E62&lt;STOCK!$F62,"rupture de stock","")</f>
        <v/>
      </c>
      <c r="H62" s="17" t="str">
        <f>IF(A62="","",SUMIF(FACTURE!A$10:A$40,A62,FACTURE!$C$10:$C$40))</f>
        <v/>
      </c>
      <c r="I62" s="17" t="str">
        <f t="shared" si="0"/>
        <v/>
      </c>
    </row>
    <row r="63" spans="5:9" x14ac:dyDescent="0.25">
      <c r="E63" s="17" t="s">
        <v>81</v>
      </c>
      <c r="G63" s="17" t="str">
        <f>IF(STOCK!$E63&lt;STOCK!$F63,"rupture de stock","")</f>
        <v/>
      </c>
      <c r="H63" s="17" t="str">
        <f>IF(A63="","",SUMIF(FACTURE!A$10:A$40,A63,FACTURE!$C$10:$C$40))</f>
        <v/>
      </c>
      <c r="I63" s="17" t="str">
        <f t="shared" si="0"/>
        <v/>
      </c>
    </row>
    <row r="64" spans="5:9" x14ac:dyDescent="0.25">
      <c r="E64" s="17" t="s">
        <v>81</v>
      </c>
      <c r="G64" s="17" t="str">
        <f>IF(STOCK!$E64&lt;STOCK!$F64,"rupture de stock","")</f>
        <v/>
      </c>
      <c r="H64" s="17" t="str">
        <f>IF(A64="","",SUMIF(FACTURE!A$10:A$40,A64,FACTURE!$C$10:$C$40))</f>
        <v/>
      </c>
      <c r="I64" s="17" t="str">
        <f t="shared" si="0"/>
        <v/>
      </c>
    </row>
    <row r="65" spans="5:9" x14ac:dyDescent="0.25">
      <c r="E65" s="17" t="s">
        <v>81</v>
      </c>
      <c r="G65" s="17" t="str">
        <f>IF(STOCK!$E65&lt;STOCK!$F65,"rupture de stock","")</f>
        <v/>
      </c>
      <c r="H65" s="17" t="str">
        <f>IF(A65="","",SUMIF(FACTURE!A$10:A$40,A65,FACTURE!$C$10:$C$40))</f>
        <v/>
      </c>
      <c r="I65" s="17" t="str">
        <f t="shared" si="0"/>
        <v/>
      </c>
    </row>
    <row r="66" spans="5:9" x14ac:dyDescent="0.25">
      <c r="E66" s="17" t="s">
        <v>81</v>
      </c>
      <c r="G66" s="17" t="str">
        <f>IF(STOCK!$E66&lt;STOCK!$F66,"rupture de stock","")</f>
        <v/>
      </c>
      <c r="H66" s="17" t="str">
        <f>IF(A66="","",SUMIF(FACTURE!A$10:A$40,A66,FACTURE!$C$10:$C$40))</f>
        <v/>
      </c>
      <c r="I66" s="17" t="str">
        <f t="shared" si="0"/>
        <v/>
      </c>
    </row>
    <row r="67" spans="5:9" x14ac:dyDescent="0.25">
      <c r="E67" s="17" t="s">
        <v>81</v>
      </c>
      <c r="G67" s="17" t="str">
        <f>IF(STOCK!$E67&lt;STOCK!$F67,"rupture de stock","")</f>
        <v/>
      </c>
      <c r="H67" s="17" t="str">
        <f>IF(A67="","",SUMIF(FACTURE!A$10:A$40,A67,FACTURE!$C$10:$C$40))</f>
        <v/>
      </c>
      <c r="I67" s="17" t="str">
        <f t="shared" ref="I67:I130" si="1">IF(A67="","",E67-H67)</f>
        <v/>
      </c>
    </row>
    <row r="68" spans="5:9" x14ac:dyDescent="0.25">
      <c r="E68" s="17" t="s">
        <v>81</v>
      </c>
      <c r="G68" s="17" t="str">
        <f>IF(STOCK!$E68&lt;STOCK!$F68,"rupture de stock","")</f>
        <v/>
      </c>
      <c r="H68" s="17" t="str">
        <f>IF(A68="","",SUMIF(FACTURE!A$10:A$40,A68,FACTURE!$C$10:$C$40))</f>
        <v/>
      </c>
      <c r="I68" s="17" t="str">
        <f t="shared" si="1"/>
        <v/>
      </c>
    </row>
    <row r="69" spans="5:9" x14ac:dyDescent="0.25">
      <c r="E69" s="17" t="s">
        <v>81</v>
      </c>
      <c r="G69" s="17" t="str">
        <f>IF(STOCK!$E69&lt;STOCK!$F69,"rupture de stock","")</f>
        <v/>
      </c>
      <c r="H69" s="17" t="str">
        <f>IF(A69="","",SUMIF(FACTURE!A$10:A$40,A69,FACTURE!$C$10:$C$40))</f>
        <v/>
      </c>
      <c r="I69" s="17" t="str">
        <f t="shared" si="1"/>
        <v/>
      </c>
    </row>
    <row r="70" spans="5:9" x14ac:dyDescent="0.25">
      <c r="E70" s="17" t="s">
        <v>81</v>
      </c>
      <c r="G70" s="17" t="str">
        <f>IF(STOCK!$E70&lt;STOCK!$F70,"rupture de stock","")</f>
        <v/>
      </c>
      <c r="H70" s="17" t="str">
        <f>IF(A70="","",SUMIF(FACTURE!A$10:A$40,A70,FACTURE!$C$10:$C$40))</f>
        <v/>
      </c>
      <c r="I70" s="17" t="str">
        <f t="shared" si="1"/>
        <v/>
      </c>
    </row>
    <row r="71" spans="5:9" x14ac:dyDescent="0.25">
      <c r="E71" s="17" t="s">
        <v>81</v>
      </c>
      <c r="G71" s="17" t="str">
        <f>IF(STOCK!$E71&lt;STOCK!$F71,"rupture de stock","")</f>
        <v/>
      </c>
      <c r="H71" s="17" t="str">
        <f>IF(A71="","",SUMIF(FACTURE!A$10:A$40,A71,FACTURE!$C$10:$C$40))</f>
        <v/>
      </c>
      <c r="I71" s="17" t="str">
        <f t="shared" si="1"/>
        <v/>
      </c>
    </row>
    <row r="72" spans="5:9" x14ac:dyDescent="0.25">
      <c r="E72" s="17" t="s">
        <v>81</v>
      </c>
      <c r="G72" s="17" t="str">
        <f>IF(STOCK!$E72&lt;STOCK!$F72,"rupture de stock","")</f>
        <v/>
      </c>
      <c r="H72" s="17" t="str">
        <f>IF(A72="","",SUMIF(FACTURE!A$10:A$40,A72,FACTURE!$C$10:$C$40))</f>
        <v/>
      </c>
      <c r="I72" s="17" t="str">
        <f t="shared" si="1"/>
        <v/>
      </c>
    </row>
    <row r="73" spans="5:9" x14ac:dyDescent="0.25">
      <c r="E73" s="17" t="s">
        <v>81</v>
      </c>
      <c r="G73" s="17" t="str">
        <f>IF(STOCK!$E73&lt;STOCK!$F73,"rupture de stock","")</f>
        <v/>
      </c>
      <c r="H73" s="17" t="str">
        <f>IF(A73="","",SUMIF(FACTURE!A$10:A$40,A73,FACTURE!$C$10:$C$40))</f>
        <v/>
      </c>
      <c r="I73" s="17" t="str">
        <f t="shared" si="1"/>
        <v/>
      </c>
    </row>
    <row r="74" spans="5:9" x14ac:dyDescent="0.25">
      <c r="E74" s="17" t="s">
        <v>81</v>
      </c>
      <c r="G74" s="17" t="str">
        <f>IF(STOCK!$E74&lt;STOCK!$F74,"rupture de stock","")</f>
        <v/>
      </c>
      <c r="H74" s="17" t="str">
        <f>IF(A74="","",SUMIF(FACTURE!A$10:A$40,A74,FACTURE!$C$10:$C$40))</f>
        <v/>
      </c>
      <c r="I74" s="17" t="str">
        <f t="shared" si="1"/>
        <v/>
      </c>
    </row>
    <row r="75" spans="5:9" x14ac:dyDescent="0.25">
      <c r="E75" s="17" t="s">
        <v>81</v>
      </c>
      <c r="G75" s="17" t="str">
        <f>IF(STOCK!$E75&lt;STOCK!$F75,"rupture de stock","")</f>
        <v/>
      </c>
      <c r="H75" s="17" t="str">
        <f>IF(A75="","",SUMIF(FACTURE!A$10:A$40,A75,FACTURE!$C$10:$C$40))</f>
        <v/>
      </c>
      <c r="I75" s="17" t="str">
        <f t="shared" si="1"/>
        <v/>
      </c>
    </row>
    <row r="76" spans="5:9" x14ac:dyDescent="0.25">
      <c r="E76" s="17" t="s">
        <v>81</v>
      </c>
      <c r="G76" s="17" t="str">
        <f>IF(STOCK!$E76&lt;STOCK!$F76,"rupture de stock","")</f>
        <v/>
      </c>
      <c r="H76" s="17" t="str">
        <f>IF(A76="","",SUMIF(FACTURE!A$10:A$40,A76,FACTURE!$C$10:$C$40))</f>
        <v/>
      </c>
      <c r="I76" s="17" t="str">
        <f t="shared" si="1"/>
        <v/>
      </c>
    </row>
    <row r="77" spans="5:9" x14ac:dyDescent="0.25">
      <c r="E77" s="17" t="s">
        <v>81</v>
      </c>
      <c r="G77" s="17" t="str">
        <f>IF(STOCK!$E77&lt;STOCK!$F77,"rupture de stock","")</f>
        <v/>
      </c>
      <c r="H77" s="17" t="str">
        <f>IF(A77="","",SUMIF(FACTURE!A$10:A$40,A77,FACTURE!$C$10:$C$40))</f>
        <v/>
      </c>
      <c r="I77" s="17" t="str">
        <f t="shared" si="1"/>
        <v/>
      </c>
    </row>
    <row r="78" spans="5:9" x14ac:dyDescent="0.25">
      <c r="E78" s="17" t="s">
        <v>81</v>
      </c>
      <c r="G78" s="17" t="str">
        <f>IF(STOCK!$E78&lt;STOCK!$F78,"rupture de stock","")</f>
        <v/>
      </c>
      <c r="H78" s="17" t="str">
        <f>IF(A78="","",SUMIF(FACTURE!A$10:A$40,A78,FACTURE!$C$10:$C$40))</f>
        <v/>
      </c>
      <c r="I78" s="17" t="str">
        <f t="shared" si="1"/>
        <v/>
      </c>
    </row>
    <row r="79" spans="5:9" x14ac:dyDescent="0.25">
      <c r="E79" s="17" t="s">
        <v>81</v>
      </c>
      <c r="G79" s="17" t="str">
        <f>IF(STOCK!$E79&lt;STOCK!$F79,"rupture de stock","")</f>
        <v/>
      </c>
      <c r="H79" s="17" t="str">
        <f>IF(A79="","",SUMIF(FACTURE!A$10:A$40,A79,FACTURE!$C$10:$C$40))</f>
        <v/>
      </c>
      <c r="I79" s="17" t="str">
        <f t="shared" si="1"/>
        <v/>
      </c>
    </row>
    <row r="80" spans="5:9" x14ac:dyDescent="0.25">
      <c r="E80" s="17" t="s">
        <v>81</v>
      </c>
      <c r="G80" s="17" t="str">
        <f>IF(STOCK!$E80&lt;STOCK!$F80,"rupture de stock","")</f>
        <v/>
      </c>
      <c r="H80" s="17" t="str">
        <f>IF(A80="","",SUMIF(FACTURE!A$10:A$40,A80,FACTURE!$C$10:$C$40))</f>
        <v/>
      </c>
      <c r="I80" s="17" t="str">
        <f t="shared" si="1"/>
        <v/>
      </c>
    </row>
    <row r="81" spans="5:9" x14ac:dyDescent="0.25">
      <c r="E81" s="17" t="s">
        <v>81</v>
      </c>
      <c r="G81" s="17" t="str">
        <f>IF(STOCK!$E81&lt;STOCK!$F81,"rupture de stock","")</f>
        <v/>
      </c>
      <c r="H81" s="17" t="str">
        <f>IF(A81="","",SUMIF(FACTURE!A$10:A$40,A81,FACTURE!$C$10:$C$40))</f>
        <v/>
      </c>
      <c r="I81" s="17" t="str">
        <f t="shared" si="1"/>
        <v/>
      </c>
    </row>
    <row r="82" spans="5:9" x14ac:dyDescent="0.25">
      <c r="E82" s="17" t="s">
        <v>81</v>
      </c>
      <c r="G82" s="17" t="str">
        <f>IF(STOCK!$E82&lt;STOCK!$F82,"rupture de stock","")</f>
        <v/>
      </c>
      <c r="H82" s="17" t="str">
        <f>IF(A82="","",SUMIF(FACTURE!A$10:A$40,A82,FACTURE!$C$10:$C$40))</f>
        <v/>
      </c>
      <c r="I82" s="17" t="str">
        <f t="shared" si="1"/>
        <v/>
      </c>
    </row>
    <row r="83" spans="5:9" x14ac:dyDescent="0.25">
      <c r="E83" s="17" t="s">
        <v>81</v>
      </c>
      <c r="G83" s="17" t="str">
        <f>IF(STOCK!$E83&lt;STOCK!$F83,"rupture de stock","")</f>
        <v/>
      </c>
      <c r="H83" s="17" t="str">
        <f>IF(A83="","",SUMIF(FACTURE!A$10:A$40,A83,FACTURE!$C$10:$C$40))</f>
        <v/>
      </c>
      <c r="I83" s="17" t="str">
        <f t="shared" si="1"/>
        <v/>
      </c>
    </row>
    <row r="84" spans="5:9" x14ac:dyDescent="0.25">
      <c r="E84" s="17" t="s">
        <v>81</v>
      </c>
      <c r="G84" s="17" t="str">
        <f>IF(STOCK!$E84&lt;STOCK!$F84,"rupture de stock","")</f>
        <v/>
      </c>
      <c r="H84" s="17" t="str">
        <f>IF(A84="","",SUMIF(FACTURE!A$10:A$40,A84,FACTURE!$C$10:$C$40))</f>
        <v/>
      </c>
      <c r="I84" s="17" t="str">
        <f t="shared" si="1"/>
        <v/>
      </c>
    </row>
    <row r="85" spans="5:9" x14ac:dyDescent="0.25">
      <c r="E85" s="17" t="s">
        <v>81</v>
      </c>
      <c r="G85" s="17" t="str">
        <f>IF(STOCK!$E85&lt;STOCK!$F85,"rupture de stock","")</f>
        <v/>
      </c>
      <c r="H85" s="17" t="str">
        <f>IF(A85="","",SUMIF(FACTURE!A$10:A$40,A85,FACTURE!$C$10:$C$40))</f>
        <v/>
      </c>
      <c r="I85" s="17" t="str">
        <f t="shared" si="1"/>
        <v/>
      </c>
    </row>
    <row r="86" spans="5:9" x14ac:dyDescent="0.25">
      <c r="E86" s="17" t="s">
        <v>81</v>
      </c>
      <c r="G86" s="17" t="str">
        <f>IF(STOCK!$E86&lt;STOCK!$F86,"rupture de stock","")</f>
        <v/>
      </c>
      <c r="H86" s="17" t="str">
        <f>IF(A86="","",SUMIF(FACTURE!A$10:A$40,A86,FACTURE!$C$10:$C$40))</f>
        <v/>
      </c>
      <c r="I86" s="17" t="str">
        <f t="shared" si="1"/>
        <v/>
      </c>
    </row>
    <row r="87" spans="5:9" x14ac:dyDescent="0.25">
      <c r="E87" s="17" t="s">
        <v>81</v>
      </c>
      <c r="G87" s="17" t="str">
        <f>IF(STOCK!$E87&lt;STOCK!$F87,"rupture de stock","")</f>
        <v/>
      </c>
      <c r="H87" s="17" t="str">
        <f>IF(A87="","",SUMIF(FACTURE!A$10:A$40,A87,FACTURE!$C$10:$C$40))</f>
        <v/>
      </c>
      <c r="I87" s="17" t="str">
        <f t="shared" si="1"/>
        <v/>
      </c>
    </row>
    <row r="88" spans="5:9" x14ac:dyDescent="0.25">
      <c r="E88" s="17" t="s">
        <v>81</v>
      </c>
      <c r="G88" s="17" t="str">
        <f>IF(STOCK!$E88&lt;STOCK!$F88,"rupture de stock","")</f>
        <v/>
      </c>
      <c r="H88" s="17" t="str">
        <f>IF(A88="","",SUMIF(FACTURE!A$10:A$40,A88,FACTURE!$C$10:$C$40))</f>
        <v/>
      </c>
      <c r="I88" s="17" t="str">
        <f t="shared" si="1"/>
        <v/>
      </c>
    </row>
    <row r="89" spans="5:9" x14ac:dyDescent="0.25">
      <c r="E89" s="17" t="s">
        <v>81</v>
      </c>
      <c r="G89" s="17" t="str">
        <f>IF(STOCK!$E89&lt;STOCK!$F89,"rupture de stock","")</f>
        <v/>
      </c>
      <c r="H89" s="17" t="str">
        <f>IF(A89="","",SUMIF(FACTURE!A$10:A$40,A89,FACTURE!$C$10:$C$40))</f>
        <v/>
      </c>
      <c r="I89" s="17" t="str">
        <f t="shared" si="1"/>
        <v/>
      </c>
    </row>
    <row r="90" spans="5:9" x14ac:dyDescent="0.25">
      <c r="E90" s="17" t="s">
        <v>81</v>
      </c>
      <c r="G90" s="17" t="str">
        <f>IF(STOCK!$E90&lt;STOCK!$F90,"rupture de stock","")</f>
        <v/>
      </c>
      <c r="H90" s="17" t="str">
        <f>IF(A90="","",SUMIF(FACTURE!A$10:A$40,A90,FACTURE!$C$10:$C$40))</f>
        <v/>
      </c>
      <c r="I90" s="17" t="str">
        <f t="shared" si="1"/>
        <v/>
      </c>
    </row>
    <row r="91" spans="5:9" x14ac:dyDescent="0.25">
      <c r="E91" s="17" t="s">
        <v>81</v>
      </c>
      <c r="G91" s="17" t="str">
        <f>IF(STOCK!$E91&lt;STOCK!$F91,"rupture de stock","")</f>
        <v/>
      </c>
      <c r="H91" s="17" t="str">
        <f>IF(A91="","",SUMIF(FACTURE!A$10:A$40,A91,FACTURE!$C$10:$C$40))</f>
        <v/>
      </c>
      <c r="I91" s="17" t="str">
        <f t="shared" si="1"/>
        <v/>
      </c>
    </row>
    <row r="92" spans="5:9" x14ac:dyDescent="0.25">
      <c r="E92" s="17" t="s">
        <v>81</v>
      </c>
      <c r="G92" s="17" t="str">
        <f>IF(STOCK!$E92&lt;STOCK!$F92,"rupture de stock","")</f>
        <v/>
      </c>
      <c r="H92" s="17" t="str">
        <f>IF(A92="","",SUMIF(FACTURE!A$10:A$40,A92,FACTURE!$C$10:$C$40))</f>
        <v/>
      </c>
      <c r="I92" s="17" t="str">
        <f t="shared" si="1"/>
        <v/>
      </c>
    </row>
    <row r="93" spans="5:9" x14ac:dyDescent="0.25">
      <c r="E93" s="17" t="s">
        <v>81</v>
      </c>
      <c r="G93" s="17" t="str">
        <f>IF(STOCK!$E93&lt;STOCK!$F93,"rupture de stock","")</f>
        <v/>
      </c>
      <c r="H93" s="17" t="str">
        <f>IF(A93="","",SUMIF(FACTURE!A$10:A$40,A93,FACTURE!$C$10:$C$40))</f>
        <v/>
      </c>
      <c r="I93" s="17" t="str">
        <f t="shared" si="1"/>
        <v/>
      </c>
    </row>
    <row r="94" spans="5:9" x14ac:dyDescent="0.25">
      <c r="E94" s="17" t="s">
        <v>81</v>
      </c>
      <c r="G94" s="17" t="str">
        <f>IF(STOCK!$E94&lt;STOCK!$F94,"rupture de stock","")</f>
        <v/>
      </c>
      <c r="H94" s="17" t="str">
        <f>IF(A94="","",SUMIF(FACTURE!A$10:A$40,A94,FACTURE!$C$10:$C$40))</f>
        <v/>
      </c>
      <c r="I94" s="17" t="str">
        <f t="shared" si="1"/>
        <v/>
      </c>
    </row>
    <row r="95" spans="5:9" x14ac:dyDescent="0.25">
      <c r="E95" s="17" t="s">
        <v>81</v>
      </c>
      <c r="G95" s="17" t="str">
        <f>IF(STOCK!$E95&lt;STOCK!$F95,"rupture de stock","")</f>
        <v/>
      </c>
      <c r="H95" s="17" t="str">
        <f>IF(A95="","",SUMIF(FACTURE!A$10:A$40,A95,FACTURE!$C$10:$C$40))</f>
        <v/>
      </c>
      <c r="I95" s="17" t="str">
        <f t="shared" si="1"/>
        <v/>
      </c>
    </row>
    <row r="96" spans="5:9" x14ac:dyDescent="0.25">
      <c r="E96" s="17" t="s">
        <v>81</v>
      </c>
      <c r="G96" s="17" t="str">
        <f>IF(STOCK!$E96&lt;STOCK!$F96,"rupture de stock","")</f>
        <v/>
      </c>
      <c r="H96" s="17" t="str">
        <f>IF(A96="","",SUMIF(FACTURE!A$10:A$40,A96,FACTURE!$C$10:$C$40))</f>
        <v/>
      </c>
      <c r="I96" s="17" t="str">
        <f t="shared" si="1"/>
        <v/>
      </c>
    </row>
    <row r="97" spans="5:9" x14ac:dyDescent="0.25">
      <c r="E97" s="17" t="s">
        <v>81</v>
      </c>
      <c r="G97" s="17" t="str">
        <f>IF(STOCK!$E97&lt;STOCK!$F97,"rupture de stock","")</f>
        <v/>
      </c>
      <c r="H97" s="17" t="str">
        <f>IF(A97="","",SUMIF(FACTURE!A$10:A$40,A97,FACTURE!$C$10:$C$40))</f>
        <v/>
      </c>
      <c r="I97" s="17" t="str">
        <f t="shared" si="1"/>
        <v/>
      </c>
    </row>
    <row r="98" spans="5:9" x14ac:dyDescent="0.25">
      <c r="E98" s="17" t="s">
        <v>81</v>
      </c>
      <c r="G98" s="17" t="str">
        <f>IF(STOCK!$E98&lt;STOCK!$F98,"rupture de stock","")</f>
        <v/>
      </c>
      <c r="H98" s="17" t="str">
        <f>IF(A98="","",SUMIF(FACTURE!A$10:A$40,A98,FACTURE!$C$10:$C$40))</f>
        <v/>
      </c>
      <c r="I98" s="17" t="str">
        <f t="shared" si="1"/>
        <v/>
      </c>
    </row>
    <row r="99" spans="5:9" x14ac:dyDescent="0.25">
      <c r="E99" s="17" t="s">
        <v>81</v>
      </c>
      <c r="G99" s="17" t="str">
        <f>IF(STOCK!$E99&lt;STOCK!$F99,"rupture de stock","")</f>
        <v/>
      </c>
      <c r="H99" s="17" t="str">
        <f>IF(A99="","",SUMIF(FACTURE!A$10:A$40,A99,FACTURE!$C$10:$C$40))</f>
        <v/>
      </c>
      <c r="I99" s="17" t="str">
        <f t="shared" si="1"/>
        <v/>
      </c>
    </row>
    <row r="100" spans="5:9" x14ac:dyDescent="0.25">
      <c r="E100" s="17" t="s">
        <v>81</v>
      </c>
      <c r="G100" s="17" t="str">
        <f>IF(STOCK!$E100&lt;STOCK!$F100,"rupture de stock","")</f>
        <v/>
      </c>
      <c r="H100" s="17" t="str">
        <f>IF(A100="","",SUMIF(FACTURE!A$10:A$40,A100,FACTURE!$C$10:$C$40))</f>
        <v/>
      </c>
      <c r="I100" s="17" t="str">
        <f t="shared" si="1"/>
        <v/>
      </c>
    </row>
    <row r="101" spans="5:9" x14ac:dyDescent="0.25">
      <c r="E101" s="17" t="s">
        <v>81</v>
      </c>
      <c r="G101" s="17" t="str">
        <f>IF(STOCK!$E101&lt;STOCK!$F101,"rupture de stock","")</f>
        <v/>
      </c>
      <c r="H101" s="17" t="str">
        <f>IF(A101="","",SUMIF(FACTURE!A$10:A$40,A101,FACTURE!$C$10:$C$40))</f>
        <v/>
      </c>
      <c r="I101" s="17" t="str">
        <f t="shared" si="1"/>
        <v/>
      </c>
    </row>
    <row r="102" spans="5:9" x14ac:dyDescent="0.25">
      <c r="E102" s="17" t="s">
        <v>81</v>
      </c>
      <c r="G102" s="17" t="str">
        <f>IF(STOCK!$E102&lt;STOCK!$F102,"rupture de stock","")</f>
        <v/>
      </c>
      <c r="H102" s="17" t="str">
        <f>IF(A102="","",SUMIF(FACTURE!A$10:A$40,A102,FACTURE!$C$10:$C$40))</f>
        <v/>
      </c>
      <c r="I102" s="17" t="str">
        <f t="shared" si="1"/>
        <v/>
      </c>
    </row>
    <row r="103" spans="5:9" x14ac:dyDescent="0.25">
      <c r="E103" s="17" t="s">
        <v>81</v>
      </c>
      <c r="G103" s="17" t="str">
        <f>IF(STOCK!$E103&lt;STOCK!$F103,"rupture de stock","")</f>
        <v/>
      </c>
      <c r="H103" s="17" t="str">
        <f>IF(A103="","",SUMIF(FACTURE!A$10:A$40,A103,FACTURE!$C$10:$C$40))</f>
        <v/>
      </c>
      <c r="I103" s="17" t="str">
        <f t="shared" si="1"/>
        <v/>
      </c>
    </row>
    <row r="104" spans="5:9" x14ac:dyDescent="0.25">
      <c r="E104" s="17" t="s">
        <v>81</v>
      </c>
      <c r="G104" s="17" t="str">
        <f>IF(STOCK!$E104&lt;STOCK!$F104,"rupture de stock","")</f>
        <v/>
      </c>
      <c r="H104" s="17" t="str">
        <f>IF(A104="","",SUMIF(FACTURE!A$10:A$40,A104,FACTURE!$C$10:$C$40))</f>
        <v/>
      </c>
      <c r="I104" s="17" t="str">
        <f t="shared" si="1"/>
        <v/>
      </c>
    </row>
    <row r="105" spans="5:9" x14ac:dyDescent="0.25">
      <c r="E105" s="17" t="s">
        <v>81</v>
      </c>
      <c r="G105" s="17" t="str">
        <f>IF(STOCK!$E105&lt;STOCK!$F105,"rupture de stock","")</f>
        <v/>
      </c>
      <c r="H105" s="17" t="str">
        <f>IF(A105="","",SUMIF(FACTURE!A$10:A$40,A105,FACTURE!$C$10:$C$40))</f>
        <v/>
      </c>
      <c r="I105" s="17" t="str">
        <f t="shared" si="1"/>
        <v/>
      </c>
    </row>
    <row r="106" spans="5:9" x14ac:dyDescent="0.25">
      <c r="E106" s="17" t="s">
        <v>81</v>
      </c>
      <c r="G106" s="17" t="str">
        <f>IF(STOCK!$E106&lt;STOCK!$F106,"rupture de stock","")</f>
        <v/>
      </c>
      <c r="H106" s="17" t="str">
        <f>IF(A106="","",SUMIF(FACTURE!A$10:A$40,A106,FACTURE!$C$10:$C$40))</f>
        <v/>
      </c>
      <c r="I106" s="17" t="str">
        <f t="shared" si="1"/>
        <v/>
      </c>
    </row>
    <row r="107" spans="5:9" x14ac:dyDescent="0.25">
      <c r="E107" s="17" t="s">
        <v>81</v>
      </c>
      <c r="G107" s="17" t="str">
        <f>IF(STOCK!$E107&lt;STOCK!$F107,"rupture de stock","")</f>
        <v/>
      </c>
      <c r="H107" s="17" t="str">
        <f>IF(A107="","",SUMIF(FACTURE!A$10:A$40,A107,FACTURE!$C$10:$C$40))</f>
        <v/>
      </c>
      <c r="I107" s="17" t="str">
        <f t="shared" si="1"/>
        <v/>
      </c>
    </row>
    <row r="108" spans="5:9" x14ac:dyDescent="0.25">
      <c r="E108" s="17" t="s">
        <v>81</v>
      </c>
      <c r="G108" s="17" t="str">
        <f>IF(STOCK!$E108&lt;STOCK!$F108,"rupture de stock","")</f>
        <v/>
      </c>
      <c r="H108" s="17" t="str">
        <f>IF(A108="","",SUMIF(FACTURE!A$10:A$40,A108,FACTURE!$C$10:$C$40))</f>
        <v/>
      </c>
      <c r="I108" s="17" t="str">
        <f t="shared" si="1"/>
        <v/>
      </c>
    </row>
    <row r="109" spans="5:9" x14ac:dyDescent="0.25">
      <c r="E109" s="17" t="s">
        <v>81</v>
      </c>
      <c r="G109" s="17" t="str">
        <f>IF(STOCK!$E109&lt;STOCK!$F109,"rupture de stock","")</f>
        <v/>
      </c>
      <c r="H109" s="17" t="str">
        <f>IF(A109="","",SUMIF(FACTURE!A$10:A$40,A109,FACTURE!$C$10:$C$40))</f>
        <v/>
      </c>
      <c r="I109" s="17" t="str">
        <f t="shared" si="1"/>
        <v/>
      </c>
    </row>
    <row r="110" spans="5:9" x14ac:dyDescent="0.25">
      <c r="E110" s="17" t="s">
        <v>81</v>
      </c>
      <c r="G110" s="17" t="str">
        <f>IF(STOCK!$E110&lt;STOCK!$F110,"rupture de stock","")</f>
        <v/>
      </c>
      <c r="H110" s="17" t="str">
        <f>IF(A110="","",SUMIF(FACTURE!A$10:A$40,A110,FACTURE!$C$10:$C$40))</f>
        <v/>
      </c>
      <c r="I110" s="17" t="str">
        <f t="shared" si="1"/>
        <v/>
      </c>
    </row>
    <row r="111" spans="5:9" x14ac:dyDescent="0.25">
      <c r="E111" s="17" t="s">
        <v>81</v>
      </c>
      <c r="G111" s="17" t="str">
        <f>IF(STOCK!$E111&lt;STOCK!$F111,"rupture de stock","")</f>
        <v/>
      </c>
      <c r="H111" s="17" t="str">
        <f>IF(A111="","",SUMIF(FACTURE!A$10:A$40,A111,FACTURE!$C$10:$C$40))</f>
        <v/>
      </c>
      <c r="I111" s="17" t="str">
        <f t="shared" si="1"/>
        <v/>
      </c>
    </row>
    <row r="112" spans="5:9" x14ac:dyDescent="0.25">
      <c r="E112" s="17" t="s">
        <v>81</v>
      </c>
      <c r="G112" s="17" t="str">
        <f>IF(STOCK!$E112&lt;STOCK!$F112,"rupture de stock","")</f>
        <v/>
      </c>
      <c r="H112" s="17" t="str">
        <f>IF(A112="","",SUMIF(FACTURE!A$10:A$40,A112,FACTURE!$C$10:$C$40))</f>
        <v/>
      </c>
      <c r="I112" s="17" t="str">
        <f t="shared" si="1"/>
        <v/>
      </c>
    </row>
    <row r="113" spans="5:9" x14ac:dyDescent="0.25">
      <c r="E113" s="17" t="s">
        <v>81</v>
      </c>
      <c r="G113" s="17" t="str">
        <f>IF(STOCK!$E113&lt;STOCK!$F113,"rupture de stock","")</f>
        <v/>
      </c>
      <c r="H113" s="17" t="str">
        <f>IF(A113="","",SUMIF(FACTURE!A$10:A$40,A113,FACTURE!$C$10:$C$40))</f>
        <v/>
      </c>
      <c r="I113" s="17" t="str">
        <f t="shared" si="1"/>
        <v/>
      </c>
    </row>
    <row r="114" spans="5:9" x14ac:dyDescent="0.25">
      <c r="E114" s="17" t="s">
        <v>81</v>
      </c>
      <c r="G114" s="17" t="str">
        <f>IF(STOCK!$E114&lt;STOCK!$F114,"rupture de stock","")</f>
        <v/>
      </c>
      <c r="H114" s="17" t="str">
        <f>IF(A114="","",SUMIF(FACTURE!A$10:A$40,A114,FACTURE!$C$10:$C$40))</f>
        <v/>
      </c>
      <c r="I114" s="17" t="str">
        <f t="shared" si="1"/>
        <v/>
      </c>
    </row>
    <row r="115" spans="5:9" x14ac:dyDescent="0.25">
      <c r="E115" s="17" t="s">
        <v>81</v>
      </c>
      <c r="G115" s="17" t="str">
        <f>IF(STOCK!$E115&lt;STOCK!$F115,"rupture de stock","")</f>
        <v/>
      </c>
      <c r="H115" s="17" t="str">
        <f>IF(A115="","",SUMIF(FACTURE!A$10:A$40,A115,FACTURE!$C$10:$C$40))</f>
        <v/>
      </c>
      <c r="I115" s="17" t="str">
        <f t="shared" si="1"/>
        <v/>
      </c>
    </row>
    <row r="116" spans="5:9" x14ac:dyDescent="0.25">
      <c r="E116" s="17" t="s">
        <v>81</v>
      </c>
      <c r="G116" s="17" t="str">
        <f>IF(STOCK!$E116&lt;STOCK!$F116,"rupture de stock","")</f>
        <v/>
      </c>
      <c r="H116" s="17" t="str">
        <f>IF(A116="","",SUMIF(FACTURE!A$10:A$40,A116,FACTURE!$C$10:$C$40))</f>
        <v/>
      </c>
      <c r="I116" s="17" t="str">
        <f t="shared" si="1"/>
        <v/>
      </c>
    </row>
    <row r="117" spans="5:9" x14ac:dyDescent="0.25">
      <c r="E117" s="17" t="s">
        <v>81</v>
      </c>
      <c r="G117" s="17" t="str">
        <f>IF(STOCK!$E117&lt;STOCK!$F117,"rupture de stock","")</f>
        <v/>
      </c>
      <c r="H117" s="17" t="str">
        <f>IF(A117="","",SUMIF(FACTURE!A$10:A$40,A117,FACTURE!$C$10:$C$40))</f>
        <v/>
      </c>
      <c r="I117" s="17" t="str">
        <f t="shared" si="1"/>
        <v/>
      </c>
    </row>
    <row r="118" spans="5:9" x14ac:dyDescent="0.25">
      <c r="E118" s="17" t="s">
        <v>81</v>
      </c>
      <c r="G118" s="17" t="str">
        <f>IF(STOCK!$E118&lt;STOCK!$F118,"rupture de stock","")</f>
        <v/>
      </c>
      <c r="H118" s="17" t="str">
        <f>IF(A118="","",SUMIF(FACTURE!A$10:A$40,A118,FACTURE!$C$10:$C$40))</f>
        <v/>
      </c>
      <c r="I118" s="17" t="str">
        <f t="shared" si="1"/>
        <v/>
      </c>
    </row>
    <row r="119" spans="5:9" x14ac:dyDescent="0.25">
      <c r="E119" s="17" t="s">
        <v>81</v>
      </c>
      <c r="G119" s="17" t="str">
        <f>IF(STOCK!$E119&lt;STOCK!$F119,"rupture de stock","")</f>
        <v/>
      </c>
      <c r="H119" s="17" t="str">
        <f>IF(A119="","",SUMIF(FACTURE!A$10:A$40,A119,FACTURE!$C$10:$C$40))</f>
        <v/>
      </c>
      <c r="I119" s="17" t="str">
        <f t="shared" si="1"/>
        <v/>
      </c>
    </row>
    <row r="120" spans="5:9" x14ac:dyDescent="0.25">
      <c r="E120" s="17" t="s">
        <v>81</v>
      </c>
      <c r="G120" s="17" t="str">
        <f>IF(STOCK!$E120&lt;STOCK!$F120,"rupture de stock","")</f>
        <v/>
      </c>
      <c r="H120" s="17" t="str">
        <f>IF(A120="","",SUMIF(FACTURE!A$10:A$40,A120,FACTURE!$C$10:$C$40))</f>
        <v/>
      </c>
      <c r="I120" s="17" t="str">
        <f t="shared" si="1"/>
        <v/>
      </c>
    </row>
    <row r="121" spans="5:9" x14ac:dyDescent="0.25">
      <c r="E121" s="17" t="s">
        <v>81</v>
      </c>
      <c r="G121" s="17" t="str">
        <f>IF(STOCK!$E121&lt;STOCK!$F121,"rupture de stock","")</f>
        <v/>
      </c>
      <c r="H121" s="17" t="str">
        <f>IF(A121="","",SUMIF(FACTURE!A$10:A$40,A121,FACTURE!$C$10:$C$40))</f>
        <v/>
      </c>
      <c r="I121" s="17" t="str">
        <f t="shared" si="1"/>
        <v/>
      </c>
    </row>
    <row r="122" spans="5:9" x14ac:dyDescent="0.25">
      <c r="E122" s="17" t="s">
        <v>81</v>
      </c>
      <c r="G122" s="17" t="str">
        <f>IF(STOCK!$E122&lt;STOCK!$F122,"rupture de stock","")</f>
        <v/>
      </c>
      <c r="H122" s="17" t="str">
        <f>IF(A122="","",SUMIF(FACTURE!A$10:A$40,A122,FACTURE!$C$10:$C$40))</f>
        <v/>
      </c>
      <c r="I122" s="17" t="str">
        <f t="shared" si="1"/>
        <v/>
      </c>
    </row>
    <row r="123" spans="5:9" x14ac:dyDescent="0.25">
      <c r="E123" s="17" t="s">
        <v>81</v>
      </c>
      <c r="G123" s="17" t="str">
        <f>IF(STOCK!$E123&lt;STOCK!$F123,"rupture de stock","")</f>
        <v/>
      </c>
      <c r="H123" s="17" t="str">
        <f>IF(A123="","",SUMIF(FACTURE!A$10:A$40,A123,FACTURE!$C$10:$C$40))</f>
        <v/>
      </c>
      <c r="I123" s="17" t="str">
        <f t="shared" si="1"/>
        <v/>
      </c>
    </row>
    <row r="124" spans="5:9" x14ac:dyDescent="0.25">
      <c r="E124" s="17" t="s">
        <v>81</v>
      </c>
      <c r="G124" s="17" t="str">
        <f>IF(STOCK!$E124&lt;STOCK!$F124,"rupture de stock","")</f>
        <v/>
      </c>
      <c r="H124" s="17" t="str">
        <f>IF(A124="","",SUMIF(FACTURE!A$10:A$40,A124,FACTURE!$C$10:$C$40))</f>
        <v/>
      </c>
      <c r="I124" s="17" t="str">
        <f t="shared" si="1"/>
        <v/>
      </c>
    </row>
    <row r="125" spans="5:9" x14ac:dyDescent="0.25">
      <c r="E125" s="17" t="s">
        <v>81</v>
      </c>
      <c r="G125" s="17" t="str">
        <f>IF(STOCK!$E125&lt;STOCK!$F125,"rupture de stock","")</f>
        <v/>
      </c>
      <c r="H125" s="17" t="str">
        <f>IF(A125="","",SUMIF(FACTURE!A$10:A$40,A125,FACTURE!$C$10:$C$40))</f>
        <v/>
      </c>
      <c r="I125" s="17" t="str">
        <f t="shared" si="1"/>
        <v/>
      </c>
    </row>
    <row r="126" spans="5:9" x14ac:dyDescent="0.25">
      <c r="E126" s="17" t="s">
        <v>81</v>
      </c>
      <c r="G126" s="17" t="str">
        <f>IF(STOCK!$E126&lt;STOCK!$F126,"rupture de stock","")</f>
        <v/>
      </c>
      <c r="H126" s="17" t="str">
        <f>IF(A126="","",SUMIF(FACTURE!A$10:A$40,A126,FACTURE!$C$10:$C$40))</f>
        <v/>
      </c>
      <c r="I126" s="17" t="str">
        <f t="shared" si="1"/>
        <v/>
      </c>
    </row>
    <row r="127" spans="5:9" x14ac:dyDescent="0.25">
      <c r="E127" s="17" t="s">
        <v>81</v>
      </c>
      <c r="G127" s="17" t="str">
        <f>IF(STOCK!$E127&lt;STOCK!$F127,"rupture de stock","")</f>
        <v/>
      </c>
      <c r="H127" s="17" t="str">
        <f>IF(A127="","",SUMIF(FACTURE!A$10:A$40,A127,FACTURE!$C$10:$C$40))</f>
        <v/>
      </c>
      <c r="I127" s="17" t="str">
        <f t="shared" si="1"/>
        <v/>
      </c>
    </row>
    <row r="128" spans="5:9" x14ac:dyDescent="0.25">
      <c r="E128" s="17" t="s">
        <v>81</v>
      </c>
      <c r="G128" s="17" t="str">
        <f>IF(STOCK!$E128&lt;STOCK!$F128,"rupture de stock","")</f>
        <v/>
      </c>
      <c r="H128" s="17" t="str">
        <f>IF(A128="","",SUMIF(FACTURE!A$10:A$40,A128,FACTURE!$C$10:$C$40))</f>
        <v/>
      </c>
      <c r="I128" s="17" t="str">
        <f t="shared" si="1"/>
        <v/>
      </c>
    </row>
    <row r="129" spans="5:9" x14ac:dyDescent="0.25">
      <c r="E129" s="17" t="s">
        <v>81</v>
      </c>
      <c r="G129" s="17" t="str">
        <f>IF(STOCK!$E129&lt;STOCK!$F129,"rupture de stock","")</f>
        <v/>
      </c>
      <c r="H129" s="17" t="str">
        <f>IF(A129="","",SUMIF(FACTURE!A$10:A$40,A129,FACTURE!$C$10:$C$40))</f>
        <v/>
      </c>
      <c r="I129" s="17" t="str">
        <f t="shared" si="1"/>
        <v/>
      </c>
    </row>
    <row r="130" spans="5:9" x14ac:dyDescent="0.25">
      <c r="E130" s="17" t="s">
        <v>81</v>
      </c>
      <c r="G130" s="17" t="str">
        <f>IF(STOCK!$E130&lt;STOCK!$F130,"rupture de stock","")</f>
        <v/>
      </c>
      <c r="H130" s="17" t="str">
        <f>IF(A130="","",SUMIF(FACTURE!A$10:A$40,A130,FACTURE!$C$10:$C$40))</f>
        <v/>
      </c>
      <c r="I130" s="17" t="str">
        <f t="shared" si="1"/>
        <v/>
      </c>
    </row>
    <row r="131" spans="5:9" x14ac:dyDescent="0.25">
      <c r="E131" s="17" t="s">
        <v>81</v>
      </c>
      <c r="G131" s="17" t="str">
        <f>IF(STOCK!$E131&lt;STOCK!$F131,"rupture de stock","")</f>
        <v/>
      </c>
      <c r="H131" s="17" t="str">
        <f>IF(A131="","",SUMIF(FACTURE!A$10:A$40,A131,FACTURE!$C$10:$C$40))</f>
        <v/>
      </c>
      <c r="I131" s="17" t="str">
        <f t="shared" ref="I131:I194" si="2">IF(A131="","",E131-H131)</f>
        <v/>
      </c>
    </row>
    <row r="132" spans="5:9" x14ac:dyDescent="0.25">
      <c r="E132" s="17" t="s">
        <v>81</v>
      </c>
      <c r="G132" s="17" t="str">
        <f>IF(STOCK!$E132&lt;STOCK!$F132,"rupture de stock","")</f>
        <v/>
      </c>
      <c r="H132" s="17" t="str">
        <f>IF(A132="","",SUMIF(FACTURE!A$10:A$40,A132,FACTURE!$C$10:$C$40))</f>
        <v/>
      </c>
      <c r="I132" s="17" t="str">
        <f t="shared" si="2"/>
        <v/>
      </c>
    </row>
    <row r="133" spans="5:9" x14ac:dyDescent="0.25">
      <c r="E133" s="17" t="s">
        <v>81</v>
      </c>
      <c r="G133" s="17" t="str">
        <f>IF(STOCK!$E133&lt;STOCK!$F133,"rupture de stock","")</f>
        <v/>
      </c>
      <c r="H133" s="17" t="str">
        <f>IF(A133="","",SUMIF(FACTURE!A$10:A$40,A133,FACTURE!$C$10:$C$40))</f>
        <v/>
      </c>
      <c r="I133" s="17" t="str">
        <f t="shared" si="2"/>
        <v/>
      </c>
    </row>
    <row r="134" spans="5:9" x14ac:dyDescent="0.25">
      <c r="E134" s="17" t="s">
        <v>81</v>
      </c>
      <c r="G134" s="17" t="str">
        <f>IF(STOCK!$E134&lt;STOCK!$F134,"rupture de stock","")</f>
        <v/>
      </c>
      <c r="H134" s="17" t="str">
        <f>IF(A134="","",SUMIF(FACTURE!A$10:A$40,A134,FACTURE!$C$10:$C$40))</f>
        <v/>
      </c>
      <c r="I134" s="17" t="str">
        <f t="shared" si="2"/>
        <v/>
      </c>
    </row>
    <row r="135" spans="5:9" x14ac:dyDescent="0.25">
      <c r="E135" s="17" t="s">
        <v>81</v>
      </c>
      <c r="G135" s="17" t="str">
        <f>IF(STOCK!$E135&lt;STOCK!$F135,"rupture de stock","")</f>
        <v/>
      </c>
      <c r="H135" s="17" t="str">
        <f>IF(A135="","",SUMIF(FACTURE!A$10:A$40,A135,FACTURE!$C$10:$C$40))</f>
        <v/>
      </c>
      <c r="I135" s="17" t="str">
        <f t="shared" si="2"/>
        <v/>
      </c>
    </row>
    <row r="136" spans="5:9" x14ac:dyDescent="0.25">
      <c r="E136" s="17" t="s">
        <v>81</v>
      </c>
      <c r="G136" s="17" t="str">
        <f>IF(STOCK!$E136&lt;STOCK!$F136,"rupture de stock","")</f>
        <v/>
      </c>
      <c r="H136" s="17" t="str">
        <f>IF(A136="","",SUMIF(FACTURE!A$10:A$40,A136,FACTURE!$C$10:$C$40))</f>
        <v/>
      </c>
      <c r="I136" s="17" t="str">
        <f t="shared" si="2"/>
        <v/>
      </c>
    </row>
    <row r="137" spans="5:9" x14ac:dyDescent="0.25">
      <c r="E137" s="17" t="s">
        <v>81</v>
      </c>
      <c r="G137" s="17" t="str">
        <f>IF(STOCK!$E137&lt;STOCK!$F137,"rupture de stock","")</f>
        <v/>
      </c>
      <c r="H137" s="17" t="str">
        <f>IF(A137="","",SUMIF(FACTURE!A$10:A$40,A137,FACTURE!$C$10:$C$40))</f>
        <v/>
      </c>
      <c r="I137" s="17" t="str">
        <f t="shared" si="2"/>
        <v/>
      </c>
    </row>
    <row r="138" spans="5:9" x14ac:dyDescent="0.25">
      <c r="E138" s="17" t="s">
        <v>81</v>
      </c>
      <c r="G138" s="17" t="str">
        <f>IF(STOCK!$E138&lt;STOCK!$F138,"rupture de stock","")</f>
        <v/>
      </c>
      <c r="H138" s="17" t="str">
        <f>IF(A138="","",SUMIF(FACTURE!A$10:A$40,A138,FACTURE!$C$10:$C$40))</f>
        <v/>
      </c>
      <c r="I138" s="17" t="str">
        <f t="shared" si="2"/>
        <v/>
      </c>
    </row>
    <row r="139" spans="5:9" x14ac:dyDescent="0.25">
      <c r="E139" s="17" t="s">
        <v>81</v>
      </c>
      <c r="G139" s="17" t="str">
        <f>IF(STOCK!$E139&lt;STOCK!$F139,"rupture de stock","")</f>
        <v/>
      </c>
      <c r="H139" s="17" t="str">
        <f>IF(A139="","",SUMIF(FACTURE!A$10:A$40,A139,FACTURE!$C$10:$C$40))</f>
        <v/>
      </c>
      <c r="I139" s="17" t="str">
        <f t="shared" si="2"/>
        <v/>
      </c>
    </row>
    <row r="140" spans="5:9" x14ac:dyDescent="0.25">
      <c r="E140" s="17" t="s">
        <v>81</v>
      </c>
      <c r="G140" s="17" t="str">
        <f>IF(STOCK!$E140&lt;STOCK!$F140,"rupture de stock","")</f>
        <v/>
      </c>
      <c r="H140" s="17" t="str">
        <f>IF(A140="","",SUMIF(FACTURE!A$10:A$40,A140,FACTURE!$C$10:$C$40))</f>
        <v/>
      </c>
      <c r="I140" s="17" t="str">
        <f t="shared" si="2"/>
        <v/>
      </c>
    </row>
    <row r="141" spans="5:9" x14ac:dyDescent="0.25">
      <c r="E141" s="17" t="s">
        <v>81</v>
      </c>
      <c r="G141" s="17" t="str">
        <f>IF(STOCK!$E141&lt;STOCK!$F141,"rupture de stock","")</f>
        <v/>
      </c>
      <c r="H141" s="17" t="str">
        <f>IF(A141="","",SUMIF(FACTURE!A$10:A$40,A141,FACTURE!$C$10:$C$40))</f>
        <v/>
      </c>
      <c r="I141" s="17" t="str">
        <f t="shared" si="2"/>
        <v/>
      </c>
    </row>
    <row r="142" spans="5:9" x14ac:dyDescent="0.25">
      <c r="E142" s="17" t="s">
        <v>81</v>
      </c>
      <c r="G142" s="17" t="str">
        <f>IF(STOCK!$E142&lt;STOCK!$F142,"rupture de stock","")</f>
        <v/>
      </c>
      <c r="H142" s="17" t="str">
        <f>IF(A142="","",SUMIF(FACTURE!A$10:A$40,A142,FACTURE!$C$10:$C$40))</f>
        <v/>
      </c>
      <c r="I142" s="17" t="str">
        <f t="shared" si="2"/>
        <v/>
      </c>
    </row>
    <row r="143" spans="5:9" x14ac:dyDescent="0.25">
      <c r="E143" s="17" t="s">
        <v>81</v>
      </c>
      <c r="G143" s="17" t="str">
        <f>IF(STOCK!$E143&lt;STOCK!$F143,"rupture de stock","")</f>
        <v/>
      </c>
      <c r="H143" s="17" t="str">
        <f>IF(A143="","",SUMIF(FACTURE!A$10:A$40,A143,FACTURE!$C$10:$C$40))</f>
        <v/>
      </c>
      <c r="I143" s="17" t="str">
        <f t="shared" si="2"/>
        <v/>
      </c>
    </row>
    <row r="144" spans="5:9" x14ac:dyDescent="0.25">
      <c r="E144" s="17" t="s">
        <v>81</v>
      </c>
      <c r="G144" s="17" t="str">
        <f>IF(STOCK!$E144&lt;STOCK!$F144,"rupture de stock","")</f>
        <v/>
      </c>
      <c r="H144" s="17" t="str">
        <f>IF(A144="","",SUMIF(FACTURE!A$10:A$40,A144,FACTURE!$C$10:$C$40))</f>
        <v/>
      </c>
      <c r="I144" s="17" t="str">
        <f t="shared" si="2"/>
        <v/>
      </c>
    </row>
    <row r="145" spans="5:9" x14ac:dyDescent="0.25">
      <c r="E145" s="17" t="s">
        <v>81</v>
      </c>
      <c r="G145" s="17" t="str">
        <f>IF(STOCK!$E145&lt;STOCK!$F145,"rupture de stock","")</f>
        <v/>
      </c>
      <c r="H145" s="17" t="str">
        <f>IF(A145="","",SUMIF(FACTURE!A$10:A$40,A145,FACTURE!$C$10:$C$40))</f>
        <v/>
      </c>
      <c r="I145" s="17" t="str">
        <f t="shared" si="2"/>
        <v/>
      </c>
    </row>
    <row r="146" spans="5:9" x14ac:dyDescent="0.25">
      <c r="E146" s="17" t="s">
        <v>81</v>
      </c>
      <c r="G146" s="17" t="str">
        <f>IF(STOCK!$E146&lt;STOCK!$F146,"rupture de stock","")</f>
        <v/>
      </c>
      <c r="H146" s="17" t="str">
        <f>IF(A146="","",SUMIF(FACTURE!A$10:A$40,A146,FACTURE!$C$10:$C$40))</f>
        <v/>
      </c>
      <c r="I146" s="17" t="str">
        <f t="shared" si="2"/>
        <v/>
      </c>
    </row>
    <row r="147" spans="5:9" x14ac:dyDescent="0.25">
      <c r="E147" s="17" t="s">
        <v>81</v>
      </c>
      <c r="G147" s="17" t="str">
        <f>IF(STOCK!$E147&lt;STOCK!$F147,"rupture de stock","")</f>
        <v/>
      </c>
      <c r="H147" s="17" t="str">
        <f>IF(A147="","",SUMIF(FACTURE!A$10:A$40,A147,FACTURE!$C$10:$C$40))</f>
        <v/>
      </c>
      <c r="I147" s="17" t="str">
        <f t="shared" si="2"/>
        <v/>
      </c>
    </row>
    <row r="148" spans="5:9" x14ac:dyDescent="0.25">
      <c r="E148" s="17" t="s">
        <v>81</v>
      </c>
      <c r="G148" s="17" t="str">
        <f>IF(STOCK!$E148&lt;STOCK!$F148,"rupture de stock","")</f>
        <v/>
      </c>
      <c r="H148" s="17" t="str">
        <f>IF(A148="","",SUMIF(FACTURE!A$10:A$40,A148,FACTURE!$C$10:$C$40))</f>
        <v/>
      </c>
      <c r="I148" s="17" t="str">
        <f t="shared" si="2"/>
        <v/>
      </c>
    </row>
    <row r="149" spans="5:9" x14ac:dyDescent="0.25">
      <c r="E149" s="17" t="s">
        <v>81</v>
      </c>
      <c r="G149" s="17" t="str">
        <f>IF(STOCK!$E149&lt;STOCK!$F149,"rupture de stock","")</f>
        <v/>
      </c>
      <c r="H149" s="17" t="str">
        <f>IF(A149="","",SUMIF(FACTURE!A$10:A$40,A149,FACTURE!$C$10:$C$40))</f>
        <v/>
      </c>
      <c r="I149" s="17" t="str">
        <f t="shared" si="2"/>
        <v/>
      </c>
    </row>
    <row r="150" spans="5:9" x14ac:dyDescent="0.25">
      <c r="E150" s="17" t="s">
        <v>81</v>
      </c>
      <c r="G150" s="17" t="str">
        <f>IF(STOCK!$E150&lt;STOCK!$F150,"rupture de stock","")</f>
        <v/>
      </c>
      <c r="H150" s="17" t="str">
        <f>IF(A150="","",SUMIF(FACTURE!A$10:A$40,A150,FACTURE!$C$10:$C$40))</f>
        <v/>
      </c>
      <c r="I150" s="17" t="str">
        <f t="shared" si="2"/>
        <v/>
      </c>
    </row>
    <row r="151" spans="5:9" x14ac:dyDescent="0.25">
      <c r="E151" s="17" t="s">
        <v>81</v>
      </c>
      <c r="G151" s="17" t="str">
        <f>IF(STOCK!$E151&lt;STOCK!$F151,"rupture de stock","")</f>
        <v/>
      </c>
      <c r="H151" s="17" t="str">
        <f>IF(A151="","",SUMIF(FACTURE!A$10:A$40,A151,FACTURE!$C$10:$C$40))</f>
        <v/>
      </c>
      <c r="I151" s="17" t="str">
        <f t="shared" si="2"/>
        <v/>
      </c>
    </row>
    <row r="152" spans="5:9" x14ac:dyDescent="0.25">
      <c r="E152" s="17" t="s">
        <v>81</v>
      </c>
      <c r="G152" s="17" t="str">
        <f>IF(STOCK!$E152&lt;STOCK!$F152,"rupture de stock","")</f>
        <v/>
      </c>
      <c r="H152" s="17" t="str">
        <f>IF(A152="","",SUMIF(FACTURE!A$10:A$40,A152,FACTURE!$C$10:$C$40))</f>
        <v/>
      </c>
      <c r="I152" s="17" t="str">
        <f t="shared" si="2"/>
        <v/>
      </c>
    </row>
    <row r="153" spans="5:9" x14ac:dyDescent="0.25">
      <c r="E153" s="17" t="s">
        <v>81</v>
      </c>
      <c r="G153" s="17" t="str">
        <f>IF(STOCK!$E153&lt;STOCK!$F153,"rupture de stock","")</f>
        <v/>
      </c>
      <c r="H153" s="17" t="str">
        <f>IF(A153="","",SUMIF(FACTURE!A$10:A$40,A153,FACTURE!$C$10:$C$40))</f>
        <v/>
      </c>
      <c r="I153" s="17" t="str">
        <f t="shared" si="2"/>
        <v/>
      </c>
    </row>
    <row r="154" spans="5:9" x14ac:dyDescent="0.25">
      <c r="E154" s="17" t="s">
        <v>81</v>
      </c>
      <c r="G154" s="17" t="str">
        <f>IF(STOCK!$E154&lt;STOCK!$F154,"rupture de stock","")</f>
        <v/>
      </c>
      <c r="H154" s="17" t="str">
        <f>IF(A154="","",SUMIF(FACTURE!A$10:A$40,A154,FACTURE!$C$10:$C$40))</f>
        <v/>
      </c>
      <c r="I154" s="17" t="str">
        <f t="shared" si="2"/>
        <v/>
      </c>
    </row>
    <row r="155" spans="5:9" x14ac:dyDescent="0.25">
      <c r="E155" s="17" t="s">
        <v>81</v>
      </c>
      <c r="G155" s="17" t="str">
        <f>IF(STOCK!$E155&lt;STOCK!$F155,"rupture de stock","")</f>
        <v/>
      </c>
      <c r="H155" s="17" t="str">
        <f>IF(A155="","",SUMIF(FACTURE!A$10:A$40,A155,FACTURE!$C$10:$C$40))</f>
        <v/>
      </c>
      <c r="I155" s="17" t="str">
        <f t="shared" si="2"/>
        <v/>
      </c>
    </row>
    <row r="156" spans="5:9" x14ac:dyDescent="0.25">
      <c r="E156" s="17" t="s">
        <v>81</v>
      </c>
      <c r="G156" s="17" t="str">
        <f>IF(STOCK!$E156&lt;STOCK!$F156,"rupture de stock","")</f>
        <v/>
      </c>
      <c r="H156" s="17" t="str">
        <f>IF(A156="","",SUMIF(FACTURE!A$10:A$40,A156,FACTURE!$C$10:$C$40))</f>
        <v/>
      </c>
      <c r="I156" s="17" t="str">
        <f t="shared" si="2"/>
        <v/>
      </c>
    </row>
    <row r="157" spans="5:9" x14ac:dyDescent="0.25">
      <c r="E157" s="17" t="s">
        <v>81</v>
      </c>
      <c r="G157" s="17" t="str">
        <f>IF(STOCK!$E157&lt;STOCK!$F157,"rupture de stock","")</f>
        <v/>
      </c>
      <c r="H157" s="17" t="str">
        <f>IF(A157="","",SUMIF(FACTURE!A$10:A$40,A157,FACTURE!$C$10:$C$40))</f>
        <v/>
      </c>
      <c r="I157" s="17" t="str">
        <f t="shared" si="2"/>
        <v/>
      </c>
    </row>
    <row r="158" spans="5:9" x14ac:dyDescent="0.25">
      <c r="E158" s="17" t="s">
        <v>81</v>
      </c>
      <c r="G158" s="17" t="str">
        <f>IF(STOCK!$E158&lt;STOCK!$F158,"rupture de stock","")</f>
        <v/>
      </c>
      <c r="H158" s="17" t="str">
        <f>IF(A158="","",SUMIF(FACTURE!A$10:A$40,A158,FACTURE!$C$10:$C$40))</f>
        <v/>
      </c>
      <c r="I158" s="17" t="str">
        <f t="shared" si="2"/>
        <v/>
      </c>
    </row>
    <row r="159" spans="5:9" x14ac:dyDescent="0.25">
      <c r="E159" s="17" t="s">
        <v>81</v>
      </c>
      <c r="G159" s="17" t="str">
        <f>IF(STOCK!$E159&lt;STOCK!$F159,"rupture de stock","")</f>
        <v/>
      </c>
      <c r="H159" s="17" t="str">
        <f>IF(A159="","",SUMIF(FACTURE!A$10:A$40,A159,FACTURE!$C$10:$C$40))</f>
        <v/>
      </c>
      <c r="I159" s="17" t="str">
        <f t="shared" si="2"/>
        <v/>
      </c>
    </row>
    <row r="160" spans="5:9" x14ac:dyDescent="0.25">
      <c r="E160" s="17" t="s">
        <v>81</v>
      </c>
      <c r="G160" s="17" t="str">
        <f>IF(STOCK!$E160&lt;STOCK!$F160,"rupture de stock","")</f>
        <v/>
      </c>
      <c r="H160" s="17" t="str">
        <f>IF(A160="","",SUMIF(FACTURE!A$10:A$40,A160,FACTURE!$C$10:$C$40))</f>
        <v/>
      </c>
      <c r="I160" s="17" t="str">
        <f t="shared" si="2"/>
        <v/>
      </c>
    </row>
    <row r="161" spans="5:9" x14ac:dyDescent="0.25">
      <c r="E161" s="17" t="s">
        <v>81</v>
      </c>
      <c r="G161" s="17" t="str">
        <f>IF(STOCK!$E161&lt;STOCK!$F161,"rupture de stock","")</f>
        <v/>
      </c>
      <c r="H161" s="17" t="str">
        <f>IF(A161="","",SUMIF(FACTURE!A$10:A$40,A161,FACTURE!$C$10:$C$40))</f>
        <v/>
      </c>
      <c r="I161" s="17" t="str">
        <f t="shared" si="2"/>
        <v/>
      </c>
    </row>
    <row r="162" spans="5:9" x14ac:dyDescent="0.25">
      <c r="E162" s="17" t="s">
        <v>81</v>
      </c>
      <c r="G162" s="17" t="str">
        <f>IF(STOCK!$E162&lt;STOCK!$F162,"rupture de stock","")</f>
        <v/>
      </c>
      <c r="H162" s="17" t="str">
        <f>IF(A162="","",SUMIF(FACTURE!A$10:A$40,A162,FACTURE!$C$10:$C$40))</f>
        <v/>
      </c>
      <c r="I162" s="17" t="str">
        <f t="shared" si="2"/>
        <v/>
      </c>
    </row>
    <row r="163" spans="5:9" x14ac:dyDescent="0.25">
      <c r="E163" s="17" t="s">
        <v>81</v>
      </c>
      <c r="G163" s="17" t="str">
        <f>IF(STOCK!$E163&lt;STOCK!$F163,"rupture de stock","")</f>
        <v/>
      </c>
      <c r="H163" s="17" t="str">
        <f>IF(A163="","",SUMIF(FACTURE!A$10:A$40,A163,FACTURE!$C$10:$C$40))</f>
        <v/>
      </c>
      <c r="I163" s="17" t="str">
        <f t="shared" si="2"/>
        <v/>
      </c>
    </row>
    <row r="164" spans="5:9" x14ac:dyDescent="0.25">
      <c r="E164" s="17" t="s">
        <v>81</v>
      </c>
      <c r="G164" s="17" t="str">
        <f>IF(STOCK!$E164&lt;STOCK!$F164,"rupture de stock","")</f>
        <v/>
      </c>
      <c r="H164" s="17" t="str">
        <f>IF(A164="","",SUMIF(FACTURE!A$10:A$40,A164,FACTURE!$C$10:$C$40))</f>
        <v/>
      </c>
      <c r="I164" s="17" t="str">
        <f t="shared" si="2"/>
        <v/>
      </c>
    </row>
    <row r="165" spans="5:9" x14ac:dyDescent="0.25">
      <c r="E165" s="17" t="s">
        <v>81</v>
      </c>
      <c r="G165" s="17" t="str">
        <f>IF(STOCK!$E165&lt;STOCK!$F165,"rupture de stock","")</f>
        <v/>
      </c>
      <c r="H165" s="17" t="str">
        <f>IF(A165="","",SUMIF(FACTURE!A$10:A$40,A165,FACTURE!$C$10:$C$40))</f>
        <v/>
      </c>
      <c r="I165" s="17" t="str">
        <f t="shared" si="2"/>
        <v/>
      </c>
    </row>
    <row r="166" spans="5:9" x14ac:dyDescent="0.25">
      <c r="E166" s="17" t="s">
        <v>81</v>
      </c>
      <c r="G166" s="17" t="str">
        <f>IF(STOCK!$E166&lt;STOCK!$F166,"rupture de stock","")</f>
        <v/>
      </c>
      <c r="H166" s="17" t="str">
        <f>IF(A166="","",SUMIF(FACTURE!A$10:A$40,A166,FACTURE!$C$10:$C$40))</f>
        <v/>
      </c>
      <c r="I166" s="17" t="str">
        <f t="shared" si="2"/>
        <v/>
      </c>
    </row>
    <row r="167" spans="5:9" x14ac:dyDescent="0.25">
      <c r="E167" s="17" t="s">
        <v>81</v>
      </c>
      <c r="G167" s="17" t="str">
        <f>IF(STOCK!$E167&lt;STOCK!$F167,"rupture de stock","")</f>
        <v/>
      </c>
      <c r="H167" s="17" t="str">
        <f>IF(A167="","",SUMIF(FACTURE!A$10:A$40,A167,FACTURE!$C$10:$C$40))</f>
        <v/>
      </c>
      <c r="I167" s="17" t="str">
        <f t="shared" si="2"/>
        <v/>
      </c>
    </row>
    <row r="168" spans="5:9" x14ac:dyDescent="0.25">
      <c r="E168" s="17" t="s">
        <v>81</v>
      </c>
      <c r="G168" s="17" t="str">
        <f>IF(STOCK!$E168&lt;STOCK!$F168,"rupture de stock","")</f>
        <v/>
      </c>
      <c r="H168" s="17" t="str">
        <f>IF(A168="","",SUMIF(FACTURE!A$10:A$40,A168,FACTURE!$C$10:$C$40))</f>
        <v/>
      </c>
      <c r="I168" s="17" t="str">
        <f t="shared" si="2"/>
        <v/>
      </c>
    </row>
    <row r="169" spans="5:9" x14ac:dyDescent="0.25">
      <c r="E169" s="17" t="s">
        <v>81</v>
      </c>
      <c r="G169" s="17" t="str">
        <f>IF(STOCK!$E169&lt;STOCK!$F169,"rupture de stock","")</f>
        <v/>
      </c>
      <c r="H169" s="17" t="str">
        <f>IF(A169="","",SUMIF(FACTURE!A$10:A$40,A169,FACTURE!$C$10:$C$40))</f>
        <v/>
      </c>
      <c r="I169" s="17" t="str">
        <f t="shared" si="2"/>
        <v/>
      </c>
    </row>
    <row r="170" spans="5:9" x14ac:dyDescent="0.25">
      <c r="E170" s="17" t="s">
        <v>81</v>
      </c>
      <c r="G170" s="17" t="str">
        <f>IF(STOCK!$E170&lt;STOCK!$F170,"rupture de stock","")</f>
        <v/>
      </c>
      <c r="H170" s="17" t="str">
        <f>IF(A170="","",SUMIF(FACTURE!A$10:A$40,A170,FACTURE!$C$10:$C$40))</f>
        <v/>
      </c>
      <c r="I170" s="17" t="str">
        <f t="shared" si="2"/>
        <v/>
      </c>
    </row>
    <row r="171" spans="5:9" x14ac:dyDescent="0.25">
      <c r="E171" s="17" t="s">
        <v>81</v>
      </c>
      <c r="G171" s="17" t="str">
        <f>IF(STOCK!$E171&lt;STOCK!$F171,"rupture de stock","")</f>
        <v/>
      </c>
      <c r="H171" s="17" t="str">
        <f>IF(A171="","",SUMIF(FACTURE!A$10:A$40,A171,FACTURE!$C$10:$C$40))</f>
        <v/>
      </c>
      <c r="I171" s="17" t="str">
        <f t="shared" si="2"/>
        <v/>
      </c>
    </row>
    <row r="172" spans="5:9" x14ac:dyDescent="0.25">
      <c r="E172" s="17" t="s">
        <v>81</v>
      </c>
      <c r="G172" s="17" t="str">
        <f>IF(STOCK!$E172&lt;STOCK!$F172,"rupture de stock","")</f>
        <v/>
      </c>
      <c r="H172" s="17" t="str">
        <f>IF(A172="","",SUMIF(FACTURE!A$10:A$40,A172,FACTURE!$C$10:$C$40))</f>
        <v/>
      </c>
      <c r="I172" s="17" t="str">
        <f t="shared" si="2"/>
        <v/>
      </c>
    </row>
    <row r="173" spans="5:9" x14ac:dyDescent="0.25">
      <c r="E173" s="17" t="s">
        <v>81</v>
      </c>
      <c r="G173" s="17" t="str">
        <f>IF(STOCK!$E173&lt;STOCK!$F173,"rupture de stock","")</f>
        <v/>
      </c>
      <c r="H173" s="17" t="str">
        <f>IF(A173="","",SUMIF(FACTURE!A$10:A$40,A173,FACTURE!$C$10:$C$40))</f>
        <v/>
      </c>
      <c r="I173" s="17" t="str">
        <f t="shared" si="2"/>
        <v/>
      </c>
    </row>
    <row r="174" spans="5:9" x14ac:dyDescent="0.25">
      <c r="E174" s="17" t="s">
        <v>81</v>
      </c>
      <c r="G174" s="17" t="str">
        <f>IF(STOCK!$E174&lt;STOCK!$F174,"rupture de stock","")</f>
        <v/>
      </c>
      <c r="H174" s="17" t="str">
        <f>IF(A174="","",SUMIF(FACTURE!A$10:A$40,A174,FACTURE!$C$10:$C$40))</f>
        <v/>
      </c>
      <c r="I174" s="17" t="str">
        <f t="shared" si="2"/>
        <v/>
      </c>
    </row>
    <row r="175" spans="5:9" x14ac:dyDescent="0.25">
      <c r="E175" s="17" t="s">
        <v>81</v>
      </c>
      <c r="G175" s="17" t="str">
        <f>IF(STOCK!$E175&lt;STOCK!$F175,"rupture de stock","")</f>
        <v/>
      </c>
      <c r="H175" s="17" t="str">
        <f>IF(A175="","",SUMIF(FACTURE!A$10:A$40,A175,FACTURE!$C$10:$C$40))</f>
        <v/>
      </c>
      <c r="I175" s="17" t="str">
        <f t="shared" si="2"/>
        <v/>
      </c>
    </row>
    <row r="176" spans="5:9" x14ac:dyDescent="0.25">
      <c r="E176" s="17" t="s">
        <v>81</v>
      </c>
      <c r="G176" s="17" t="str">
        <f>IF(STOCK!$E176&lt;STOCK!$F176,"rupture de stock","")</f>
        <v/>
      </c>
      <c r="H176" s="17" t="str">
        <f>IF(A176="","",SUMIF(FACTURE!A$10:A$40,A176,FACTURE!$C$10:$C$40))</f>
        <v/>
      </c>
      <c r="I176" s="17" t="str">
        <f t="shared" si="2"/>
        <v/>
      </c>
    </row>
    <row r="177" spans="5:9" x14ac:dyDescent="0.25">
      <c r="E177" s="17" t="s">
        <v>81</v>
      </c>
      <c r="G177" s="17" t="str">
        <f>IF(STOCK!$E177&lt;STOCK!$F177,"rupture de stock","")</f>
        <v/>
      </c>
      <c r="H177" s="17" t="str">
        <f>IF(A177="","",SUMIF(FACTURE!A$10:A$40,A177,FACTURE!$C$10:$C$40))</f>
        <v/>
      </c>
      <c r="I177" s="17" t="str">
        <f t="shared" si="2"/>
        <v/>
      </c>
    </row>
    <row r="178" spans="5:9" x14ac:dyDescent="0.25">
      <c r="E178" s="17" t="s">
        <v>81</v>
      </c>
      <c r="G178" s="17" t="str">
        <f>IF(STOCK!$E178&lt;STOCK!$F178,"rupture de stock","")</f>
        <v/>
      </c>
      <c r="H178" s="17" t="str">
        <f>IF(A178="","",SUMIF(FACTURE!A$10:A$40,A178,FACTURE!$C$10:$C$40))</f>
        <v/>
      </c>
      <c r="I178" s="17" t="str">
        <f t="shared" si="2"/>
        <v/>
      </c>
    </row>
    <row r="179" spans="5:9" x14ac:dyDescent="0.25">
      <c r="E179" s="17" t="s">
        <v>81</v>
      </c>
      <c r="G179" s="17" t="str">
        <f>IF(STOCK!$E179&lt;STOCK!$F179,"rupture de stock","")</f>
        <v/>
      </c>
      <c r="H179" s="17" t="str">
        <f>IF(A179="","",SUMIF(FACTURE!A$10:A$40,A179,FACTURE!$C$10:$C$40))</f>
        <v/>
      </c>
      <c r="I179" s="17" t="str">
        <f t="shared" si="2"/>
        <v/>
      </c>
    </row>
    <row r="180" spans="5:9" x14ac:dyDescent="0.25">
      <c r="E180" s="17" t="s">
        <v>81</v>
      </c>
      <c r="G180" s="17" t="str">
        <f>IF(STOCK!$E180&lt;STOCK!$F180,"rupture de stock","")</f>
        <v/>
      </c>
      <c r="H180" s="17" t="str">
        <f>IF(A180="","",SUMIF(FACTURE!A$10:A$40,A180,FACTURE!$C$10:$C$40))</f>
        <v/>
      </c>
      <c r="I180" s="17" t="str">
        <f t="shared" si="2"/>
        <v/>
      </c>
    </row>
    <row r="181" spans="5:9" x14ac:dyDescent="0.25">
      <c r="E181" s="17" t="s">
        <v>81</v>
      </c>
      <c r="G181" s="17" t="str">
        <f>IF(STOCK!$E181&lt;STOCK!$F181,"rupture de stock","")</f>
        <v/>
      </c>
      <c r="H181" s="17" t="str">
        <f>IF(A181="","",SUMIF(FACTURE!A$10:A$40,A181,FACTURE!$C$10:$C$40))</f>
        <v/>
      </c>
      <c r="I181" s="17" t="str">
        <f t="shared" si="2"/>
        <v/>
      </c>
    </row>
    <row r="182" spans="5:9" x14ac:dyDescent="0.25">
      <c r="E182" s="17" t="s">
        <v>81</v>
      </c>
      <c r="G182" s="17" t="str">
        <f>IF(STOCK!$E182&lt;STOCK!$F182,"rupture de stock","")</f>
        <v/>
      </c>
      <c r="H182" s="17" t="str">
        <f>IF(A182="","",SUMIF(FACTURE!A$10:A$40,A182,FACTURE!$C$10:$C$40))</f>
        <v/>
      </c>
      <c r="I182" s="17" t="str">
        <f t="shared" si="2"/>
        <v/>
      </c>
    </row>
    <row r="183" spans="5:9" x14ac:dyDescent="0.25">
      <c r="E183" s="17" t="s">
        <v>81</v>
      </c>
      <c r="G183" s="17" t="str">
        <f>IF(STOCK!$E183&lt;STOCK!$F183,"rupture de stock","")</f>
        <v/>
      </c>
      <c r="H183" s="17" t="str">
        <f>IF(A183="","",SUMIF(FACTURE!A$10:A$40,A183,FACTURE!$C$10:$C$40))</f>
        <v/>
      </c>
      <c r="I183" s="17" t="str">
        <f t="shared" si="2"/>
        <v/>
      </c>
    </row>
    <row r="184" spans="5:9" x14ac:dyDescent="0.25">
      <c r="E184" s="17" t="s">
        <v>81</v>
      </c>
      <c r="G184" s="17" t="str">
        <f>IF(STOCK!$E184&lt;STOCK!$F184,"rupture de stock","")</f>
        <v/>
      </c>
      <c r="H184" s="17" t="str">
        <f>IF(A184="","",SUMIF(FACTURE!A$10:A$40,A184,FACTURE!$C$10:$C$40))</f>
        <v/>
      </c>
      <c r="I184" s="17" t="str">
        <f t="shared" si="2"/>
        <v/>
      </c>
    </row>
    <row r="185" spans="5:9" x14ac:dyDescent="0.25">
      <c r="E185" s="17" t="s">
        <v>81</v>
      </c>
      <c r="G185" s="17" t="str">
        <f>IF(STOCK!$E185&lt;STOCK!$F185,"rupture de stock","")</f>
        <v/>
      </c>
      <c r="H185" s="17" t="str">
        <f>IF(A185="","",SUMIF(FACTURE!A$10:A$40,A185,FACTURE!$C$10:$C$40))</f>
        <v/>
      </c>
      <c r="I185" s="17" t="str">
        <f t="shared" si="2"/>
        <v/>
      </c>
    </row>
    <row r="186" spans="5:9" x14ac:dyDescent="0.25">
      <c r="E186" s="17" t="s">
        <v>81</v>
      </c>
      <c r="G186" s="17" t="str">
        <f>IF(STOCK!$E186&lt;STOCK!$F186,"rupture de stock","")</f>
        <v/>
      </c>
      <c r="H186" s="17" t="str">
        <f>IF(A186="","",SUMIF(FACTURE!A$10:A$40,A186,FACTURE!$C$10:$C$40))</f>
        <v/>
      </c>
      <c r="I186" s="17" t="str">
        <f t="shared" si="2"/>
        <v/>
      </c>
    </row>
    <row r="187" spans="5:9" x14ac:dyDescent="0.25">
      <c r="E187" s="17" t="s">
        <v>81</v>
      </c>
      <c r="G187" s="17" t="str">
        <f>IF(STOCK!$E187&lt;STOCK!$F187,"rupture de stock","")</f>
        <v/>
      </c>
      <c r="H187" s="17" t="str">
        <f>IF(A187="","",SUMIF(FACTURE!A$10:A$40,A187,FACTURE!$C$10:$C$40))</f>
        <v/>
      </c>
      <c r="I187" s="17" t="str">
        <f t="shared" si="2"/>
        <v/>
      </c>
    </row>
    <row r="188" spans="5:9" x14ac:dyDescent="0.25">
      <c r="E188" s="17" t="s">
        <v>81</v>
      </c>
      <c r="G188" s="17" t="str">
        <f>IF(STOCK!$E188&lt;STOCK!$F188,"rupture de stock","")</f>
        <v/>
      </c>
      <c r="H188" s="17" t="str">
        <f>IF(A188="","",SUMIF(FACTURE!A$10:A$40,A188,FACTURE!$C$10:$C$40))</f>
        <v/>
      </c>
      <c r="I188" s="17" t="str">
        <f t="shared" si="2"/>
        <v/>
      </c>
    </row>
    <row r="189" spans="5:9" x14ac:dyDescent="0.25">
      <c r="E189" s="17" t="s">
        <v>81</v>
      </c>
      <c r="G189" s="17" t="str">
        <f>IF(STOCK!$E189&lt;STOCK!$F189,"rupture de stock","")</f>
        <v/>
      </c>
      <c r="H189" s="17" t="str">
        <f>IF(A189="","",SUMIF(FACTURE!A$10:A$40,A189,FACTURE!$C$10:$C$40))</f>
        <v/>
      </c>
      <c r="I189" s="17" t="str">
        <f t="shared" si="2"/>
        <v/>
      </c>
    </row>
    <row r="190" spans="5:9" x14ac:dyDescent="0.25">
      <c r="E190" s="17" t="s">
        <v>81</v>
      </c>
      <c r="G190" s="17" t="str">
        <f>IF(STOCK!$E190&lt;STOCK!$F190,"rupture de stock","")</f>
        <v/>
      </c>
      <c r="H190" s="17" t="str">
        <f>IF(A190="","",SUMIF(FACTURE!A$10:A$40,A190,FACTURE!$C$10:$C$40))</f>
        <v/>
      </c>
      <c r="I190" s="17" t="str">
        <f t="shared" si="2"/>
        <v/>
      </c>
    </row>
    <row r="191" spans="5:9" x14ac:dyDescent="0.25">
      <c r="E191" s="17" t="s">
        <v>81</v>
      </c>
      <c r="G191" s="17" t="str">
        <f>IF(STOCK!$E191&lt;STOCK!$F191,"rupture de stock","")</f>
        <v/>
      </c>
      <c r="H191" s="17" t="str">
        <f>IF(A191="","",SUMIF(FACTURE!A$10:A$40,A191,FACTURE!$C$10:$C$40))</f>
        <v/>
      </c>
      <c r="I191" s="17" t="str">
        <f t="shared" si="2"/>
        <v/>
      </c>
    </row>
    <row r="192" spans="5:9" x14ac:dyDescent="0.25">
      <c r="E192" s="17" t="s">
        <v>81</v>
      </c>
      <c r="G192" s="17" t="str">
        <f>IF(STOCK!$E192&lt;STOCK!$F192,"rupture de stock","")</f>
        <v/>
      </c>
      <c r="H192" s="17" t="str">
        <f>IF(A192="","",SUMIF(FACTURE!A$10:A$40,A192,FACTURE!$C$10:$C$40))</f>
        <v/>
      </c>
      <c r="I192" s="17" t="str">
        <f t="shared" si="2"/>
        <v/>
      </c>
    </row>
    <row r="193" spans="5:9" x14ac:dyDescent="0.25">
      <c r="E193" s="17" t="s">
        <v>81</v>
      </c>
      <c r="G193" s="17" t="str">
        <f>IF(STOCK!$E193&lt;STOCK!$F193,"rupture de stock","")</f>
        <v/>
      </c>
      <c r="H193" s="17" t="str">
        <f>IF(A193="","",SUMIF(FACTURE!A$10:A$40,A193,FACTURE!$C$10:$C$40))</f>
        <v/>
      </c>
      <c r="I193" s="17" t="str">
        <f t="shared" si="2"/>
        <v/>
      </c>
    </row>
    <row r="194" spans="5:9" x14ac:dyDescent="0.25">
      <c r="E194" s="17" t="s">
        <v>81</v>
      </c>
      <c r="G194" s="17" t="str">
        <f>IF(STOCK!$E194&lt;STOCK!$F194,"rupture de stock","")</f>
        <v/>
      </c>
      <c r="H194" s="17" t="str">
        <f>IF(A194="","",SUMIF(FACTURE!A$10:A$40,A194,FACTURE!$C$10:$C$40))</f>
        <v/>
      </c>
      <c r="I194" s="17" t="str">
        <f t="shared" si="2"/>
        <v/>
      </c>
    </row>
    <row r="195" spans="5:9" x14ac:dyDescent="0.25">
      <c r="E195" s="17" t="s">
        <v>81</v>
      </c>
      <c r="G195" s="17" t="str">
        <f>IF(STOCK!$E195&lt;STOCK!$F195,"rupture de stock","")</f>
        <v/>
      </c>
      <c r="H195" s="17" t="str">
        <f>IF(A195="","",SUMIF(FACTURE!A$10:A$40,A195,FACTURE!$C$10:$C$40))</f>
        <v/>
      </c>
      <c r="I195" s="17" t="str">
        <f t="shared" ref="I195:I258" si="3">IF(A195="","",E195-H195)</f>
        <v/>
      </c>
    </row>
    <row r="196" spans="5:9" x14ac:dyDescent="0.25">
      <c r="E196" s="17" t="s">
        <v>81</v>
      </c>
      <c r="G196" s="17" t="str">
        <f>IF(STOCK!$E196&lt;STOCK!$F196,"rupture de stock","")</f>
        <v/>
      </c>
      <c r="H196" s="17" t="str">
        <f>IF(A196="","",SUMIF(FACTURE!A$10:A$40,A196,FACTURE!$C$10:$C$40))</f>
        <v/>
      </c>
      <c r="I196" s="17" t="str">
        <f t="shared" si="3"/>
        <v/>
      </c>
    </row>
    <row r="197" spans="5:9" x14ac:dyDescent="0.25">
      <c r="E197" s="17" t="s">
        <v>81</v>
      </c>
      <c r="G197" s="17" t="str">
        <f>IF(STOCK!$E197&lt;STOCK!$F197,"rupture de stock","")</f>
        <v/>
      </c>
      <c r="H197" s="17" t="str">
        <f>IF(A197="","",SUMIF(FACTURE!A$10:A$40,A197,FACTURE!$C$10:$C$40))</f>
        <v/>
      </c>
      <c r="I197" s="17" t="str">
        <f t="shared" si="3"/>
        <v/>
      </c>
    </row>
    <row r="198" spans="5:9" x14ac:dyDescent="0.25">
      <c r="E198" s="17" t="s">
        <v>81</v>
      </c>
      <c r="G198" s="17" t="str">
        <f>IF(STOCK!$E198&lt;STOCK!$F198,"rupture de stock","")</f>
        <v/>
      </c>
      <c r="H198" s="17" t="str">
        <f>IF(A198="","",SUMIF(FACTURE!A$10:A$40,A198,FACTURE!$C$10:$C$40))</f>
        <v/>
      </c>
      <c r="I198" s="17" t="str">
        <f t="shared" si="3"/>
        <v/>
      </c>
    </row>
    <row r="199" spans="5:9" x14ac:dyDescent="0.25">
      <c r="E199" s="17" t="s">
        <v>81</v>
      </c>
      <c r="G199" s="17" t="str">
        <f>IF(STOCK!$E199&lt;STOCK!$F199,"rupture de stock","")</f>
        <v/>
      </c>
      <c r="H199" s="17" t="str">
        <f>IF(A199="","",SUMIF(FACTURE!A$10:A$40,A199,FACTURE!$C$10:$C$40))</f>
        <v/>
      </c>
      <c r="I199" s="17" t="str">
        <f t="shared" si="3"/>
        <v/>
      </c>
    </row>
    <row r="200" spans="5:9" x14ac:dyDescent="0.25">
      <c r="E200" s="17" t="s">
        <v>81</v>
      </c>
      <c r="G200" s="17" t="str">
        <f>IF(STOCK!$E200&lt;STOCK!$F200,"rupture de stock","")</f>
        <v/>
      </c>
      <c r="H200" s="17" t="str">
        <f>IF(A200="","",SUMIF(FACTURE!A$10:A$40,A200,FACTURE!$C$10:$C$40))</f>
        <v/>
      </c>
      <c r="I200" s="17" t="str">
        <f t="shared" si="3"/>
        <v/>
      </c>
    </row>
    <row r="201" spans="5:9" x14ac:dyDescent="0.25">
      <c r="E201" s="17" t="s">
        <v>81</v>
      </c>
      <c r="G201" s="17" t="str">
        <f>IF(STOCK!$E201&lt;STOCK!$F201,"rupture de stock","")</f>
        <v/>
      </c>
      <c r="H201" s="17" t="str">
        <f>IF(A201="","",SUMIF(FACTURE!A$10:A$40,A201,FACTURE!$C$10:$C$40))</f>
        <v/>
      </c>
      <c r="I201" s="17" t="str">
        <f t="shared" si="3"/>
        <v/>
      </c>
    </row>
    <row r="202" spans="5:9" x14ac:dyDescent="0.25">
      <c r="E202" s="17" t="s">
        <v>81</v>
      </c>
      <c r="G202" s="17" t="str">
        <f>IF(STOCK!$E202&lt;STOCK!$F202,"rupture de stock","")</f>
        <v/>
      </c>
      <c r="H202" s="17" t="str">
        <f>IF(A202="","",SUMIF(FACTURE!A$10:A$40,A202,FACTURE!$C$10:$C$40))</f>
        <v/>
      </c>
      <c r="I202" s="17" t="str">
        <f t="shared" si="3"/>
        <v/>
      </c>
    </row>
    <row r="203" spans="5:9" x14ac:dyDescent="0.25">
      <c r="E203" s="17" t="s">
        <v>81</v>
      </c>
      <c r="G203" s="17" t="str">
        <f>IF(STOCK!$E203&lt;STOCK!$F203,"rupture de stock","")</f>
        <v/>
      </c>
      <c r="H203" s="17" t="str">
        <f>IF(A203="","",SUMIF(FACTURE!A$10:A$40,A203,FACTURE!$C$10:$C$40))</f>
        <v/>
      </c>
      <c r="I203" s="17" t="str">
        <f t="shared" si="3"/>
        <v/>
      </c>
    </row>
    <row r="204" spans="5:9" x14ac:dyDescent="0.25">
      <c r="E204" s="17" t="s">
        <v>81</v>
      </c>
      <c r="G204" s="17" t="str">
        <f>IF(STOCK!$E204&lt;STOCK!$F204,"rupture de stock","")</f>
        <v/>
      </c>
      <c r="H204" s="17" t="str">
        <f>IF(A204="","",SUMIF(FACTURE!A$10:A$40,A204,FACTURE!$C$10:$C$40))</f>
        <v/>
      </c>
      <c r="I204" s="17" t="str">
        <f t="shared" si="3"/>
        <v/>
      </c>
    </row>
    <row r="205" spans="5:9" x14ac:dyDescent="0.25">
      <c r="E205" s="17" t="s">
        <v>81</v>
      </c>
      <c r="G205" s="17" t="str">
        <f>IF(STOCK!$E205&lt;STOCK!$F205,"rupture de stock","")</f>
        <v/>
      </c>
      <c r="H205" s="17" t="str">
        <f>IF(A205="","",SUMIF(FACTURE!A$10:A$40,A205,FACTURE!$C$10:$C$40))</f>
        <v/>
      </c>
      <c r="I205" s="17" t="str">
        <f t="shared" si="3"/>
        <v/>
      </c>
    </row>
    <row r="206" spans="5:9" x14ac:dyDescent="0.25">
      <c r="E206" s="17" t="s">
        <v>81</v>
      </c>
      <c r="G206" s="17" t="str">
        <f>IF(STOCK!$E206&lt;STOCK!$F206,"rupture de stock","")</f>
        <v/>
      </c>
      <c r="H206" s="17" t="str">
        <f>IF(A206="","",SUMIF(FACTURE!A$10:A$40,A206,FACTURE!$C$10:$C$40))</f>
        <v/>
      </c>
      <c r="I206" s="17" t="str">
        <f t="shared" si="3"/>
        <v/>
      </c>
    </row>
    <row r="207" spans="5:9" x14ac:dyDescent="0.25">
      <c r="E207" s="17" t="s">
        <v>81</v>
      </c>
      <c r="G207" s="17" t="str">
        <f>IF(STOCK!$E207&lt;STOCK!$F207,"rupture de stock","")</f>
        <v/>
      </c>
      <c r="H207" s="17" t="str">
        <f>IF(A207="","",SUMIF(FACTURE!A$10:A$40,A207,FACTURE!$C$10:$C$40))</f>
        <v/>
      </c>
      <c r="I207" s="17" t="str">
        <f t="shared" si="3"/>
        <v/>
      </c>
    </row>
    <row r="208" spans="5:9" x14ac:dyDescent="0.25">
      <c r="E208" s="17" t="s">
        <v>81</v>
      </c>
      <c r="G208" s="17" t="str">
        <f>IF(STOCK!$E208&lt;STOCK!$F208,"rupture de stock","")</f>
        <v/>
      </c>
      <c r="H208" s="17" t="str">
        <f>IF(A208="","",SUMIF(FACTURE!A$10:A$40,A208,FACTURE!$C$10:$C$40))</f>
        <v/>
      </c>
      <c r="I208" s="17" t="str">
        <f t="shared" si="3"/>
        <v/>
      </c>
    </row>
    <row r="209" spans="5:9" x14ac:dyDescent="0.25">
      <c r="E209" s="17" t="s">
        <v>81</v>
      </c>
      <c r="G209" s="17" t="str">
        <f>IF(STOCK!$E209&lt;STOCK!$F209,"rupture de stock","")</f>
        <v/>
      </c>
      <c r="H209" s="17" t="str">
        <f>IF(A209="","",SUMIF(FACTURE!A$10:A$40,A209,FACTURE!$C$10:$C$40))</f>
        <v/>
      </c>
      <c r="I209" s="17" t="str">
        <f t="shared" si="3"/>
        <v/>
      </c>
    </row>
    <row r="210" spans="5:9" x14ac:dyDescent="0.25">
      <c r="E210" s="17" t="s">
        <v>81</v>
      </c>
      <c r="G210" s="17" t="str">
        <f>IF(STOCK!$E210&lt;STOCK!$F210,"rupture de stock","")</f>
        <v/>
      </c>
      <c r="H210" s="17" t="str">
        <f>IF(A210="","",SUMIF(FACTURE!A$10:A$40,A210,FACTURE!$C$10:$C$40))</f>
        <v/>
      </c>
      <c r="I210" s="17" t="str">
        <f t="shared" si="3"/>
        <v/>
      </c>
    </row>
    <row r="211" spans="5:9" x14ac:dyDescent="0.25">
      <c r="E211" s="17" t="s">
        <v>81</v>
      </c>
      <c r="G211" s="17" t="str">
        <f>IF(STOCK!$E211&lt;STOCK!$F211,"rupture de stock","")</f>
        <v/>
      </c>
      <c r="H211" s="17" t="str">
        <f>IF(A211="","",SUMIF(FACTURE!A$10:A$40,A211,FACTURE!$C$10:$C$40))</f>
        <v/>
      </c>
      <c r="I211" s="17" t="str">
        <f t="shared" si="3"/>
        <v/>
      </c>
    </row>
    <row r="212" spans="5:9" x14ac:dyDescent="0.25">
      <c r="E212" s="17" t="s">
        <v>81</v>
      </c>
      <c r="G212" s="17" t="str">
        <f>IF(STOCK!$E212&lt;STOCK!$F212,"rupture de stock","")</f>
        <v/>
      </c>
      <c r="H212" s="17" t="str">
        <f>IF(A212="","",SUMIF(FACTURE!A$10:A$40,A212,FACTURE!$C$10:$C$40))</f>
        <v/>
      </c>
      <c r="I212" s="17" t="str">
        <f t="shared" si="3"/>
        <v/>
      </c>
    </row>
    <row r="213" spans="5:9" x14ac:dyDescent="0.25">
      <c r="E213" s="17" t="s">
        <v>81</v>
      </c>
      <c r="G213" s="17" t="str">
        <f>IF(STOCK!$E213&lt;STOCK!$F213,"rupture de stock","")</f>
        <v/>
      </c>
      <c r="H213" s="17" t="str">
        <f>IF(A213="","",SUMIF(FACTURE!A$10:A$40,A213,FACTURE!$C$10:$C$40))</f>
        <v/>
      </c>
      <c r="I213" s="17" t="str">
        <f t="shared" si="3"/>
        <v/>
      </c>
    </row>
    <row r="214" spans="5:9" x14ac:dyDescent="0.25">
      <c r="E214" s="17" t="s">
        <v>81</v>
      </c>
      <c r="G214" s="17" t="str">
        <f>IF(STOCK!$E214&lt;STOCK!$F214,"rupture de stock","")</f>
        <v/>
      </c>
      <c r="H214" s="17" t="str">
        <f>IF(A214="","",SUMIF(FACTURE!A$10:A$40,A214,FACTURE!$C$10:$C$40))</f>
        <v/>
      </c>
      <c r="I214" s="17" t="str">
        <f t="shared" si="3"/>
        <v/>
      </c>
    </row>
    <row r="215" spans="5:9" x14ac:dyDescent="0.25">
      <c r="E215" s="17" t="s">
        <v>81</v>
      </c>
      <c r="G215" s="17" t="str">
        <f>IF(STOCK!$E215&lt;STOCK!$F215,"rupture de stock","")</f>
        <v/>
      </c>
      <c r="H215" s="17" t="str">
        <f>IF(A215="","",SUMIF(FACTURE!A$10:A$40,A215,FACTURE!$C$10:$C$40))</f>
        <v/>
      </c>
      <c r="I215" s="17" t="str">
        <f t="shared" si="3"/>
        <v/>
      </c>
    </row>
    <row r="216" spans="5:9" x14ac:dyDescent="0.25">
      <c r="E216" s="17" t="s">
        <v>81</v>
      </c>
      <c r="G216" s="17" t="str">
        <f>IF(STOCK!$E216&lt;STOCK!$F216,"rupture de stock","")</f>
        <v/>
      </c>
      <c r="H216" s="17" t="str">
        <f>IF(A216="","",SUMIF(FACTURE!A$10:A$40,A216,FACTURE!$C$10:$C$40))</f>
        <v/>
      </c>
      <c r="I216" s="17" t="str">
        <f t="shared" si="3"/>
        <v/>
      </c>
    </row>
    <row r="217" spans="5:9" x14ac:dyDescent="0.25">
      <c r="E217" s="17" t="s">
        <v>81</v>
      </c>
      <c r="G217" s="17" t="str">
        <f>IF(STOCK!$E217&lt;STOCK!$F217,"rupture de stock","")</f>
        <v/>
      </c>
      <c r="H217" s="17" t="str">
        <f>IF(A217="","",SUMIF(FACTURE!A$10:A$40,A217,FACTURE!$C$10:$C$40))</f>
        <v/>
      </c>
      <c r="I217" s="17" t="str">
        <f t="shared" si="3"/>
        <v/>
      </c>
    </row>
    <row r="218" spans="5:9" x14ac:dyDescent="0.25">
      <c r="E218" s="17" t="s">
        <v>81</v>
      </c>
      <c r="G218" s="17" t="str">
        <f>IF(STOCK!$E218&lt;STOCK!$F218,"rupture de stock","")</f>
        <v/>
      </c>
      <c r="H218" s="17" t="str">
        <f>IF(A218="","",SUMIF(FACTURE!A$10:A$40,A218,FACTURE!$C$10:$C$40))</f>
        <v/>
      </c>
      <c r="I218" s="17" t="str">
        <f t="shared" si="3"/>
        <v/>
      </c>
    </row>
    <row r="219" spans="5:9" x14ac:dyDescent="0.25">
      <c r="E219" s="17" t="s">
        <v>81</v>
      </c>
      <c r="G219" s="17" t="str">
        <f>IF(STOCK!$E219&lt;STOCK!$F219,"rupture de stock","")</f>
        <v/>
      </c>
      <c r="H219" s="17" t="str">
        <f>IF(A219="","",SUMIF(FACTURE!A$10:A$40,A219,FACTURE!$C$10:$C$40))</f>
        <v/>
      </c>
      <c r="I219" s="17" t="str">
        <f t="shared" si="3"/>
        <v/>
      </c>
    </row>
    <row r="220" spans="5:9" x14ac:dyDescent="0.25">
      <c r="E220" s="17" t="s">
        <v>81</v>
      </c>
      <c r="G220" s="17" t="str">
        <f>IF(STOCK!$E220&lt;STOCK!$F220,"rupture de stock","")</f>
        <v/>
      </c>
      <c r="H220" s="17" t="str">
        <f>IF(A220="","",SUMIF(FACTURE!A$10:A$40,A220,FACTURE!$C$10:$C$40))</f>
        <v/>
      </c>
      <c r="I220" s="17" t="str">
        <f t="shared" si="3"/>
        <v/>
      </c>
    </row>
    <row r="221" spans="5:9" x14ac:dyDescent="0.25">
      <c r="E221" s="17" t="s">
        <v>81</v>
      </c>
      <c r="G221" s="17" t="str">
        <f>IF(STOCK!$E221&lt;STOCK!$F221,"rupture de stock","")</f>
        <v/>
      </c>
      <c r="H221" s="17" t="str">
        <f>IF(A221="","",SUMIF(FACTURE!A$10:A$40,A221,FACTURE!$C$10:$C$40))</f>
        <v/>
      </c>
      <c r="I221" s="17" t="str">
        <f t="shared" si="3"/>
        <v/>
      </c>
    </row>
    <row r="222" spans="5:9" x14ac:dyDescent="0.25">
      <c r="E222" s="17" t="s">
        <v>81</v>
      </c>
      <c r="G222" s="17" t="str">
        <f>IF(STOCK!$E222&lt;STOCK!$F222,"rupture de stock","")</f>
        <v/>
      </c>
      <c r="H222" s="17" t="str">
        <f>IF(A222="","",SUMIF(FACTURE!A$10:A$40,A222,FACTURE!$C$10:$C$40))</f>
        <v/>
      </c>
      <c r="I222" s="17" t="str">
        <f t="shared" si="3"/>
        <v/>
      </c>
    </row>
    <row r="223" spans="5:9" x14ac:dyDescent="0.25">
      <c r="E223" s="17" t="s">
        <v>81</v>
      </c>
      <c r="G223" s="17" t="str">
        <f>IF(STOCK!$E223&lt;STOCK!$F223,"rupture de stock","")</f>
        <v/>
      </c>
      <c r="H223" s="17" t="str">
        <f>IF(A223="","",SUMIF(FACTURE!A$10:A$40,A223,FACTURE!$C$10:$C$40))</f>
        <v/>
      </c>
      <c r="I223" s="17" t="str">
        <f t="shared" si="3"/>
        <v/>
      </c>
    </row>
    <row r="224" spans="5:9" x14ac:dyDescent="0.25">
      <c r="E224" s="17" t="s">
        <v>81</v>
      </c>
      <c r="G224" s="17" t="str">
        <f>IF(STOCK!$E224&lt;STOCK!$F224,"rupture de stock","")</f>
        <v/>
      </c>
      <c r="H224" s="17" t="str">
        <f>IF(A224="","",SUMIF(FACTURE!A$10:A$40,A224,FACTURE!$C$10:$C$40))</f>
        <v/>
      </c>
      <c r="I224" s="17" t="str">
        <f t="shared" si="3"/>
        <v/>
      </c>
    </row>
    <row r="225" spans="5:9" x14ac:dyDescent="0.25">
      <c r="E225" s="17" t="s">
        <v>81</v>
      </c>
      <c r="G225" s="17" t="str">
        <f>IF(STOCK!$E225&lt;STOCK!$F225,"rupture de stock","")</f>
        <v/>
      </c>
      <c r="H225" s="17" t="str">
        <f>IF(A225="","",SUMIF(FACTURE!A$10:A$40,A225,FACTURE!$C$10:$C$40))</f>
        <v/>
      </c>
      <c r="I225" s="17" t="str">
        <f t="shared" si="3"/>
        <v/>
      </c>
    </row>
    <row r="226" spans="5:9" x14ac:dyDescent="0.25">
      <c r="E226" s="17" t="s">
        <v>81</v>
      </c>
      <c r="G226" s="17" t="str">
        <f>IF(STOCK!$E226&lt;STOCK!$F226,"rupture de stock","")</f>
        <v/>
      </c>
      <c r="H226" s="17" t="str">
        <f>IF(A226="","",SUMIF(FACTURE!A$10:A$40,A226,FACTURE!$C$10:$C$40))</f>
        <v/>
      </c>
      <c r="I226" s="17" t="str">
        <f t="shared" si="3"/>
        <v/>
      </c>
    </row>
    <row r="227" spans="5:9" x14ac:dyDescent="0.25">
      <c r="E227" s="17" t="s">
        <v>81</v>
      </c>
      <c r="G227" s="17" t="str">
        <f>IF(STOCK!$E227&lt;STOCK!$F227,"rupture de stock","")</f>
        <v/>
      </c>
      <c r="H227" s="17" t="str">
        <f>IF(A227="","",SUMIF(FACTURE!A$10:A$40,A227,FACTURE!$C$10:$C$40))</f>
        <v/>
      </c>
      <c r="I227" s="17" t="str">
        <f t="shared" si="3"/>
        <v/>
      </c>
    </row>
    <row r="228" spans="5:9" x14ac:dyDescent="0.25">
      <c r="E228" s="17" t="s">
        <v>81</v>
      </c>
      <c r="G228" s="17" t="str">
        <f>IF(STOCK!$E228&lt;STOCK!$F228,"rupture de stock","")</f>
        <v/>
      </c>
      <c r="H228" s="17" t="str">
        <f>IF(A228="","",SUMIF(FACTURE!A$10:A$40,A228,FACTURE!$C$10:$C$40))</f>
        <v/>
      </c>
      <c r="I228" s="17" t="str">
        <f t="shared" si="3"/>
        <v/>
      </c>
    </row>
    <row r="229" spans="5:9" x14ac:dyDescent="0.25">
      <c r="E229" s="17" t="s">
        <v>81</v>
      </c>
      <c r="G229" s="17" t="str">
        <f>IF(STOCK!$E229&lt;STOCK!$F229,"rupture de stock","")</f>
        <v/>
      </c>
      <c r="H229" s="17" t="str">
        <f>IF(A229="","",SUMIF(FACTURE!A$10:A$40,A229,FACTURE!$C$10:$C$40))</f>
        <v/>
      </c>
      <c r="I229" s="17" t="str">
        <f t="shared" si="3"/>
        <v/>
      </c>
    </row>
    <row r="230" spans="5:9" x14ac:dyDescent="0.25">
      <c r="E230" s="17" t="s">
        <v>81</v>
      </c>
      <c r="G230" s="17" t="str">
        <f>IF(STOCK!$E230&lt;STOCK!$F230,"rupture de stock","")</f>
        <v/>
      </c>
      <c r="H230" s="17" t="str">
        <f>IF(A230="","",SUMIF(FACTURE!A$10:A$40,A230,FACTURE!$C$10:$C$40))</f>
        <v/>
      </c>
      <c r="I230" s="17" t="str">
        <f t="shared" si="3"/>
        <v/>
      </c>
    </row>
    <row r="231" spans="5:9" x14ac:dyDescent="0.25">
      <c r="E231" s="17" t="s">
        <v>81</v>
      </c>
      <c r="G231" s="17" t="str">
        <f>IF(STOCK!$E231&lt;STOCK!$F231,"rupture de stock","")</f>
        <v/>
      </c>
      <c r="H231" s="17" t="str">
        <f>IF(A231="","",SUMIF(FACTURE!A$10:A$40,A231,FACTURE!$C$10:$C$40))</f>
        <v/>
      </c>
      <c r="I231" s="17" t="str">
        <f t="shared" si="3"/>
        <v/>
      </c>
    </row>
    <row r="232" spans="5:9" x14ac:dyDescent="0.25">
      <c r="E232" s="17" t="s">
        <v>81</v>
      </c>
      <c r="G232" s="17" t="str">
        <f>IF(STOCK!$E232&lt;STOCK!$F232,"rupture de stock","")</f>
        <v/>
      </c>
      <c r="H232" s="17" t="str">
        <f>IF(A232="","",SUMIF(FACTURE!A$10:A$40,A232,FACTURE!$C$10:$C$40))</f>
        <v/>
      </c>
      <c r="I232" s="17" t="str">
        <f t="shared" si="3"/>
        <v/>
      </c>
    </row>
    <row r="233" spans="5:9" x14ac:dyDescent="0.25">
      <c r="E233" s="17" t="s">
        <v>81</v>
      </c>
      <c r="G233" s="17" t="str">
        <f>IF(STOCK!$E233&lt;STOCK!$F233,"rupture de stock","")</f>
        <v/>
      </c>
      <c r="H233" s="17" t="str">
        <f>IF(A233="","",SUMIF(FACTURE!A$10:A$40,A233,FACTURE!$C$10:$C$40))</f>
        <v/>
      </c>
      <c r="I233" s="17" t="str">
        <f t="shared" si="3"/>
        <v/>
      </c>
    </row>
    <row r="234" spans="5:9" x14ac:dyDescent="0.25">
      <c r="E234" s="17" t="s">
        <v>81</v>
      </c>
      <c r="G234" s="17" t="str">
        <f>IF(STOCK!$E234&lt;STOCK!$F234,"rupture de stock","")</f>
        <v/>
      </c>
      <c r="H234" s="17" t="str">
        <f>IF(A234="","",SUMIF(FACTURE!A$10:A$40,A234,FACTURE!$C$10:$C$40))</f>
        <v/>
      </c>
      <c r="I234" s="17" t="str">
        <f t="shared" si="3"/>
        <v/>
      </c>
    </row>
    <row r="235" spans="5:9" x14ac:dyDescent="0.25">
      <c r="E235" s="17" t="s">
        <v>81</v>
      </c>
      <c r="G235" s="17" t="str">
        <f>IF(STOCK!$E235&lt;STOCK!$F235,"rupture de stock","")</f>
        <v/>
      </c>
      <c r="H235" s="17" t="str">
        <f>IF(A235="","",SUMIF(FACTURE!A$10:A$40,A235,FACTURE!$C$10:$C$40))</f>
        <v/>
      </c>
      <c r="I235" s="17" t="str">
        <f t="shared" si="3"/>
        <v/>
      </c>
    </row>
    <row r="236" spans="5:9" x14ac:dyDescent="0.25">
      <c r="E236" s="17" t="s">
        <v>81</v>
      </c>
      <c r="G236" s="17" t="str">
        <f>IF(STOCK!$E236&lt;STOCK!$F236,"rupture de stock","")</f>
        <v/>
      </c>
      <c r="H236" s="17" t="str">
        <f>IF(A236="","",SUMIF(FACTURE!A$10:A$40,A236,FACTURE!$C$10:$C$40))</f>
        <v/>
      </c>
      <c r="I236" s="17" t="str">
        <f t="shared" si="3"/>
        <v/>
      </c>
    </row>
    <row r="237" spans="5:9" x14ac:dyDescent="0.25">
      <c r="E237" s="17" t="s">
        <v>81</v>
      </c>
      <c r="G237" s="17" t="str">
        <f>IF(STOCK!$E237&lt;STOCK!$F237,"rupture de stock","")</f>
        <v/>
      </c>
      <c r="H237" s="17" t="str">
        <f>IF(A237="","",SUMIF(FACTURE!A$10:A$40,A237,FACTURE!$C$10:$C$40))</f>
        <v/>
      </c>
      <c r="I237" s="17" t="str">
        <f t="shared" si="3"/>
        <v/>
      </c>
    </row>
    <row r="238" spans="5:9" x14ac:dyDescent="0.25">
      <c r="E238" s="17" t="s">
        <v>81</v>
      </c>
      <c r="G238" s="17" t="str">
        <f>IF(STOCK!$E238&lt;STOCK!$F238,"rupture de stock","")</f>
        <v/>
      </c>
      <c r="H238" s="17" t="str">
        <f>IF(A238="","",SUMIF(FACTURE!A$10:A$40,A238,FACTURE!$C$10:$C$40))</f>
        <v/>
      </c>
      <c r="I238" s="17" t="str">
        <f t="shared" si="3"/>
        <v/>
      </c>
    </row>
    <row r="239" spans="5:9" x14ac:dyDescent="0.25">
      <c r="E239" s="17" t="s">
        <v>81</v>
      </c>
      <c r="G239" s="17" t="str">
        <f>IF(STOCK!$E239&lt;STOCK!$F239,"rupture de stock","")</f>
        <v/>
      </c>
      <c r="H239" s="17" t="str">
        <f>IF(A239="","",SUMIF(FACTURE!A$10:A$40,A239,FACTURE!$C$10:$C$40))</f>
        <v/>
      </c>
      <c r="I239" s="17" t="str">
        <f t="shared" si="3"/>
        <v/>
      </c>
    </row>
    <row r="240" spans="5:9" x14ac:dyDescent="0.25">
      <c r="E240" s="17" t="s">
        <v>81</v>
      </c>
      <c r="G240" s="17" t="str">
        <f>IF(STOCK!$E240&lt;STOCK!$F240,"rupture de stock","")</f>
        <v/>
      </c>
      <c r="H240" s="17" t="str">
        <f>IF(A240="","",SUMIF(FACTURE!A$10:A$40,A240,FACTURE!$C$10:$C$40))</f>
        <v/>
      </c>
      <c r="I240" s="17" t="str">
        <f t="shared" si="3"/>
        <v/>
      </c>
    </row>
    <row r="241" spans="5:9" x14ac:dyDescent="0.25">
      <c r="E241" s="17" t="s">
        <v>81</v>
      </c>
      <c r="G241" s="17" t="str">
        <f>IF(STOCK!$E241&lt;STOCK!$F241,"rupture de stock","")</f>
        <v/>
      </c>
      <c r="H241" s="17" t="str">
        <f>IF(A241="","",SUMIF(FACTURE!A$10:A$40,A241,FACTURE!$C$10:$C$40))</f>
        <v/>
      </c>
      <c r="I241" s="17" t="str">
        <f t="shared" si="3"/>
        <v/>
      </c>
    </row>
    <row r="242" spans="5:9" x14ac:dyDescent="0.25">
      <c r="E242" s="17" t="s">
        <v>81</v>
      </c>
      <c r="G242" s="17" t="str">
        <f>IF(STOCK!$E242&lt;STOCK!$F242,"rupture de stock","")</f>
        <v/>
      </c>
      <c r="H242" s="17" t="str">
        <f>IF(A242="","",SUMIF(FACTURE!A$10:A$40,A242,FACTURE!$C$10:$C$40))</f>
        <v/>
      </c>
      <c r="I242" s="17" t="str">
        <f t="shared" si="3"/>
        <v/>
      </c>
    </row>
    <row r="243" spans="5:9" x14ac:dyDescent="0.25">
      <c r="E243" s="17" t="s">
        <v>81</v>
      </c>
      <c r="G243" s="17" t="str">
        <f>IF(STOCK!$E243&lt;STOCK!$F243,"rupture de stock","")</f>
        <v/>
      </c>
      <c r="H243" s="17" t="str">
        <f>IF(A243="","",SUMIF(FACTURE!A$10:A$40,A243,FACTURE!$C$10:$C$40))</f>
        <v/>
      </c>
      <c r="I243" s="17" t="str">
        <f t="shared" si="3"/>
        <v/>
      </c>
    </row>
    <row r="244" spans="5:9" x14ac:dyDescent="0.25">
      <c r="E244" s="17" t="s">
        <v>81</v>
      </c>
      <c r="G244" s="17" t="str">
        <f>IF(STOCK!$E244&lt;STOCK!$F244,"rupture de stock","")</f>
        <v/>
      </c>
      <c r="H244" s="17" t="str">
        <f>IF(A244="","",SUMIF(FACTURE!A$10:A$40,A244,FACTURE!$C$10:$C$40))</f>
        <v/>
      </c>
      <c r="I244" s="17" t="str">
        <f t="shared" si="3"/>
        <v/>
      </c>
    </row>
    <row r="245" spans="5:9" x14ac:dyDescent="0.25">
      <c r="E245" s="17" t="s">
        <v>81</v>
      </c>
      <c r="G245" s="17" t="str">
        <f>IF(STOCK!$E245&lt;STOCK!$F245,"rupture de stock","")</f>
        <v/>
      </c>
      <c r="H245" s="17" t="str">
        <f>IF(A245="","",SUMIF(FACTURE!A$10:A$40,A245,FACTURE!$C$10:$C$40))</f>
        <v/>
      </c>
      <c r="I245" s="17" t="str">
        <f t="shared" si="3"/>
        <v/>
      </c>
    </row>
    <row r="246" spans="5:9" x14ac:dyDescent="0.25">
      <c r="E246" s="17" t="s">
        <v>81</v>
      </c>
      <c r="G246" s="17" t="str">
        <f>IF(STOCK!$E246&lt;STOCK!$F246,"rupture de stock","")</f>
        <v/>
      </c>
      <c r="H246" s="17" t="str">
        <f>IF(A246="","",SUMIF(FACTURE!A$10:A$40,A246,FACTURE!$C$10:$C$40))</f>
        <v/>
      </c>
      <c r="I246" s="17" t="str">
        <f t="shared" si="3"/>
        <v/>
      </c>
    </row>
    <row r="247" spans="5:9" x14ac:dyDescent="0.25">
      <c r="E247" s="17" t="s">
        <v>81</v>
      </c>
      <c r="G247" s="17" t="str">
        <f>IF(STOCK!$E247&lt;STOCK!$F247,"rupture de stock","")</f>
        <v/>
      </c>
      <c r="H247" s="17" t="str">
        <f>IF(A247="","",SUMIF(FACTURE!A$10:A$40,A247,FACTURE!$C$10:$C$40))</f>
        <v/>
      </c>
      <c r="I247" s="17" t="str">
        <f t="shared" si="3"/>
        <v/>
      </c>
    </row>
    <row r="248" spans="5:9" x14ac:dyDescent="0.25">
      <c r="E248" s="17" t="s">
        <v>81</v>
      </c>
      <c r="G248" s="17" t="str">
        <f>IF(STOCK!$E248&lt;STOCK!$F248,"rupture de stock","")</f>
        <v/>
      </c>
      <c r="H248" s="17" t="str">
        <f>IF(A248="","",SUMIF(FACTURE!A$10:A$40,A248,FACTURE!$C$10:$C$40))</f>
        <v/>
      </c>
      <c r="I248" s="17" t="str">
        <f t="shared" si="3"/>
        <v/>
      </c>
    </row>
    <row r="249" spans="5:9" x14ac:dyDescent="0.25">
      <c r="E249" s="17" t="s">
        <v>81</v>
      </c>
      <c r="G249" s="17" t="str">
        <f>IF(STOCK!$E249&lt;STOCK!$F249,"rupture de stock","")</f>
        <v/>
      </c>
      <c r="H249" s="17" t="str">
        <f>IF(A249="","",SUMIF(FACTURE!A$10:A$40,A249,FACTURE!$C$10:$C$40))</f>
        <v/>
      </c>
      <c r="I249" s="17" t="str">
        <f t="shared" si="3"/>
        <v/>
      </c>
    </row>
    <row r="250" spans="5:9" x14ac:dyDescent="0.25">
      <c r="E250" s="17" t="s">
        <v>81</v>
      </c>
      <c r="G250" s="17" t="str">
        <f>IF(STOCK!$E250&lt;STOCK!$F250,"rupture de stock","")</f>
        <v/>
      </c>
      <c r="H250" s="17" t="str">
        <f>IF(A250="","",SUMIF(FACTURE!A$10:A$40,A250,FACTURE!$C$10:$C$40))</f>
        <v/>
      </c>
      <c r="I250" s="17" t="str">
        <f t="shared" si="3"/>
        <v/>
      </c>
    </row>
    <row r="251" spans="5:9" x14ac:dyDescent="0.25">
      <c r="E251" s="17" t="s">
        <v>81</v>
      </c>
      <c r="G251" s="17" t="str">
        <f>IF(STOCK!$E251&lt;STOCK!$F251,"rupture de stock","")</f>
        <v/>
      </c>
      <c r="H251" s="17" t="str">
        <f>IF(A251="","",SUMIF(FACTURE!A$10:A$40,A251,FACTURE!$C$10:$C$40))</f>
        <v/>
      </c>
      <c r="I251" s="17" t="str">
        <f t="shared" si="3"/>
        <v/>
      </c>
    </row>
    <row r="252" spans="5:9" x14ac:dyDescent="0.25">
      <c r="E252" s="17" t="s">
        <v>81</v>
      </c>
      <c r="G252" s="17" t="str">
        <f>IF(STOCK!$E252&lt;STOCK!$F252,"rupture de stock","")</f>
        <v/>
      </c>
      <c r="H252" s="17" t="str">
        <f>IF(A252="","",SUMIF(FACTURE!A$10:A$40,A252,FACTURE!$C$10:$C$40))</f>
        <v/>
      </c>
      <c r="I252" s="17" t="str">
        <f t="shared" si="3"/>
        <v/>
      </c>
    </row>
    <row r="253" spans="5:9" x14ac:dyDescent="0.25">
      <c r="E253" s="17" t="s">
        <v>81</v>
      </c>
      <c r="G253" s="17" t="str">
        <f>IF(STOCK!$E253&lt;STOCK!$F253,"rupture de stock","")</f>
        <v/>
      </c>
      <c r="H253" s="17" t="str">
        <f>IF(A253="","",SUMIF(FACTURE!A$10:A$40,A253,FACTURE!$C$10:$C$40))</f>
        <v/>
      </c>
      <c r="I253" s="17" t="str">
        <f t="shared" si="3"/>
        <v/>
      </c>
    </row>
    <row r="254" spans="5:9" x14ac:dyDescent="0.25">
      <c r="E254" s="17" t="s">
        <v>81</v>
      </c>
      <c r="G254" s="17" t="str">
        <f>IF(STOCK!$E254&lt;STOCK!$F254,"rupture de stock","")</f>
        <v/>
      </c>
      <c r="H254" s="17" t="str">
        <f>IF(A254="","",SUMIF(FACTURE!A$10:A$40,A254,FACTURE!$C$10:$C$40))</f>
        <v/>
      </c>
      <c r="I254" s="17" t="str">
        <f t="shared" si="3"/>
        <v/>
      </c>
    </row>
    <row r="255" spans="5:9" x14ac:dyDescent="0.25">
      <c r="E255" s="17" t="s">
        <v>81</v>
      </c>
      <c r="G255" s="17" t="str">
        <f>IF(STOCK!$E255&lt;STOCK!$F255,"rupture de stock","")</f>
        <v/>
      </c>
      <c r="H255" s="17" t="str">
        <f>IF(A255="","",SUMIF(FACTURE!A$10:A$40,A255,FACTURE!$C$10:$C$40))</f>
        <v/>
      </c>
      <c r="I255" s="17" t="str">
        <f t="shared" si="3"/>
        <v/>
      </c>
    </row>
    <row r="256" spans="5:9" x14ac:dyDescent="0.25">
      <c r="E256" s="17" t="s">
        <v>81</v>
      </c>
      <c r="G256" s="17" t="str">
        <f>IF(STOCK!$E256&lt;STOCK!$F256,"rupture de stock","")</f>
        <v/>
      </c>
      <c r="H256" s="17" t="str">
        <f>IF(A256="","",SUMIF(FACTURE!A$10:A$40,A256,FACTURE!$C$10:$C$40))</f>
        <v/>
      </c>
      <c r="I256" s="17" t="str">
        <f t="shared" si="3"/>
        <v/>
      </c>
    </row>
    <row r="257" spans="5:9" x14ac:dyDescent="0.25">
      <c r="E257" s="17" t="s">
        <v>81</v>
      </c>
      <c r="G257" s="17" t="str">
        <f>IF(STOCK!$E257&lt;STOCK!$F257,"rupture de stock","")</f>
        <v/>
      </c>
      <c r="H257" s="17" t="str">
        <f>IF(A257="","",SUMIF(FACTURE!A$10:A$40,A257,FACTURE!$C$10:$C$40))</f>
        <v/>
      </c>
      <c r="I257" s="17" t="str">
        <f t="shared" si="3"/>
        <v/>
      </c>
    </row>
    <row r="258" spans="5:9" x14ac:dyDescent="0.25">
      <c r="E258" s="17" t="s">
        <v>81</v>
      </c>
      <c r="G258" s="17" t="str">
        <f>IF(STOCK!$E258&lt;STOCK!$F258,"rupture de stock","")</f>
        <v/>
      </c>
      <c r="H258" s="17" t="str">
        <f>IF(A258="","",SUMIF(FACTURE!A$10:A$40,A258,FACTURE!$C$10:$C$40))</f>
        <v/>
      </c>
      <c r="I258" s="17" t="str">
        <f t="shared" si="3"/>
        <v/>
      </c>
    </row>
    <row r="259" spans="5:9" x14ac:dyDescent="0.25">
      <c r="E259" s="17" t="s">
        <v>81</v>
      </c>
      <c r="G259" s="17" t="str">
        <f>IF(STOCK!$E259&lt;STOCK!$F259,"rupture de stock","")</f>
        <v/>
      </c>
      <c r="H259" s="17" t="str">
        <f>IF(A259="","",SUMIF(FACTURE!A$10:A$40,A259,FACTURE!$C$10:$C$40))</f>
        <v/>
      </c>
      <c r="I259" s="17" t="str">
        <f t="shared" ref="I259:I322" si="4">IF(A259="","",E259-H259)</f>
        <v/>
      </c>
    </row>
    <row r="260" spans="5:9" x14ac:dyDescent="0.25">
      <c r="E260" s="17" t="s">
        <v>81</v>
      </c>
      <c r="G260" s="17" t="str">
        <f>IF(STOCK!$E260&lt;STOCK!$F260,"rupture de stock","")</f>
        <v/>
      </c>
      <c r="H260" s="17" t="str">
        <f>IF(A260="","",SUMIF(FACTURE!A$10:A$40,A260,FACTURE!$C$10:$C$40))</f>
        <v/>
      </c>
      <c r="I260" s="17" t="str">
        <f t="shared" si="4"/>
        <v/>
      </c>
    </row>
    <row r="261" spans="5:9" x14ac:dyDescent="0.25">
      <c r="E261" s="17" t="s">
        <v>81</v>
      </c>
      <c r="G261" s="17" t="str">
        <f>IF(STOCK!$E261&lt;STOCK!$F261,"rupture de stock","")</f>
        <v/>
      </c>
      <c r="H261" s="17" t="str">
        <f>IF(A261="","",SUMIF(FACTURE!A$10:A$40,A261,FACTURE!$C$10:$C$40))</f>
        <v/>
      </c>
      <c r="I261" s="17" t="str">
        <f t="shared" si="4"/>
        <v/>
      </c>
    </row>
    <row r="262" spans="5:9" x14ac:dyDescent="0.25">
      <c r="E262" s="17" t="s">
        <v>81</v>
      </c>
      <c r="G262" s="17" t="str">
        <f>IF(STOCK!$E262&lt;STOCK!$F262,"rupture de stock","")</f>
        <v/>
      </c>
      <c r="H262" s="17" t="str">
        <f>IF(A262="","",SUMIF(FACTURE!A$10:A$40,A262,FACTURE!$C$10:$C$40))</f>
        <v/>
      </c>
      <c r="I262" s="17" t="str">
        <f t="shared" si="4"/>
        <v/>
      </c>
    </row>
    <row r="263" spans="5:9" x14ac:dyDescent="0.25">
      <c r="E263" s="17" t="s">
        <v>81</v>
      </c>
      <c r="G263" s="17" t="str">
        <f>IF(STOCK!$E263&lt;STOCK!$F263,"rupture de stock","")</f>
        <v/>
      </c>
      <c r="H263" s="17" t="str">
        <f>IF(A263="","",SUMIF(FACTURE!A$10:A$40,A263,FACTURE!$C$10:$C$40))</f>
        <v/>
      </c>
      <c r="I263" s="17" t="str">
        <f t="shared" si="4"/>
        <v/>
      </c>
    </row>
    <row r="264" spans="5:9" x14ac:dyDescent="0.25">
      <c r="E264" s="17" t="s">
        <v>81</v>
      </c>
      <c r="G264" s="17" t="str">
        <f>IF(STOCK!$E264&lt;STOCK!$F264,"rupture de stock","")</f>
        <v/>
      </c>
      <c r="H264" s="17" t="str">
        <f>IF(A264="","",SUMIF(FACTURE!A$10:A$40,A264,FACTURE!$C$10:$C$40))</f>
        <v/>
      </c>
      <c r="I264" s="17" t="str">
        <f t="shared" si="4"/>
        <v/>
      </c>
    </row>
    <row r="265" spans="5:9" x14ac:dyDescent="0.25">
      <c r="E265" s="17" t="s">
        <v>81</v>
      </c>
      <c r="G265" s="17" t="str">
        <f>IF(STOCK!$E265&lt;STOCK!$F265,"rupture de stock","")</f>
        <v/>
      </c>
      <c r="H265" s="17" t="str">
        <f>IF(A265="","",SUMIF(FACTURE!A$10:A$40,A265,FACTURE!$C$10:$C$40))</f>
        <v/>
      </c>
      <c r="I265" s="17" t="str">
        <f t="shared" si="4"/>
        <v/>
      </c>
    </row>
    <row r="266" spans="5:9" x14ac:dyDescent="0.25">
      <c r="E266" s="17" t="s">
        <v>81</v>
      </c>
      <c r="G266" s="17" t="str">
        <f>IF(STOCK!$E266&lt;STOCK!$F266,"rupture de stock","")</f>
        <v/>
      </c>
      <c r="H266" s="17" t="str">
        <f>IF(A266="","",SUMIF(FACTURE!A$10:A$40,A266,FACTURE!$C$10:$C$40))</f>
        <v/>
      </c>
      <c r="I266" s="17" t="str">
        <f t="shared" si="4"/>
        <v/>
      </c>
    </row>
    <row r="267" spans="5:9" x14ac:dyDescent="0.25">
      <c r="E267" s="17" t="s">
        <v>81</v>
      </c>
      <c r="G267" s="17" t="str">
        <f>IF(STOCK!$E267&lt;STOCK!$F267,"rupture de stock","")</f>
        <v/>
      </c>
      <c r="H267" s="17" t="str">
        <f>IF(A267="","",SUMIF(FACTURE!A$10:A$40,A267,FACTURE!$C$10:$C$40))</f>
        <v/>
      </c>
      <c r="I267" s="17" t="str">
        <f t="shared" si="4"/>
        <v/>
      </c>
    </row>
    <row r="268" spans="5:9" x14ac:dyDescent="0.25">
      <c r="E268" s="17" t="s">
        <v>81</v>
      </c>
      <c r="G268" s="17" t="str">
        <f>IF(STOCK!$E268&lt;STOCK!$F268,"rupture de stock","")</f>
        <v/>
      </c>
      <c r="H268" s="17" t="str">
        <f>IF(A268="","",SUMIF(FACTURE!A$10:A$40,A268,FACTURE!$C$10:$C$40))</f>
        <v/>
      </c>
      <c r="I268" s="17" t="str">
        <f t="shared" si="4"/>
        <v/>
      </c>
    </row>
    <row r="269" spans="5:9" x14ac:dyDescent="0.25">
      <c r="E269" s="17" t="s">
        <v>81</v>
      </c>
      <c r="G269" s="17" t="str">
        <f>IF(STOCK!$E269&lt;STOCK!$F269,"rupture de stock","")</f>
        <v/>
      </c>
      <c r="H269" s="17" t="str">
        <f>IF(A269="","",SUMIF(FACTURE!A$10:A$40,A269,FACTURE!$C$10:$C$40))</f>
        <v/>
      </c>
      <c r="I269" s="17" t="str">
        <f t="shared" si="4"/>
        <v/>
      </c>
    </row>
    <row r="270" spans="5:9" x14ac:dyDescent="0.25">
      <c r="E270" s="17" t="s">
        <v>81</v>
      </c>
      <c r="G270" s="17" t="str">
        <f>IF(STOCK!$E270&lt;STOCK!$F270,"rupture de stock","")</f>
        <v/>
      </c>
      <c r="H270" s="17" t="str">
        <f>IF(A270="","",SUMIF(FACTURE!A$10:A$40,A270,FACTURE!$C$10:$C$40))</f>
        <v/>
      </c>
      <c r="I270" s="17" t="str">
        <f t="shared" si="4"/>
        <v/>
      </c>
    </row>
    <row r="271" spans="5:9" x14ac:dyDescent="0.25">
      <c r="E271" s="17" t="s">
        <v>81</v>
      </c>
      <c r="G271" s="17" t="str">
        <f>IF(STOCK!$E271&lt;STOCK!$F271,"rupture de stock","")</f>
        <v/>
      </c>
      <c r="H271" s="17" t="str">
        <f>IF(A271="","",SUMIF(FACTURE!A$10:A$40,A271,FACTURE!$C$10:$C$40))</f>
        <v/>
      </c>
      <c r="I271" s="17" t="str">
        <f t="shared" si="4"/>
        <v/>
      </c>
    </row>
    <row r="272" spans="5:9" x14ac:dyDescent="0.25">
      <c r="E272" s="17" t="s">
        <v>81</v>
      </c>
      <c r="G272" s="17" t="str">
        <f>IF(STOCK!$E272&lt;STOCK!$F272,"rupture de stock","")</f>
        <v/>
      </c>
      <c r="H272" s="17" t="str">
        <f>IF(A272="","",SUMIF(FACTURE!A$10:A$40,A272,FACTURE!$C$10:$C$40))</f>
        <v/>
      </c>
      <c r="I272" s="17" t="str">
        <f t="shared" si="4"/>
        <v/>
      </c>
    </row>
    <row r="273" spans="5:9" x14ac:dyDescent="0.25">
      <c r="E273" s="17" t="s">
        <v>81</v>
      </c>
      <c r="G273" s="17" t="str">
        <f>IF(STOCK!$E273&lt;STOCK!$F273,"rupture de stock","")</f>
        <v/>
      </c>
      <c r="H273" s="17" t="str">
        <f>IF(A273="","",SUMIF(FACTURE!A$10:A$40,A273,FACTURE!$C$10:$C$40))</f>
        <v/>
      </c>
      <c r="I273" s="17" t="str">
        <f t="shared" si="4"/>
        <v/>
      </c>
    </row>
    <row r="274" spans="5:9" x14ac:dyDescent="0.25">
      <c r="E274" s="17" t="s">
        <v>81</v>
      </c>
      <c r="G274" s="17" t="str">
        <f>IF(STOCK!$E274&lt;STOCK!$F274,"rupture de stock","")</f>
        <v/>
      </c>
      <c r="H274" s="17" t="str">
        <f>IF(A274="","",SUMIF(FACTURE!A$10:A$40,A274,FACTURE!$C$10:$C$40))</f>
        <v/>
      </c>
      <c r="I274" s="17" t="str">
        <f t="shared" si="4"/>
        <v/>
      </c>
    </row>
    <row r="275" spans="5:9" x14ac:dyDescent="0.25">
      <c r="E275" s="17" t="s">
        <v>81</v>
      </c>
      <c r="G275" s="17" t="str">
        <f>IF(STOCK!$E275&lt;STOCK!$F275,"rupture de stock","")</f>
        <v/>
      </c>
      <c r="H275" s="17" t="str">
        <f>IF(A275="","",SUMIF(FACTURE!A$10:A$40,A275,FACTURE!$C$10:$C$40))</f>
        <v/>
      </c>
      <c r="I275" s="17" t="str">
        <f t="shared" si="4"/>
        <v/>
      </c>
    </row>
    <row r="276" spans="5:9" x14ac:dyDescent="0.25">
      <c r="E276" s="17" t="s">
        <v>81</v>
      </c>
      <c r="G276" s="17" t="str">
        <f>IF(STOCK!$E276&lt;STOCK!$F276,"rupture de stock","")</f>
        <v/>
      </c>
      <c r="H276" s="17" t="str">
        <f>IF(A276="","",SUMIF(FACTURE!A$10:A$40,A276,FACTURE!$C$10:$C$40))</f>
        <v/>
      </c>
      <c r="I276" s="17" t="str">
        <f t="shared" si="4"/>
        <v/>
      </c>
    </row>
    <row r="277" spans="5:9" x14ac:dyDescent="0.25">
      <c r="E277" s="17" t="s">
        <v>81</v>
      </c>
      <c r="G277" s="17" t="str">
        <f>IF(STOCK!$E277&lt;STOCK!$F277,"rupture de stock","")</f>
        <v/>
      </c>
      <c r="H277" s="17" t="str">
        <f>IF(A277="","",SUMIF(FACTURE!A$10:A$40,A277,FACTURE!$C$10:$C$40))</f>
        <v/>
      </c>
      <c r="I277" s="17" t="str">
        <f t="shared" si="4"/>
        <v/>
      </c>
    </row>
    <row r="278" spans="5:9" x14ac:dyDescent="0.25">
      <c r="E278" s="17" t="s">
        <v>81</v>
      </c>
      <c r="G278" s="17" t="str">
        <f>IF(STOCK!$E278&lt;STOCK!$F278,"rupture de stock","")</f>
        <v/>
      </c>
      <c r="H278" s="17" t="str">
        <f>IF(A278="","",SUMIF(FACTURE!A$10:A$40,A278,FACTURE!$C$10:$C$40))</f>
        <v/>
      </c>
      <c r="I278" s="17" t="str">
        <f t="shared" si="4"/>
        <v/>
      </c>
    </row>
    <row r="279" spans="5:9" x14ac:dyDescent="0.25">
      <c r="E279" s="17" t="s">
        <v>81</v>
      </c>
      <c r="G279" s="17" t="str">
        <f>IF(STOCK!$E279&lt;STOCK!$F279,"rupture de stock","")</f>
        <v/>
      </c>
      <c r="H279" s="17" t="str">
        <f>IF(A279="","",SUMIF(FACTURE!A$10:A$40,A279,FACTURE!$C$10:$C$40))</f>
        <v/>
      </c>
      <c r="I279" s="17" t="str">
        <f t="shared" si="4"/>
        <v/>
      </c>
    </row>
    <row r="280" spans="5:9" x14ac:dyDescent="0.25">
      <c r="E280" s="17" t="s">
        <v>81</v>
      </c>
      <c r="G280" s="17" t="str">
        <f>IF(STOCK!$E280&lt;STOCK!$F280,"rupture de stock","")</f>
        <v/>
      </c>
      <c r="H280" s="17" t="str">
        <f>IF(A280="","",SUMIF(FACTURE!A$10:A$40,A280,FACTURE!$C$10:$C$40))</f>
        <v/>
      </c>
      <c r="I280" s="17" t="str">
        <f t="shared" si="4"/>
        <v/>
      </c>
    </row>
    <row r="281" spans="5:9" x14ac:dyDescent="0.25">
      <c r="E281" s="17" t="s">
        <v>81</v>
      </c>
      <c r="G281" s="17" t="str">
        <f>IF(STOCK!$E281&lt;STOCK!$F281,"rupture de stock","")</f>
        <v/>
      </c>
      <c r="H281" s="17" t="str">
        <f>IF(A281="","",SUMIF(FACTURE!A$10:A$40,A281,FACTURE!$C$10:$C$40))</f>
        <v/>
      </c>
      <c r="I281" s="17" t="str">
        <f t="shared" si="4"/>
        <v/>
      </c>
    </row>
    <row r="282" spans="5:9" x14ac:dyDescent="0.25">
      <c r="E282" s="17" t="s">
        <v>81</v>
      </c>
      <c r="G282" s="17" t="str">
        <f>IF(STOCK!$E282&lt;STOCK!$F282,"rupture de stock","")</f>
        <v/>
      </c>
      <c r="H282" s="17" t="str">
        <f>IF(A282="","",SUMIF(FACTURE!A$10:A$40,A282,FACTURE!$C$10:$C$40))</f>
        <v/>
      </c>
      <c r="I282" s="17" t="str">
        <f t="shared" si="4"/>
        <v/>
      </c>
    </row>
    <row r="283" spans="5:9" x14ac:dyDescent="0.25">
      <c r="E283" s="17" t="s">
        <v>81</v>
      </c>
      <c r="G283" s="17" t="str">
        <f>IF(STOCK!$E283&lt;STOCK!$F283,"rupture de stock","")</f>
        <v/>
      </c>
      <c r="H283" s="17" t="str">
        <f>IF(A283="","",SUMIF(FACTURE!A$10:A$40,A283,FACTURE!$C$10:$C$40))</f>
        <v/>
      </c>
      <c r="I283" s="17" t="str">
        <f t="shared" si="4"/>
        <v/>
      </c>
    </row>
    <row r="284" spans="5:9" x14ac:dyDescent="0.25">
      <c r="E284" s="17" t="s">
        <v>81</v>
      </c>
      <c r="G284" s="17" t="str">
        <f>IF(STOCK!$E284&lt;STOCK!$F284,"rupture de stock","")</f>
        <v/>
      </c>
      <c r="H284" s="17" t="str">
        <f>IF(A284="","",SUMIF(FACTURE!A$10:A$40,A284,FACTURE!$C$10:$C$40))</f>
        <v/>
      </c>
      <c r="I284" s="17" t="str">
        <f t="shared" si="4"/>
        <v/>
      </c>
    </row>
    <row r="285" spans="5:9" x14ac:dyDescent="0.25">
      <c r="E285" s="17" t="s">
        <v>81</v>
      </c>
      <c r="G285" s="17" t="str">
        <f>IF(STOCK!$E285&lt;STOCK!$F285,"rupture de stock","")</f>
        <v/>
      </c>
      <c r="H285" s="17" t="str">
        <f>IF(A285="","",SUMIF(FACTURE!A$10:A$40,A285,FACTURE!$C$10:$C$40))</f>
        <v/>
      </c>
      <c r="I285" s="17" t="str">
        <f t="shared" si="4"/>
        <v/>
      </c>
    </row>
    <row r="286" spans="5:9" x14ac:dyDescent="0.25">
      <c r="E286" s="17" t="s">
        <v>81</v>
      </c>
      <c r="G286" s="17" t="str">
        <f>IF(STOCK!$E286&lt;STOCK!$F286,"rupture de stock","")</f>
        <v/>
      </c>
      <c r="H286" s="17" t="str">
        <f>IF(A286="","",SUMIF(FACTURE!A$10:A$40,A286,FACTURE!$C$10:$C$40))</f>
        <v/>
      </c>
      <c r="I286" s="17" t="str">
        <f t="shared" si="4"/>
        <v/>
      </c>
    </row>
    <row r="287" spans="5:9" x14ac:dyDescent="0.25">
      <c r="E287" s="17" t="s">
        <v>81</v>
      </c>
      <c r="G287" s="17" t="str">
        <f>IF(STOCK!$E287&lt;STOCK!$F287,"rupture de stock","")</f>
        <v/>
      </c>
      <c r="H287" s="17" t="str">
        <f>IF(A287="","",SUMIF(FACTURE!A$10:A$40,A287,FACTURE!$C$10:$C$40))</f>
        <v/>
      </c>
      <c r="I287" s="17" t="str">
        <f t="shared" si="4"/>
        <v/>
      </c>
    </row>
    <row r="288" spans="5:9" x14ac:dyDescent="0.25">
      <c r="E288" s="17" t="s">
        <v>81</v>
      </c>
      <c r="G288" s="17" t="str">
        <f>IF(STOCK!$E288&lt;STOCK!$F288,"rupture de stock","")</f>
        <v/>
      </c>
      <c r="H288" s="17" t="str">
        <f>IF(A288="","",SUMIF(FACTURE!A$10:A$40,A288,FACTURE!$C$10:$C$40))</f>
        <v/>
      </c>
      <c r="I288" s="17" t="str">
        <f t="shared" si="4"/>
        <v/>
      </c>
    </row>
    <row r="289" spans="5:9" x14ac:dyDescent="0.25">
      <c r="E289" s="17" t="s">
        <v>81</v>
      </c>
      <c r="G289" s="17" t="str">
        <f>IF(STOCK!$E289&lt;STOCK!$F289,"rupture de stock","")</f>
        <v/>
      </c>
      <c r="H289" s="17" t="str">
        <f>IF(A289="","",SUMIF(FACTURE!A$10:A$40,A289,FACTURE!$C$10:$C$40))</f>
        <v/>
      </c>
      <c r="I289" s="17" t="str">
        <f t="shared" si="4"/>
        <v/>
      </c>
    </row>
    <row r="290" spans="5:9" x14ac:dyDescent="0.25">
      <c r="E290" s="17" t="s">
        <v>81</v>
      </c>
      <c r="G290" s="17" t="str">
        <f>IF(STOCK!$E290&lt;STOCK!$F290,"rupture de stock","")</f>
        <v/>
      </c>
      <c r="H290" s="17" t="str">
        <f>IF(A290="","",SUMIF(FACTURE!A$10:A$40,A290,FACTURE!$C$10:$C$40))</f>
        <v/>
      </c>
      <c r="I290" s="17" t="str">
        <f t="shared" si="4"/>
        <v/>
      </c>
    </row>
    <row r="291" spans="5:9" x14ac:dyDescent="0.25">
      <c r="E291" s="17" t="s">
        <v>81</v>
      </c>
      <c r="G291" s="17" t="str">
        <f>IF(STOCK!$E291&lt;STOCK!$F291,"rupture de stock","")</f>
        <v/>
      </c>
      <c r="H291" s="17" t="str">
        <f>IF(A291="","",SUMIF(FACTURE!A$10:A$40,A291,FACTURE!$C$10:$C$40))</f>
        <v/>
      </c>
      <c r="I291" s="17" t="str">
        <f t="shared" si="4"/>
        <v/>
      </c>
    </row>
    <row r="292" spans="5:9" x14ac:dyDescent="0.25">
      <c r="E292" s="17" t="s">
        <v>81</v>
      </c>
      <c r="G292" s="17" t="str">
        <f>IF(STOCK!$E292&lt;STOCK!$F292,"rupture de stock","")</f>
        <v/>
      </c>
      <c r="H292" s="17" t="str">
        <f>IF(A292="","",SUMIF(FACTURE!A$10:A$40,A292,FACTURE!$C$10:$C$40))</f>
        <v/>
      </c>
      <c r="I292" s="17" t="str">
        <f t="shared" si="4"/>
        <v/>
      </c>
    </row>
    <row r="293" spans="5:9" x14ac:dyDescent="0.25">
      <c r="E293" s="17" t="s">
        <v>81</v>
      </c>
      <c r="G293" s="17" t="str">
        <f>IF(STOCK!$E293&lt;STOCK!$F293,"rupture de stock","")</f>
        <v/>
      </c>
      <c r="H293" s="17" t="str">
        <f>IF(A293="","",SUMIF(FACTURE!A$10:A$40,A293,FACTURE!$C$10:$C$40))</f>
        <v/>
      </c>
      <c r="I293" s="17" t="str">
        <f t="shared" si="4"/>
        <v/>
      </c>
    </row>
    <row r="294" spans="5:9" x14ac:dyDescent="0.25">
      <c r="E294" s="17" t="s">
        <v>81</v>
      </c>
      <c r="G294" s="17" t="str">
        <f>IF(STOCK!$E294&lt;STOCK!$F294,"rupture de stock","")</f>
        <v/>
      </c>
      <c r="H294" s="17" t="str">
        <f>IF(A294="","",SUMIF(FACTURE!A$10:A$40,A294,FACTURE!$C$10:$C$40))</f>
        <v/>
      </c>
      <c r="I294" s="17" t="str">
        <f t="shared" si="4"/>
        <v/>
      </c>
    </row>
    <row r="295" spans="5:9" x14ac:dyDescent="0.25">
      <c r="E295" s="17" t="s">
        <v>81</v>
      </c>
      <c r="G295" s="17" t="str">
        <f>IF(STOCK!$E295&lt;STOCK!$F295,"rupture de stock","")</f>
        <v/>
      </c>
      <c r="H295" s="17" t="str">
        <f>IF(A295="","",SUMIF(FACTURE!A$10:A$40,A295,FACTURE!$C$10:$C$40))</f>
        <v/>
      </c>
      <c r="I295" s="17" t="str">
        <f t="shared" si="4"/>
        <v/>
      </c>
    </row>
    <row r="296" spans="5:9" x14ac:dyDescent="0.25">
      <c r="E296" s="17" t="s">
        <v>81</v>
      </c>
      <c r="G296" s="17" t="str">
        <f>IF(STOCK!$E296&lt;STOCK!$F296,"rupture de stock","")</f>
        <v/>
      </c>
      <c r="H296" s="17" t="str">
        <f>IF(A296="","",SUMIF(FACTURE!A$10:A$40,A296,FACTURE!$C$10:$C$40))</f>
        <v/>
      </c>
      <c r="I296" s="17" t="str">
        <f t="shared" si="4"/>
        <v/>
      </c>
    </row>
    <row r="297" spans="5:9" x14ac:dyDescent="0.25">
      <c r="E297" s="17" t="s">
        <v>81</v>
      </c>
      <c r="G297" s="17" t="str">
        <f>IF(STOCK!$E297&lt;STOCK!$F297,"rupture de stock","")</f>
        <v/>
      </c>
      <c r="H297" s="17" t="str">
        <f>IF(A297="","",SUMIF(FACTURE!A$10:A$40,A297,FACTURE!$C$10:$C$40))</f>
        <v/>
      </c>
      <c r="I297" s="17" t="str">
        <f t="shared" si="4"/>
        <v/>
      </c>
    </row>
    <row r="298" spans="5:9" x14ac:dyDescent="0.25">
      <c r="E298" s="17" t="s">
        <v>81</v>
      </c>
      <c r="G298" s="17" t="str">
        <f>IF(STOCK!$E298&lt;STOCK!$F298,"rupture de stock","")</f>
        <v/>
      </c>
      <c r="H298" s="17" t="str">
        <f>IF(A298="","",SUMIF(FACTURE!A$10:A$40,A298,FACTURE!$C$10:$C$40))</f>
        <v/>
      </c>
      <c r="I298" s="17" t="str">
        <f t="shared" si="4"/>
        <v/>
      </c>
    </row>
    <row r="299" spans="5:9" x14ac:dyDescent="0.25">
      <c r="E299" s="17" t="s">
        <v>81</v>
      </c>
      <c r="G299" s="17" t="str">
        <f>IF(STOCK!$E299&lt;STOCK!$F299,"rupture de stock","")</f>
        <v/>
      </c>
      <c r="H299" s="17" t="str">
        <f>IF(A299="","",SUMIF(FACTURE!A$10:A$40,A299,FACTURE!$C$10:$C$40))</f>
        <v/>
      </c>
      <c r="I299" s="17" t="str">
        <f t="shared" si="4"/>
        <v/>
      </c>
    </row>
    <row r="300" spans="5:9" x14ac:dyDescent="0.25">
      <c r="E300" s="17" t="s">
        <v>81</v>
      </c>
      <c r="G300" s="17" t="str">
        <f>IF(STOCK!$E300&lt;STOCK!$F300,"rupture de stock","")</f>
        <v/>
      </c>
      <c r="H300" s="17" t="str">
        <f>IF(A300="","",SUMIF(FACTURE!A$10:A$40,A300,FACTURE!$C$10:$C$40))</f>
        <v/>
      </c>
      <c r="I300" s="17" t="str">
        <f t="shared" si="4"/>
        <v/>
      </c>
    </row>
    <row r="301" spans="5:9" x14ac:dyDescent="0.25">
      <c r="E301" s="17" t="s">
        <v>81</v>
      </c>
      <c r="G301" s="17" t="str">
        <f>IF(STOCK!$E301&lt;STOCK!$F301,"rupture de stock","")</f>
        <v/>
      </c>
      <c r="H301" s="17" t="str">
        <f>IF(A301="","",SUMIF(FACTURE!A$10:A$40,A301,FACTURE!$C$10:$C$40))</f>
        <v/>
      </c>
      <c r="I301" s="17" t="str">
        <f t="shared" si="4"/>
        <v/>
      </c>
    </row>
    <row r="302" spans="5:9" x14ac:dyDescent="0.25">
      <c r="E302" s="17" t="s">
        <v>81</v>
      </c>
      <c r="G302" s="17" t="str">
        <f>IF(STOCK!$E302&lt;STOCK!$F302,"rupture de stock","")</f>
        <v/>
      </c>
      <c r="H302" s="17" t="str">
        <f>IF(A302="","",SUMIF(FACTURE!A$10:A$40,A302,FACTURE!$C$10:$C$40))</f>
        <v/>
      </c>
      <c r="I302" s="17" t="str">
        <f t="shared" si="4"/>
        <v/>
      </c>
    </row>
    <row r="303" spans="5:9" x14ac:dyDescent="0.25">
      <c r="E303" s="17" t="s">
        <v>81</v>
      </c>
      <c r="G303" s="17" t="str">
        <f>IF(STOCK!$E303&lt;STOCK!$F303,"rupture de stock","")</f>
        <v/>
      </c>
      <c r="H303" s="17" t="str">
        <f>IF(A303="","",SUMIF(FACTURE!A$10:A$40,A303,FACTURE!$C$10:$C$40))</f>
        <v/>
      </c>
      <c r="I303" s="17" t="str">
        <f t="shared" si="4"/>
        <v/>
      </c>
    </row>
    <row r="304" spans="5:9" x14ac:dyDescent="0.25">
      <c r="E304" s="17" t="s">
        <v>81</v>
      </c>
      <c r="G304" s="17" t="str">
        <f>IF(STOCK!$E304&lt;STOCK!$F304,"rupture de stock","")</f>
        <v/>
      </c>
      <c r="H304" s="17" t="str">
        <f>IF(A304="","",SUMIF(FACTURE!A$10:A$40,A304,FACTURE!$C$10:$C$40))</f>
        <v/>
      </c>
      <c r="I304" s="17" t="str">
        <f t="shared" si="4"/>
        <v/>
      </c>
    </row>
    <row r="305" spans="5:9" x14ac:dyDescent="0.25">
      <c r="E305" s="17" t="s">
        <v>81</v>
      </c>
      <c r="G305" s="17" t="str">
        <f>IF(STOCK!$E305&lt;STOCK!$F305,"rupture de stock","")</f>
        <v/>
      </c>
      <c r="H305" s="17" t="str">
        <f>IF(A305="","",SUMIF(FACTURE!A$10:A$40,A305,FACTURE!$C$10:$C$40))</f>
        <v/>
      </c>
      <c r="I305" s="17" t="str">
        <f t="shared" si="4"/>
        <v/>
      </c>
    </row>
    <row r="306" spans="5:9" x14ac:dyDescent="0.25">
      <c r="E306" s="17" t="s">
        <v>81</v>
      </c>
      <c r="G306" s="17" t="str">
        <f>IF(STOCK!$E306&lt;STOCK!$F306,"rupture de stock","")</f>
        <v/>
      </c>
      <c r="H306" s="17" t="str">
        <f>IF(A306="","",SUMIF(FACTURE!A$10:A$40,A306,FACTURE!$C$10:$C$40))</f>
        <v/>
      </c>
      <c r="I306" s="17" t="str">
        <f t="shared" si="4"/>
        <v/>
      </c>
    </row>
    <row r="307" spans="5:9" x14ac:dyDescent="0.25">
      <c r="E307" s="17" t="s">
        <v>81</v>
      </c>
      <c r="G307" s="17" t="str">
        <f>IF(STOCK!$E307&lt;STOCK!$F307,"rupture de stock","")</f>
        <v/>
      </c>
      <c r="H307" s="17" t="str">
        <f>IF(A307="","",SUMIF(FACTURE!A$10:A$40,A307,FACTURE!$C$10:$C$40))</f>
        <v/>
      </c>
      <c r="I307" s="17" t="str">
        <f t="shared" si="4"/>
        <v/>
      </c>
    </row>
    <row r="308" spans="5:9" x14ac:dyDescent="0.25">
      <c r="E308" s="17" t="s">
        <v>81</v>
      </c>
      <c r="G308" s="17" t="str">
        <f>IF(STOCK!$E308&lt;STOCK!$F308,"rupture de stock","")</f>
        <v/>
      </c>
      <c r="H308" s="17" t="str">
        <f>IF(A308="","",SUMIF(FACTURE!A$10:A$40,A308,FACTURE!$C$10:$C$40))</f>
        <v/>
      </c>
      <c r="I308" s="17" t="str">
        <f t="shared" si="4"/>
        <v/>
      </c>
    </row>
    <row r="309" spans="5:9" x14ac:dyDescent="0.25">
      <c r="E309" s="17" t="s">
        <v>81</v>
      </c>
      <c r="G309" s="17" t="str">
        <f>IF(STOCK!$E309&lt;STOCK!$F309,"rupture de stock","")</f>
        <v/>
      </c>
      <c r="H309" s="17" t="str">
        <f>IF(A309="","",SUMIF(FACTURE!A$10:A$40,A309,FACTURE!$C$10:$C$40))</f>
        <v/>
      </c>
      <c r="I309" s="17" t="str">
        <f t="shared" si="4"/>
        <v/>
      </c>
    </row>
    <row r="310" spans="5:9" x14ac:dyDescent="0.25">
      <c r="E310" s="17" t="s">
        <v>81</v>
      </c>
      <c r="G310" s="17" t="str">
        <f>IF(STOCK!$E310&lt;STOCK!$F310,"rupture de stock","")</f>
        <v/>
      </c>
      <c r="H310" s="17" t="str">
        <f>IF(A310="","",SUMIF(FACTURE!A$10:A$40,A310,FACTURE!$C$10:$C$40))</f>
        <v/>
      </c>
      <c r="I310" s="17" t="str">
        <f t="shared" si="4"/>
        <v/>
      </c>
    </row>
    <row r="311" spans="5:9" x14ac:dyDescent="0.25">
      <c r="E311" s="17" t="s">
        <v>81</v>
      </c>
      <c r="G311" s="17" t="str">
        <f>IF(STOCK!$E311&lt;STOCK!$F311,"rupture de stock","")</f>
        <v/>
      </c>
      <c r="H311" s="17" t="str">
        <f>IF(A311="","",SUMIF(FACTURE!A$10:A$40,A311,FACTURE!$C$10:$C$40))</f>
        <v/>
      </c>
      <c r="I311" s="17" t="str">
        <f t="shared" si="4"/>
        <v/>
      </c>
    </row>
    <row r="312" spans="5:9" x14ac:dyDescent="0.25">
      <c r="E312" s="17" t="s">
        <v>81</v>
      </c>
      <c r="G312" s="17" t="str">
        <f>IF(STOCK!$E312&lt;STOCK!$F312,"rupture de stock","")</f>
        <v/>
      </c>
      <c r="H312" s="17" t="str">
        <f>IF(A312="","",SUMIF(FACTURE!A$10:A$40,A312,FACTURE!$C$10:$C$40))</f>
        <v/>
      </c>
      <c r="I312" s="17" t="str">
        <f t="shared" si="4"/>
        <v/>
      </c>
    </row>
    <row r="313" spans="5:9" x14ac:dyDescent="0.25">
      <c r="E313" s="17" t="s">
        <v>81</v>
      </c>
      <c r="G313" s="17" t="str">
        <f>IF(STOCK!$E313&lt;STOCK!$F313,"rupture de stock","")</f>
        <v/>
      </c>
      <c r="H313" s="17" t="str">
        <f>IF(A313="","",SUMIF(FACTURE!A$10:A$40,A313,FACTURE!$C$10:$C$40))</f>
        <v/>
      </c>
      <c r="I313" s="17" t="str">
        <f t="shared" si="4"/>
        <v/>
      </c>
    </row>
    <row r="314" spans="5:9" x14ac:dyDescent="0.25">
      <c r="E314" s="17" t="s">
        <v>81</v>
      </c>
      <c r="G314" s="17" t="str">
        <f>IF(STOCK!$E314&lt;STOCK!$F314,"rupture de stock","")</f>
        <v/>
      </c>
      <c r="H314" s="17" t="str">
        <f>IF(A314="","",SUMIF(FACTURE!A$10:A$40,A314,FACTURE!$C$10:$C$40))</f>
        <v/>
      </c>
      <c r="I314" s="17" t="str">
        <f t="shared" si="4"/>
        <v/>
      </c>
    </row>
    <row r="315" spans="5:9" x14ac:dyDescent="0.25">
      <c r="E315" s="17" t="s">
        <v>81</v>
      </c>
      <c r="G315" s="17" t="str">
        <f>IF(STOCK!$E315&lt;STOCK!$F315,"rupture de stock","")</f>
        <v/>
      </c>
      <c r="H315" s="17" t="str">
        <f>IF(A315="","",SUMIF(FACTURE!A$10:A$40,A315,FACTURE!$C$10:$C$40))</f>
        <v/>
      </c>
      <c r="I315" s="17" t="str">
        <f t="shared" si="4"/>
        <v/>
      </c>
    </row>
    <row r="316" spans="5:9" x14ac:dyDescent="0.25">
      <c r="E316" s="17" t="s">
        <v>81</v>
      </c>
      <c r="G316" s="17" t="str">
        <f>IF(STOCK!$E316&lt;STOCK!$F316,"rupture de stock","")</f>
        <v/>
      </c>
      <c r="H316" s="17" t="str">
        <f>IF(A316="","",SUMIF(FACTURE!A$10:A$40,A316,FACTURE!$C$10:$C$40))</f>
        <v/>
      </c>
      <c r="I316" s="17" t="str">
        <f t="shared" si="4"/>
        <v/>
      </c>
    </row>
    <row r="317" spans="5:9" x14ac:dyDescent="0.25">
      <c r="E317" s="17" t="s">
        <v>81</v>
      </c>
      <c r="G317" s="17" t="str">
        <f>IF(STOCK!$E317&lt;STOCK!$F317,"rupture de stock","")</f>
        <v/>
      </c>
      <c r="H317" s="17" t="str">
        <f>IF(A317="","",SUMIF(FACTURE!A$10:A$40,A317,FACTURE!$C$10:$C$40))</f>
        <v/>
      </c>
      <c r="I317" s="17" t="str">
        <f t="shared" si="4"/>
        <v/>
      </c>
    </row>
    <row r="318" spans="5:9" x14ac:dyDescent="0.25">
      <c r="E318" s="17" t="s">
        <v>81</v>
      </c>
      <c r="G318" s="17" t="str">
        <f>IF(STOCK!$E318&lt;STOCK!$F318,"rupture de stock","")</f>
        <v/>
      </c>
      <c r="H318" s="17" t="str">
        <f>IF(A318="","",SUMIF(FACTURE!A$10:A$40,A318,FACTURE!$C$10:$C$40))</f>
        <v/>
      </c>
      <c r="I318" s="17" t="str">
        <f t="shared" si="4"/>
        <v/>
      </c>
    </row>
    <row r="319" spans="5:9" x14ac:dyDescent="0.25">
      <c r="E319" s="17" t="s">
        <v>81</v>
      </c>
      <c r="G319" s="17" t="str">
        <f>IF(STOCK!$E319&lt;STOCK!$F319,"rupture de stock","")</f>
        <v/>
      </c>
      <c r="H319" s="17" t="str">
        <f>IF(A319="","",SUMIF(FACTURE!A$10:A$40,A319,FACTURE!$C$10:$C$40))</f>
        <v/>
      </c>
      <c r="I319" s="17" t="str">
        <f t="shared" si="4"/>
        <v/>
      </c>
    </row>
    <row r="320" spans="5:9" x14ac:dyDescent="0.25">
      <c r="E320" s="17" t="s">
        <v>81</v>
      </c>
      <c r="G320" s="17" t="str">
        <f>IF(STOCK!$E320&lt;STOCK!$F320,"rupture de stock","")</f>
        <v/>
      </c>
      <c r="H320" s="17" t="str">
        <f>IF(A320="","",SUMIF(FACTURE!A$10:A$40,A320,FACTURE!$C$10:$C$40))</f>
        <v/>
      </c>
      <c r="I320" s="17" t="str">
        <f t="shared" si="4"/>
        <v/>
      </c>
    </row>
    <row r="321" spans="5:9" x14ac:dyDescent="0.25">
      <c r="E321" s="17" t="s">
        <v>81</v>
      </c>
      <c r="G321" s="17" t="str">
        <f>IF(STOCK!$E321&lt;STOCK!$F321,"rupture de stock","")</f>
        <v/>
      </c>
      <c r="H321" s="17" t="str">
        <f>IF(A321="","",SUMIF(FACTURE!A$10:A$40,A321,FACTURE!$C$10:$C$40))</f>
        <v/>
      </c>
      <c r="I321" s="17" t="str">
        <f t="shared" si="4"/>
        <v/>
      </c>
    </row>
    <row r="322" spans="5:9" x14ac:dyDescent="0.25">
      <c r="E322" s="17" t="s">
        <v>81</v>
      </c>
      <c r="G322" s="17" t="str">
        <f>IF(STOCK!$E322&lt;STOCK!$F322,"rupture de stock","")</f>
        <v/>
      </c>
      <c r="H322" s="17" t="str">
        <f>IF(A322="","",SUMIF(FACTURE!A$10:A$40,A322,FACTURE!$C$10:$C$40))</f>
        <v/>
      </c>
      <c r="I322" s="17" t="str">
        <f t="shared" si="4"/>
        <v/>
      </c>
    </row>
    <row r="323" spans="5:9" x14ac:dyDescent="0.25">
      <c r="E323" s="17" t="s">
        <v>81</v>
      </c>
      <c r="G323" s="17" t="str">
        <f>IF(STOCK!$E323&lt;STOCK!$F323,"rupture de stock","")</f>
        <v/>
      </c>
      <c r="H323" s="17" t="str">
        <f>IF(A323="","",SUMIF(FACTURE!A$10:A$40,A323,FACTURE!$C$10:$C$40))</f>
        <v/>
      </c>
      <c r="I323" s="17" t="str">
        <f t="shared" ref="I323:I386" si="5">IF(A323="","",E323-H323)</f>
        <v/>
      </c>
    </row>
    <row r="324" spans="5:9" x14ac:dyDescent="0.25">
      <c r="E324" s="17" t="s">
        <v>81</v>
      </c>
      <c r="G324" s="17" t="str">
        <f>IF(STOCK!$E324&lt;STOCK!$F324,"rupture de stock","")</f>
        <v/>
      </c>
      <c r="H324" s="17" t="str">
        <f>IF(A324="","",SUMIF(FACTURE!A$10:A$40,A324,FACTURE!$C$10:$C$40))</f>
        <v/>
      </c>
      <c r="I324" s="17" t="str">
        <f t="shared" si="5"/>
        <v/>
      </c>
    </row>
    <row r="325" spans="5:9" x14ac:dyDescent="0.25">
      <c r="E325" s="17" t="s">
        <v>81</v>
      </c>
      <c r="G325" s="17" t="str">
        <f>IF(STOCK!$E325&lt;STOCK!$F325,"rupture de stock","")</f>
        <v/>
      </c>
      <c r="H325" s="17" t="str">
        <f>IF(A325="","",SUMIF(FACTURE!A$10:A$40,A325,FACTURE!$C$10:$C$40))</f>
        <v/>
      </c>
      <c r="I325" s="17" t="str">
        <f t="shared" si="5"/>
        <v/>
      </c>
    </row>
    <row r="326" spans="5:9" x14ac:dyDescent="0.25">
      <c r="E326" s="17" t="s">
        <v>81</v>
      </c>
      <c r="G326" s="17" t="str">
        <f>IF(STOCK!$E326&lt;STOCK!$F326,"rupture de stock","")</f>
        <v/>
      </c>
      <c r="H326" s="17" t="str">
        <f>IF(A326="","",SUMIF(FACTURE!A$10:A$40,A326,FACTURE!$C$10:$C$40))</f>
        <v/>
      </c>
      <c r="I326" s="17" t="str">
        <f t="shared" si="5"/>
        <v/>
      </c>
    </row>
    <row r="327" spans="5:9" x14ac:dyDescent="0.25">
      <c r="E327" s="17" t="s">
        <v>81</v>
      </c>
      <c r="G327" s="17" t="str">
        <f>IF(STOCK!$E327&lt;STOCK!$F327,"rupture de stock","")</f>
        <v/>
      </c>
      <c r="H327" s="17" t="str">
        <f>IF(A327="","",SUMIF(FACTURE!A$10:A$40,A327,FACTURE!$C$10:$C$40))</f>
        <v/>
      </c>
      <c r="I327" s="17" t="str">
        <f t="shared" si="5"/>
        <v/>
      </c>
    </row>
    <row r="328" spans="5:9" x14ac:dyDescent="0.25">
      <c r="E328" s="17" t="s">
        <v>81</v>
      </c>
      <c r="G328" s="17" t="str">
        <f>IF(STOCK!$E328&lt;STOCK!$F328,"rupture de stock","")</f>
        <v/>
      </c>
      <c r="H328" s="17" t="str">
        <f>IF(A328="","",SUMIF(FACTURE!A$10:A$40,A328,FACTURE!$C$10:$C$40))</f>
        <v/>
      </c>
      <c r="I328" s="17" t="str">
        <f t="shared" si="5"/>
        <v/>
      </c>
    </row>
    <row r="329" spans="5:9" x14ac:dyDescent="0.25">
      <c r="E329" s="17" t="s">
        <v>81</v>
      </c>
      <c r="G329" s="17" t="str">
        <f>IF(STOCK!$E329&lt;STOCK!$F329,"rupture de stock","")</f>
        <v/>
      </c>
      <c r="H329" s="17" t="str">
        <f>IF(A329="","",SUMIF(FACTURE!A$10:A$40,A329,FACTURE!$C$10:$C$40))</f>
        <v/>
      </c>
      <c r="I329" s="17" t="str">
        <f t="shared" si="5"/>
        <v/>
      </c>
    </row>
    <row r="330" spans="5:9" x14ac:dyDescent="0.25">
      <c r="E330" s="17" t="s">
        <v>81</v>
      </c>
      <c r="G330" s="17" t="str">
        <f>IF(STOCK!$E330&lt;STOCK!$F330,"rupture de stock","")</f>
        <v/>
      </c>
      <c r="H330" s="17" t="str">
        <f>IF(A330="","",SUMIF(FACTURE!A$10:A$40,A330,FACTURE!$C$10:$C$40))</f>
        <v/>
      </c>
      <c r="I330" s="17" t="str">
        <f t="shared" si="5"/>
        <v/>
      </c>
    </row>
    <row r="331" spans="5:9" x14ac:dyDescent="0.25">
      <c r="E331" s="17" t="s">
        <v>81</v>
      </c>
      <c r="G331" s="17" t="str">
        <f>IF(STOCK!$E331&lt;STOCK!$F331,"rupture de stock","")</f>
        <v/>
      </c>
      <c r="H331" s="17" t="str">
        <f>IF(A331="","",SUMIF(FACTURE!A$10:A$40,A331,FACTURE!$C$10:$C$40))</f>
        <v/>
      </c>
      <c r="I331" s="17" t="str">
        <f t="shared" si="5"/>
        <v/>
      </c>
    </row>
    <row r="332" spans="5:9" x14ac:dyDescent="0.25">
      <c r="E332" s="17" t="s">
        <v>81</v>
      </c>
      <c r="G332" s="17" t="str">
        <f>IF(STOCK!$E332&lt;STOCK!$F332,"rupture de stock","")</f>
        <v/>
      </c>
      <c r="H332" s="17" t="str">
        <f>IF(A332="","",SUMIF(FACTURE!A$10:A$40,A332,FACTURE!$C$10:$C$40))</f>
        <v/>
      </c>
      <c r="I332" s="17" t="str">
        <f t="shared" si="5"/>
        <v/>
      </c>
    </row>
    <row r="333" spans="5:9" x14ac:dyDescent="0.25">
      <c r="E333" s="17" t="s">
        <v>81</v>
      </c>
      <c r="G333" s="17" t="str">
        <f>IF(STOCK!$E333&lt;STOCK!$F333,"rupture de stock","")</f>
        <v/>
      </c>
      <c r="H333" s="17" t="str">
        <f>IF(A333="","",SUMIF(FACTURE!A$10:A$40,A333,FACTURE!$C$10:$C$40))</f>
        <v/>
      </c>
      <c r="I333" s="17" t="str">
        <f t="shared" si="5"/>
        <v/>
      </c>
    </row>
    <row r="334" spans="5:9" x14ac:dyDescent="0.25">
      <c r="E334" s="17" t="s">
        <v>81</v>
      </c>
      <c r="G334" s="17" t="str">
        <f>IF(STOCK!$E334&lt;STOCK!$F334,"rupture de stock","")</f>
        <v/>
      </c>
      <c r="H334" s="17" t="str">
        <f>IF(A334="","",SUMIF(FACTURE!A$10:A$40,A334,FACTURE!$C$10:$C$40))</f>
        <v/>
      </c>
      <c r="I334" s="17" t="str">
        <f t="shared" si="5"/>
        <v/>
      </c>
    </row>
    <row r="335" spans="5:9" x14ac:dyDescent="0.25">
      <c r="E335" s="17" t="s">
        <v>81</v>
      </c>
      <c r="G335" s="17" t="str">
        <f>IF(STOCK!$E335&lt;STOCK!$F335,"rupture de stock","")</f>
        <v/>
      </c>
      <c r="H335" s="17" t="str">
        <f>IF(A335="","",SUMIF(FACTURE!A$10:A$40,A335,FACTURE!$C$10:$C$40))</f>
        <v/>
      </c>
      <c r="I335" s="17" t="str">
        <f t="shared" si="5"/>
        <v/>
      </c>
    </row>
    <row r="336" spans="5:9" x14ac:dyDescent="0.25">
      <c r="E336" s="17" t="s">
        <v>81</v>
      </c>
      <c r="G336" s="17" t="str">
        <f>IF(STOCK!$E336&lt;STOCK!$F336,"rupture de stock","")</f>
        <v/>
      </c>
      <c r="H336" s="17" t="str">
        <f>IF(A336="","",SUMIF(FACTURE!A$10:A$40,A336,FACTURE!$C$10:$C$40))</f>
        <v/>
      </c>
      <c r="I336" s="17" t="str">
        <f t="shared" si="5"/>
        <v/>
      </c>
    </row>
    <row r="337" spans="5:9" x14ac:dyDescent="0.25">
      <c r="E337" s="17" t="s">
        <v>81</v>
      </c>
      <c r="G337" s="17" t="str">
        <f>IF(STOCK!$E337&lt;STOCK!$F337,"rupture de stock","")</f>
        <v/>
      </c>
      <c r="H337" s="17" t="str">
        <f>IF(A337="","",SUMIF(FACTURE!A$10:A$40,A337,FACTURE!$C$10:$C$40))</f>
        <v/>
      </c>
      <c r="I337" s="17" t="str">
        <f t="shared" si="5"/>
        <v/>
      </c>
    </row>
    <row r="338" spans="5:9" x14ac:dyDescent="0.25">
      <c r="E338" s="17" t="s">
        <v>81</v>
      </c>
      <c r="G338" s="17" t="str">
        <f>IF(STOCK!$E338&lt;STOCK!$F338,"rupture de stock","")</f>
        <v/>
      </c>
      <c r="H338" s="17" t="str">
        <f>IF(A338="","",SUMIF(FACTURE!A$10:A$40,A338,FACTURE!$C$10:$C$40))</f>
        <v/>
      </c>
      <c r="I338" s="17" t="str">
        <f t="shared" si="5"/>
        <v/>
      </c>
    </row>
    <row r="339" spans="5:9" x14ac:dyDescent="0.25">
      <c r="E339" s="17" t="s">
        <v>81</v>
      </c>
      <c r="G339" s="17" t="str">
        <f>IF(STOCK!$E339&lt;STOCK!$F339,"rupture de stock","")</f>
        <v/>
      </c>
      <c r="H339" s="17" t="str">
        <f>IF(A339="","",SUMIF(FACTURE!A$10:A$40,A339,FACTURE!$C$10:$C$40))</f>
        <v/>
      </c>
      <c r="I339" s="17" t="str">
        <f t="shared" si="5"/>
        <v/>
      </c>
    </row>
    <row r="340" spans="5:9" x14ac:dyDescent="0.25">
      <c r="E340" s="17" t="s">
        <v>81</v>
      </c>
      <c r="G340" s="17" t="str">
        <f>IF(STOCK!$E340&lt;STOCK!$F340,"rupture de stock","")</f>
        <v/>
      </c>
      <c r="H340" s="17" t="str">
        <f>IF(A340="","",SUMIF(FACTURE!A$10:A$40,A340,FACTURE!$C$10:$C$40))</f>
        <v/>
      </c>
      <c r="I340" s="17" t="str">
        <f t="shared" si="5"/>
        <v/>
      </c>
    </row>
    <row r="341" spans="5:9" x14ac:dyDescent="0.25">
      <c r="E341" s="17" t="s">
        <v>81</v>
      </c>
      <c r="G341" s="17" t="str">
        <f>IF(STOCK!$E341&lt;STOCK!$F341,"rupture de stock","")</f>
        <v/>
      </c>
      <c r="H341" s="17" t="str">
        <f>IF(A341="","",SUMIF(FACTURE!A$10:A$40,A341,FACTURE!$C$10:$C$40))</f>
        <v/>
      </c>
      <c r="I341" s="17" t="str">
        <f t="shared" si="5"/>
        <v/>
      </c>
    </row>
    <row r="342" spans="5:9" x14ac:dyDescent="0.25">
      <c r="E342" s="17" t="s">
        <v>81</v>
      </c>
      <c r="G342" s="17" t="str">
        <f>IF(STOCK!$E342&lt;STOCK!$F342,"rupture de stock","")</f>
        <v/>
      </c>
      <c r="H342" s="17" t="str">
        <f>IF(A342="","",SUMIF(FACTURE!A$10:A$40,A342,FACTURE!$C$10:$C$40))</f>
        <v/>
      </c>
      <c r="I342" s="17" t="str">
        <f t="shared" si="5"/>
        <v/>
      </c>
    </row>
    <row r="343" spans="5:9" x14ac:dyDescent="0.25">
      <c r="E343" s="17" t="s">
        <v>81</v>
      </c>
      <c r="G343" s="17" t="str">
        <f>IF(STOCK!$E343&lt;STOCK!$F343,"rupture de stock","")</f>
        <v/>
      </c>
      <c r="H343" s="17" t="str">
        <f>IF(A343="","",SUMIF(FACTURE!A$10:A$40,A343,FACTURE!$C$10:$C$40))</f>
        <v/>
      </c>
      <c r="I343" s="17" t="str">
        <f t="shared" si="5"/>
        <v/>
      </c>
    </row>
    <row r="344" spans="5:9" x14ac:dyDescent="0.25">
      <c r="E344" s="17" t="s">
        <v>81</v>
      </c>
      <c r="G344" s="17" t="str">
        <f>IF(STOCK!$E344&lt;STOCK!$F344,"rupture de stock","")</f>
        <v/>
      </c>
      <c r="H344" s="17" t="str">
        <f>IF(A344="","",SUMIF(FACTURE!A$10:A$40,A344,FACTURE!$C$10:$C$40))</f>
        <v/>
      </c>
      <c r="I344" s="17" t="str">
        <f t="shared" si="5"/>
        <v/>
      </c>
    </row>
    <row r="345" spans="5:9" x14ac:dyDescent="0.25">
      <c r="E345" s="17" t="s">
        <v>81</v>
      </c>
      <c r="G345" s="17" t="str">
        <f>IF(STOCK!$E345&lt;STOCK!$F345,"rupture de stock","")</f>
        <v/>
      </c>
      <c r="H345" s="17" t="str">
        <f>IF(A345="","",SUMIF(FACTURE!A$10:A$40,A345,FACTURE!$C$10:$C$40))</f>
        <v/>
      </c>
      <c r="I345" s="17" t="str">
        <f t="shared" si="5"/>
        <v/>
      </c>
    </row>
    <row r="346" spans="5:9" x14ac:dyDescent="0.25">
      <c r="E346" s="17" t="s">
        <v>81</v>
      </c>
      <c r="G346" s="17" t="str">
        <f>IF(STOCK!$E346&lt;STOCK!$F346,"rupture de stock","")</f>
        <v/>
      </c>
      <c r="H346" s="17" t="str">
        <f>IF(A346="","",SUMIF(FACTURE!A$10:A$40,A346,FACTURE!$C$10:$C$40))</f>
        <v/>
      </c>
      <c r="I346" s="17" t="str">
        <f t="shared" si="5"/>
        <v/>
      </c>
    </row>
    <row r="347" spans="5:9" x14ac:dyDescent="0.25">
      <c r="E347" s="17" t="s">
        <v>81</v>
      </c>
      <c r="G347" s="17" t="str">
        <f>IF(STOCK!$E347&lt;STOCK!$F347,"rupture de stock","")</f>
        <v/>
      </c>
      <c r="H347" s="17" t="str">
        <f>IF(A347="","",SUMIF(FACTURE!A$10:A$40,A347,FACTURE!$C$10:$C$40))</f>
        <v/>
      </c>
      <c r="I347" s="17" t="str">
        <f t="shared" si="5"/>
        <v/>
      </c>
    </row>
    <row r="348" spans="5:9" x14ac:dyDescent="0.25">
      <c r="E348" s="17" t="s">
        <v>81</v>
      </c>
      <c r="G348" s="17" t="str">
        <f>IF(STOCK!$E348&lt;STOCK!$F348,"rupture de stock","")</f>
        <v/>
      </c>
      <c r="H348" s="17" t="str">
        <f>IF(A348="","",SUMIF(FACTURE!A$10:A$40,A348,FACTURE!$C$10:$C$40))</f>
        <v/>
      </c>
      <c r="I348" s="17" t="str">
        <f t="shared" si="5"/>
        <v/>
      </c>
    </row>
    <row r="349" spans="5:9" x14ac:dyDescent="0.25">
      <c r="E349" s="17" t="s">
        <v>81</v>
      </c>
      <c r="G349" s="17" t="str">
        <f>IF(STOCK!$E349&lt;STOCK!$F349,"rupture de stock","")</f>
        <v/>
      </c>
      <c r="H349" s="17" t="str">
        <f>IF(A349="","",SUMIF(FACTURE!A$10:A$40,A349,FACTURE!$C$10:$C$40))</f>
        <v/>
      </c>
      <c r="I349" s="17" t="str">
        <f t="shared" si="5"/>
        <v/>
      </c>
    </row>
    <row r="350" spans="5:9" x14ac:dyDescent="0.25">
      <c r="E350" s="17" t="s">
        <v>81</v>
      </c>
      <c r="G350" s="17" t="str">
        <f>IF(STOCK!$E350&lt;STOCK!$F350,"rupture de stock","")</f>
        <v/>
      </c>
      <c r="H350" s="17" t="str">
        <f>IF(A350="","",SUMIF(FACTURE!A$10:A$40,A350,FACTURE!$C$10:$C$40))</f>
        <v/>
      </c>
      <c r="I350" s="17" t="str">
        <f t="shared" si="5"/>
        <v/>
      </c>
    </row>
    <row r="351" spans="5:9" x14ac:dyDescent="0.25">
      <c r="E351" s="17" t="s">
        <v>81</v>
      </c>
      <c r="G351" s="17" t="str">
        <f>IF(STOCK!$E351&lt;STOCK!$F351,"rupture de stock","")</f>
        <v/>
      </c>
      <c r="H351" s="17" t="str">
        <f>IF(A351="","",SUMIF(FACTURE!A$10:A$40,A351,FACTURE!$C$10:$C$40))</f>
        <v/>
      </c>
      <c r="I351" s="17" t="str">
        <f t="shared" si="5"/>
        <v/>
      </c>
    </row>
    <row r="352" spans="5:9" x14ac:dyDescent="0.25">
      <c r="E352" s="17" t="s">
        <v>81</v>
      </c>
      <c r="G352" s="17" t="str">
        <f>IF(STOCK!$E352&lt;STOCK!$F352,"rupture de stock","")</f>
        <v/>
      </c>
      <c r="H352" s="17" t="str">
        <f>IF(A352="","",SUMIF(FACTURE!A$10:A$40,A352,FACTURE!$C$10:$C$40))</f>
        <v/>
      </c>
      <c r="I352" s="17" t="str">
        <f t="shared" si="5"/>
        <v/>
      </c>
    </row>
    <row r="353" spans="5:9" x14ac:dyDescent="0.25">
      <c r="E353" s="17" t="s">
        <v>81</v>
      </c>
      <c r="G353" s="17" t="str">
        <f>IF(STOCK!$E353&lt;STOCK!$F353,"rupture de stock","")</f>
        <v/>
      </c>
      <c r="H353" s="17" t="str">
        <f>IF(A353="","",SUMIF(FACTURE!A$10:A$40,A353,FACTURE!$C$10:$C$40))</f>
        <v/>
      </c>
      <c r="I353" s="17" t="str">
        <f t="shared" si="5"/>
        <v/>
      </c>
    </row>
    <row r="354" spans="5:9" x14ac:dyDescent="0.25">
      <c r="E354" s="17" t="s">
        <v>81</v>
      </c>
      <c r="G354" s="17" t="str">
        <f>IF(STOCK!$E354&lt;STOCK!$F354,"rupture de stock","")</f>
        <v/>
      </c>
      <c r="H354" s="17" t="str">
        <f>IF(A354="","",SUMIF(FACTURE!A$10:A$40,A354,FACTURE!$C$10:$C$40))</f>
        <v/>
      </c>
      <c r="I354" s="17" t="str">
        <f t="shared" si="5"/>
        <v/>
      </c>
    </row>
    <row r="355" spans="5:9" x14ac:dyDescent="0.25">
      <c r="E355" s="17" t="s">
        <v>81</v>
      </c>
      <c r="G355" s="17" t="str">
        <f>IF(STOCK!$E355&lt;STOCK!$F355,"rupture de stock","")</f>
        <v/>
      </c>
      <c r="H355" s="17" t="str">
        <f>IF(A355="","",SUMIF(FACTURE!A$10:A$40,A355,FACTURE!$C$10:$C$40))</f>
        <v/>
      </c>
      <c r="I355" s="17" t="str">
        <f t="shared" si="5"/>
        <v/>
      </c>
    </row>
    <row r="356" spans="5:9" x14ac:dyDescent="0.25">
      <c r="E356" s="17" t="s">
        <v>81</v>
      </c>
      <c r="G356" s="17" t="str">
        <f>IF(STOCK!$E356&lt;STOCK!$F356,"rupture de stock","")</f>
        <v/>
      </c>
      <c r="H356" s="17" t="str">
        <f>IF(A356="","",SUMIF(FACTURE!A$10:A$40,A356,FACTURE!$C$10:$C$40))</f>
        <v/>
      </c>
      <c r="I356" s="17" t="str">
        <f t="shared" si="5"/>
        <v/>
      </c>
    </row>
    <row r="357" spans="5:9" x14ac:dyDescent="0.25">
      <c r="E357" s="17" t="s">
        <v>81</v>
      </c>
      <c r="G357" s="17" t="str">
        <f>IF(STOCK!$E357&lt;STOCK!$F357,"rupture de stock","")</f>
        <v/>
      </c>
      <c r="H357" s="17" t="str">
        <f>IF(A357="","",SUMIF(FACTURE!A$10:A$40,A357,FACTURE!$C$10:$C$40))</f>
        <v/>
      </c>
      <c r="I357" s="17" t="str">
        <f t="shared" si="5"/>
        <v/>
      </c>
    </row>
    <row r="358" spans="5:9" x14ac:dyDescent="0.25">
      <c r="E358" s="17" t="s">
        <v>81</v>
      </c>
      <c r="G358" s="17" t="str">
        <f>IF(STOCK!$E358&lt;STOCK!$F358,"rupture de stock","")</f>
        <v/>
      </c>
      <c r="H358" s="17" t="str">
        <f>IF(A358="","",SUMIF(FACTURE!A$10:A$40,A358,FACTURE!$C$10:$C$40))</f>
        <v/>
      </c>
      <c r="I358" s="17" t="str">
        <f t="shared" si="5"/>
        <v/>
      </c>
    </row>
    <row r="359" spans="5:9" x14ac:dyDescent="0.25">
      <c r="E359" s="17" t="s">
        <v>81</v>
      </c>
      <c r="G359" s="17" t="str">
        <f>IF(STOCK!$E359&lt;STOCK!$F359,"rupture de stock","")</f>
        <v/>
      </c>
      <c r="H359" s="17" t="str">
        <f>IF(A359="","",SUMIF(FACTURE!A$10:A$40,A359,FACTURE!$C$10:$C$40))</f>
        <v/>
      </c>
      <c r="I359" s="17" t="str">
        <f t="shared" si="5"/>
        <v/>
      </c>
    </row>
    <row r="360" spans="5:9" x14ac:dyDescent="0.25">
      <c r="E360" s="17" t="s">
        <v>81</v>
      </c>
      <c r="G360" s="17" t="str">
        <f>IF(STOCK!$E360&lt;STOCK!$F360,"rupture de stock","")</f>
        <v/>
      </c>
      <c r="H360" s="17" t="str">
        <f>IF(A360="","",SUMIF(FACTURE!A$10:A$40,A360,FACTURE!$C$10:$C$40))</f>
        <v/>
      </c>
      <c r="I360" s="17" t="str">
        <f t="shared" si="5"/>
        <v/>
      </c>
    </row>
    <row r="361" spans="5:9" x14ac:dyDescent="0.25">
      <c r="E361" s="17" t="s">
        <v>81</v>
      </c>
      <c r="G361" s="17" t="str">
        <f>IF(STOCK!$E361&lt;STOCK!$F361,"rupture de stock","")</f>
        <v/>
      </c>
      <c r="H361" s="17" t="str">
        <f>IF(A361="","",SUMIF(FACTURE!A$10:A$40,A361,FACTURE!$C$10:$C$40))</f>
        <v/>
      </c>
      <c r="I361" s="17" t="str">
        <f t="shared" si="5"/>
        <v/>
      </c>
    </row>
    <row r="362" spans="5:9" x14ac:dyDescent="0.25">
      <c r="E362" s="17" t="s">
        <v>81</v>
      </c>
      <c r="G362" s="17" t="str">
        <f>IF(STOCK!$E362&lt;STOCK!$F362,"rupture de stock","")</f>
        <v/>
      </c>
      <c r="H362" s="17" t="str">
        <f>IF(A362="","",SUMIF(FACTURE!A$10:A$40,A362,FACTURE!$C$10:$C$40))</f>
        <v/>
      </c>
      <c r="I362" s="17" t="str">
        <f t="shared" si="5"/>
        <v/>
      </c>
    </row>
    <row r="363" spans="5:9" x14ac:dyDescent="0.25">
      <c r="E363" s="17" t="s">
        <v>81</v>
      </c>
      <c r="G363" s="17" t="str">
        <f>IF(STOCK!$E363&lt;STOCK!$F363,"rupture de stock","")</f>
        <v/>
      </c>
      <c r="H363" s="17" t="str">
        <f>IF(A363="","",SUMIF(FACTURE!A$10:A$40,A363,FACTURE!$C$10:$C$40))</f>
        <v/>
      </c>
      <c r="I363" s="17" t="str">
        <f t="shared" si="5"/>
        <v/>
      </c>
    </row>
    <row r="364" spans="5:9" x14ac:dyDescent="0.25">
      <c r="E364" s="17" t="s">
        <v>81</v>
      </c>
      <c r="G364" s="17" t="str">
        <f>IF(STOCK!$E364&lt;STOCK!$F364,"rupture de stock","")</f>
        <v/>
      </c>
      <c r="H364" s="17" t="str">
        <f>IF(A364="","",SUMIF(FACTURE!A$10:A$40,A364,FACTURE!$C$10:$C$40))</f>
        <v/>
      </c>
      <c r="I364" s="17" t="str">
        <f t="shared" si="5"/>
        <v/>
      </c>
    </row>
    <row r="365" spans="5:9" x14ac:dyDescent="0.25">
      <c r="E365" s="17" t="s">
        <v>81</v>
      </c>
      <c r="G365" s="17" t="str">
        <f>IF(STOCK!$E365&lt;STOCK!$F365,"rupture de stock","")</f>
        <v/>
      </c>
      <c r="H365" s="17" t="str">
        <f>IF(A365="","",SUMIF(FACTURE!A$10:A$40,A365,FACTURE!$C$10:$C$40))</f>
        <v/>
      </c>
      <c r="I365" s="17" t="str">
        <f t="shared" si="5"/>
        <v/>
      </c>
    </row>
    <row r="366" spans="5:9" x14ac:dyDescent="0.25">
      <c r="E366" s="17" t="s">
        <v>81</v>
      </c>
      <c r="G366" s="17" t="str">
        <f>IF(STOCK!$E366&lt;STOCK!$F366,"rupture de stock","")</f>
        <v/>
      </c>
      <c r="H366" s="17" t="str">
        <f>IF(A366="","",SUMIF(FACTURE!A$10:A$40,A366,FACTURE!$C$10:$C$40))</f>
        <v/>
      </c>
      <c r="I366" s="17" t="str">
        <f t="shared" si="5"/>
        <v/>
      </c>
    </row>
    <row r="367" spans="5:9" x14ac:dyDescent="0.25">
      <c r="E367" s="17" t="s">
        <v>81</v>
      </c>
      <c r="G367" s="17" t="str">
        <f>IF(STOCK!$E367&lt;STOCK!$F367,"rupture de stock","")</f>
        <v/>
      </c>
      <c r="H367" s="17" t="str">
        <f>IF(A367="","",SUMIF(FACTURE!A$10:A$40,A367,FACTURE!$C$10:$C$40))</f>
        <v/>
      </c>
      <c r="I367" s="17" t="str">
        <f t="shared" si="5"/>
        <v/>
      </c>
    </row>
    <row r="368" spans="5:9" x14ac:dyDescent="0.25">
      <c r="E368" s="17" t="s">
        <v>81</v>
      </c>
      <c r="G368" s="17" t="str">
        <f>IF(STOCK!$E368&lt;STOCK!$F368,"rupture de stock","")</f>
        <v/>
      </c>
      <c r="H368" s="17" t="str">
        <f>IF(A368="","",SUMIF(FACTURE!A$10:A$40,A368,FACTURE!$C$10:$C$40))</f>
        <v/>
      </c>
      <c r="I368" s="17" t="str">
        <f t="shared" si="5"/>
        <v/>
      </c>
    </row>
    <row r="369" spans="5:9" x14ac:dyDescent="0.25">
      <c r="E369" s="17" t="s">
        <v>81</v>
      </c>
      <c r="G369" s="17" t="str">
        <f>IF(STOCK!$E369&lt;STOCK!$F369,"rupture de stock","")</f>
        <v/>
      </c>
      <c r="H369" s="17" t="str">
        <f>IF(A369="","",SUMIF(FACTURE!A$10:A$40,A369,FACTURE!$C$10:$C$40))</f>
        <v/>
      </c>
      <c r="I369" s="17" t="str">
        <f t="shared" si="5"/>
        <v/>
      </c>
    </row>
    <row r="370" spans="5:9" x14ac:dyDescent="0.25">
      <c r="E370" s="17" t="s">
        <v>81</v>
      </c>
      <c r="G370" s="17" t="str">
        <f>IF(STOCK!$E370&lt;STOCK!$F370,"rupture de stock","")</f>
        <v/>
      </c>
      <c r="H370" s="17" t="str">
        <f>IF(A370="","",SUMIF(FACTURE!A$10:A$40,A370,FACTURE!$C$10:$C$40))</f>
        <v/>
      </c>
      <c r="I370" s="17" t="str">
        <f t="shared" si="5"/>
        <v/>
      </c>
    </row>
    <row r="371" spans="5:9" x14ac:dyDescent="0.25">
      <c r="E371" s="17" t="s">
        <v>81</v>
      </c>
      <c r="G371" s="17" t="str">
        <f>IF(STOCK!$E371&lt;STOCK!$F371,"rupture de stock","")</f>
        <v/>
      </c>
      <c r="H371" s="17" t="str">
        <f>IF(A371="","",SUMIF(FACTURE!A$10:A$40,A371,FACTURE!$C$10:$C$40))</f>
        <v/>
      </c>
      <c r="I371" s="17" t="str">
        <f t="shared" si="5"/>
        <v/>
      </c>
    </row>
    <row r="372" spans="5:9" x14ac:dyDescent="0.25">
      <c r="E372" s="17" t="s">
        <v>81</v>
      </c>
      <c r="G372" s="17" t="str">
        <f>IF(STOCK!$E372&lt;STOCK!$F372,"rupture de stock","")</f>
        <v/>
      </c>
      <c r="H372" s="17" t="str">
        <f>IF(A372="","",SUMIF(FACTURE!A$10:A$40,A372,FACTURE!$C$10:$C$40))</f>
        <v/>
      </c>
      <c r="I372" s="17" t="str">
        <f t="shared" si="5"/>
        <v/>
      </c>
    </row>
    <row r="373" spans="5:9" x14ac:dyDescent="0.25">
      <c r="E373" s="17" t="s">
        <v>81</v>
      </c>
      <c r="G373" s="17" t="str">
        <f>IF(STOCK!$E373&lt;STOCK!$F373,"rupture de stock","")</f>
        <v/>
      </c>
      <c r="H373" s="17" t="str">
        <f>IF(A373="","",SUMIF(FACTURE!A$10:A$40,A373,FACTURE!$C$10:$C$40))</f>
        <v/>
      </c>
      <c r="I373" s="17" t="str">
        <f t="shared" si="5"/>
        <v/>
      </c>
    </row>
    <row r="374" spans="5:9" x14ac:dyDescent="0.25">
      <c r="E374" s="17" t="s">
        <v>81</v>
      </c>
      <c r="G374" s="17" t="str">
        <f>IF(STOCK!$E374&lt;STOCK!$F374,"rupture de stock","")</f>
        <v/>
      </c>
      <c r="H374" s="17" t="str">
        <f>IF(A374="","",SUMIF(FACTURE!A$10:A$40,A374,FACTURE!$C$10:$C$40))</f>
        <v/>
      </c>
      <c r="I374" s="17" t="str">
        <f t="shared" si="5"/>
        <v/>
      </c>
    </row>
    <row r="375" spans="5:9" x14ac:dyDescent="0.25">
      <c r="E375" s="17" t="s">
        <v>81</v>
      </c>
      <c r="G375" s="17" t="str">
        <f>IF(STOCK!$E375&lt;STOCK!$F375,"rupture de stock","")</f>
        <v/>
      </c>
      <c r="H375" s="17" t="str">
        <f>IF(A375="","",SUMIF(FACTURE!A$10:A$40,A375,FACTURE!$C$10:$C$40))</f>
        <v/>
      </c>
      <c r="I375" s="17" t="str">
        <f t="shared" si="5"/>
        <v/>
      </c>
    </row>
    <row r="376" spans="5:9" x14ac:dyDescent="0.25">
      <c r="E376" s="17" t="s">
        <v>81</v>
      </c>
      <c r="G376" s="17" t="str">
        <f>IF(STOCK!$E376&lt;STOCK!$F376,"rupture de stock","")</f>
        <v/>
      </c>
      <c r="H376" s="17" t="str">
        <f>IF(A376="","",SUMIF(FACTURE!A$10:A$40,A376,FACTURE!$C$10:$C$40))</f>
        <v/>
      </c>
      <c r="I376" s="17" t="str">
        <f t="shared" si="5"/>
        <v/>
      </c>
    </row>
    <row r="377" spans="5:9" x14ac:dyDescent="0.25">
      <c r="E377" s="17" t="s">
        <v>81</v>
      </c>
      <c r="G377" s="17" t="str">
        <f>IF(STOCK!$E377&lt;STOCK!$F377,"rupture de stock","")</f>
        <v/>
      </c>
      <c r="H377" s="17" t="str">
        <f>IF(A377="","",SUMIF(FACTURE!A$10:A$40,A377,FACTURE!$C$10:$C$40))</f>
        <v/>
      </c>
      <c r="I377" s="17" t="str">
        <f t="shared" si="5"/>
        <v/>
      </c>
    </row>
    <row r="378" spans="5:9" x14ac:dyDescent="0.25">
      <c r="E378" s="17" t="s">
        <v>81</v>
      </c>
      <c r="G378" s="17" t="str">
        <f>IF(STOCK!$E378&lt;STOCK!$F378,"rupture de stock","")</f>
        <v/>
      </c>
      <c r="H378" s="17" t="str">
        <f>IF(A378="","",SUMIF(FACTURE!A$10:A$40,A378,FACTURE!$C$10:$C$40))</f>
        <v/>
      </c>
      <c r="I378" s="17" t="str">
        <f t="shared" si="5"/>
        <v/>
      </c>
    </row>
    <row r="379" spans="5:9" x14ac:dyDescent="0.25">
      <c r="E379" s="17" t="s">
        <v>81</v>
      </c>
      <c r="G379" s="17" t="str">
        <f>IF(STOCK!$E379&lt;STOCK!$F379,"rupture de stock","")</f>
        <v/>
      </c>
      <c r="H379" s="17" t="str">
        <f>IF(A379="","",SUMIF(FACTURE!A$10:A$40,A379,FACTURE!$C$10:$C$40))</f>
        <v/>
      </c>
      <c r="I379" s="17" t="str">
        <f t="shared" si="5"/>
        <v/>
      </c>
    </row>
    <row r="380" spans="5:9" x14ac:dyDescent="0.25">
      <c r="E380" s="17" t="s">
        <v>81</v>
      </c>
      <c r="G380" s="17" t="str">
        <f>IF(STOCK!$E380&lt;STOCK!$F380,"rupture de stock","")</f>
        <v/>
      </c>
      <c r="H380" s="17" t="str">
        <f>IF(A380="","",SUMIF(FACTURE!A$10:A$40,A380,FACTURE!$C$10:$C$40))</f>
        <v/>
      </c>
      <c r="I380" s="17" t="str">
        <f t="shared" si="5"/>
        <v/>
      </c>
    </row>
    <row r="381" spans="5:9" x14ac:dyDescent="0.25">
      <c r="E381" s="17" t="s">
        <v>81</v>
      </c>
      <c r="G381" s="17" t="str">
        <f>IF(STOCK!$E381&lt;STOCK!$F381,"rupture de stock","")</f>
        <v/>
      </c>
      <c r="H381" s="17" t="str">
        <f>IF(A381="","",SUMIF(FACTURE!A$10:A$40,A381,FACTURE!$C$10:$C$40))</f>
        <v/>
      </c>
      <c r="I381" s="17" t="str">
        <f t="shared" si="5"/>
        <v/>
      </c>
    </row>
    <row r="382" spans="5:9" x14ac:dyDescent="0.25">
      <c r="E382" s="17" t="s">
        <v>81</v>
      </c>
      <c r="G382" s="17" t="str">
        <f>IF(STOCK!$E382&lt;STOCK!$F382,"rupture de stock","")</f>
        <v/>
      </c>
      <c r="H382" s="17" t="str">
        <f>IF(A382="","",SUMIF(FACTURE!A$10:A$40,A382,FACTURE!$C$10:$C$40))</f>
        <v/>
      </c>
      <c r="I382" s="17" t="str">
        <f t="shared" si="5"/>
        <v/>
      </c>
    </row>
    <row r="383" spans="5:9" x14ac:dyDescent="0.25">
      <c r="E383" s="17" t="s">
        <v>81</v>
      </c>
      <c r="G383" s="17" t="str">
        <f>IF(STOCK!$E383&lt;STOCK!$F383,"rupture de stock","")</f>
        <v/>
      </c>
      <c r="H383" s="17" t="str">
        <f>IF(A383="","",SUMIF(FACTURE!A$10:A$40,A383,FACTURE!$C$10:$C$40))</f>
        <v/>
      </c>
      <c r="I383" s="17" t="str">
        <f t="shared" si="5"/>
        <v/>
      </c>
    </row>
    <row r="384" spans="5:9" x14ac:dyDescent="0.25">
      <c r="E384" s="17" t="s">
        <v>81</v>
      </c>
      <c r="G384" s="17" t="str">
        <f>IF(STOCK!$E384&lt;STOCK!$F384,"rupture de stock","")</f>
        <v/>
      </c>
      <c r="H384" s="17" t="str">
        <f>IF(A384="","",SUMIF(FACTURE!A$10:A$40,A384,FACTURE!$C$10:$C$40))</f>
        <v/>
      </c>
      <c r="I384" s="17" t="str">
        <f t="shared" si="5"/>
        <v/>
      </c>
    </row>
    <row r="385" spans="5:9" x14ac:dyDescent="0.25">
      <c r="E385" s="17" t="s">
        <v>81</v>
      </c>
      <c r="G385" s="17" t="str">
        <f>IF(STOCK!$E385&lt;STOCK!$F385,"rupture de stock","")</f>
        <v/>
      </c>
      <c r="H385" s="17" t="str">
        <f>IF(A385="","",SUMIF(FACTURE!A$10:A$40,A385,FACTURE!$C$10:$C$40))</f>
        <v/>
      </c>
      <c r="I385" s="17" t="str">
        <f t="shared" si="5"/>
        <v/>
      </c>
    </row>
    <row r="386" spans="5:9" x14ac:dyDescent="0.25">
      <c r="E386" s="17" t="s">
        <v>81</v>
      </c>
      <c r="G386" s="17" t="str">
        <f>IF(STOCK!$E386&lt;STOCK!$F386,"rupture de stock","")</f>
        <v/>
      </c>
      <c r="H386" s="17" t="str">
        <f>IF(A386="","",SUMIF(FACTURE!A$10:A$40,A386,FACTURE!$C$10:$C$40))</f>
        <v/>
      </c>
      <c r="I386" s="17" t="str">
        <f t="shared" si="5"/>
        <v/>
      </c>
    </row>
    <row r="387" spans="5:9" x14ac:dyDescent="0.25">
      <c r="E387" s="17" t="s">
        <v>81</v>
      </c>
      <c r="G387" s="17" t="str">
        <f>IF(STOCK!$E387&lt;STOCK!$F387,"rupture de stock","")</f>
        <v/>
      </c>
      <c r="H387" s="17" t="str">
        <f>IF(A387="","",SUMIF(FACTURE!A$10:A$40,A387,FACTURE!$C$10:$C$40))</f>
        <v/>
      </c>
      <c r="I387" s="17" t="str">
        <f t="shared" ref="I387:I450" si="6">IF(A387="","",E387-H387)</f>
        <v/>
      </c>
    </row>
    <row r="388" spans="5:9" x14ac:dyDescent="0.25">
      <c r="E388" s="17" t="s">
        <v>81</v>
      </c>
      <c r="G388" s="17" t="str">
        <f>IF(STOCK!$E388&lt;STOCK!$F388,"rupture de stock","")</f>
        <v/>
      </c>
      <c r="H388" s="17" t="str">
        <f>IF(A388="","",SUMIF(FACTURE!A$10:A$40,A388,FACTURE!$C$10:$C$40))</f>
        <v/>
      </c>
      <c r="I388" s="17" t="str">
        <f t="shared" si="6"/>
        <v/>
      </c>
    </row>
    <row r="389" spans="5:9" x14ac:dyDescent="0.25">
      <c r="E389" s="17" t="s">
        <v>81</v>
      </c>
      <c r="G389" s="17" t="str">
        <f>IF(STOCK!$E389&lt;STOCK!$F389,"rupture de stock","")</f>
        <v/>
      </c>
      <c r="H389" s="17" t="str">
        <f>IF(A389="","",SUMIF(FACTURE!A$10:A$40,A389,FACTURE!$C$10:$C$40))</f>
        <v/>
      </c>
      <c r="I389" s="17" t="str">
        <f t="shared" si="6"/>
        <v/>
      </c>
    </row>
    <row r="390" spans="5:9" x14ac:dyDescent="0.25">
      <c r="E390" s="17" t="s">
        <v>81</v>
      </c>
      <c r="G390" s="17" t="str">
        <f>IF(STOCK!$E390&lt;STOCK!$F390,"rupture de stock","")</f>
        <v/>
      </c>
      <c r="H390" s="17" t="str">
        <f>IF(A390="","",SUMIF(FACTURE!A$10:A$40,A390,FACTURE!$C$10:$C$40))</f>
        <v/>
      </c>
      <c r="I390" s="17" t="str">
        <f t="shared" si="6"/>
        <v/>
      </c>
    </row>
    <row r="391" spans="5:9" x14ac:dyDescent="0.25">
      <c r="E391" s="17" t="s">
        <v>81</v>
      </c>
      <c r="G391" s="17" t="str">
        <f>IF(STOCK!$E391&lt;STOCK!$F391,"rupture de stock","")</f>
        <v/>
      </c>
      <c r="H391" s="17" t="str">
        <f>IF(A391="","",SUMIF(FACTURE!A$10:A$40,A391,FACTURE!$C$10:$C$40))</f>
        <v/>
      </c>
      <c r="I391" s="17" t="str">
        <f t="shared" si="6"/>
        <v/>
      </c>
    </row>
    <row r="392" spans="5:9" x14ac:dyDescent="0.25">
      <c r="E392" s="17" t="s">
        <v>81</v>
      </c>
      <c r="G392" s="17" t="str">
        <f>IF(STOCK!$E392&lt;STOCK!$F392,"rupture de stock","")</f>
        <v/>
      </c>
      <c r="H392" s="17" t="str">
        <f>IF(A392="","",SUMIF(FACTURE!A$10:A$40,A392,FACTURE!$C$10:$C$40))</f>
        <v/>
      </c>
      <c r="I392" s="17" t="str">
        <f t="shared" si="6"/>
        <v/>
      </c>
    </row>
    <row r="393" spans="5:9" x14ac:dyDescent="0.25">
      <c r="E393" s="17" t="s">
        <v>81</v>
      </c>
      <c r="G393" s="17" t="str">
        <f>IF(STOCK!$E393&lt;STOCK!$F393,"rupture de stock","")</f>
        <v/>
      </c>
      <c r="H393" s="17" t="str">
        <f>IF(A393="","",SUMIF(FACTURE!A$10:A$40,A393,FACTURE!$C$10:$C$40))</f>
        <v/>
      </c>
      <c r="I393" s="17" t="str">
        <f t="shared" si="6"/>
        <v/>
      </c>
    </row>
    <row r="394" spans="5:9" x14ac:dyDescent="0.25">
      <c r="E394" s="17" t="s">
        <v>81</v>
      </c>
      <c r="G394" s="17" t="str">
        <f>IF(STOCK!$E394&lt;STOCK!$F394,"rupture de stock","")</f>
        <v/>
      </c>
      <c r="H394" s="17" t="str">
        <f>IF(A394="","",SUMIF(FACTURE!A$10:A$40,A394,FACTURE!$C$10:$C$40))</f>
        <v/>
      </c>
      <c r="I394" s="17" t="str">
        <f t="shared" si="6"/>
        <v/>
      </c>
    </row>
    <row r="395" spans="5:9" x14ac:dyDescent="0.25">
      <c r="E395" s="17" t="s">
        <v>81</v>
      </c>
      <c r="G395" s="17" t="str">
        <f>IF(STOCK!$E395&lt;STOCK!$F395,"rupture de stock","")</f>
        <v/>
      </c>
      <c r="H395" s="17" t="str">
        <f>IF(A395="","",SUMIF(FACTURE!A$10:A$40,A395,FACTURE!$C$10:$C$40))</f>
        <v/>
      </c>
      <c r="I395" s="17" t="str">
        <f t="shared" si="6"/>
        <v/>
      </c>
    </row>
    <row r="396" spans="5:9" x14ac:dyDescent="0.25">
      <c r="E396" s="17" t="s">
        <v>81</v>
      </c>
      <c r="G396" s="17" t="str">
        <f>IF(STOCK!$E396&lt;STOCK!$F396,"rupture de stock","")</f>
        <v/>
      </c>
      <c r="H396" s="17" t="str">
        <f>IF(A396="","",SUMIF(FACTURE!A$10:A$40,A396,FACTURE!$C$10:$C$40))</f>
        <v/>
      </c>
      <c r="I396" s="17" t="str">
        <f t="shared" si="6"/>
        <v/>
      </c>
    </row>
    <row r="397" spans="5:9" x14ac:dyDescent="0.25">
      <c r="E397" s="17" t="s">
        <v>81</v>
      </c>
      <c r="G397" s="17" t="str">
        <f>IF(STOCK!$E397&lt;STOCK!$F397,"rupture de stock","")</f>
        <v/>
      </c>
      <c r="H397" s="17" t="str">
        <f>IF(A397="","",SUMIF(FACTURE!A$10:A$40,A397,FACTURE!$C$10:$C$40))</f>
        <v/>
      </c>
      <c r="I397" s="17" t="str">
        <f t="shared" si="6"/>
        <v/>
      </c>
    </row>
    <row r="398" spans="5:9" x14ac:dyDescent="0.25">
      <c r="E398" s="17" t="s">
        <v>81</v>
      </c>
      <c r="G398" s="17" t="str">
        <f>IF(STOCK!$E398&lt;STOCK!$F398,"rupture de stock","")</f>
        <v/>
      </c>
      <c r="H398" s="17" t="str">
        <f>IF(A398="","",SUMIF(FACTURE!A$10:A$40,A398,FACTURE!$C$10:$C$40))</f>
        <v/>
      </c>
      <c r="I398" s="17" t="str">
        <f t="shared" si="6"/>
        <v/>
      </c>
    </row>
    <row r="399" spans="5:9" x14ac:dyDescent="0.25">
      <c r="E399" s="17" t="s">
        <v>81</v>
      </c>
      <c r="G399" s="17" t="str">
        <f>IF(STOCK!$E399&lt;STOCK!$F399,"rupture de stock","")</f>
        <v/>
      </c>
      <c r="H399" s="17" t="str">
        <f>IF(A399="","",SUMIF(FACTURE!A$10:A$40,A399,FACTURE!$C$10:$C$40))</f>
        <v/>
      </c>
      <c r="I399" s="17" t="str">
        <f t="shared" si="6"/>
        <v/>
      </c>
    </row>
    <row r="400" spans="5:9" x14ac:dyDescent="0.25">
      <c r="E400" s="17" t="s">
        <v>81</v>
      </c>
      <c r="G400" s="17" t="str">
        <f>IF(STOCK!$E400&lt;STOCK!$F400,"rupture de stock","")</f>
        <v/>
      </c>
      <c r="H400" s="17" t="str">
        <f>IF(A400="","",SUMIF(FACTURE!A$10:A$40,A400,FACTURE!$C$10:$C$40))</f>
        <v/>
      </c>
      <c r="I400" s="17" t="str">
        <f t="shared" si="6"/>
        <v/>
      </c>
    </row>
    <row r="401" spans="5:9" x14ac:dyDescent="0.25">
      <c r="E401" s="17" t="s">
        <v>81</v>
      </c>
      <c r="G401" s="17" t="str">
        <f>IF(STOCK!$E401&lt;STOCK!$F401,"rupture de stock","")</f>
        <v/>
      </c>
      <c r="H401" s="17" t="str">
        <f>IF(A401="","",SUMIF(FACTURE!A$10:A$40,A401,FACTURE!$C$10:$C$40))</f>
        <v/>
      </c>
      <c r="I401" s="17" t="str">
        <f t="shared" si="6"/>
        <v/>
      </c>
    </row>
    <row r="402" spans="5:9" x14ac:dyDescent="0.25">
      <c r="E402" s="17" t="s">
        <v>81</v>
      </c>
      <c r="G402" s="17" t="str">
        <f>IF(STOCK!$E402&lt;STOCK!$F402,"rupture de stock","")</f>
        <v/>
      </c>
      <c r="H402" s="17" t="str">
        <f>IF(A402="","",SUMIF(FACTURE!A$10:A$40,A402,FACTURE!$C$10:$C$40))</f>
        <v/>
      </c>
      <c r="I402" s="17" t="str">
        <f t="shared" si="6"/>
        <v/>
      </c>
    </row>
    <row r="403" spans="5:9" x14ac:dyDescent="0.25">
      <c r="E403" s="17" t="s">
        <v>81</v>
      </c>
      <c r="G403" s="17" t="str">
        <f>IF(STOCK!$E403&lt;STOCK!$F403,"rupture de stock","")</f>
        <v/>
      </c>
      <c r="H403" s="17" t="str">
        <f>IF(A403="","",SUMIF(FACTURE!A$10:A$40,A403,FACTURE!$C$10:$C$40))</f>
        <v/>
      </c>
      <c r="I403" s="17" t="str">
        <f t="shared" si="6"/>
        <v/>
      </c>
    </row>
    <row r="404" spans="5:9" x14ac:dyDescent="0.25">
      <c r="E404" s="17" t="s">
        <v>81</v>
      </c>
      <c r="G404" s="17" t="str">
        <f>IF(STOCK!$E404&lt;STOCK!$F404,"rupture de stock","")</f>
        <v/>
      </c>
      <c r="H404" s="17" t="str">
        <f>IF(A404="","",SUMIF(FACTURE!A$10:A$40,A404,FACTURE!$C$10:$C$40))</f>
        <v/>
      </c>
      <c r="I404" s="17" t="str">
        <f t="shared" si="6"/>
        <v/>
      </c>
    </row>
    <row r="405" spans="5:9" x14ac:dyDescent="0.25">
      <c r="E405" s="17" t="s">
        <v>81</v>
      </c>
      <c r="G405" s="17" t="str">
        <f>IF(STOCK!$E405&lt;STOCK!$F405,"rupture de stock","")</f>
        <v/>
      </c>
      <c r="H405" s="17" t="str">
        <f>IF(A405="","",SUMIF(FACTURE!A$10:A$40,A405,FACTURE!$C$10:$C$40))</f>
        <v/>
      </c>
      <c r="I405" s="17" t="str">
        <f t="shared" si="6"/>
        <v/>
      </c>
    </row>
    <row r="406" spans="5:9" x14ac:dyDescent="0.25">
      <c r="E406" s="17" t="s">
        <v>81</v>
      </c>
      <c r="G406" s="17" t="str">
        <f>IF(STOCK!$E406&lt;STOCK!$F406,"rupture de stock","")</f>
        <v/>
      </c>
      <c r="H406" s="17" t="str">
        <f>IF(A406="","",SUMIF(FACTURE!A$10:A$40,A406,FACTURE!$C$10:$C$40))</f>
        <v/>
      </c>
      <c r="I406" s="17" t="str">
        <f t="shared" si="6"/>
        <v/>
      </c>
    </row>
    <row r="407" spans="5:9" x14ac:dyDescent="0.25">
      <c r="E407" s="17" t="s">
        <v>81</v>
      </c>
      <c r="G407" s="17" t="str">
        <f>IF(STOCK!$E407&lt;STOCK!$F407,"rupture de stock","")</f>
        <v/>
      </c>
      <c r="H407" s="17" t="str">
        <f>IF(A407="","",SUMIF(FACTURE!A$10:A$40,A407,FACTURE!$C$10:$C$40))</f>
        <v/>
      </c>
      <c r="I407" s="17" t="str">
        <f t="shared" si="6"/>
        <v/>
      </c>
    </row>
    <row r="408" spans="5:9" x14ac:dyDescent="0.25">
      <c r="E408" s="17" t="s">
        <v>81</v>
      </c>
      <c r="G408" s="17" t="str">
        <f>IF(STOCK!$E408&lt;STOCK!$F408,"rupture de stock","")</f>
        <v/>
      </c>
      <c r="H408" s="17" t="str">
        <f>IF(A408="","",SUMIF(FACTURE!A$10:A$40,A408,FACTURE!$C$10:$C$40))</f>
        <v/>
      </c>
      <c r="I408" s="17" t="str">
        <f t="shared" si="6"/>
        <v/>
      </c>
    </row>
    <row r="409" spans="5:9" x14ac:dyDescent="0.25">
      <c r="E409" s="17" t="s">
        <v>81</v>
      </c>
      <c r="G409" s="17" t="str">
        <f>IF(STOCK!$E409&lt;STOCK!$F409,"rupture de stock","")</f>
        <v/>
      </c>
      <c r="H409" s="17" t="str">
        <f>IF(A409="","",SUMIF(FACTURE!A$10:A$40,A409,FACTURE!$C$10:$C$40))</f>
        <v/>
      </c>
      <c r="I409" s="17" t="str">
        <f t="shared" si="6"/>
        <v/>
      </c>
    </row>
    <row r="410" spans="5:9" x14ac:dyDescent="0.25">
      <c r="E410" s="17" t="s">
        <v>81</v>
      </c>
      <c r="G410" s="17" t="str">
        <f>IF(STOCK!$E410&lt;STOCK!$F410,"rupture de stock","")</f>
        <v/>
      </c>
      <c r="H410" s="17" t="str">
        <f>IF(A410="","",SUMIF(FACTURE!A$10:A$40,A410,FACTURE!$C$10:$C$40))</f>
        <v/>
      </c>
      <c r="I410" s="17" t="str">
        <f t="shared" si="6"/>
        <v/>
      </c>
    </row>
    <row r="411" spans="5:9" x14ac:dyDescent="0.25">
      <c r="E411" s="17" t="s">
        <v>81</v>
      </c>
      <c r="G411" s="17" t="str">
        <f>IF(STOCK!$E411&lt;STOCK!$F411,"rupture de stock","")</f>
        <v/>
      </c>
      <c r="H411" s="17" t="str">
        <f>IF(A411="","",SUMIF(FACTURE!A$10:A$40,A411,FACTURE!$C$10:$C$40))</f>
        <v/>
      </c>
      <c r="I411" s="17" t="str">
        <f t="shared" si="6"/>
        <v/>
      </c>
    </row>
    <row r="412" spans="5:9" x14ac:dyDescent="0.25">
      <c r="E412" s="17" t="s">
        <v>81</v>
      </c>
      <c r="G412" s="17" t="str">
        <f>IF(STOCK!$E412&lt;STOCK!$F412,"rupture de stock","")</f>
        <v/>
      </c>
      <c r="H412" s="17" t="str">
        <f>IF(A412="","",SUMIF(FACTURE!A$10:A$40,A412,FACTURE!$C$10:$C$40))</f>
        <v/>
      </c>
      <c r="I412" s="17" t="str">
        <f t="shared" si="6"/>
        <v/>
      </c>
    </row>
    <row r="413" spans="5:9" x14ac:dyDescent="0.25">
      <c r="E413" s="17" t="s">
        <v>81</v>
      </c>
      <c r="G413" s="17" t="str">
        <f>IF(STOCK!$E413&lt;STOCK!$F413,"rupture de stock","")</f>
        <v/>
      </c>
      <c r="H413" s="17" t="str">
        <f>IF(A413="","",SUMIF(FACTURE!A$10:A$40,A413,FACTURE!$C$10:$C$40))</f>
        <v/>
      </c>
      <c r="I413" s="17" t="str">
        <f t="shared" si="6"/>
        <v/>
      </c>
    </row>
    <row r="414" spans="5:9" x14ac:dyDescent="0.25">
      <c r="E414" s="17" t="s">
        <v>81</v>
      </c>
      <c r="G414" s="17" t="str">
        <f>IF(STOCK!$E414&lt;STOCK!$F414,"rupture de stock","")</f>
        <v/>
      </c>
      <c r="H414" s="17" t="str">
        <f>IF(A414="","",SUMIF(FACTURE!A$10:A$40,A414,FACTURE!$C$10:$C$40))</f>
        <v/>
      </c>
      <c r="I414" s="17" t="str">
        <f t="shared" si="6"/>
        <v/>
      </c>
    </row>
    <row r="415" spans="5:9" x14ac:dyDescent="0.25">
      <c r="E415" s="17" t="s">
        <v>81</v>
      </c>
      <c r="G415" s="17" t="str">
        <f>IF(STOCK!$E415&lt;STOCK!$F415,"rupture de stock","")</f>
        <v/>
      </c>
      <c r="H415" s="17" t="str">
        <f>IF(A415="","",SUMIF(FACTURE!A$10:A$40,A415,FACTURE!$C$10:$C$40))</f>
        <v/>
      </c>
      <c r="I415" s="17" t="str">
        <f t="shared" si="6"/>
        <v/>
      </c>
    </row>
    <row r="416" spans="5:9" x14ac:dyDescent="0.25">
      <c r="E416" s="17" t="s">
        <v>81</v>
      </c>
      <c r="G416" s="17" t="str">
        <f>IF(STOCK!$E416&lt;STOCK!$F416,"rupture de stock","")</f>
        <v/>
      </c>
      <c r="H416" s="17" t="str">
        <f>IF(A416="","",SUMIF(FACTURE!A$10:A$40,A416,FACTURE!$C$10:$C$40))</f>
        <v/>
      </c>
      <c r="I416" s="17" t="str">
        <f t="shared" si="6"/>
        <v/>
      </c>
    </row>
    <row r="417" spans="5:9" x14ac:dyDescent="0.25">
      <c r="E417" s="17" t="s">
        <v>81</v>
      </c>
      <c r="G417" s="17" t="str">
        <f>IF(STOCK!$E417&lt;STOCK!$F417,"rupture de stock","")</f>
        <v/>
      </c>
      <c r="H417" s="17" t="str">
        <f>IF(A417="","",SUMIF(FACTURE!A$10:A$40,A417,FACTURE!$C$10:$C$40))</f>
        <v/>
      </c>
      <c r="I417" s="17" t="str">
        <f t="shared" si="6"/>
        <v/>
      </c>
    </row>
    <row r="418" spans="5:9" x14ac:dyDescent="0.25">
      <c r="E418" s="17" t="s">
        <v>81</v>
      </c>
      <c r="G418" s="17" t="str">
        <f>IF(STOCK!$E418&lt;STOCK!$F418,"rupture de stock","")</f>
        <v/>
      </c>
      <c r="H418" s="17" t="str">
        <f>IF(A418="","",SUMIF(FACTURE!A$10:A$40,A418,FACTURE!$C$10:$C$40))</f>
        <v/>
      </c>
      <c r="I418" s="17" t="str">
        <f t="shared" si="6"/>
        <v/>
      </c>
    </row>
    <row r="419" spans="5:9" x14ac:dyDescent="0.25">
      <c r="E419" s="17" t="s">
        <v>81</v>
      </c>
      <c r="G419" s="17" t="str">
        <f>IF(STOCK!$E419&lt;STOCK!$F419,"rupture de stock","")</f>
        <v/>
      </c>
      <c r="H419" s="17" t="str">
        <f>IF(A419="","",SUMIF(FACTURE!A$10:A$40,A419,FACTURE!$C$10:$C$40))</f>
        <v/>
      </c>
      <c r="I419" s="17" t="str">
        <f t="shared" si="6"/>
        <v/>
      </c>
    </row>
    <row r="420" spans="5:9" x14ac:dyDescent="0.25">
      <c r="E420" s="17" t="s">
        <v>81</v>
      </c>
      <c r="G420" s="17" t="str">
        <f>IF(STOCK!$E420&lt;STOCK!$F420,"rupture de stock","")</f>
        <v/>
      </c>
      <c r="H420" s="17" t="str">
        <f>IF(A420="","",SUMIF(FACTURE!A$10:A$40,A420,FACTURE!$C$10:$C$40))</f>
        <v/>
      </c>
      <c r="I420" s="17" t="str">
        <f t="shared" si="6"/>
        <v/>
      </c>
    </row>
    <row r="421" spans="5:9" x14ac:dyDescent="0.25">
      <c r="E421" s="17" t="s">
        <v>81</v>
      </c>
      <c r="G421" s="17" t="str">
        <f>IF(STOCK!$E421&lt;STOCK!$F421,"rupture de stock","")</f>
        <v/>
      </c>
      <c r="H421" s="17" t="str">
        <f>IF(A421="","",SUMIF(FACTURE!A$10:A$40,A421,FACTURE!$C$10:$C$40))</f>
        <v/>
      </c>
      <c r="I421" s="17" t="str">
        <f t="shared" si="6"/>
        <v/>
      </c>
    </row>
    <row r="422" spans="5:9" x14ac:dyDescent="0.25">
      <c r="E422" s="17" t="s">
        <v>81</v>
      </c>
      <c r="G422" s="17" t="str">
        <f>IF(STOCK!$E422&lt;STOCK!$F422,"rupture de stock","")</f>
        <v/>
      </c>
      <c r="H422" s="17" t="str">
        <f>IF(A422="","",SUMIF(FACTURE!A$10:A$40,A422,FACTURE!$C$10:$C$40))</f>
        <v/>
      </c>
      <c r="I422" s="17" t="str">
        <f t="shared" si="6"/>
        <v/>
      </c>
    </row>
    <row r="423" spans="5:9" x14ac:dyDescent="0.25">
      <c r="E423" s="17" t="s">
        <v>81</v>
      </c>
      <c r="G423" s="17" t="str">
        <f>IF(STOCK!$E423&lt;STOCK!$F423,"rupture de stock","")</f>
        <v/>
      </c>
      <c r="H423" s="17" t="str">
        <f>IF(A423="","",SUMIF(FACTURE!A$10:A$40,A423,FACTURE!$C$10:$C$40))</f>
        <v/>
      </c>
      <c r="I423" s="17" t="str">
        <f t="shared" si="6"/>
        <v/>
      </c>
    </row>
    <row r="424" spans="5:9" x14ac:dyDescent="0.25">
      <c r="E424" s="17" t="s">
        <v>81</v>
      </c>
      <c r="G424" s="17" t="str">
        <f>IF(STOCK!$E424&lt;STOCK!$F424,"rupture de stock","")</f>
        <v/>
      </c>
      <c r="H424" s="17" t="str">
        <f>IF(A424="","",SUMIF(FACTURE!A$10:A$40,A424,FACTURE!$C$10:$C$40))</f>
        <v/>
      </c>
      <c r="I424" s="17" t="str">
        <f t="shared" si="6"/>
        <v/>
      </c>
    </row>
    <row r="425" spans="5:9" x14ac:dyDescent="0.25">
      <c r="E425" s="17" t="s">
        <v>81</v>
      </c>
      <c r="G425" s="17" t="str">
        <f>IF(STOCK!$E425&lt;STOCK!$F425,"rupture de stock","")</f>
        <v/>
      </c>
      <c r="H425" s="17" t="str">
        <f>IF(A425="","",SUMIF(FACTURE!A$10:A$40,A425,FACTURE!$C$10:$C$40))</f>
        <v/>
      </c>
      <c r="I425" s="17" t="str">
        <f t="shared" si="6"/>
        <v/>
      </c>
    </row>
    <row r="426" spans="5:9" x14ac:dyDescent="0.25">
      <c r="E426" s="17" t="s">
        <v>81</v>
      </c>
      <c r="G426" s="17" t="str">
        <f>IF(STOCK!$E426&lt;STOCK!$F426,"rupture de stock","")</f>
        <v/>
      </c>
      <c r="H426" s="17" t="str">
        <f>IF(A426="","",SUMIF(FACTURE!A$10:A$40,A426,FACTURE!$C$10:$C$40))</f>
        <v/>
      </c>
      <c r="I426" s="17" t="str">
        <f t="shared" si="6"/>
        <v/>
      </c>
    </row>
    <row r="427" spans="5:9" x14ac:dyDescent="0.25">
      <c r="E427" s="17" t="s">
        <v>81</v>
      </c>
      <c r="G427" s="17" t="str">
        <f>IF(STOCK!$E427&lt;STOCK!$F427,"rupture de stock","")</f>
        <v/>
      </c>
      <c r="H427" s="17" t="str">
        <f>IF(A427="","",SUMIF(FACTURE!A$10:A$40,A427,FACTURE!$C$10:$C$40))</f>
        <v/>
      </c>
      <c r="I427" s="17" t="str">
        <f t="shared" si="6"/>
        <v/>
      </c>
    </row>
    <row r="428" spans="5:9" x14ac:dyDescent="0.25">
      <c r="E428" s="17" t="s">
        <v>81</v>
      </c>
      <c r="G428" s="17" t="str">
        <f>IF(STOCK!$E428&lt;STOCK!$F428,"rupture de stock","")</f>
        <v/>
      </c>
      <c r="H428" s="17" t="str">
        <f>IF(A428="","",SUMIF(FACTURE!A$10:A$40,A428,FACTURE!$C$10:$C$40))</f>
        <v/>
      </c>
      <c r="I428" s="17" t="str">
        <f t="shared" si="6"/>
        <v/>
      </c>
    </row>
    <row r="429" spans="5:9" x14ac:dyDescent="0.25">
      <c r="E429" s="17" t="s">
        <v>81</v>
      </c>
      <c r="G429" s="17" t="str">
        <f>IF(STOCK!$E429&lt;STOCK!$F429,"rupture de stock","")</f>
        <v/>
      </c>
      <c r="H429" s="17" t="str">
        <f>IF(A429="","",SUMIF(FACTURE!A$10:A$40,A429,FACTURE!$C$10:$C$40))</f>
        <v/>
      </c>
      <c r="I429" s="17" t="str">
        <f t="shared" si="6"/>
        <v/>
      </c>
    </row>
    <row r="430" spans="5:9" x14ac:dyDescent="0.25">
      <c r="E430" s="17" t="s">
        <v>81</v>
      </c>
      <c r="G430" s="17" t="str">
        <f>IF(STOCK!$E430&lt;STOCK!$F430,"rupture de stock","")</f>
        <v/>
      </c>
      <c r="H430" s="17" t="str">
        <f>IF(A430="","",SUMIF(FACTURE!A$10:A$40,A430,FACTURE!$C$10:$C$40))</f>
        <v/>
      </c>
      <c r="I430" s="17" t="str">
        <f t="shared" si="6"/>
        <v/>
      </c>
    </row>
    <row r="431" spans="5:9" x14ac:dyDescent="0.25">
      <c r="E431" s="17" t="s">
        <v>81</v>
      </c>
      <c r="G431" s="17" t="str">
        <f>IF(STOCK!$E431&lt;STOCK!$F431,"rupture de stock","")</f>
        <v/>
      </c>
      <c r="H431" s="17" t="str">
        <f>IF(A431="","",SUMIF(FACTURE!A$10:A$40,A431,FACTURE!$C$10:$C$40))</f>
        <v/>
      </c>
      <c r="I431" s="17" t="str">
        <f t="shared" si="6"/>
        <v/>
      </c>
    </row>
    <row r="432" spans="5:9" x14ac:dyDescent="0.25">
      <c r="E432" s="17" t="s">
        <v>81</v>
      </c>
      <c r="G432" s="17" t="str">
        <f>IF(STOCK!$E432&lt;STOCK!$F432,"rupture de stock","")</f>
        <v/>
      </c>
      <c r="H432" s="17" t="str">
        <f>IF(A432="","",SUMIF(FACTURE!A$10:A$40,A432,FACTURE!$C$10:$C$40))</f>
        <v/>
      </c>
      <c r="I432" s="17" t="str">
        <f t="shared" si="6"/>
        <v/>
      </c>
    </row>
    <row r="433" spans="5:9" x14ac:dyDescent="0.25">
      <c r="E433" s="17" t="s">
        <v>81</v>
      </c>
      <c r="G433" s="17" t="str">
        <f>IF(STOCK!$E433&lt;STOCK!$F433,"rupture de stock","")</f>
        <v/>
      </c>
      <c r="H433" s="17" t="str">
        <f>IF(A433="","",SUMIF(FACTURE!A$10:A$40,A433,FACTURE!$C$10:$C$40))</f>
        <v/>
      </c>
      <c r="I433" s="17" t="str">
        <f t="shared" si="6"/>
        <v/>
      </c>
    </row>
    <row r="434" spans="5:9" x14ac:dyDescent="0.25">
      <c r="E434" s="17" t="s">
        <v>81</v>
      </c>
      <c r="G434" s="17" t="str">
        <f>IF(STOCK!$E434&lt;STOCK!$F434,"rupture de stock","")</f>
        <v/>
      </c>
      <c r="H434" s="17" t="str">
        <f>IF(A434="","",SUMIF(FACTURE!A$10:A$40,A434,FACTURE!$C$10:$C$40))</f>
        <v/>
      </c>
      <c r="I434" s="17" t="str">
        <f t="shared" si="6"/>
        <v/>
      </c>
    </row>
    <row r="435" spans="5:9" x14ac:dyDescent="0.25">
      <c r="E435" s="17" t="s">
        <v>81</v>
      </c>
      <c r="G435" s="17" t="str">
        <f>IF(STOCK!$E435&lt;STOCK!$F435,"rupture de stock","")</f>
        <v/>
      </c>
      <c r="H435" s="17" t="str">
        <f>IF(A435="","",SUMIF(FACTURE!A$10:A$40,A435,FACTURE!$C$10:$C$40))</f>
        <v/>
      </c>
      <c r="I435" s="17" t="str">
        <f t="shared" si="6"/>
        <v/>
      </c>
    </row>
    <row r="436" spans="5:9" x14ac:dyDescent="0.25">
      <c r="E436" s="17" t="s">
        <v>81</v>
      </c>
      <c r="G436" s="17" t="str">
        <f>IF(STOCK!$E436&lt;STOCK!$F436,"rupture de stock","")</f>
        <v/>
      </c>
      <c r="H436" s="17" t="str">
        <f>IF(A436="","",SUMIF(FACTURE!A$10:A$40,A436,FACTURE!$C$10:$C$40))</f>
        <v/>
      </c>
      <c r="I436" s="17" t="str">
        <f t="shared" si="6"/>
        <v/>
      </c>
    </row>
    <row r="437" spans="5:9" x14ac:dyDescent="0.25">
      <c r="E437" s="17" t="s">
        <v>81</v>
      </c>
      <c r="G437" s="17" t="str">
        <f>IF(STOCK!$E437&lt;STOCK!$F437,"rupture de stock","")</f>
        <v/>
      </c>
      <c r="H437" s="17" t="str">
        <f>IF(A437="","",SUMIF(FACTURE!A$10:A$40,A437,FACTURE!$C$10:$C$40))</f>
        <v/>
      </c>
      <c r="I437" s="17" t="str">
        <f t="shared" si="6"/>
        <v/>
      </c>
    </row>
    <row r="438" spans="5:9" x14ac:dyDescent="0.25">
      <c r="E438" s="17" t="s">
        <v>81</v>
      </c>
      <c r="G438" s="17" t="str">
        <f>IF(STOCK!$E438&lt;STOCK!$F438,"rupture de stock","")</f>
        <v/>
      </c>
      <c r="H438" s="17" t="str">
        <f>IF(A438="","",SUMIF(FACTURE!A$10:A$40,A438,FACTURE!$C$10:$C$40))</f>
        <v/>
      </c>
      <c r="I438" s="17" t="str">
        <f t="shared" si="6"/>
        <v/>
      </c>
    </row>
    <row r="439" spans="5:9" x14ac:dyDescent="0.25">
      <c r="E439" s="17" t="s">
        <v>81</v>
      </c>
      <c r="G439" s="17" t="str">
        <f>IF(STOCK!$E439&lt;STOCK!$F439,"rupture de stock","")</f>
        <v/>
      </c>
      <c r="H439" s="17" t="str">
        <f>IF(A439="","",SUMIF(FACTURE!A$10:A$40,A439,FACTURE!$C$10:$C$40))</f>
        <v/>
      </c>
      <c r="I439" s="17" t="str">
        <f t="shared" si="6"/>
        <v/>
      </c>
    </row>
    <row r="440" spans="5:9" x14ac:dyDescent="0.25">
      <c r="E440" s="17" t="s">
        <v>81</v>
      </c>
      <c r="G440" s="17" t="str">
        <f>IF(STOCK!$E440&lt;STOCK!$F440,"rupture de stock","")</f>
        <v/>
      </c>
      <c r="H440" s="17" t="str">
        <f>IF(A440="","",SUMIF(FACTURE!A$10:A$40,A440,FACTURE!$C$10:$C$40))</f>
        <v/>
      </c>
      <c r="I440" s="17" t="str">
        <f t="shared" si="6"/>
        <v/>
      </c>
    </row>
    <row r="441" spans="5:9" x14ac:dyDescent="0.25">
      <c r="E441" s="17" t="s">
        <v>81</v>
      </c>
      <c r="G441" s="17" t="str">
        <f>IF(STOCK!$E441&lt;STOCK!$F441,"rupture de stock","")</f>
        <v/>
      </c>
      <c r="H441" s="17" t="str">
        <f>IF(A441="","",SUMIF(FACTURE!A$10:A$40,A441,FACTURE!$C$10:$C$40))</f>
        <v/>
      </c>
      <c r="I441" s="17" t="str">
        <f t="shared" si="6"/>
        <v/>
      </c>
    </row>
    <row r="442" spans="5:9" x14ac:dyDescent="0.25">
      <c r="E442" s="17" t="s">
        <v>81</v>
      </c>
      <c r="G442" s="17" t="str">
        <f>IF(STOCK!$E442&lt;STOCK!$F442,"rupture de stock","")</f>
        <v/>
      </c>
      <c r="H442" s="17" t="str">
        <f>IF(A442="","",SUMIF(FACTURE!A$10:A$40,A442,FACTURE!$C$10:$C$40))</f>
        <v/>
      </c>
      <c r="I442" s="17" t="str">
        <f t="shared" si="6"/>
        <v/>
      </c>
    </row>
    <row r="443" spans="5:9" x14ac:dyDescent="0.25">
      <c r="E443" s="17" t="s">
        <v>81</v>
      </c>
      <c r="G443" s="17" t="str">
        <f>IF(STOCK!$E443&lt;STOCK!$F443,"rupture de stock","")</f>
        <v/>
      </c>
      <c r="H443" s="17" t="str">
        <f>IF(A443="","",SUMIF(FACTURE!A$10:A$40,A443,FACTURE!$C$10:$C$40))</f>
        <v/>
      </c>
      <c r="I443" s="17" t="str">
        <f t="shared" si="6"/>
        <v/>
      </c>
    </row>
    <row r="444" spans="5:9" x14ac:dyDescent="0.25">
      <c r="E444" s="17" t="s">
        <v>81</v>
      </c>
      <c r="G444" s="17" t="str">
        <f>IF(STOCK!$E444&lt;STOCK!$F444,"rupture de stock","")</f>
        <v/>
      </c>
      <c r="H444" s="17" t="str">
        <f>IF(A444="","",SUMIF(FACTURE!A$10:A$40,A444,FACTURE!$C$10:$C$40))</f>
        <v/>
      </c>
      <c r="I444" s="17" t="str">
        <f t="shared" si="6"/>
        <v/>
      </c>
    </row>
    <row r="445" spans="5:9" x14ac:dyDescent="0.25">
      <c r="E445" s="17" t="s">
        <v>81</v>
      </c>
      <c r="G445" s="17" t="str">
        <f>IF(STOCK!$E445&lt;STOCK!$F445,"rupture de stock","")</f>
        <v/>
      </c>
      <c r="H445" s="17" t="str">
        <f>IF(A445="","",SUMIF(FACTURE!A$10:A$40,A445,FACTURE!$C$10:$C$40))</f>
        <v/>
      </c>
      <c r="I445" s="17" t="str">
        <f t="shared" si="6"/>
        <v/>
      </c>
    </row>
    <row r="446" spans="5:9" x14ac:dyDescent="0.25">
      <c r="E446" s="17" t="s">
        <v>81</v>
      </c>
      <c r="G446" s="17" t="str">
        <f>IF(STOCK!$E446&lt;STOCK!$F446,"rupture de stock","")</f>
        <v/>
      </c>
      <c r="H446" s="17" t="str">
        <f>IF(A446="","",SUMIF(FACTURE!A$10:A$40,A446,FACTURE!$C$10:$C$40))</f>
        <v/>
      </c>
      <c r="I446" s="17" t="str">
        <f t="shared" si="6"/>
        <v/>
      </c>
    </row>
    <row r="447" spans="5:9" x14ac:dyDescent="0.25">
      <c r="E447" s="17" t="s">
        <v>81</v>
      </c>
      <c r="G447" s="17" t="str">
        <f>IF(STOCK!$E447&lt;STOCK!$F447,"rupture de stock","")</f>
        <v/>
      </c>
      <c r="H447" s="17" t="str">
        <f>IF(A447="","",SUMIF(FACTURE!A$10:A$40,A447,FACTURE!$C$10:$C$40))</f>
        <v/>
      </c>
      <c r="I447" s="17" t="str">
        <f t="shared" si="6"/>
        <v/>
      </c>
    </row>
    <row r="448" spans="5:9" x14ac:dyDescent="0.25">
      <c r="E448" s="17" t="s">
        <v>81</v>
      </c>
      <c r="G448" s="17" t="str">
        <f>IF(STOCK!$E448&lt;STOCK!$F448,"rupture de stock","")</f>
        <v/>
      </c>
      <c r="H448" s="17" t="str">
        <f>IF(A448="","",SUMIF(FACTURE!A$10:A$40,A448,FACTURE!$C$10:$C$40))</f>
        <v/>
      </c>
      <c r="I448" s="17" t="str">
        <f t="shared" si="6"/>
        <v/>
      </c>
    </row>
    <row r="449" spans="5:9" x14ac:dyDescent="0.25">
      <c r="E449" s="17" t="s">
        <v>81</v>
      </c>
      <c r="G449" s="17" t="str">
        <f>IF(STOCK!$E449&lt;STOCK!$F449,"rupture de stock","")</f>
        <v/>
      </c>
      <c r="H449" s="17" t="str">
        <f>IF(A449="","",SUMIF(FACTURE!A$10:A$40,A449,FACTURE!$C$10:$C$40))</f>
        <v/>
      </c>
      <c r="I449" s="17" t="str">
        <f t="shared" si="6"/>
        <v/>
      </c>
    </row>
    <row r="450" spans="5:9" x14ac:dyDescent="0.25">
      <c r="E450" s="17" t="s">
        <v>81</v>
      </c>
      <c r="G450" s="17" t="str">
        <f>IF(STOCK!$E450&lt;STOCK!$F450,"rupture de stock","")</f>
        <v/>
      </c>
      <c r="H450" s="17" t="str">
        <f>IF(A450="","",SUMIF(FACTURE!A$10:A$40,A450,FACTURE!$C$10:$C$40))</f>
        <v/>
      </c>
      <c r="I450" s="17" t="str">
        <f t="shared" si="6"/>
        <v/>
      </c>
    </row>
    <row r="451" spans="5:9" x14ac:dyDescent="0.25">
      <c r="E451" s="17" t="s">
        <v>81</v>
      </c>
      <c r="G451" s="17" t="str">
        <f>IF(STOCK!$E451&lt;STOCK!$F451,"rupture de stock","")</f>
        <v/>
      </c>
      <c r="H451" s="17" t="str">
        <f>IF(A451="","",SUMIF(FACTURE!A$10:A$40,A451,FACTURE!$C$10:$C$40))</f>
        <v/>
      </c>
      <c r="I451" s="17" t="str">
        <f t="shared" ref="I451:I514" si="7">IF(A451="","",E451-H451)</f>
        <v/>
      </c>
    </row>
    <row r="452" spans="5:9" x14ac:dyDescent="0.25">
      <c r="E452" s="17" t="s">
        <v>81</v>
      </c>
      <c r="G452" s="17" t="str">
        <f>IF(STOCK!$E452&lt;STOCK!$F452,"rupture de stock","")</f>
        <v/>
      </c>
      <c r="H452" s="17" t="str">
        <f>IF(A452="","",SUMIF(FACTURE!A$10:A$40,A452,FACTURE!$C$10:$C$40))</f>
        <v/>
      </c>
      <c r="I452" s="17" t="str">
        <f t="shared" si="7"/>
        <v/>
      </c>
    </row>
    <row r="453" spans="5:9" x14ac:dyDescent="0.25">
      <c r="E453" s="17" t="s">
        <v>81</v>
      </c>
      <c r="G453" s="17" t="str">
        <f>IF(STOCK!$E453&lt;STOCK!$F453,"rupture de stock","")</f>
        <v/>
      </c>
      <c r="H453" s="17" t="str">
        <f>IF(A453="","",SUMIF(FACTURE!A$10:A$40,A453,FACTURE!$C$10:$C$40))</f>
        <v/>
      </c>
      <c r="I453" s="17" t="str">
        <f t="shared" si="7"/>
        <v/>
      </c>
    </row>
    <row r="454" spans="5:9" x14ac:dyDescent="0.25">
      <c r="E454" s="17" t="s">
        <v>81</v>
      </c>
      <c r="G454" s="17" t="str">
        <f>IF(STOCK!$E454&lt;STOCK!$F454,"rupture de stock","")</f>
        <v/>
      </c>
      <c r="H454" s="17" t="str">
        <f>IF(A454="","",SUMIF(FACTURE!A$10:A$40,A454,FACTURE!$C$10:$C$40))</f>
        <v/>
      </c>
      <c r="I454" s="17" t="str">
        <f t="shared" si="7"/>
        <v/>
      </c>
    </row>
    <row r="455" spans="5:9" x14ac:dyDescent="0.25">
      <c r="E455" s="17" t="s">
        <v>81</v>
      </c>
      <c r="G455" s="17" t="str">
        <f>IF(STOCK!$E455&lt;STOCK!$F455,"rupture de stock","")</f>
        <v/>
      </c>
      <c r="H455" s="17" t="str">
        <f>IF(A455="","",SUMIF(FACTURE!A$10:A$40,A455,FACTURE!$C$10:$C$40))</f>
        <v/>
      </c>
      <c r="I455" s="17" t="str">
        <f t="shared" si="7"/>
        <v/>
      </c>
    </row>
    <row r="456" spans="5:9" x14ac:dyDescent="0.25">
      <c r="E456" s="17" t="s">
        <v>81</v>
      </c>
      <c r="G456" s="17" t="str">
        <f>IF(STOCK!$E456&lt;STOCK!$F456,"rupture de stock","")</f>
        <v/>
      </c>
      <c r="H456" s="17" t="str">
        <f>IF(A456="","",SUMIF(FACTURE!A$10:A$40,A456,FACTURE!$C$10:$C$40))</f>
        <v/>
      </c>
      <c r="I456" s="17" t="str">
        <f t="shared" si="7"/>
        <v/>
      </c>
    </row>
    <row r="457" spans="5:9" x14ac:dyDescent="0.25">
      <c r="E457" s="17" t="s">
        <v>81</v>
      </c>
      <c r="G457" s="17" t="str">
        <f>IF(STOCK!$E457&lt;STOCK!$F457,"rupture de stock","")</f>
        <v/>
      </c>
      <c r="H457" s="17" t="str">
        <f>IF(A457="","",SUMIF(FACTURE!A$10:A$40,A457,FACTURE!$C$10:$C$40))</f>
        <v/>
      </c>
      <c r="I457" s="17" t="str">
        <f t="shared" si="7"/>
        <v/>
      </c>
    </row>
    <row r="458" spans="5:9" x14ac:dyDescent="0.25">
      <c r="E458" s="17" t="s">
        <v>81</v>
      </c>
      <c r="G458" s="17" t="str">
        <f>IF(STOCK!$E458&lt;STOCK!$F458,"rupture de stock","")</f>
        <v/>
      </c>
      <c r="H458" s="17" t="str">
        <f>IF(A458="","",SUMIF(FACTURE!A$10:A$40,A458,FACTURE!$C$10:$C$40))</f>
        <v/>
      </c>
      <c r="I458" s="17" t="str">
        <f t="shared" si="7"/>
        <v/>
      </c>
    </row>
    <row r="459" spans="5:9" x14ac:dyDescent="0.25">
      <c r="E459" s="17" t="s">
        <v>81</v>
      </c>
      <c r="G459" s="17" t="str">
        <f>IF(STOCK!$E459&lt;STOCK!$F459,"rupture de stock","")</f>
        <v/>
      </c>
      <c r="H459" s="17" t="str">
        <f>IF(A459="","",SUMIF(FACTURE!A$10:A$40,A459,FACTURE!$C$10:$C$40))</f>
        <v/>
      </c>
      <c r="I459" s="17" t="str">
        <f t="shared" si="7"/>
        <v/>
      </c>
    </row>
    <row r="460" spans="5:9" x14ac:dyDescent="0.25">
      <c r="E460" s="17" t="s">
        <v>81</v>
      </c>
      <c r="G460" s="17" t="str">
        <f>IF(STOCK!$E460&lt;STOCK!$F460,"rupture de stock","")</f>
        <v/>
      </c>
      <c r="H460" s="17" t="str">
        <f>IF(A460="","",SUMIF(FACTURE!A$10:A$40,A460,FACTURE!$C$10:$C$40))</f>
        <v/>
      </c>
      <c r="I460" s="17" t="str">
        <f t="shared" si="7"/>
        <v/>
      </c>
    </row>
    <row r="461" spans="5:9" x14ac:dyDescent="0.25">
      <c r="E461" s="17" t="s">
        <v>81</v>
      </c>
      <c r="G461" s="17" t="str">
        <f>IF(STOCK!$E461&lt;STOCK!$F461,"rupture de stock","")</f>
        <v/>
      </c>
      <c r="H461" s="17" t="str">
        <f>IF(A461="","",SUMIF(FACTURE!A$10:A$40,A461,FACTURE!$C$10:$C$40))</f>
        <v/>
      </c>
      <c r="I461" s="17" t="str">
        <f t="shared" si="7"/>
        <v/>
      </c>
    </row>
    <row r="462" spans="5:9" x14ac:dyDescent="0.25">
      <c r="E462" s="17" t="s">
        <v>81</v>
      </c>
      <c r="G462" s="17" t="str">
        <f>IF(STOCK!$E462&lt;STOCK!$F462,"rupture de stock","")</f>
        <v/>
      </c>
      <c r="H462" s="17" t="str">
        <f>IF(A462="","",SUMIF(FACTURE!A$10:A$40,A462,FACTURE!$C$10:$C$40))</f>
        <v/>
      </c>
      <c r="I462" s="17" t="str">
        <f t="shared" si="7"/>
        <v/>
      </c>
    </row>
    <row r="463" spans="5:9" x14ac:dyDescent="0.25">
      <c r="E463" s="17" t="s">
        <v>81</v>
      </c>
      <c r="G463" s="17" t="str">
        <f>IF(STOCK!$E463&lt;STOCK!$F463,"rupture de stock","")</f>
        <v/>
      </c>
      <c r="H463" s="17" t="str">
        <f>IF(A463="","",SUMIF(FACTURE!A$10:A$40,A463,FACTURE!$C$10:$C$40))</f>
        <v/>
      </c>
      <c r="I463" s="17" t="str">
        <f t="shared" si="7"/>
        <v/>
      </c>
    </row>
    <row r="464" spans="5:9" x14ac:dyDescent="0.25">
      <c r="E464" s="17" t="s">
        <v>81</v>
      </c>
      <c r="G464" s="17" t="str">
        <f>IF(STOCK!$E464&lt;STOCK!$F464,"rupture de stock","")</f>
        <v/>
      </c>
      <c r="H464" s="17" t="str">
        <f>IF(A464="","",SUMIF(FACTURE!A$10:A$40,A464,FACTURE!$C$10:$C$40))</f>
        <v/>
      </c>
      <c r="I464" s="17" t="str">
        <f t="shared" si="7"/>
        <v/>
      </c>
    </row>
    <row r="465" spans="5:9" x14ac:dyDescent="0.25">
      <c r="E465" s="17" t="s">
        <v>81</v>
      </c>
      <c r="G465" s="17" t="str">
        <f>IF(STOCK!$E465&lt;STOCK!$F465,"rupture de stock","")</f>
        <v/>
      </c>
      <c r="H465" s="17" t="str">
        <f>IF(A465="","",SUMIF(FACTURE!A$10:A$40,A465,FACTURE!$C$10:$C$40))</f>
        <v/>
      </c>
      <c r="I465" s="17" t="str">
        <f t="shared" si="7"/>
        <v/>
      </c>
    </row>
    <row r="466" spans="5:9" x14ac:dyDescent="0.25">
      <c r="E466" s="17" t="s">
        <v>81</v>
      </c>
      <c r="G466" s="17" t="str">
        <f>IF(STOCK!$E466&lt;STOCK!$F466,"rupture de stock","")</f>
        <v/>
      </c>
      <c r="H466" s="17" t="str">
        <f>IF(A466="","",SUMIF(FACTURE!A$10:A$40,A466,FACTURE!$C$10:$C$40))</f>
        <v/>
      </c>
      <c r="I466" s="17" t="str">
        <f t="shared" si="7"/>
        <v/>
      </c>
    </row>
    <row r="467" spans="5:9" x14ac:dyDescent="0.25">
      <c r="E467" s="17" t="s">
        <v>81</v>
      </c>
      <c r="G467" s="17" t="str">
        <f>IF(STOCK!$E467&lt;STOCK!$F467,"rupture de stock","")</f>
        <v/>
      </c>
      <c r="H467" s="17" t="str">
        <f>IF(A467="","",SUMIF(FACTURE!A$10:A$40,A467,FACTURE!$C$10:$C$40))</f>
        <v/>
      </c>
      <c r="I467" s="17" t="str">
        <f t="shared" si="7"/>
        <v/>
      </c>
    </row>
    <row r="468" spans="5:9" x14ac:dyDescent="0.25">
      <c r="E468" s="17" t="s">
        <v>81</v>
      </c>
      <c r="G468" s="17" t="str">
        <f>IF(STOCK!$E468&lt;STOCK!$F468,"rupture de stock","")</f>
        <v/>
      </c>
      <c r="H468" s="17" t="str">
        <f>IF(A468="","",SUMIF(FACTURE!A$10:A$40,A468,FACTURE!$C$10:$C$40))</f>
        <v/>
      </c>
      <c r="I468" s="17" t="str">
        <f t="shared" si="7"/>
        <v/>
      </c>
    </row>
    <row r="469" spans="5:9" x14ac:dyDescent="0.25">
      <c r="E469" s="17" t="s">
        <v>81</v>
      </c>
      <c r="G469" s="17" t="str">
        <f>IF(STOCK!$E469&lt;STOCK!$F469,"rupture de stock","")</f>
        <v/>
      </c>
      <c r="H469" s="17" t="str">
        <f>IF(A469="","",SUMIF(FACTURE!A$10:A$40,A469,FACTURE!$C$10:$C$40))</f>
        <v/>
      </c>
      <c r="I469" s="17" t="str">
        <f t="shared" si="7"/>
        <v/>
      </c>
    </row>
    <row r="470" spans="5:9" x14ac:dyDescent="0.25">
      <c r="E470" s="17" t="s">
        <v>81</v>
      </c>
      <c r="G470" s="17" t="str">
        <f>IF(STOCK!$E470&lt;STOCK!$F470,"rupture de stock","")</f>
        <v/>
      </c>
      <c r="H470" s="17" t="str">
        <f>IF(A470="","",SUMIF(FACTURE!A$10:A$40,A470,FACTURE!$C$10:$C$40))</f>
        <v/>
      </c>
      <c r="I470" s="17" t="str">
        <f t="shared" si="7"/>
        <v/>
      </c>
    </row>
    <row r="471" spans="5:9" x14ac:dyDescent="0.25">
      <c r="E471" s="17" t="s">
        <v>81</v>
      </c>
      <c r="G471" s="17" t="str">
        <f>IF(STOCK!$E471&lt;STOCK!$F471,"rupture de stock","")</f>
        <v/>
      </c>
      <c r="H471" s="17" t="str">
        <f>IF(A471="","",SUMIF(FACTURE!A$10:A$40,A471,FACTURE!$C$10:$C$40))</f>
        <v/>
      </c>
      <c r="I471" s="17" t="str">
        <f t="shared" si="7"/>
        <v/>
      </c>
    </row>
    <row r="472" spans="5:9" x14ac:dyDescent="0.25">
      <c r="E472" s="17" t="s">
        <v>81</v>
      </c>
      <c r="G472" s="17" t="str">
        <f>IF(STOCK!$E472&lt;STOCK!$F472,"rupture de stock","")</f>
        <v/>
      </c>
      <c r="H472" s="17" t="str">
        <f>IF(A472="","",SUMIF(FACTURE!A$10:A$40,A472,FACTURE!$C$10:$C$40))</f>
        <v/>
      </c>
      <c r="I472" s="17" t="str">
        <f t="shared" si="7"/>
        <v/>
      </c>
    </row>
    <row r="473" spans="5:9" x14ac:dyDescent="0.25">
      <c r="E473" s="17" t="s">
        <v>81</v>
      </c>
      <c r="G473" s="17" t="str">
        <f>IF(STOCK!$E473&lt;STOCK!$F473,"rupture de stock","")</f>
        <v/>
      </c>
      <c r="H473" s="17" t="str">
        <f>IF(A473="","",SUMIF(FACTURE!A$10:A$40,A473,FACTURE!$C$10:$C$40))</f>
        <v/>
      </c>
      <c r="I473" s="17" t="str">
        <f t="shared" si="7"/>
        <v/>
      </c>
    </row>
    <row r="474" spans="5:9" x14ac:dyDescent="0.25">
      <c r="E474" s="17" t="s">
        <v>81</v>
      </c>
      <c r="G474" s="17" t="str">
        <f>IF(STOCK!$E474&lt;STOCK!$F474,"rupture de stock","")</f>
        <v/>
      </c>
      <c r="H474" s="17" t="str">
        <f>IF(A474="","",SUMIF(FACTURE!A$10:A$40,A474,FACTURE!$C$10:$C$40))</f>
        <v/>
      </c>
      <c r="I474" s="17" t="str">
        <f t="shared" si="7"/>
        <v/>
      </c>
    </row>
    <row r="475" spans="5:9" x14ac:dyDescent="0.25">
      <c r="E475" s="17" t="s">
        <v>81</v>
      </c>
      <c r="G475" s="17" t="str">
        <f>IF(STOCK!$E475&lt;STOCK!$F475,"rupture de stock","")</f>
        <v/>
      </c>
      <c r="H475" s="17" t="str">
        <f>IF(A475="","",SUMIF(FACTURE!A$10:A$40,A475,FACTURE!$C$10:$C$40))</f>
        <v/>
      </c>
      <c r="I475" s="17" t="str">
        <f t="shared" si="7"/>
        <v/>
      </c>
    </row>
    <row r="476" spans="5:9" x14ac:dyDescent="0.25">
      <c r="E476" s="17" t="s">
        <v>81</v>
      </c>
      <c r="G476" s="17" t="str">
        <f>IF(STOCK!$E476&lt;STOCK!$F476,"rupture de stock","")</f>
        <v/>
      </c>
      <c r="H476" s="17" t="str">
        <f>IF(A476="","",SUMIF(FACTURE!A$10:A$40,A476,FACTURE!$C$10:$C$40))</f>
        <v/>
      </c>
      <c r="I476" s="17" t="str">
        <f t="shared" si="7"/>
        <v/>
      </c>
    </row>
    <row r="477" spans="5:9" x14ac:dyDescent="0.25">
      <c r="E477" s="17" t="s">
        <v>81</v>
      </c>
      <c r="G477" s="17" t="str">
        <f>IF(STOCK!$E477&lt;STOCK!$F477,"rupture de stock","")</f>
        <v/>
      </c>
      <c r="H477" s="17" t="str">
        <f>IF(A477="","",SUMIF(FACTURE!A$10:A$40,A477,FACTURE!$C$10:$C$40))</f>
        <v/>
      </c>
      <c r="I477" s="17" t="str">
        <f t="shared" si="7"/>
        <v/>
      </c>
    </row>
    <row r="478" spans="5:9" x14ac:dyDescent="0.25">
      <c r="E478" s="17" t="s">
        <v>81</v>
      </c>
      <c r="G478" s="17" t="str">
        <f>IF(STOCK!$E478&lt;STOCK!$F478,"rupture de stock","")</f>
        <v/>
      </c>
      <c r="H478" s="17" t="str">
        <f>IF(A478="","",SUMIF(FACTURE!A$10:A$40,A478,FACTURE!$C$10:$C$40))</f>
        <v/>
      </c>
      <c r="I478" s="17" t="str">
        <f t="shared" si="7"/>
        <v/>
      </c>
    </row>
    <row r="479" spans="5:9" x14ac:dyDescent="0.25">
      <c r="E479" s="17" t="s">
        <v>81</v>
      </c>
      <c r="G479" s="17" t="str">
        <f>IF(STOCK!$E479&lt;STOCK!$F479,"rupture de stock","")</f>
        <v/>
      </c>
      <c r="H479" s="17" t="str">
        <f>IF(A479="","",SUMIF(FACTURE!A$10:A$40,A479,FACTURE!$C$10:$C$40))</f>
        <v/>
      </c>
      <c r="I479" s="17" t="str">
        <f t="shared" si="7"/>
        <v/>
      </c>
    </row>
    <row r="480" spans="5:9" x14ac:dyDescent="0.25">
      <c r="E480" s="17" t="s">
        <v>81</v>
      </c>
      <c r="G480" s="17" t="str">
        <f>IF(STOCK!$E480&lt;STOCK!$F480,"rupture de stock","")</f>
        <v/>
      </c>
      <c r="H480" s="17" t="str">
        <f>IF(A480="","",SUMIF(FACTURE!A$10:A$40,A480,FACTURE!$C$10:$C$40))</f>
        <v/>
      </c>
      <c r="I480" s="17" t="str">
        <f t="shared" si="7"/>
        <v/>
      </c>
    </row>
    <row r="481" spans="5:9" x14ac:dyDescent="0.25">
      <c r="E481" s="17" t="s">
        <v>81</v>
      </c>
      <c r="G481" s="17" t="str">
        <f>IF(STOCK!$E481&lt;STOCK!$F481,"rupture de stock","")</f>
        <v/>
      </c>
      <c r="H481" s="17" t="str">
        <f>IF(A481="","",SUMIF(FACTURE!A$10:A$40,A481,FACTURE!$C$10:$C$40))</f>
        <v/>
      </c>
      <c r="I481" s="17" t="str">
        <f t="shared" si="7"/>
        <v/>
      </c>
    </row>
    <row r="482" spans="5:9" x14ac:dyDescent="0.25">
      <c r="E482" s="17" t="s">
        <v>81</v>
      </c>
      <c r="G482" s="17" t="str">
        <f>IF(STOCK!$E482&lt;STOCK!$F482,"rupture de stock","")</f>
        <v/>
      </c>
      <c r="H482" s="17" t="str">
        <f>IF(A482="","",SUMIF(FACTURE!A$10:A$40,A482,FACTURE!$C$10:$C$40))</f>
        <v/>
      </c>
      <c r="I482" s="17" t="str">
        <f t="shared" si="7"/>
        <v/>
      </c>
    </row>
    <row r="483" spans="5:9" x14ac:dyDescent="0.25">
      <c r="E483" s="17" t="s">
        <v>81</v>
      </c>
      <c r="G483" s="17" t="str">
        <f>IF(STOCK!$E483&lt;STOCK!$F483,"rupture de stock","")</f>
        <v/>
      </c>
      <c r="H483" s="17" t="str">
        <f>IF(A483="","",SUMIF(FACTURE!A$10:A$40,A483,FACTURE!$C$10:$C$40))</f>
        <v/>
      </c>
      <c r="I483" s="17" t="str">
        <f t="shared" si="7"/>
        <v/>
      </c>
    </row>
    <row r="484" spans="5:9" x14ac:dyDescent="0.25">
      <c r="E484" s="17" t="s">
        <v>81</v>
      </c>
      <c r="G484" s="17" t="str">
        <f>IF(STOCK!$E484&lt;STOCK!$F484,"rupture de stock","")</f>
        <v/>
      </c>
      <c r="H484" s="17" t="str">
        <f>IF(A484="","",SUMIF(FACTURE!A$10:A$40,A484,FACTURE!$C$10:$C$40))</f>
        <v/>
      </c>
      <c r="I484" s="17" t="str">
        <f t="shared" si="7"/>
        <v/>
      </c>
    </row>
    <row r="485" spans="5:9" x14ac:dyDescent="0.25">
      <c r="E485" s="17" t="s">
        <v>81</v>
      </c>
      <c r="G485" s="17" t="str">
        <f>IF(STOCK!$E485&lt;STOCK!$F485,"rupture de stock","")</f>
        <v/>
      </c>
      <c r="H485" s="17" t="str">
        <f>IF(A485="","",SUMIF(FACTURE!A$10:A$40,A485,FACTURE!$C$10:$C$40))</f>
        <v/>
      </c>
      <c r="I485" s="17" t="str">
        <f t="shared" si="7"/>
        <v/>
      </c>
    </row>
    <row r="486" spans="5:9" x14ac:dyDescent="0.25">
      <c r="E486" s="17" t="s">
        <v>81</v>
      </c>
      <c r="G486" s="17" t="str">
        <f>IF(STOCK!$E486&lt;STOCK!$F486,"rupture de stock","")</f>
        <v/>
      </c>
      <c r="H486" s="17" t="str">
        <f>IF(A486="","",SUMIF(FACTURE!A$10:A$40,A486,FACTURE!$C$10:$C$40))</f>
        <v/>
      </c>
      <c r="I486" s="17" t="str">
        <f t="shared" si="7"/>
        <v/>
      </c>
    </row>
    <row r="487" spans="5:9" x14ac:dyDescent="0.25">
      <c r="E487" s="17" t="s">
        <v>81</v>
      </c>
      <c r="G487" s="17" t="str">
        <f>IF(STOCK!$E487&lt;STOCK!$F487,"rupture de stock","")</f>
        <v/>
      </c>
      <c r="H487" s="17" t="str">
        <f>IF(A487="","",SUMIF(FACTURE!A$10:A$40,A487,FACTURE!$C$10:$C$40))</f>
        <v/>
      </c>
      <c r="I487" s="17" t="str">
        <f t="shared" si="7"/>
        <v/>
      </c>
    </row>
    <row r="488" spans="5:9" x14ac:dyDescent="0.25">
      <c r="E488" s="17" t="s">
        <v>81</v>
      </c>
      <c r="G488" s="17" t="str">
        <f>IF(STOCK!$E488&lt;STOCK!$F488,"rupture de stock","")</f>
        <v/>
      </c>
      <c r="H488" s="17" t="str">
        <f>IF(A488="","",SUMIF(FACTURE!A$10:A$40,A488,FACTURE!$C$10:$C$40))</f>
        <v/>
      </c>
      <c r="I488" s="17" t="str">
        <f t="shared" si="7"/>
        <v/>
      </c>
    </row>
    <row r="489" spans="5:9" x14ac:dyDescent="0.25">
      <c r="E489" s="17" t="s">
        <v>81</v>
      </c>
      <c r="G489" s="17" t="str">
        <f>IF(STOCK!$E489&lt;STOCK!$F489,"rupture de stock","")</f>
        <v/>
      </c>
      <c r="H489" s="17" t="str">
        <f>IF(A489="","",SUMIF(FACTURE!A$10:A$40,A489,FACTURE!$C$10:$C$40))</f>
        <v/>
      </c>
      <c r="I489" s="17" t="str">
        <f t="shared" si="7"/>
        <v/>
      </c>
    </row>
    <row r="490" spans="5:9" x14ac:dyDescent="0.25">
      <c r="E490" s="17" t="s">
        <v>81</v>
      </c>
      <c r="G490" s="17" t="str">
        <f>IF(STOCK!$E490&lt;STOCK!$F490,"rupture de stock","")</f>
        <v/>
      </c>
      <c r="H490" s="17" t="str">
        <f>IF(A490="","",SUMIF(FACTURE!A$10:A$40,A490,FACTURE!$C$10:$C$40))</f>
        <v/>
      </c>
      <c r="I490" s="17" t="str">
        <f t="shared" si="7"/>
        <v/>
      </c>
    </row>
    <row r="491" spans="5:9" x14ac:dyDescent="0.25">
      <c r="E491" s="17" t="s">
        <v>81</v>
      </c>
      <c r="G491" s="17" t="str">
        <f>IF(STOCK!$E491&lt;STOCK!$F491,"rupture de stock","")</f>
        <v/>
      </c>
      <c r="H491" s="17" t="str">
        <f>IF(A491="","",SUMIF(FACTURE!A$10:A$40,A491,FACTURE!$C$10:$C$40))</f>
        <v/>
      </c>
      <c r="I491" s="17" t="str">
        <f t="shared" si="7"/>
        <v/>
      </c>
    </row>
    <row r="492" spans="5:9" x14ac:dyDescent="0.25">
      <c r="E492" s="17" t="s">
        <v>81</v>
      </c>
      <c r="G492" s="17" t="str">
        <f>IF(STOCK!$E492&lt;STOCK!$F492,"rupture de stock","")</f>
        <v/>
      </c>
      <c r="H492" s="17" t="str">
        <f>IF(A492="","",SUMIF(FACTURE!A$10:A$40,A492,FACTURE!$C$10:$C$40))</f>
        <v/>
      </c>
      <c r="I492" s="17" t="str">
        <f t="shared" si="7"/>
        <v/>
      </c>
    </row>
    <row r="493" spans="5:9" x14ac:dyDescent="0.25">
      <c r="E493" s="17" t="s">
        <v>81</v>
      </c>
      <c r="G493" s="17" t="str">
        <f>IF(STOCK!$E493&lt;STOCK!$F493,"rupture de stock","")</f>
        <v/>
      </c>
      <c r="H493" s="17" t="str">
        <f>IF(A493="","",SUMIF(FACTURE!A$10:A$40,A493,FACTURE!$C$10:$C$40))</f>
        <v/>
      </c>
      <c r="I493" s="17" t="str">
        <f t="shared" si="7"/>
        <v/>
      </c>
    </row>
    <row r="494" spans="5:9" x14ac:dyDescent="0.25">
      <c r="E494" s="17" t="s">
        <v>81</v>
      </c>
      <c r="G494" s="17" t="str">
        <f>IF(STOCK!$E494&lt;STOCK!$F494,"rupture de stock","")</f>
        <v/>
      </c>
      <c r="H494" s="17" t="str">
        <f>IF(A494="","",SUMIF(FACTURE!A$10:A$40,A494,FACTURE!$C$10:$C$40))</f>
        <v/>
      </c>
      <c r="I494" s="17" t="str">
        <f t="shared" si="7"/>
        <v/>
      </c>
    </row>
    <row r="495" spans="5:9" x14ac:dyDescent="0.25">
      <c r="E495" s="17" t="s">
        <v>81</v>
      </c>
      <c r="G495" s="17" t="str">
        <f>IF(STOCK!$E495&lt;STOCK!$F495,"rupture de stock","")</f>
        <v/>
      </c>
      <c r="H495" s="17" t="str">
        <f>IF(A495="","",SUMIF(FACTURE!A$10:A$40,A495,FACTURE!$C$10:$C$40))</f>
        <v/>
      </c>
      <c r="I495" s="17" t="str">
        <f t="shared" si="7"/>
        <v/>
      </c>
    </row>
    <row r="496" spans="5:9" x14ac:dyDescent="0.25">
      <c r="E496" s="17" t="s">
        <v>81</v>
      </c>
      <c r="G496" s="17" t="str">
        <f>IF(STOCK!$E496&lt;STOCK!$F496,"rupture de stock","")</f>
        <v/>
      </c>
      <c r="H496" s="17" t="str">
        <f>IF(A496="","",SUMIF(FACTURE!A$10:A$40,A496,FACTURE!$C$10:$C$40))</f>
        <v/>
      </c>
      <c r="I496" s="17" t="str">
        <f t="shared" si="7"/>
        <v/>
      </c>
    </row>
    <row r="497" spans="5:9" x14ac:dyDescent="0.25">
      <c r="E497" s="17" t="s">
        <v>81</v>
      </c>
      <c r="G497" s="17" t="str">
        <f>IF(STOCK!$E497&lt;STOCK!$F497,"rupture de stock","")</f>
        <v/>
      </c>
      <c r="H497" s="17" t="str">
        <f>IF(A497="","",SUMIF(FACTURE!A$10:A$40,A497,FACTURE!$C$10:$C$40))</f>
        <v/>
      </c>
      <c r="I497" s="17" t="str">
        <f t="shared" si="7"/>
        <v/>
      </c>
    </row>
    <row r="498" spans="5:9" x14ac:dyDescent="0.25">
      <c r="E498" s="17" t="s">
        <v>81</v>
      </c>
      <c r="G498" s="17" t="str">
        <f>IF(STOCK!$E498&lt;STOCK!$F498,"rupture de stock","")</f>
        <v/>
      </c>
      <c r="H498" s="17" t="str">
        <f>IF(A498="","",SUMIF(FACTURE!A$10:A$40,A498,FACTURE!$C$10:$C$40))</f>
        <v/>
      </c>
      <c r="I498" s="17" t="str">
        <f t="shared" si="7"/>
        <v/>
      </c>
    </row>
    <row r="499" spans="5:9" x14ac:dyDescent="0.25">
      <c r="E499" s="17" t="s">
        <v>81</v>
      </c>
      <c r="G499" s="17" t="str">
        <f>IF(STOCK!$E499&lt;STOCK!$F499,"rupture de stock","")</f>
        <v/>
      </c>
      <c r="H499" s="17" t="str">
        <f>IF(A499="","",SUMIF(FACTURE!A$10:A$40,A499,FACTURE!$C$10:$C$40))</f>
        <v/>
      </c>
      <c r="I499" s="17" t="str">
        <f t="shared" si="7"/>
        <v/>
      </c>
    </row>
    <row r="500" spans="5:9" x14ac:dyDescent="0.25">
      <c r="E500" s="17" t="s">
        <v>81</v>
      </c>
      <c r="G500" s="17" t="str">
        <f>IF(STOCK!$E500&lt;STOCK!$F500,"rupture de stock","")</f>
        <v/>
      </c>
      <c r="H500" s="17" t="str">
        <f>IF(A500="","",SUMIF(FACTURE!A$10:A$40,A500,FACTURE!$C$10:$C$40))</f>
        <v/>
      </c>
      <c r="I500" s="17" t="str">
        <f t="shared" si="7"/>
        <v/>
      </c>
    </row>
    <row r="501" spans="5:9" x14ac:dyDescent="0.25">
      <c r="E501" s="17" t="s">
        <v>81</v>
      </c>
      <c r="G501" s="17" t="str">
        <f>IF(STOCK!$E501&lt;STOCK!$F501,"rupture de stock","")</f>
        <v/>
      </c>
      <c r="H501" s="17" t="str">
        <f>IF(A501="","",SUMIF(FACTURE!A$10:A$40,A501,FACTURE!$C$10:$C$40))</f>
        <v/>
      </c>
      <c r="I501" s="17" t="str">
        <f t="shared" si="7"/>
        <v/>
      </c>
    </row>
    <row r="502" spans="5:9" x14ac:dyDescent="0.25">
      <c r="E502" s="17" t="s">
        <v>81</v>
      </c>
      <c r="G502" s="17" t="str">
        <f>IF(STOCK!$E502&lt;STOCK!$F502,"rupture de stock","")</f>
        <v/>
      </c>
      <c r="H502" s="17" t="str">
        <f>IF(A502="","",SUMIF(FACTURE!A$10:A$40,A502,FACTURE!$C$10:$C$40))</f>
        <v/>
      </c>
      <c r="I502" s="17" t="str">
        <f t="shared" si="7"/>
        <v/>
      </c>
    </row>
    <row r="503" spans="5:9" x14ac:dyDescent="0.25">
      <c r="E503" s="17" t="s">
        <v>81</v>
      </c>
      <c r="G503" s="17" t="str">
        <f>IF(STOCK!$E503&lt;STOCK!$F503,"rupture de stock","")</f>
        <v/>
      </c>
      <c r="H503" s="17" t="str">
        <f>IF(A503="","",SUMIF(FACTURE!A$10:A$40,A503,FACTURE!$C$10:$C$40))</f>
        <v/>
      </c>
      <c r="I503" s="17" t="str">
        <f t="shared" si="7"/>
        <v/>
      </c>
    </row>
    <row r="504" spans="5:9" x14ac:dyDescent="0.25">
      <c r="E504" s="17" t="s">
        <v>81</v>
      </c>
      <c r="G504" s="17" t="str">
        <f>IF(STOCK!$E504&lt;STOCK!$F504,"rupture de stock","")</f>
        <v/>
      </c>
      <c r="H504" s="17" t="str">
        <f>IF(A504="","",SUMIF(FACTURE!A$10:A$40,A504,FACTURE!$C$10:$C$40))</f>
        <v/>
      </c>
      <c r="I504" s="17" t="str">
        <f t="shared" si="7"/>
        <v/>
      </c>
    </row>
    <row r="505" spans="5:9" x14ac:dyDescent="0.25">
      <c r="E505" s="17" t="s">
        <v>81</v>
      </c>
      <c r="G505" s="17" t="str">
        <f>IF(STOCK!$E505&lt;STOCK!$F505,"rupture de stock","")</f>
        <v/>
      </c>
      <c r="H505" s="17" t="str">
        <f>IF(A505="","",SUMIF(FACTURE!A$10:A$40,A505,FACTURE!$C$10:$C$40))</f>
        <v/>
      </c>
      <c r="I505" s="17" t="str">
        <f t="shared" si="7"/>
        <v/>
      </c>
    </row>
    <row r="506" spans="5:9" x14ac:dyDescent="0.25">
      <c r="E506" s="17" t="s">
        <v>81</v>
      </c>
      <c r="G506" s="17" t="str">
        <f>IF(STOCK!$E506&lt;STOCK!$F506,"rupture de stock","")</f>
        <v/>
      </c>
      <c r="H506" s="17" t="str">
        <f>IF(A506="","",SUMIF(FACTURE!A$10:A$40,A506,FACTURE!$C$10:$C$40))</f>
        <v/>
      </c>
      <c r="I506" s="17" t="str">
        <f t="shared" si="7"/>
        <v/>
      </c>
    </row>
    <row r="507" spans="5:9" x14ac:dyDescent="0.25">
      <c r="E507" s="17" t="s">
        <v>81</v>
      </c>
      <c r="G507" s="17" t="str">
        <f>IF(STOCK!$E507&lt;STOCK!$F507,"rupture de stock","")</f>
        <v/>
      </c>
      <c r="H507" s="17" t="str">
        <f>IF(A507="","",SUMIF(FACTURE!A$10:A$40,A507,FACTURE!$C$10:$C$40))</f>
        <v/>
      </c>
      <c r="I507" s="17" t="str">
        <f t="shared" si="7"/>
        <v/>
      </c>
    </row>
    <row r="508" spans="5:9" x14ac:dyDescent="0.25">
      <c r="E508" s="17" t="s">
        <v>81</v>
      </c>
      <c r="G508" s="17" t="str">
        <f>IF(STOCK!$E508&lt;STOCK!$F508,"rupture de stock","")</f>
        <v/>
      </c>
      <c r="H508" s="17" t="str">
        <f>IF(A508="","",SUMIF(FACTURE!A$10:A$40,A508,FACTURE!$C$10:$C$40))</f>
        <v/>
      </c>
      <c r="I508" s="17" t="str">
        <f t="shared" si="7"/>
        <v/>
      </c>
    </row>
    <row r="509" spans="5:9" x14ac:dyDescent="0.25">
      <c r="E509" s="17" t="s">
        <v>81</v>
      </c>
      <c r="G509" s="17" t="str">
        <f>IF(STOCK!$E509&lt;STOCK!$F509,"rupture de stock","")</f>
        <v/>
      </c>
      <c r="H509" s="17" t="str">
        <f>IF(A509="","",SUMIF(FACTURE!A$10:A$40,A509,FACTURE!$C$10:$C$40))</f>
        <v/>
      </c>
      <c r="I509" s="17" t="str">
        <f t="shared" si="7"/>
        <v/>
      </c>
    </row>
    <row r="510" spans="5:9" x14ac:dyDescent="0.25">
      <c r="E510" s="17" t="s">
        <v>81</v>
      </c>
      <c r="G510" s="17" t="str">
        <f>IF(STOCK!$E510&lt;STOCK!$F510,"rupture de stock","")</f>
        <v/>
      </c>
      <c r="H510" s="17" t="str">
        <f>IF(A510="","",SUMIF(FACTURE!A$10:A$40,A510,FACTURE!$C$10:$C$40))</f>
        <v/>
      </c>
      <c r="I510" s="17" t="str">
        <f t="shared" si="7"/>
        <v/>
      </c>
    </row>
    <row r="511" spans="5:9" x14ac:dyDescent="0.25">
      <c r="E511" s="17" t="s">
        <v>81</v>
      </c>
      <c r="G511" s="17" t="str">
        <f>IF(STOCK!$E511&lt;STOCK!$F511,"rupture de stock","")</f>
        <v/>
      </c>
      <c r="H511" s="17" t="str">
        <f>IF(A511="","",SUMIF(FACTURE!A$10:A$40,A511,FACTURE!$C$10:$C$40))</f>
        <v/>
      </c>
      <c r="I511" s="17" t="str">
        <f t="shared" si="7"/>
        <v/>
      </c>
    </row>
    <row r="512" spans="5:9" x14ac:dyDescent="0.25">
      <c r="E512" s="17" t="s">
        <v>81</v>
      </c>
      <c r="G512" s="17" t="str">
        <f>IF(STOCK!$E512&lt;STOCK!$F512,"rupture de stock","")</f>
        <v/>
      </c>
      <c r="H512" s="17" t="str">
        <f>IF(A512="","",SUMIF(FACTURE!A$10:A$40,A512,FACTURE!$C$10:$C$40))</f>
        <v/>
      </c>
      <c r="I512" s="17" t="str">
        <f t="shared" si="7"/>
        <v/>
      </c>
    </row>
    <row r="513" spans="5:9" x14ac:dyDescent="0.25">
      <c r="E513" s="17" t="s">
        <v>81</v>
      </c>
      <c r="G513" s="17" t="str">
        <f>IF(STOCK!$E513&lt;STOCK!$F513,"rupture de stock","")</f>
        <v/>
      </c>
      <c r="H513" s="17" t="str">
        <f>IF(A513="","",SUMIF(FACTURE!A$10:A$40,A513,FACTURE!$C$10:$C$40))</f>
        <v/>
      </c>
      <c r="I513" s="17" t="str">
        <f t="shared" si="7"/>
        <v/>
      </c>
    </row>
    <row r="514" spans="5:9" x14ac:dyDescent="0.25">
      <c r="E514" s="17" t="s">
        <v>81</v>
      </c>
      <c r="G514" s="17" t="str">
        <f>IF(STOCK!$E514&lt;STOCK!$F514,"rupture de stock","")</f>
        <v/>
      </c>
      <c r="H514" s="17" t="str">
        <f>IF(A514="","",SUMIF(FACTURE!A$10:A$40,A514,FACTURE!$C$10:$C$40))</f>
        <v/>
      </c>
      <c r="I514" s="17" t="str">
        <f t="shared" si="7"/>
        <v/>
      </c>
    </row>
    <row r="515" spans="5:9" x14ac:dyDescent="0.25">
      <c r="E515" s="17" t="s">
        <v>81</v>
      </c>
      <c r="G515" s="17" t="str">
        <f>IF(STOCK!$E515&lt;STOCK!$F515,"rupture de stock","")</f>
        <v/>
      </c>
      <c r="H515" s="17" t="str">
        <f>IF(A515="","",SUMIF(FACTURE!A$10:A$40,A515,FACTURE!$C$10:$C$40))</f>
        <v/>
      </c>
      <c r="I515" s="17" t="str">
        <f t="shared" ref="I515:I578" si="8">IF(A515="","",E515-H515)</f>
        <v/>
      </c>
    </row>
    <row r="516" spans="5:9" x14ac:dyDescent="0.25">
      <c r="E516" s="17" t="s">
        <v>81</v>
      </c>
      <c r="G516" s="17" t="str">
        <f>IF(STOCK!$E516&lt;STOCK!$F516,"rupture de stock","")</f>
        <v/>
      </c>
      <c r="H516" s="17" t="str">
        <f>IF(A516="","",SUMIF(FACTURE!A$10:A$40,A516,FACTURE!$C$10:$C$40))</f>
        <v/>
      </c>
      <c r="I516" s="17" t="str">
        <f t="shared" si="8"/>
        <v/>
      </c>
    </row>
    <row r="517" spans="5:9" x14ac:dyDescent="0.25">
      <c r="E517" s="17" t="s">
        <v>81</v>
      </c>
      <c r="G517" s="17" t="str">
        <f>IF(STOCK!$E517&lt;STOCK!$F517,"rupture de stock","")</f>
        <v/>
      </c>
      <c r="H517" s="17" t="str">
        <f>IF(A517="","",SUMIF(FACTURE!A$10:A$40,A517,FACTURE!$C$10:$C$40))</f>
        <v/>
      </c>
      <c r="I517" s="17" t="str">
        <f t="shared" si="8"/>
        <v/>
      </c>
    </row>
    <row r="518" spans="5:9" x14ac:dyDescent="0.25">
      <c r="E518" s="17" t="s">
        <v>81</v>
      </c>
      <c r="G518" s="17" t="str">
        <f>IF(STOCK!$E518&lt;STOCK!$F518,"rupture de stock","")</f>
        <v/>
      </c>
      <c r="H518" s="17" t="str">
        <f>IF(A518="","",SUMIF(FACTURE!A$10:A$40,A518,FACTURE!$C$10:$C$40))</f>
        <v/>
      </c>
      <c r="I518" s="17" t="str">
        <f t="shared" si="8"/>
        <v/>
      </c>
    </row>
    <row r="519" spans="5:9" x14ac:dyDescent="0.25">
      <c r="E519" s="17" t="s">
        <v>81</v>
      </c>
      <c r="G519" s="17" t="str">
        <f>IF(STOCK!$E519&lt;STOCK!$F519,"rupture de stock","")</f>
        <v/>
      </c>
      <c r="H519" s="17" t="str">
        <f>IF(A519="","",SUMIF(FACTURE!A$10:A$40,A519,FACTURE!$C$10:$C$40))</f>
        <v/>
      </c>
      <c r="I519" s="17" t="str">
        <f t="shared" si="8"/>
        <v/>
      </c>
    </row>
    <row r="520" spans="5:9" x14ac:dyDescent="0.25">
      <c r="E520" s="17" t="s">
        <v>81</v>
      </c>
      <c r="G520" s="17" t="str">
        <f>IF(STOCK!$E520&lt;STOCK!$F520,"rupture de stock","")</f>
        <v/>
      </c>
      <c r="H520" s="17" t="str">
        <f>IF(A520="","",SUMIF(FACTURE!A$10:A$40,A520,FACTURE!$C$10:$C$40))</f>
        <v/>
      </c>
      <c r="I520" s="17" t="str">
        <f t="shared" si="8"/>
        <v/>
      </c>
    </row>
    <row r="521" spans="5:9" x14ac:dyDescent="0.25">
      <c r="E521" s="17" t="s">
        <v>81</v>
      </c>
      <c r="G521" s="17" t="str">
        <f>IF(STOCK!$E521&lt;STOCK!$F521,"rupture de stock","")</f>
        <v/>
      </c>
      <c r="H521" s="17" t="str">
        <f>IF(A521="","",SUMIF(FACTURE!A$10:A$40,A521,FACTURE!$C$10:$C$40))</f>
        <v/>
      </c>
      <c r="I521" s="17" t="str">
        <f t="shared" si="8"/>
        <v/>
      </c>
    </row>
    <row r="522" spans="5:9" x14ac:dyDescent="0.25">
      <c r="E522" s="17" t="s">
        <v>81</v>
      </c>
      <c r="G522" s="17" t="str">
        <f>IF(STOCK!$E522&lt;STOCK!$F522,"rupture de stock","")</f>
        <v/>
      </c>
      <c r="H522" s="17" t="str">
        <f>IF(A522="","",SUMIF(FACTURE!A$10:A$40,A522,FACTURE!$C$10:$C$40))</f>
        <v/>
      </c>
      <c r="I522" s="17" t="str">
        <f t="shared" si="8"/>
        <v/>
      </c>
    </row>
    <row r="523" spans="5:9" x14ac:dyDescent="0.25">
      <c r="E523" s="17" t="s">
        <v>81</v>
      </c>
      <c r="G523" s="17" t="str">
        <f>IF(STOCK!$E523&lt;STOCK!$F523,"rupture de stock","")</f>
        <v/>
      </c>
      <c r="H523" s="17" t="str">
        <f>IF(A523="","",SUMIF(FACTURE!A$10:A$40,A523,FACTURE!$C$10:$C$40))</f>
        <v/>
      </c>
      <c r="I523" s="17" t="str">
        <f t="shared" si="8"/>
        <v/>
      </c>
    </row>
    <row r="524" spans="5:9" x14ac:dyDescent="0.25">
      <c r="E524" s="17" t="s">
        <v>81</v>
      </c>
      <c r="G524" s="17" t="str">
        <f>IF(STOCK!$E524&lt;STOCK!$F524,"rupture de stock","")</f>
        <v/>
      </c>
      <c r="H524" s="17" t="str">
        <f>IF(A524="","",SUMIF(FACTURE!A$10:A$40,A524,FACTURE!$C$10:$C$40))</f>
        <v/>
      </c>
      <c r="I524" s="17" t="str">
        <f t="shared" si="8"/>
        <v/>
      </c>
    </row>
    <row r="525" spans="5:9" x14ac:dyDescent="0.25">
      <c r="E525" s="17" t="s">
        <v>81</v>
      </c>
      <c r="G525" s="17" t="str">
        <f>IF(STOCK!$E525&lt;STOCK!$F525,"rupture de stock","")</f>
        <v/>
      </c>
      <c r="H525" s="17" t="str">
        <f>IF(A525="","",SUMIF(FACTURE!A$10:A$40,A525,FACTURE!$C$10:$C$40))</f>
        <v/>
      </c>
      <c r="I525" s="17" t="str">
        <f t="shared" si="8"/>
        <v/>
      </c>
    </row>
    <row r="526" spans="5:9" x14ac:dyDescent="0.25">
      <c r="E526" s="17" t="s">
        <v>81</v>
      </c>
      <c r="G526" s="17" t="str">
        <f>IF(STOCK!$E526&lt;STOCK!$F526,"rupture de stock","")</f>
        <v/>
      </c>
      <c r="H526" s="17" t="str">
        <f>IF(A526="","",SUMIF(FACTURE!A$10:A$40,A526,FACTURE!$C$10:$C$40))</f>
        <v/>
      </c>
      <c r="I526" s="17" t="str">
        <f t="shared" si="8"/>
        <v/>
      </c>
    </row>
    <row r="527" spans="5:9" x14ac:dyDescent="0.25">
      <c r="E527" s="17" t="s">
        <v>81</v>
      </c>
      <c r="G527" s="17" t="str">
        <f>IF(STOCK!$E527&lt;STOCK!$F527,"rupture de stock","")</f>
        <v/>
      </c>
      <c r="H527" s="17" t="str">
        <f>IF(A527="","",SUMIF(FACTURE!A$10:A$40,A527,FACTURE!$C$10:$C$40))</f>
        <v/>
      </c>
      <c r="I527" s="17" t="str">
        <f t="shared" si="8"/>
        <v/>
      </c>
    </row>
    <row r="528" spans="5:9" x14ac:dyDescent="0.25">
      <c r="E528" s="17" t="s">
        <v>81</v>
      </c>
      <c r="G528" s="17" t="str">
        <f>IF(STOCK!$E528&lt;STOCK!$F528,"rupture de stock","")</f>
        <v/>
      </c>
      <c r="H528" s="17" t="str">
        <f>IF(A528="","",SUMIF(FACTURE!A$10:A$40,A528,FACTURE!$C$10:$C$40))</f>
        <v/>
      </c>
      <c r="I528" s="17" t="str">
        <f t="shared" si="8"/>
        <v/>
      </c>
    </row>
    <row r="529" spans="5:9" x14ac:dyDescent="0.25">
      <c r="E529" s="17" t="s">
        <v>81</v>
      </c>
      <c r="G529" s="17" t="str">
        <f>IF(STOCK!$E529&lt;STOCK!$F529,"rupture de stock","")</f>
        <v/>
      </c>
      <c r="H529" s="17" t="str">
        <f>IF(A529="","",SUMIF(FACTURE!A$10:A$40,A529,FACTURE!$C$10:$C$40))</f>
        <v/>
      </c>
      <c r="I529" s="17" t="str">
        <f t="shared" si="8"/>
        <v/>
      </c>
    </row>
    <row r="530" spans="5:9" x14ac:dyDescent="0.25">
      <c r="E530" s="17" t="s">
        <v>81</v>
      </c>
      <c r="G530" s="17" t="str">
        <f>IF(STOCK!$E530&lt;STOCK!$F530,"rupture de stock","")</f>
        <v/>
      </c>
      <c r="H530" s="17" t="str">
        <f>IF(A530="","",SUMIF(FACTURE!A$10:A$40,A530,FACTURE!$C$10:$C$40))</f>
        <v/>
      </c>
      <c r="I530" s="17" t="str">
        <f t="shared" si="8"/>
        <v/>
      </c>
    </row>
    <row r="531" spans="5:9" x14ac:dyDescent="0.25">
      <c r="E531" s="17" t="s">
        <v>81</v>
      </c>
      <c r="G531" s="17" t="str">
        <f>IF(STOCK!$E531&lt;STOCK!$F531,"rupture de stock","")</f>
        <v/>
      </c>
      <c r="H531" s="17" t="str">
        <f>IF(A531="","",SUMIF(FACTURE!A$10:A$40,A531,FACTURE!$C$10:$C$40))</f>
        <v/>
      </c>
      <c r="I531" s="17" t="str">
        <f t="shared" si="8"/>
        <v/>
      </c>
    </row>
    <row r="532" spans="5:9" x14ac:dyDescent="0.25">
      <c r="E532" s="17" t="s">
        <v>81</v>
      </c>
      <c r="G532" s="17" t="str">
        <f>IF(STOCK!$E532&lt;STOCK!$F532,"rupture de stock","")</f>
        <v/>
      </c>
      <c r="H532" s="17" t="str">
        <f>IF(A532="","",SUMIF(FACTURE!A$10:A$40,A532,FACTURE!$C$10:$C$40))</f>
        <v/>
      </c>
      <c r="I532" s="17" t="str">
        <f t="shared" si="8"/>
        <v/>
      </c>
    </row>
    <row r="533" spans="5:9" x14ac:dyDescent="0.25">
      <c r="E533" s="17" t="s">
        <v>81</v>
      </c>
      <c r="G533" s="17" t="str">
        <f>IF(STOCK!$E533&lt;STOCK!$F533,"rupture de stock","")</f>
        <v/>
      </c>
      <c r="H533" s="17" t="str">
        <f>IF(A533="","",SUMIF(FACTURE!A$10:A$40,A533,FACTURE!$C$10:$C$40))</f>
        <v/>
      </c>
      <c r="I533" s="17" t="str">
        <f t="shared" si="8"/>
        <v/>
      </c>
    </row>
    <row r="534" spans="5:9" x14ac:dyDescent="0.25">
      <c r="E534" s="17" t="s">
        <v>81</v>
      </c>
      <c r="G534" s="17" t="str">
        <f>IF(STOCK!$E534&lt;STOCK!$F534,"rupture de stock","")</f>
        <v/>
      </c>
      <c r="H534" s="17" t="str">
        <f>IF(A534="","",SUMIF(FACTURE!A$10:A$40,A534,FACTURE!$C$10:$C$40))</f>
        <v/>
      </c>
      <c r="I534" s="17" t="str">
        <f t="shared" si="8"/>
        <v/>
      </c>
    </row>
    <row r="535" spans="5:9" x14ac:dyDescent="0.25">
      <c r="E535" s="17" t="s">
        <v>81</v>
      </c>
      <c r="G535" s="17" t="str">
        <f>IF(STOCK!$E535&lt;STOCK!$F535,"rupture de stock","")</f>
        <v/>
      </c>
      <c r="H535" s="17" t="str">
        <f>IF(A535="","",SUMIF(FACTURE!A$10:A$40,A535,FACTURE!$C$10:$C$40))</f>
        <v/>
      </c>
      <c r="I535" s="17" t="str">
        <f t="shared" si="8"/>
        <v/>
      </c>
    </row>
    <row r="536" spans="5:9" x14ac:dyDescent="0.25">
      <c r="E536" s="17" t="s">
        <v>81</v>
      </c>
      <c r="G536" s="17" t="str">
        <f>IF(STOCK!$E536&lt;STOCK!$F536,"rupture de stock","")</f>
        <v/>
      </c>
      <c r="H536" s="17" t="str">
        <f>IF(A536="","",SUMIF(FACTURE!A$10:A$40,A536,FACTURE!$C$10:$C$40))</f>
        <v/>
      </c>
      <c r="I536" s="17" t="str">
        <f t="shared" si="8"/>
        <v/>
      </c>
    </row>
    <row r="537" spans="5:9" x14ac:dyDescent="0.25">
      <c r="E537" s="17" t="s">
        <v>81</v>
      </c>
      <c r="G537" s="17" t="str">
        <f>IF(STOCK!$E537&lt;STOCK!$F537,"rupture de stock","")</f>
        <v/>
      </c>
      <c r="H537" s="17" t="str">
        <f>IF(A537="","",SUMIF(FACTURE!A$10:A$40,A537,FACTURE!$C$10:$C$40))</f>
        <v/>
      </c>
      <c r="I537" s="17" t="str">
        <f t="shared" si="8"/>
        <v/>
      </c>
    </row>
    <row r="538" spans="5:9" x14ac:dyDescent="0.25">
      <c r="E538" s="17" t="s">
        <v>81</v>
      </c>
      <c r="G538" s="17" t="str">
        <f>IF(STOCK!$E538&lt;STOCK!$F538,"rupture de stock","")</f>
        <v/>
      </c>
      <c r="H538" s="17" t="str">
        <f>IF(A538="","",SUMIF(FACTURE!A$10:A$40,A538,FACTURE!$C$10:$C$40))</f>
        <v/>
      </c>
      <c r="I538" s="17" t="str">
        <f t="shared" si="8"/>
        <v/>
      </c>
    </row>
    <row r="539" spans="5:9" x14ac:dyDescent="0.25">
      <c r="E539" s="17" t="s">
        <v>81</v>
      </c>
      <c r="G539" s="17" t="str">
        <f>IF(STOCK!$E539&lt;STOCK!$F539,"rupture de stock","")</f>
        <v/>
      </c>
      <c r="H539" s="17" t="str">
        <f>IF(A539="","",SUMIF(FACTURE!A$10:A$40,A539,FACTURE!$C$10:$C$40))</f>
        <v/>
      </c>
      <c r="I539" s="17" t="str">
        <f t="shared" si="8"/>
        <v/>
      </c>
    </row>
    <row r="540" spans="5:9" x14ac:dyDescent="0.25">
      <c r="E540" s="17" t="s">
        <v>81</v>
      </c>
      <c r="G540" s="17" t="str">
        <f>IF(STOCK!$E540&lt;STOCK!$F540,"rupture de stock","")</f>
        <v/>
      </c>
      <c r="H540" s="17" t="str">
        <f>IF(A540="","",SUMIF(FACTURE!A$10:A$40,A540,FACTURE!$C$10:$C$40))</f>
        <v/>
      </c>
      <c r="I540" s="17" t="str">
        <f t="shared" si="8"/>
        <v/>
      </c>
    </row>
    <row r="541" spans="5:9" x14ac:dyDescent="0.25">
      <c r="E541" s="17" t="s">
        <v>81</v>
      </c>
      <c r="G541" s="17" t="str">
        <f>IF(STOCK!$E541&lt;STOCK!$F541,"rupture de stock","")</f>
        <v/>
      </c>
      <c r="H541" s="17" t="str">
        <f>IF(A541="","",SUMIF(FACTURE!A$10:A$40,A541,FACTURE!$C$10:$C$40))</f>
        <v/>
      </c>
      <c r="I541" s="17" t="str">
        <f t="shared" si="8"/>
        <v/>
      </c>
    </row>
    <row r="542" spans="5:9" x14ac:dyDescent="0.25">
      <c r="E542" s="17" t="s">
        <v>81</v>
      </c>
      <c r="G542" s="17" t="str">
        <f>IF(STOCK!$E542&lt;STOCK!$F542,"rupture de stock","")</f>
        <v/>
      </c>
      <c r="H542" s="17" t="str">
        <f>IF(A542="","",SUMIF(FACTURE!A$10:A$40,A542,FACTURE!$C$10:$C$40))</f>
        <v/>
      </c>
      <c r="I542" s="17" t="str">
        <f t="shared" si="8"/>
        <v/>
      </c>
    </row>
    <row r="543" spans="5:9" x14ac:dyDescent="0.25">
      <c r="E543" s="17" t="s">
        <v>81</v>
      </c>
      <c r="G543" s="17" t="str">
        <f>IF(STOCK!$E543&lt;STOCK!$F543,"rupture de stock","")</f>
        <v/>
      </c>
      <c r="H543" s="17" t="str">
        <f>IF(A543="","",SUMIF(FACTURE!A$10:A$40,A543,FACTURE!$C$10:$C$40))</f>
        <v/>
      </c>
      <c r="I543" s="17" t="str">
        <f t="shared" si="8"/>
        <v/>
      </c>
    </row>
    <row r="544" spans="5:9" x14ac:dyDescent="0.25">
      <c r="E544" s="17" t="s">
        <v>81</v>
      </c>
      <c r="G544" s="17" t="str">
        <f>IF(STOCK!$E544&lt;STOCK!$F544,"rupture de stock","")</f>
        <v/>
      </c>
      <c r="H544" s="17" t="str">
        <f>IF(A544="","",SUMIF(FACTURE!A$10:A$40,A544,FACTURE!$C$10:$C$40))</f>
        <v/>
      </c>
      <c r="I544" s="17" t="str">
        <f t="shared" si="8"/>
        <v/>
      </c>
    </row>
    <row r="545" spans="5:9" x14ac:dyDescent="0.25">
      <c r="E545" s="17" t="s">
        <v>81</v>
      </c>
      <c r="G545" s="17" t="str">
        <f>IF(STOCK!$E545&lt;STOCK!$F545,"rupture de stock","")</f>
        <v/>
      </c>
      <c r="H545" s="17" t="str">
        <f>IF(A545="","",SUMIF(FACTURE!A$10:A$40,A545,FACTURE!$C$10:$C$40))</f>
        <v/>
      </c>
      <c r="I545" s="17" t="str">
        <f t="shared" si="8"/>
        <v/>
      </c>
    </row>
    <row r="546" spans="5:9" x14ac:dyDescent="0.25">
      <c r="E546" s="17" t="s">
        <v>81</v>
      </c>
      <c r="G546" s="17" t="str">
        <f>IF(STOCK!$E546&lt;STOCK!$F546,"rupture de stock","")</f>
        <v/>
      </c>
      <c r="H546" s="17" t="str">
        <f>IF(A546="","",SUMIF(FACTURE!A$10:A$40,A546,FACTURE!$C$10:$C$40))</f>
        <v/>
      </c>
      <c r="I546" s="17" t="str">
        <f t="shared" si="8"/>
        <v/>
      </c>
    </row>
    <row r="547" spans="5:9" x14ac:dyDescent="0.25">
      <c r="E547" s="17" t="s">
        <v>81</v>
      </c>
      <c r="G547" s="17" t="str">
        <f>IF(STOCK!$E547&lt;STOCK!$F547,"rupture de stock","")</f>
        <v/>
      </c>
      <c r="H547" s="17" t="str">
        <f>IF(A547="","",SUMIF(FACTURE!A$10:A$40,A547,FACTURE!$C$10:$C$40))</f>
        <v/>
      </c>
      <c r="I547" s="17" t="str">
        <f t="shared" si="8"/>
        <v/>
      </c>
    </row>
    <row r="548" spans="5:9" x14ac:dyDescent="0.25">
      <c r="E548" s="17" t="s">
        <v>81</v>
      </c>
      <c r="G548" s="17" t="str">
        <f>IF(STOCK!$E548&lt;STOCK!$F548,"rupture de stock","")</f>
        <v/>
      </c>
      <c r="H548" s="17" t="str">
        <f>IF(A548="","",SUMIF(FACTURE!A$10:A$40,A548,FACTURE!$C$10:$C$40))</f>
        <v/>
      </c>
      <c r="I548" s="17" t="str">
        <f t="shared" si="8"/>
        <v/>
      </c>
    </row>
    <row r="549" spans="5:9" x14ac:dyDescent="0.25">
      <c r="E549" s="17" t="s">
        <v>81</v>
      </c>
      <c r="G549" s="17" t="str">
        <f>IF(STOCK!$E549&lt;STOCK!$F549,"rupture de stock","")</f>
        <v/>
      </c>
      <c r="H549" s="17" t="str">
        <f>IF(A549="","",SUMIF(FACTURE!A$10:A$40,A549,FACTURE!$C$10:$C$40))</f>
        <v/>
      </c>
      <c r="I549" s="17" t="str">
        <f t="shared" si="8"/>
        <v/>
      </c>
    </row>
    <row r="550" spans="5:9" x14ac:dyDescent="0.25">
      <c r="E550" s="17" t="s">
        <v>81</v>
      </c>
      <c r="G550" s="17" t="str">
        <f>IF(STOCK!$E550&lt;STOCK!$F550,"rupture de stock","")</f>
        <v/>
      </c>
      <c r="H550" s="17" t="str">
        <f>IF(A550="","",SUMIF(FACTURE!A$10:A$40,A550,FACTURE!$C$10:$C$40))</f>
        <v/>
      </c>
      <c r="I550" s="17" t="str">
        <f t="shared" si="8"/>
        <v/>
      </c>
    </row>
    <row r="551" spans="5:9" x14ac:dyDescent="0.25">
      <c r="E551" s="17" t="s">
        <v>81</v>
      </c>
      <c r="G551" s="17" t="str">
        <f>IF(STOCK!$E551&lt;STOCK!$F551,"rupture de stock","")</f>
        <v/>
      </c>
      <c r="H551" s="17" t="str">
        <f>IF(A551="","",SUMIF(FACTURE!A$10:A$40,A551,FACTURE!$C$10:$C$40))</f>
        <v/>
      </c>
      <c r="I551" s="17" t="str">
        <f t="shared" si="8"/>
        <v/>
      </c>
    </row>
    <row r="552" spans="5:9" x14ac:dyDescent="0.25">
      <c r="E552" s="17" t="s">
        <v>81</v>
      </c>
      <c r="G552" s="17" t="str">
        <f>IF(STOCK!$E552&lt;STOCK!$F552,"rupture de stock","")</f>
        <v/>
      </c>
      <c r="H552" s="17" t="str">
        <f>IF(A552="","",SUMIF(FACTURE!A$10:A$40,A552,FACTURE!$C$10:$C$40))</f>
        <v/>
      </c>
      <c r="I552" s="17" t="str">
        <f t="shared" si="8"/>
        <v/>
      </c>
    </row>
    <row r="553" spans="5:9" x14ac:dyDescent="0.25">
      <c r="E553" s="17" t="s">
        <v>81</v>
      </c>
      <c r="G553" s="17" t="str">
        <f>IF(STOCK!$E553&lt;STOCK!$F553,"rupture de stock","")</f>
        <v/>
      </c>
      <c r="H553" s="17" t="str">
        <f>IF(A553="","",SUMIF(FACTURE!A$10:A$40,A553,FACTURE!$C$10:$C$40))</f>
        <v/>
      </c>
      <c r="I553" s="17" t="str">
        <f t="shared" si="8"/>
        <v/>
      </c>
    </row>
    <row r="554" spans="5:9" x14ac:dyDescent="0.25">
      <c r="E554" s="17" t="s">
        <v>81</v>
      </c>
      <c r="G554" s="17" t="str">
        <f>IF(STOCK!$E554&lt;STOCK!$F554,"rupture de stock","")</f>
        <v/>
      </c>
      <c r="H554" s="17" t="str">
        <f>IF(A554="","",SUMIF(FACTURE!A$10:A$40,A554,FACTURE!$C$10:$C$40))</f>
        <v/>
      </c>
      <c r="I554" s="17" t="str">
        <f t="shared" si="8"/>
        <v/>
      </c>
    </row>
    <row r="555" spans="5:9" x14ac:dyDescent="0.25">
      <c r="E555" s="17" t="s">
        <v>81</v>
      </c>
      <c r="G555" s="17" t="str">
        <f>IF(STOCK!$E555&lt;STOCK!$F555,"rupture de stock","")</f>
        <v/>
      </c>
      <c r="H555" s="17" t="str">
        <f>IF(A555="","",SUMIF(FACTURE!A$10:A$40,A555,FACTURE!$C$10:$C$40))</f>
        <v/>
      </c>
      <c r="I555" s="17" t="str">
        <f t="shared" si="8"/>
        <v/>
      </c>
    </row>
    <row r="556" spans="5:9" x14ac:dyDescent="0.25">
      <c r="E556" s="17" t="s">
        <v>81</v>
      </c>
      <c r="G556" s="17" t="str">
        <f>IF(STOCK!$E556&lt;STOCK!$F556,"rupture de stock","")</f>
        <v/>
      </c>
      <c r="H556" s="17" t="str">
        <f>IF(A556="","",SUMIF(FACTURE!A$10:A$40,A556,FACTURE!$C$10:$C$40))</f>
        <v/>
      </c>
      <c r="I556" s="17" t="str">
        <f t="shared" si="8"/>
        <v/>
      </c>
    </row>
    <row r="557" spans="5:9" x14ac:dyDescent="0.25">
      <c r="E557" s="17" t="s">
        <v>81</v>
      </c>
      <c r="G557" s="17" t="str">
        <f>IF(STOCK!$E557&lt;STOCK!$F557,"rupture de stock","")</f>
        <v/>
      </c>
      <c r="H557" s="17" t="str">
        <f>IF(A557="","",SUMIF(FACTURE!A$10:A$40,A557,FACTURE!$C$10:$C$40))</f>
        <v/>
      </c>
      <c r="I557" s="17" t="str">
        <f t="shared" si="8"/>
        <v/>
      </c>
    </row>
    <row r="558" spans="5:9" x14ac:dyDescent="0.25">
      <c r="E558" s="17" t="s">
        <v>81</v>
      </c>
      <c r="G558" s="17" t="str">
        <f>IF(STOCK!$E558&lt;STOCK!$F558,"rupture de stock","")</f>
        <v/>
      </c>
      <c r="H558" s="17" t="str">
        <f>IF(A558="","",SUMIF(FACTURE!A$10:A$40,A558,FACTURE!$C$10:$C$40))</f>
        <v/>
      </c>
      <c r="I558" s="17" t="str">
        <f t="shared" si="8"/>
        <v/>
      </c>
    </row>
    <row r="559" spans="5:9" x14ac:dyDescent="0.25">
      <c r="E559" s="17" t="s">
        <v>81</v>
      </c>
      <c r="G559" s="17" t="str">
        <f>IF(STOCK!$E559&lt;STOCK!$F559,"rupture de stock","")</f>
        <v/>
      </c>
      <c r="H559" s="17" t="str">
        <f>IF(A559="","",SUMIF(FACTURE!A$10:A$40,A559,FACTURE!$C$10:$C$40))</f>
        <v/>
      </c>
      <c r="I559" s="17" t="str">
        <f t="shared" si="8"/>
        <v/>
      </c>
    </row>
    <row r="560" spans="5:9" x14ac:dyDescent="0.25">
      <c r="E560" s="17" t="s">
        <v>81</v>
      </c>
      <c r="G560" s="17" t="str">
        <f>IF(STOCK!$E560&lt;STOCK!$F560,"rupture de stock","")</f>
        <v/>
      </c>
      <c r="H560" s="17" t="str">
        <f>IF(A560="","",SUMIF(FACTURE!A$10:A$40,A560,FACTURE!$C$10:$C$40))</f>
        <v/>
      </c>
      <c r="I560" s="17" t="str">
        <f t="shared" si="8"/>
        <v/>
      </c>
    </row>
    <row r="561" spans="5:9" x14ac:dyDescent="0.25">
      <c r="E561" s="17" t="s">
        <v>81</v>
      </c>
      <c r="G561" s="17" t="str">
        <f>IF(STOCK!$E561&lt;STOCK!$F561,"rupture de stock","")</f>
        <v/>
      </c>
      <c r="H561" s="17" t="str">
        <f>IF(A561="","",SUMIF(FACTURE!A$10:A$40,A561,FACTURE!$C$10:$C$40))</f>
        <v/>
      </c>
      <c r="I561" s="17" t="str">
        <f t="shared" si="8"/>
        <v/>
      </c>
    </row>
    <row r="562" spans="5:9" x14ac:dyDescent="0.25">
      <c r="E562" s="17" t="s">
        <v>81</v>
      </c>
      <c r="G562" s="17" t="str">
        <f>IF(STOCK!$E562&lt;STOCK!$F562,"rupture de stock","")</f>
        <v/>
      </c>
      <c r="H562" s="17" t="str">
        <f>IF(A562="","",SUMIF(FACTURE!A$10:A$40,A562,FACTURE!$C$10:$C$40))</f>
        <v/>
      </c>
      <c r="I562" s="17" t="str">
        <f t="shared" si="8"/>
        <v/>
      </c>
    </row>
    <row r="563" spans="5:9" x14ac:dyDescent="0.25">
      <c r="E563" s="17" t="s">
        <v>81</v>
      </c>
      <c r="G563" s="17" t="str">
        <f>IF(STOCK!$E563&lt;STOCK!$F563,"rupture de stock","")</f>
        <v/>
      </c>
      <c r="H563" s="17" t="str">
        <f>IF(A563="","",SUMIF(FACTURE!A$10:A$40,A563,FACTURE!$C$10:$C$40))</f>
        <v/>
      </c>
      <c r="I563" s="17" t="str">
        <f t="shared" si="8"/>
        <v/>
      </c>
    </row>
    <row r="564" spans="5:9" x14ac:dyDescent="0.25">
      <c r="E564" s="17" t="s">
        <v>81</v>
      </c>
      <c r="G564" s="17" t="str">
        <f>IF(STOCK!$E564&lt;STOCK!$F564,"rupture de stock","")</f>
        <v/>
      </c>
      <c r="H564" s="17" t="str">
        <f>IF(A564="","",SUMIF(FACTURE!A$10:A$40,A564,FACTURE!$C$10:$C$40))</f>
        <v/>
      </c>
      <c r="I564" s="17" t="str">
        <f t="shared" si="8"/>
        <v/>
      </c>
    </row>
    <row r="565" spans="5:9" x14ac:dyDescent="0.25">
      <c r="E565" s="17" t="s">
        <v>81</v>
      </c>
      <c r="G565" s="17" t="str">
        <f>IF(STOCK!$E565&lt;STOCK!$F565,"rupture de stock","")</f>
        <v/>
      </c>
      <c r="H565" s="17" t="str">
        <f>IF(A565="","",SUMIF(FACTURE!A$10:A$40,A565,FACTURE!$C$10:$C$40))</f>
        <v/>
      </c>
      <c r="I565" s="17" t="str">
        <f t="shared" si="8"/>
        <v/>
      </c>
    </row>
    <row r="566" spans="5:9" x14ac:dyDescent="0.25">
      <c r="E566" s="17" t="s">
        <v>81</v>
      </c>
      <c r="G566" s="17" t="str">
        <f>IF(STOCK!$E566&lt;STOCK!$F566,"rupture de stock","")</f>
        <v/>
      </c>
      <c r="H566" s="17" t="str">
        <f>IF(A566="","",SUMIF(FACTURE!A$10:A$40,A566,FACTURE!$C$10:$C$40))</f>
        <v/>
      </c>
      <c r="I566" s="17" t="str">
        <f t="shared" si="8"/>
        <v/>
      </c>
    </row>
    <row r="567" spans="5:9" x14ac:dyDescent="0.25">
      <c r="E567" s="17" t="s">
        <v>81</v>
      </c>
      <c r="G567" s="17" t="str">
        <f>IF(STOCK!$E567&lt;STOCK!$F567,"rupture de stock","")</f>
        <v/>
      </c>
      <c r="H567" s="17" t="str">
        <f>IF(A567="","",SUMIF(FACTURE!A$10:A$40,A567,FACTURE!$C$10:$C$40))</f>
        <v/>
      </c>
      <c r="I567" s="17" t="str">
        <f t="shared" si="8"/>
        <v/>
      </c>
    </row>
    <row r="568" spans="5:9" x14ac:dyDescent="0.25">
      <c r="E568" s="17" t="s">
        <v>81</v>
      </c>
      <c r="G568" s="17" t="str">
        <f>IF(STOCK!$E568&lt;STOCK!$F568,"rupture de stock","")</f>
        <v/>
      </c>
      <c r="H568" s="17" t="str">
        <f>IF(A568="","",SUMIF(FACTURE!A$10:A$40,A568,FACTURE!$C$10:$C$40))</f>
        <v/>
      </c>
      <c r="I568" s="17" t="str">
        <f t="shared" si="8"/>
        <v/>
      </c>
    </row>
    <row r="569" spans="5:9" x14ac:dyDescent="0.25">
      <c r="E569" s="17" t="s">
        <v>81</v>
      </c>
      <c r="G569" s="17" t="str">
        <f>IF(STOCK!$E569&lt;STOCK!$F569,"rupture de stock","")</f>
        <v/>
      </c>
      <c r="H569" s="17" t="str">
        <f>IF(A569="","",SUMIF(FACTURE!A$10:A$40,A569,FACTURE!$C$10:$C$40))</f>
        <v/>
      </c>
      <c r="I569" s="17" t="str">
        <f t="shared" si="8"/>
        <v/>
      </c>
    </row>
    <row r="570" spans="5:9" x14ac:dyDescent="0.25">
      <c r="E570" s="17" t="s">
        <v>81</v>
      </c>
      <c r="G570" s="17" t="str">
        <f>IF(STOCK!$E570&lt;STOCK!$F570,"rupture de stock","")</f>
        <v/>
      </c>
      <c r="H570" s="17" t="str">
        <f>IF(A570="","",SUMIF(FACTURE!A$10:A$40,A570,FACTURE!$C$10:$C$40))</f>
        <v/>
      </c>
      <c r="I570" s="17" t="str">
        <f t="shared" si="8"/>
        <v/>
      </c>
    </row>
    <row r="571" spans="5:9" x14ac:dyDescent="0.25">
      <c r="E571" s="17" t="s">
        <v>81</v>
      </c>
      <c r="G571" s="17" t="str">
        <f>IF(STOCK!$E571&lt;STOCK!$F571,"rupture de stock","")</f>
        <v/>
      </c>
      <c r="H571" s="17" t="str">
        <f>IF(A571="","",SUMIF(FACTURE!A$10:A$40,A571,FACTURE!$C$10:$C$40))</f>
        <v/>
      </c>
      <c r="I571" s="17" t="str">
        <f t="shared" si="8"/>
        <v/>
      </c>
    </row>
    <row r="572" spans="5:9" x14ac:dyDescent="0.25">
      <c r="E572" s="17" t="s">
        <v>81</v>
      </c>
      <c r="G572" s="17" t="str">
        <f>IF(STOCK!$E572&lt;STOCK!$F572,"rupture de stock","")</f>
        <v/>
      </c>
      <c r="H572" s="17" t="str">
        <f>IF(A572="","",SUMIF(FACTURE!A$10:A$40,A572,FACTURE!$C$10:$C$40))</f>
        <v/>
      </c>
      <c r="I572" s="17" t="str">
        <f t="shared" si="8"/>
        <v/>
      </c>
    </row>
    <row r="573" spans="5:9" x14ac:dyDescent="0.25">
      <c r="E573" s="17" t="s">
        <v>81</v>
      </c>
      <c r="G573" s="17" t="str">
        <f>IF(STOCK!$E573&lt;STOCK!$F573,"rupture de stock","")</f>
        <v/>
      </c>
      <c r="H573" s="17" t="str">
        <f>IF(A573="","",SUMIF(FACTURE!A$10:A$40,A573,FACTURE!$C$10:$C$40))</f>
        <v/>
      </c>
      <c r="I573" s="17" t="str">
        <f t="shared" si="8"/>
        <v/>
      </c>
    </row>
    <row r="574" spans="5:9" x14ac:dyDescent="0.25">
      <c r="E574" s="17" t="s">
        <v>81</v>
      </c>
      <c r="G574" s="17" t="str">
        <f>IF(STOCK!$E574&lt;STOCK!$F574,"rupture de stock","")</f>
        <v/>
      </c>
      <c r="H574" s="17" t="str">
        <f>IF(A574="","",SUMIF(FACTURE!A$10:A$40,A574,FACTURE!$C$10:$C$40))</f>
        <v/>
      </c>
      <c r="I574" s="17" t="str">
        <f t="shared" si="8"/>
        <v/>
      </c>
    </row>
    <row r="575" spans="5:9" x14ac:dyDescent="0.25">
      <c r="E575" s="17" t="s">
        <v>81</v>
      </c>
      <c r="G575" s="17" t="str">
        <f>IF(STOCK!$E575&lt;STOCK!$F575,"rupture de stock","")</f>
        <v/>
      </c>
      <c r="H575" s="17" t="str">
        <f>IF(A575="","",SUMIF(FACTURE!A$10:A$40,A575,FACTURE!$C$10:$C$40))</f>
        <v/>
      </c>
      <c r="I575" s="17" t="str">
        <f t="shared" si="8"/>
        <v/>
      </c>
    </row>
    <row r="576" spans="5:9" x14ac:dyDescent="0.25">
      <c r="E576" s="17" t="s">
        <v>81</v>
      </c>
      <c r="G576" s="17" t="str">
        <f>IF(STOCK!$E576&lt;STOCK!$F576,"rupture de stock","")</f>
        <v/>
      </c>
      <c r="H576" s="17" t="str">
        <f>IF(A576="","",SUMIF(FACTURE!A$10:A$40,A576,FACTURE!$C$10:$C$40))</f>
        <v/>
      </c>
      <c r="I576" s="17" t="str">
        <f t="shared" si="8"/>
        <v/>
      </c>
    </row>
    <row r="577" spans="5:9" x14ac:dyDescent="0.25">
      <c r="E577" s="17" t="s">
        <v>81</v>
      </c>
      <c r="G577" s="17" t="str">
        <f>IF(STOCK!$E577&lt;STOCK!$F577,"rupture de stock","")</f>
        <v/>
      </c>
      <c r="H577" s="17" t="str">
        <f>IF(A577="","",SUMIF(FACTURE!A$10:A$40,A577,FACTURE!$C$10:$C$40))</f>
        <v/>
      </c>
      <c r="I577" s="17" t="str">
        <f t="shared" si="8"/>
        <v/>
      </c>
    </row>
    <row r="578" spans="5:9" x14ac:dyDescent="0.25">
      <c r="E578" s="17" t="s">
        <v>81</v>
      </c>
      <c r="G578" s="17" t="str">
        <f>IF(STOCK!$E578&lt;STOCK!$F578,"rupture de stock","")</f>
        <v/>
      </c>
      <c r="H578" s="17" t="str">
        <f>IF(A578="","",SUMIF(FACTURE!A$10:A$40,A578,FACTURE!$C$10:$C$40))</f>
        <v/>
      </c>
      <c r="I578" s="17" t="str">
        <f t="shared" si="8"/>
        <v/>
      </c>
    </row>
    <row r="579" spans="5:9" x14ac:dyDescent="0.25">
      <c r="E579" s="17" t="s">
        <v>81</v>
      </c>
      <c r="G579" s="17" t="str">
        <f>IF(STOCK!$E579&lt;STOCK!$F579,"rupture de stock","")</f>
        <v/>
      </c>
      <c r="H579" s="17" t="str">
        <f>IF(A579="","",SUMIF(FACTURE!A$10:A$40,A579,FACTURE!$C$10:$C$40))</f>
        <v/>
      </c>
      <c r="I579" s="17" t="str">
        <f t="shared" ref="I579:I642" si="9">IF(A579="","",E579-H579)</f>
        <v/>
      </c>
    </row>
    <row r="580" spans="5:9" x14ac:dyDescent="0.25">
      <c r="E580" s="17" t="s">
        <v>81</v>
      </c>
      <c r="G580" s="17" t="str">
        <f>IF(STOCK!$E580&lt;STOCK!$F580,"rupture de stock","")</f>
        <v/>
      </c>
      <c r="H580" s="17" t="str">
        <f>IF(A580="","",SUMIF(FACTURE!A$10:A$40,A580,FACTURE!$C$10:$C$40))</f>
        <v/>
      </c>
      <c r="I580" s="17" t="str">
        <f t="shared" si="9"/>
        <v/>
      </c>
    </row>
    <row r="581" spans="5:9" x14ac:dyDescent="0.25">
      <c r="E581" s="17" t="s">
        <v>81</v>
      </c>
      <c r="G581" s="17" t="str">
        <f>IF(STOCK!$E581&lt;STOCK!$F581,"rupture de stock","")</f>
        <v/>
      </c>
      <c r="H581" s="17" t="str">
        <f>IF(A581="","",SUMIF(FACTURE!A$10:A$40,A581,FACTURE!$C$10:$C$40))</f>
        <v/>
      </c>
      <c r="I581" s="17" t="str">
        <f t="shared" si="9"/>
        <v/>
      </c>
    </row>
    <row r="582" spans="5:9" x14ac:dyDescent="0.25">
      <c r="E582" s="17" t="s">
        <v>81</v>
      </c>
      <c r="G582" s="17" t="str">
        <f>IF(STOCK!$E582&lt;STOCK!$F582,"rupture de stock","")</f>
        <v/>
      </c>
      <c r="H582" s="17" t="str">
        <f>IF(A582="","",SUMIF(FACTURE!A$10:A$40,A582,FACTURE!$C$10:$C$40))</f>
        <v/>
      </c>
      <c r="I582" s="17" t="str">
        <f t="shared" si="9"/>
        <v/>
      </c>
    </row>
    <row r="583" spans="5:9" x14ac:dyDescent="0.25">
      <c r="E583" s="17" t="s">
        <v>81</v>
      </c>
      <c r="G583" s="17" t="str">
        <f>IF(STOCK!$E583&lt;STOCK!$F583,"rupture de stock","")</f>
        <v/>
      </c>
      <c r="H583" s="17" t="str">
        <f>IF(A583="","",SUMIF(FACTURE!A$10:A$40,A583,FACTURE!$C$10:$C$40))</f>
        <v/>
      </c>
      <c r="I583" s="17" t="str">
        <f t="shared" si="9"/>
        <v/>
      </c>
    </row>
    <row r="584" spans="5:9" x14ac:dyDescent="0.25">
      <c r="E584" s="17" t="s">
        <v>81</v>
      </c>
      <c r="G584" s="17" t="str">
        <f>IF(STOCK!$E584&lt;STOCK!$F584,"rupture de stock","")</f>
        <v/>
      </c>
      <c r="H584" s="17" t="str">
        <f>IF(A584="","",SUMIF(FACTURE!A$10:A$40,A584,FACTURE!$C$10:$C$40))</f>
        <v/>
      </c>
      <c r="I584" s="17" t="str">
        <f t="shared" si="9"/>
        <v/>
      </c>
    </row>
    <row r="585" spans="5:9" x14ac:dyDescent="0.25">
      <c r="E585" s="17" t="s">
        <v>81</v>
      </c>
      <c r="G585" s="17" t="str">
        <f>IF(STOCK!$E585&lt;STOCK!$F585,"rupture de stock","")</f>
        <v/>
      </c>
      <c r="H585" s="17" t="str">
        <f>IF(A585="","",SUMIF(FACTURE!A$10:A$40,A585,FACTURE!$C$10:$C$40))</f>
        <v/>
      </c>
      <c r="I585" s="17" t="str">
        <f t="shared" si="9"/>
        <v/>
      </c>
    </row>
    <row r="586" spans="5:9" x14ac:dyDescent="0.25">
      <c r="E586" s="17" t="s">
        <v>81</v>
      </c>
      <c r="G586" s="17" t="str">
        <f>IF(STOCK!$E586&lt;STOCK!$F586,"rupture de stock","")</f>
        <v/>
      </c>
      <c r="H586" s="17" t="str">
        <f>IF(A586="","",SUMIF(FACTURE!A$10:A$40,A586,FACTURE!$C$10:$C$40))</f>
        <v/>
      </c>
      <c r="I586" s="17" t="str">
        <f t="shared" si="9"/>
        <v/>
      </c>
    </row>
    <row r="587" spans="5:9" x14ac:dyDescent="0.25">
      <c r="E587" s="17" t="s">
        <v>81</v>
      </c>
      <c r="G587" s="17" t="str">
        <f>IF(STOCK!$E587&lt;STOCK!$F587,"rupture de stock","")</f>
        <v/>
      </c>
      <c r="H587" s="17" t="str">
        <f>IF(A587="","",SUMIF(FACTURE!A$10:A$40,A587,FACTURE!$C$10:$C$40))</f>
        <v/>
      </c>
      <c r="I587" s="17" t="str">
        <f t="shared" si="9"/>
        <v/>
      </c>
    </row>
    <row r="588" spans="5:9" x14ac:dyDescent="0.25">
      <c r="E588" s="17" t="s">
        <v>81</v>
      </c>
      <c r="G588" s="17" t="str">
        <f>IF(STOCK!$E588&lt;STOCK!$F588,"rupture de stock","")</f>
        <v/>
      </c>
      <c r="H588" s="17" t="str">
        <f>IF(A588="","",SUMIF(FACTURE!A$10:A$40,A588,FACTURE!$C$10:$C$40))</f>
        <v/>
      </c>
      <c r="I588" s="17" t="str">
        <f t="shared" si="9"/>
        <v/>
      </c>
    </row>
    <row r="589" spans="5:9" x14ac:dyDescent="0.25">
      <c r="E589" s="17" t="s">
        <v>81</v>
      </c>
      <c r="G589" s="17" t="str">
        <f>IF(STOCK!$E589&lt;STOCK!$F589,"rupture de stock","")</f>
        <v/>
      </c>
      <c r="H589" s="17" t="str">
        <f>IF(A589="","",SUMIF(FACTURE!A$10:A$40,A589,FACTURE!$C$10:$C$40))</f>
        <v/>
      </c>
      <c r="I589" s="17" t="str">
        <f t="shared" si="9"/>
        <v/>
      </c>
    </row>
    <row r="590" spans="5:9" x14ac:dyDescent="0.25">
      <c r="E590" s="17" t="s">
        <v>81</v>
      </c>
      <c r="G590" s="17" t="str">
        <f>IF(STOCK!$E590&lt;STOCK!$F590,"rupture de stock","")</f>
        <v/>
      </c>
      <c r="H590" s="17" t="str">
        <f>IF(A590="","",SUMIF(FACTURE!A$10:A$40,A590,FACTURE!$C$10:$C$40))</f>
        <v/>
      </c>
      <c r="I590" s="17" t="str">
        <f t="shared" si="9"/>
        <v/>
      </c>
    </row>
    <row r="591" spans="5:9" x14ac:dyDescent="0.25">
      <c r="E591" s="17" t="s">
        <v>81</v>
      </c>
      <c r="G591" s="17" t="str">
        <f>IF(STOCK!$E591&lt;STOCK!$F591,"rupture de stock","")</f>
        <v/>
      </c>
      <c r="H591" s="17" t="str">
        <f>IF(A591="","",SUMIF(FACTURE!A$10:A$40,A591,FACTURE!$C$10:$C$40))</f>
        <v/>
      </c>
      <c r="I591" s="17" t="str">
        <f t="shared" si="9"/>
        <v/>
      </c>
    </row>
    <row r="592" spans="5:9" x14ac:dyDescent="0.25">
      <c r="E592" s="17" t="s">
        <v>81</v>
      </c>
      <c r="G592" s="17" t="str">
        <f>IF(STOCK!$E592&lt;STOCK!$F592,"rupture de stock","")</f>
        <v/>
      </c>
      <c r="H592" s="17" t="str">
        <f>IF(A592="","",SUMIF(FACTURE!A$10:A$40,A592,FACTURE!$C$10:$C$40))</f>
        <v/>
      </c>
      <c r="I592" s="17" t="str">
        <f t="shared" si="9"/>
        <v/>
      </c>
    </row>
    <row r="593" spans="5:9" x14ac:dyDescent="0.25">
      <c r="E593" s="17" t="s">
        <v>81</v>
      </c>
      <c r="G593" s="17" t="str">
        <f>IF(STOCK!$E593&lt;STOCK!$F593,"rupture de stock","")</f>
        <v/>
      </c>
      <c r="H593" s="17" t="str">
        <f>IF(A593="","",SUMIF(FACTURE!A$10:A$40,A593,FACTURE!$C$10:$C$40))</f>
        <v/>
      </c>
      <c r="I593" s="17" t="str">
        <f t="shared" si="9"/>
        <v/>
      </c>
    </row>
    <row r="594" spans="5:9" x14ac:dyDescent="0.25">
      <c r="E594" s="17" t="s">
        <v>81</v>
      </c>
      <c r="G594" s="17" t="str">
        <f>IF(STOCK!$E594&lt;STOCK!$F594,"rupture de stock","")</f>
        <v/>
      </c>
      <c r="H594" s="17" t="str">
        <f>IF(A594="","",SUMIF(FACTURE!A$10:A$40,A594,FACTURE!$C$10:$C$40))</f>
        <v/>
      </c>
      <c r="I594" s="17" t="str">
        <f t="shared" si="9"/>
        <v/>
      </c>
    </row>
    <row r="595" spans="5:9" x14ac:dyDescent="0.25">
      <c r="E595" s="17" t="s">
        <v>81</v>
      </c>
      <c r="G595" s="17" t="str">
        <f>IF(STOCK!$E595&lt;STOCK!$F595,"rupture de stock","")</f>
        <v/>
      </c>
      <c r="H595" s="17" t="str">
        <f>IF(A595="","",SUMIF(FACTURE!A$10:A$40,A595,FACTURE!$C$10:$C$40))</f>
        <v/>
      </c>
      <c r="I595" s="17" t="str">
        <f t="shared" si="9"/>
        <v/>
      </c>
    </row>
    <row r="596" spans="5:9" x14ac:dyDescent="0.25">
      <c r="E596" s="17" t="s">
        <v>81</v>
      </c>
      <c r="G596" s="17" t="str">
        <f>IF(STOCK!$E596&lt;STOCK!$F596,"rupture de stock","")</f>
        <v/>
      </c>
      <c r="H596" s="17" t="str">
        <f>IF(A596="","",SUMIF(FACTURE!A$10:A$40,A596,FACTURE!$C$10:$C$40))</f>
        <v/>
      </c>
      <c r="I596" s="17" t="str">
        <f t="shared" si="9"/>
        <v/>
      </c>
    </row>
    <row r="597" spans="5:9" x14ac:dyDescent="0.25">
      <c r="E597" s="17" t="s">
        <v>81</v>
      </c>
      <c r="G597" s="17" t="str">
        <f>IF(STOCK!$E597&lt;STOCK!$F597,"rupture de stock","")</f>
        <v/>
      </c>
      <c r="H597" s="17" t="str">
        <f>IF(A597="","",SUMIF(FACTURE!A$10:A$40,A597,FACTURE!$C$10:$C$40))</f>
        <v/>
      </c>
      <c r="I597" s="17" t="str">
        <f t="shared" si="9"/>
        <v/>
      </c>
    </row>
    <row r="598" spans="5:9" x14ac:dyDescent="0.25">
      <c r="E598" s="17" t="s">
        <v>81</v>
      </c>
      <c r="G598" s="17" t="str">
        <f>IF(STOCK!$E598&lt;STOCK!$F598,"rupture de stock","")</f>
        <v/>
      </c>
      <c r="H598" s="17" t="str">
        <f>IF(A598="","",SUMIF(FACTURE!A$10:A$40,A598,FACTURE!$C$10:$C$40))</f>
        <v/>
      </c>
      <c r="I598" s="17" t="str">
        <f t="shared" si="9"/>
        <v/>
      </c>
    </row>
    <row r="599" spans="5:9" x14ac:dyDescent="0.25">
      <c r="E599" s="17" t="s">
        <v>81</v>
      </c>
      <c r="G599" s="17" t="str">
        <f>IF(STOCK!$E599&lt;STOCK!$F599,"rupture de stock","")</f>
        <v/>
      </c>
      <c r="H599" s="17" t="str">
        <f>IF(A599="","",SUMIF(FACTURE!A$10:A$40,A599,FACTURE!$C$10:$C$40))</f>
        <v/>
      </c>
      <c r="I599" s="17" t="str">
        <f t="shared" si="9"/>
        <v/>
      </c>
    </row>
    <row r="600" spans="5:9" x14ac:dyDescent="0.25">
      <c r="E600" s="17" t="s">
        <v>81</v>
      </c>
      <c r="G600" s="17" t="str">
        <f>IF(STOCK!$E600&lt;STOCK!$F600,"rupture de stock","")</f>
        <v/>
      </c>
      <c r="H600" s="17" t="str">
        <f>IF(A600="","",SUMIF(FACTURE!A$10:A$40,A600,FACTURE!$C$10:$C$40))</f>
        <v/>
      </c>
      <c r="I600" s="17" t="str">
        <f t="shared" si="9"/>
        <v/>
      </c>
    </row>
    <row r="601" spans="5:9" x14ac:dyDescent="0.25">
      <c r="E601" s="17" t="s">
        <v>81</v>
      </c>
      <c r="G601" s="17" t="str">
        <f>IF(STOCK!$E601&lt;STOCK!$F601,"rupture de stock","")</f>
        <v/>
      </c>
      <c r="H601" s="17" t="str">
        <f>IF(A601="","",SUMIF(FACTURE!A$10:A$40,A601,FACTURE!$C$10:$C$40))</f>
        <v/>
      </c>
      <c r="I601" s="17" t="str">
        <f t="shared" si="9"/>
        <v/>
      </c>
    </row>
    <row r="602" spans="5:9" x14ac:dyDescent="0.25">
      <c r="E602" s="17" t="s">
        <v>81</v>
      </c>
      <c r="G602" s="17" t="str">
        <f>IF(STOCK!$E602&lt;STOCK!$F602,"rupture de stock","")</f>
        <v/>
      </c>
      <c r="H602" s="17" t="str">
        <f>IF(A602="","",SUMIF(FACTURE!A$10:A$40,A602,FACTURE!$C$10:$C$40))</f>
        <v/>
      </c>
      <c r="I602" s="17" t="str">
        <f t="shared" si="9"/>
        <v/>
      </c>
    </row>
    <row r="603" spans="5:9" x14ac:dyDescent="0.25">
      <c r="E603" s="17" t="s">
        <v>81</v>
      </c>
      <c r="G603" s="17" t="str">
        <f>IF(STOCK!$E603&lt;STOCK!$F603,"rupture de stock","")</f>
        <v/>
      </c>
      <c r="H603" s="17" t="str">
        <f>IF(A603="","",SUMIF(FACTURE!A$10:A$40,A603,FACTURE!$C$10:$C$40))</f>
        <v/>
      </c>
      <c r="I603" s="17" t="str">
        <f t="shared" si="9"/>
        <v/>
      </c>
    </row>
    <row r="604" spans="5:9" x14ac:dyDescent="0.25">
      <c r="E604" s="17" t="s">
        <v>81</v>
      </c>
      <c r="G604" s="17" t="str">
        <f>IF(STOCK!$E604&lt;STOCK!$F604,"rupture de stock","")</f>
        <v/>
      </c>
      <c r="H604" s="17" t="str">
        <f>IF(A604="","",SUMIF(FACTURE!A$10:A$40,A604,FACTURE!$C$10:$C$40))</f>
        <v/>
      </c>
      <c r="I604" s="17" t="str">
        <f t="shared" si="9"/>
        <v/>
      </c>
    </row>
    <row r="605" spans="5:9" x14ac:dyDescent="0.25">
      <c r="E605" s="17" t="s">
        <v>81</v>
      </c>
      <c r="G605" s="17" t="str">
        <f>IF(STOCK!$E605&lt;STOCK!$F605,"rupture de stock","")</f>
        <v/>
      </c>
      <c r="H605" s="17" t="str">
        <f>IF(A605="","",SUMIF(FACTURE!A$10:A$40,A605,FACTURE!$C$10:$C$40))</f>
        <v/>
      </c>
      <c r="I605" s="17" t="str">
        <f t="shared" si="9"/>
        <v/>
      </c>
    </row>
    <row r="606" spans="5:9" x14ac:dyDescent="0.25">
      <c r="E606" s="17" t="s">
        <v>81</v>
      </c>
      <c r="G606" s="17" t="str">
        <f>IF(STOCK!$E606&lt;STOCK!$F606,"rupture de stock","")</f>
        <v/>
      </c>
      <c r="H606" s="17" t="str">
        <f>IF(A606="","",SUMIF(FACTURE!A$10:A$40,A606,FACTURE!$C$10:$C$40))</f>
        <v/>
      </c>
      <c r="I606" s="17" t="str">
        <f t="shared" si="9"/>
        <v/>
      </c>
    </row>
    <row r="607" spans="5:9" x14ac:dyDescent="0.25">
      <c r="E607" s="17" t="s">
        <v>81</v>
      </c>
      <c r="G607" s="17" t="str">
        <f>IF(STOCK!$E607&lt;STOCK!$F607,"rupture de stock","")</f>
        <v/>
      </c>
      <c r="H607" s="17" t="str">
        <f>IF(A607="","",SUMIF(FACTURE!A$10:A$40,A607,FACTURE!$C$10:$C$40))</f>
        <v/>
      </c>
      <c r="I607" s="17" t="str">
        <f t="shared" si="9"/>
        <v/>
      </c>
    </row>
    <row r="608" spans="5:9" x14ac:dyDescent="0.25">
      <c r="E608" s="17" t="s">
        <v>81</v>
      </c>
      <c r="G608" s="17" t="str">
        <f>IF(STOCK!$E608&lt;STOCK!$F608,"rupture de stock","")</f>
        <v/>
      </c>
      <c r="H608" s="17" t="str">
        <f>IF(A608="","",SUMIF(FACTURE!A$10:A$40,A608,FACTURE!$C$10:$C$40))</f>
        <v/>
      </c>
      <c r="I608" s="17" t="str">
        <f t="shared" si="9"/>
        <v/>
      </c>
    </row>
    <row r="609" spans="5:9" x14ac:dyDescent="0.25">
      <c r="E609" s="17" t="s">
        <v>81</v>
      </c>
      <c r="G609" s="17" t="str">
        <f>IF(STOCK!$E609&lt;STOCK!$F609,"rupture de stock","")</f>
        <v/>
      </c>
      <c r="H609" s="17" t="str">
        <f>IF(A609="","",SUMIF(FACTURE!A$10:A$40,A609,FACTURE!$C$10:$C$40))</f>
        <v/>
      </c>
      <c r="I609" s="17" t="str">
        <f t="shared" si="9"/>
        <v/>
      </c>
    </row>
    <row r="610" spans="5:9" x14ac:dyDescent="0.25">
      <c r="E610" s="17" t="s">
        <v>81</v>
      </c>
      <c r="G610" s="17" t="str">
        <f>IF(STOCK!$E610&lt;STOCK!$F610,"rupture de stock","")</f>
        <v/>
      </c>
      <c r="H610" s="17" t="str">
        <f>IF(A610="","",SUMIF(FACTURE!A$10:A$40,A610,FACTURE!$C$10:$C$40))</f>
        <v/>
      </c>
      <c r="I610" s="17" t="str">
        <f t="shared" si="9"/>
        <v/>
      </c>
    </row>
    <row r="611" spans="5:9" x14ac:dyDescent="0.25">
      <c r="E611" s="17" t="s">
        <v>81</v>
      </c>
      <c r="G611" s="17" t="str">
        <f>IF(STOCK!$E611&lt;STOCK!$F611,"rupture de stock","")</f>
        <v/>
      </c>
      <c r="H611" s="17" t="str">
        <f>IF(A611="","",SUMIF(FACTURE!A$10:A$40,A611,FACTURE!$C$10:$C$40))</f>
        <v/>
      </c>
      <c r="I611" s="17" t="str">
        <f t="shared" si="9"/>
        <v/>
      </c>
    </row>
    <row r="612" spans="5:9" x14ac:dyDescent="0.25">
      <c r="E612" s="17" t="s">
        <v>81</v>
      </c>
      <c r="G612" s="17" t="str">
        <f>IF(STOCK!$E612&lt;STOCK!$F612,"rupture de stock","")</f>
        <v/>
      </c>
      <c r="H612" s="17" t="str">
        <f>IF(A612="","",SUMIF(FACTURE!A$10:A$40,A612,FACTURE!$C$10:$C$40))</f>
        <v/>
      </c>
      <c r="I612" s="17" t="str">
        <f t="shared" si="9"/>
        <v/>
      </c>
    </row>
    <row r="613" spans="5:9" x14ac:dyDescent="0.25">
      <c r="E613" s="17" t="s">
        <v>81</v>
      </c>
      <c r="G613" s="17" t="str">
        <f>IF(STOCK!$E613&lt;STOCK!$F613,"rupture de stock","")</f>
        <v/>
      </c>
      <c r="H613" s="17" t="str">
        <f>IF(A613="","",SUMIF(FACTURE!A$10:A$40,A613,FACTURE!$C$10:$C$40))</f>
        <v/>
      </c>
      <c r="I613" s="17" t="str">
        <f t="shared" si="9"/>
        <v/>
      </c>
    </row>
    <row r="614" spans="5:9" x14ac:dyDescent="0.25">
      <c r="E614" s="17" t="s">
        <v>81</v>
      </c>
      <c r="G614" s="17" t="str">
        <f>IF(STOCK!$E614&lt;STOCK!$F614,"rupture de stock","")</f>
        <v/>
      </c>
      <c r="H614" s="17" t="str">
        <f>IF(A614="","",SUMIF(FACTURE!A$10:A$40,A614,FACTURE!$C$10:$C$40))</f>
        <v/>
      </c>
      <c r="I614" s="17" t="str">
        <f t="shared" si="9"/>
        <v/>
      </c>
    </row>
    <row r="615" spans="5:9" x14ac:dyDescent="0.25">
      <c r="E615" s="17" t="s">
        <v>81</v>
      </c>
      <c r="G615" s="17" t="str">
        <f>IF(STOCK!$E615&lt;STOCK!$F615,"rupture de stock","")</f>
        <v/>
      </c>
      <c r="H615" s="17" t="str">
        <f>IF(A615="","",SUMIF(FACTURE!A$10:A$40,A615,FACTURE!$C$10:$C$40))</f>
        <v/>
      </c>
      <c r="I615" s="17" t="str">
        <f t="shared" si="9"/>
        <v/>
      </c>
    </row>
    <row r="616" spans="5:9" x14ac:dyDescent="0.25">
      <c r="E616" s="17" t="s">
        <v>81</v>
      </c>
      <c r="G616" s="17" t="str">
        <f>IF(STOCK!$E616&lt;STOCK!$F616,"rupture de stock","")</f>
        <v/>
      </c>
      <c r="H616" s="17" t="str">
        <f>IF(A616="","",SUMIF(FACTURE!A$10:A$40,A616,FACTURE!$C$10:$C$40))</f>
        <v/>
      </c>
      <c r="I616" s="17" t="str">
        <f t="shared" si="9"/>
        <v/>
      </c>
    </row>
    <row r="617" spans="5:9" x14ac:dyDescent="0.25">
      <c r="E617" s="17" t="s">
        <v>81</v>
      </c>
      <c r="G617" s="17" t="str">
        <f>IF(STOCK!$E617&lt;STOCK!$F617,"rupture de stock","")</f>
        <v/>
      </c>
      <c r="H617" s="17" t="str">
        <f>IF(A617="","",SUMIF(FACTURE!A$10:A$40,A617,FACTURE!$C$10:$C$40))</f>
        <v/>
      </c>
      <c r="I617" s="17" t="str">
        <f t="shared" si="9"/>
        <v/>
      </c>
    </row>
    <row r="618" spans="5:9" x14ac:dyDescent="0.25">
      <c r="E618" s="17" t="s">
        <v>81</v>
      </c>
      <c r="G618" s="17" t="str">
        <f>IF(STOCK!$E618&lt;STOCK!$F618,"rupture de stock","")</f>
        <v/>
      </c>
      <c r="H618" s="17" t="str">
        <f>IF(A618="","",SUMIF(FACTURE!A$10:A$40,A618,FACTURE!$C$10:$C$40))</f>
        <v/>
      </c>
      <c r="I618" s="17" t="str">
        <f t="shared" si="9"/>
        <v/>
      </c>
    </row>
    <row r="619" spans="5:9" x14ac:dyDescent="0.25">
      <c r="E619" s="17" t="s">
        <v>81</v>
      </c>
      <c r="G619" s="17" t="str">
        <f>IF(STOCK!$E619&lt;STOCK!$F619,"rupture de stock","")</f>
        <v/>
      </c>
      <c r="H619" s="17" t="str">
        <f>IF(A619="","",SUMIF(FACTURE!A$10:A$40,A619,FACTURE!$C$10:$C$40))</f>
        <v/>
      </c>
      <c r="I619" s="17" t="str">
        <f t="shared" si="9"/>
        <v/>
      </c>
    </row>
    <row r="620" spans="5:9" x14ac:dyDescent="0.25">
      <c r="E620" s="17" t="s">
        <v>81</v>
      </c>
      <c r="G620" s="17" t="str">
        <f>IF(STOCK!$E620&lt;STOCK!$F620,"rupture de stock","")</f>
        <v/>
      </c>
      <c r="H620" s="17" t="str">
        <f>IF(A620="","",SUMIF(FACTURE!A$10:A$40,A620,FACTURE!$C$10:$C$40))</f>
        <v/>
      </c>
      <c r="I620" s="17" t="str">
        <f t="shared" si="9"/>
        <v/>
      </c>
    </row>
    <row r="621" spans="5:9" x14ac:dyDescent="0.25">
      <c r="E621" s="17" t="s">
        <v>81</v>
      </c>
      <c r="G621" s="17" t="str">
        <f>IF(STOCK!$E621&lt;STOCK!$F621,"rupture de stock","")</f>
        <v/>
      </c>
      <c r="H621" s="17" t="str">
        <f>IF(A621="","",SUMIF(FACTURE!A$10:A$40,A621,FACTURE!$C$10:$C$40))</f>
        <v/>
      </c>
      <c r="I621" s="17" t="str">
        <f t="shared" si="9"/>
        <v/>
      </c>
    </row>
    <row r="622" spans="5:9" x14ac:dyDescent="0.25">
      <c r="E622" s="17" t="s">
        <v>81</v>
      </c>
      <c r="G622" s="17" t="str">
        <f>IF(STOCK!$E622&lt;STOCK!$F622,"rupture de stock","")</f>
        <v/>
      </c>
      <c r="H622" s="17" t="str">
        <f>IF(A622="","",SUMIF(FACTURE!A$10:A$40,A622,FACTURE!$C$10:$C$40))</f>
        <v/>
      </c>
      <c r="I622" s="17" t="str">
        <f t="shared" si="9"/>
        <v/>
      </c>
    </row>
    <row r="623" spans="5:9" x14ac:dyDescent="0.25">
      <c r="E623" s="17" t="s">
        <v>81</v>
      </c>
      <c r="G623" s="17" t="str">
        <f>IF(STOCK!$E623&lt;STOCK!$F623,"rupture de stock","")</f>
        <v/>
      </c>
      <c r="H623" s="17" t="str">
        <f>IF(A623="","",SUMIF(FACTURE!A$10:A$40,A623,FACTURE!$C$10:$C$40))</f>
        <v/>
      </c>
      <c r="I623" s="17" t="str">
        <f t="shared" si="9"/>
        <v/>
      </c>
    </row>
    <row r="624" spans="5:9" x14ac:dyDescent="0.25">
      <c r="E624" s="17" t="s">
        <v>81</v>
      </c>
      <c r="G624" s="17" t="str">
        <f>IF(STOCK!$E624&lt;STOCK!$F624,"rupture de stock","")</f>
        <v/>
      </c>
      <c r="H624" s="17" t="str">
        <f>IF(A624="","",SUMIF(FACTURE!A$10:A$40,A624,FACTURE!$C$10:$C$40))</f>
        <v/>
      </c>
      <c r="I624" s="17" t="str">
        <f t="shared" si="9"/>
        <v/>
      </c>
    </row>
    <row r="625" spans="5:9" x14ac:dyDescent="0.25">
      <c r="E625" s="17" t="s">
        <v>81</v>
      </c>
      <c r="G625" s="17" t="str">
        <f>IF(STOCK!$E625&lt;STOCK!$F625,"rupture de stock","")</f>
        <v/>
      </c>
      <c r="H625" s="17" t="str">
        <f>IF(A625="","",SUMIF(FACTURE!A$10:A$40,A625,FACTURE!$C$10:$C$40))</f>
        <v/>
      </c>
      <c r="I625" s="17" t="str">
        <f t="shared" si="9"/>
        <v/>
      </c>
    </row>
    <row r="626" spans="5:9" x14ac:dyDescent="0.25">
      <c r="E626" s="17" t="s">
        <v>81</v>
      </c>
      <c r="G626" s="17" t="str">
        <f>IF(STOCK!$E626&lt;STOCK!$F626,"rupture de stock","")</f>
        <v/>
      </c>
      <c r="H626" s="17" t="str">
        <f>IF(A626="","",SUMIF(FACTURE!A$10:A$40,A626,FACTURE!$C$10:$C$40))</f>
        <v/>
      </c>
      <c r="I626" s="17" t="str">
        <f t="shared" si="9"/>
        <v/>
      </c>
    </row>
    <row r="627" spans="5:9" x14ac:dyDescent="0.25">
      <c r="E627" s="17" t="s">
        <v>81</v>
      </c>
      <c r="G627" s="17" t="str">
        <f>IF(STOCK!$E627&lt;STOCK!$F627,"rupture de stock","")</f>
        <v/>
      </c>
      <c r="H627" s="17" t="str">
        <f>IF(A627="","",SUMIF(FACTURE!A$10:A$40,A627,FACTURE!$C$10:$C$40))</f>
        <v/>
      </c>
      <c r="I627" s="17" t="str">
        <f t="shared" si="9"/>
        <v/>
      </c>
    </row>
    <row r="628" spans="5:9" x14ac:dyDescent="0.25">
      <c r="E628" s="17" t="s">
        <v>81</v>
      </c>
      <c r="G628" s="17" t="str">
        <f>IF(STOCK!$E628&lt;STOCK!$F628,"rupture de stock","")</f>
        <v/>
      </c>
      <c r="H628" s="17" t="str">
        <f>IF(A628="","",SUMIF(FACTURE!A$10:A$40,A628,FACTURE!$C$10:$C$40))</f>
        <v/>
      </c>
      <c r="I628" s="17" t="str">
        <f t="shared" si="9"/>
        <v/>
      </c>
    </row>
    <row r="629" spans="5:9" x14ac:dyDescent="0.25">
      <c r="E629" s="17" t="s">
        <v>81</v>
      </c>
      <c r="G629" s="17" t="str">
        <f>IF(STOCK!$E629&lt;STOCK!$F629,"rupture de stock","")</f>
        <v/>
      </c>
      <c r="H629" s="17" t="str">
        <f>IF(A629="","",SUMIF(FACTURE!A$10:A$40,A629,FACTURE!$C$10:$C$40))</f>
        <v/>
      </c>
      <c r="I629" s="17" t="str">
        <f t="shared" si="9"/>
        <v/>
      </c>
    </row>
    <row r="630" spans="5:9" x14ac:dyDescent="0.25">
      <c r="E630" s="17" t="s">
        <v>81</v>
      </c>
      <c r="G630" s="17" t="str">
        <f>IF(STOCK!$E630&lt;STOCK!$F630,"rupture de stock","")</f>
        <v/>
      </c>
      <c r="H630" s="17" t="str">
        <f>IF(A630="","",SUMIF(FACTURE!A$10:A$40,A630,FACTURE!$C$10:$C$40))</f>
        <v/>
      </c>
      <c r="I630" s="17" t="str">
        <f t="shared" si="9"/>
        <v/>
      </c>
    </row>
    <row r="631" spans="5:9" x14ac:dyDescent="0.25">
      <c r="E631" s="17" t="s">
        <v>81</v>
      </c>
      <c r="G631" s="17" t="str">
        <f>IF(STOCK!$E631&lt;STOCK!$F631,"rupture de stock","")</f>
        <v/>
      </c>
      <c r="H631" s="17" t="str">
        <f>IF(A631="","",SUMIF(FACTURE!A$10:A$40,A631,FACTURE!$C$10:$C$40))</f>
        <v/>
      </c>
      <c r="I631" s="17" t="str">
        <f t="shared" si="9"/>
        <v/>
      </c>
    </row>
    <row r="632" spans="5:9" x14ac:dyDescent="0.25">
      <c r="E632" s="17" t="s">
        <v>81</v>
      </c>
      <c r="G632" s="17" t="str">
        <f>IF(STOCK!$E632&lt;STOCK!$F632,"rupture de stock","")</f>
        <v/>
      </c>
      <c r="H632" s="17" t="str">
        <f>IF(A632="","",SUMIF(FACTURE!A$10:A$40,A632,FACTURE!$C$10:$C$40))</f>
        <v/>
      </c>
      <c r="I632" s="17" t="str">
        <f t="shared" si="9"/>
        <v/>
      </c>
    </row>
    <row r="633" spans="5:9" x14ac:dyDescent="0.25">
      <c r="E633" s="17" t="s">
        <v>81</v>
      </c>
      <c r="G633" s="17" t="str">
        <f>IF(STOCK!$E633&lt;STOCK!$F633,"rupture de stock","")</f>
        <v/>
      </c>
      <c r="H633" s="17" t="str">
        <f>IF(A633="","",SUMIF(FACTURE!A$10:A$40,A633,FACTURE!$C$10:$C$40))</f>
        <v/>
      </c>
      <c r="I633" s="17" t="str">
        <f t="shared" si="9"/>
        <v/>
      </c>
    </row>
    <row r="634" spans="5:9" x14ac:dyDescent="0.25">
      <c r="E634" s="17" t="s">
        <v>81</v>
      </c>
      <c r="G634" s="17" t="str">
        <f>IF(STOCK!$E634&lt;STOCK!$F634,"rupture de stock","")</f>
        <v/>
      </c>
      <c r="H634" s="17" t="str">
        <f>IF(A634="","",SUMIF(FACTURE!A$10:A$40,A634,FACTURE!$C$10:$C$40))</f>
        <v/>
      </c>
      <c r="I634" s="17" t="str">
        <f t="shared" si="9"/>
        <v/>
      </c>
    </row>
    <row r="635" spans="5:9" x14ac:dyDescent="0.25">
      <c r="E635" s="17" t="s">
        <v>81</v>
      </c>
      <c r="G635" s="17" t="str">
        <f>IF(STOCK!$E635&lt;STOCK!$F635,"rupture de stock","")</f>
        <v/>
      </c>
      <c r="H635" s="17" t="str">
        <f>IF(A635="","",SUMIF(FACTURE!A$10:A$40,A635,FACTURE!$C$10:$C$40))</f>
        <v/>
      </c>
      <c r="I635" s="17" t="str">
        <f t="shared" si="9"/>
        <v/>
      </c>
    </row>
    <row r="636" spans="5:9" x14ac:dyDescent="0.25">
      <c r="E636" s="17" t="s">
        <v>81</v>
      </c>
      <c r="G636" s="17" t="str">
        <f>IF(STOCK!$E636&lt;STOCK!$F636,"rupture de stock","")</f>
        <v/>
      </c>
      <c r="H636" s="17" t="str">
        <f>IF(A636="","",SUMIF(FACTURE!A$10:A$40,A636,FACTURE!$C$10:$C$40))</f>
        <v/>
      </c>
      <c r="I636" s="17" t="str">
        <f t="shared" si="9"/>
        <v/>
      </c>
    </row>
    <row r="637" spans="5:9" x14ac:dyDescent="0.25">
      <c r="E637" s="17" t="s">
        <v>81</v>
      </c>
      <c r="G637" s="17" t="str">
        <f>IF(STOCK!$E637&lt;STOCK!$F637,"rupture de stock","")</f>
        <v/>
      </c>
      <c r="H637" s="17" t="str">
        <f>IF(A637="","",SUMIF(FACTURE!A$10:A$40,A637,FACTURE!$C$10:$C$40))</f>
        <v/>
      </c>
      <c r="I637" s="17" t="str">
        <f t="shared" si="9"/>
        <v/>
      </c>
    </row>
    <row r="638" spans="5:9" x14ac:dyDescent="0.25">
      <c r="E638" s="17" t="s">
        <v>81</v>
      </c>
      <c r="G638" s="17" t="str">
        <f>IF(STOCK!$E638&lt;STOCK!$F638,"rupture de stock","")</f>
        <v/>
      </c>
      <c r="H638" s="17" t="str">
        <f>IF(A638="","",SUMIF(FACTURE!A$10:A$40,A638,FACTURE!$C$10:$C$40))</f>
        <v/>
      </c>
      <c r="I638" s="17" t="str">
        <f t="shared" si="9"/>
        <v/>
      </c>
    </row>
    <row r="639" spans="5:9" x14ac:dyDescent="0.25">
      <c r="E639" s="17" t="s">
        <v>81</v>
      </c>
      <c r="G639" s="17" t="str">
        <f>IF(STOCK!$E639&lt;STOCK!$F639,"rupture de stock","")</f>
        <v/>
      </c>
      <c r="H639" s="17" t="str">
        <f>IF(A639="","",SUMIF(FACTURE!A$10:A$40,A639,FACTURE!$C$10:$C$40))</f>
        <v/>
      </c>
      <c r="I639" s="17" t="str">
        <f t="shared" si="9"/>
        <v/>
      </c>
    </row>
    <row r="640" spans="5:9" x14ac:dyDescent="0.25">
      <c r="E640" s="17" t="s">
        <v>81</v>
      </c>
      <c r="G640" s="17" t="str">
        <f>IF(STOCK!$E640&lt;STOCK!$F640,"rupture de stock","")</f>
        <v/>
      </c>
      <c r="H640" s="17" t="str">
        <f>IF(A640="","",SUMIF(FACTURE!A$10:A$40,A640,FACTURE!$C$10:$C$40))</f>
        <v/>
      </c>
      <c r="I640" s="17" t="str">
        <f t="shared" si="9"/>
        <v/>
      </c>
    </row>
    <row r="641" spans="5:9" x14ac:dyDescent="0.25">
      <c r="E641" s="17" t="s">
        <v>81</v>
      </c>
      <c r="G641" s="17" t="str">
        <f>IF(STOCK!$E641&lt;STOCK!$F641,"rupture de stock","")</f>
        <v/>
      </c>
      <c r="H641" s="17" t="str">
        <f>IF(A641="","",SUMIF(FACTURE!A$10:A$40,A641,FACTURE!$C$10:$C$40))</f>
        <v/>
      </c>
      <c r="I641" s="17" t="str">
        <f t="shared" si="9"/>
        <v/>
      </c>
    </row>
    <row r="642" spans="5:9" x14ac:dyDescent="0.25">
      <c r="E642" s="17" t="s">
        <v>81</v>
      </c>
      <c r="G642" s="17" t="str">
        <f>IF(STOCK!$E642&lt;STOCK!$F642,"rupture de stock","")</f>
        <v/>
      </c>
      <c r="H642" s="17" t="str">
        <f>IF(A642="","",SUMIF(FACTURE!A$10:A$40,A642,FACTURE!$C$10:$C$40))</f>
        <v/>
      </c>
      <c r="I642" s="17" t="str">
        <f t="shared" si="9"/>
        <v/>
      </c>
    </row>
    <row r="643" spans="5:9" x14ac:dyDescent="0.25">
      <c r="E643" s="17" t="s">
        <v>81</v>
      </c>
      <c r="G643" s="17" t="str">
        <f>IF(STOCK!$E643&lt;STOCK!$F643,"rupture de stock","")</f>
        <v/>
      </c>
      <c r="H643" s="17" t="str">
        <f>IF(A643="","",SUMIF(FACTURE!A$10:A$40,A643,FACTURE!$C$10:$C$40))</f>
        <v/>
      </c>
      <c r="I643" s="17" t="str">
        <f t="shared" ref="I643:I706" si="10">IF(A643="","",E643-H643)</f>
        <v/>
      </c>
    </row>
    <row r="644" spans="5:9" x14ac:dyDescent="0.25">
      <c r="E644" s="17" t="s">
        <v>81</v>
      </c>
      <c r="G644" s="17" t="str">
        <f>IF(STOCK!$E644&lt;STOCK!$F644,"rupture de stock","")</f>
        <v/>
      </c>
      <c r="H644" s="17" t="str">
        <f>IF(A644="","",SUMIF(FACTURE!A$10:A$40,A644,FACTURE!$C$10:$C$40))</f>
        <v/>
      </c>
      <c r="I644" s="17" t="str">
        <f t="shared" si="10"/>
        <v/>
      </c>
    </row>
    <row r="645" spans="5:9" x14ac:dyDescent="0.25">
      <c r="E645" s="17" t="s">
        <v>81</v>
      </c>
      <c r="G645" s="17" t="str">
        <f>IF(STOCK!$E645&lt;STOCK!$F645,"rupture de stock","")</f>
        <v/>
      </c>
      <c r="H645" s="17" t="str">
        <f>IF(A645="","",SUMIF(FACTURE!A$10:A$40,A645,FACTURE!$C$10:$C$40))</f>
        <v/>
      </c>
      <c r="I645" s="17" t="str">
        <f t="shared" si="10"/>
        <v/>
      </c>
    </row>
    <row r="646" spans="5:9" x14ac:dyDescent="0.25">
      <c r="E646" s="17" t="s">
        <v>81</v>
      </c>
      <c r="G646" s="17" t="str">
        <f>IF(STOCK!$E646&lt;STOCK!$F646,"rupture de stock","")</f>
        <v/>
      </c>
      <c r="H646" s="17" t="str">
        <f>IF(A646="","",SUMIF(FACTURE!A$10:A$40,A646,FACTURE!$C$10:$C$40))</f>
        <v/>
      </c>
      <c r="I646" s="17" t="str">
        <f t="shared" si="10"/>
        <v/>
      </c>
    </row>
    <row r="647" spans="5:9" x14ac:dyDescent="0.25">
      <c r="E647" s="17" t="s">
        <v>81</v>
      </c>
      <c r="G647" s="17" t="str">
        <f>IF(STOCK!$E647&lt;STOCK!$F647,"rupture de stock","")</f>
        <v/>
      </c>
      <c r="H647" s="17" t="str">
        <f>IF(A647="","",SUMIF(FACTURE!A$10:A$40,A647,FACTURE!$C$10:$C$40))</f>
        <v/>
      </c>
      <c r="I647" s="17" t="str">
        <f t="shared" si="10"/>
        <v/>
      </c>
    </row>
    <row r="648" spans="5:9" x14ac:dyDescent="0.25">
      <c r="E648" s="17" t="s">
        <v>81</v>
      </c>
      <c r="G648" s="17" t="str">
        <f>IF(STOCK!$E648&lt;STOCK!$F648,"rupture de stock","")</f>
        <v/>
      </c>
      <c r="H648" s="17" t="str">
        <f>IF(A648="","",SUMIF(FACTURE!A$10:A$40,A648,FACTURE!$C$10:$C$40))</f>
        <v/>
      </c>
      <c r="I648" s="17" t="str">
        <f t="shared" si="10"/>
        <v/>
      </c>
    </row>
    <row r="649" spans="5:9" x14ac:dyDescent="0.25">
      <c r="E649" s="17" t="s">
        <v>81</v>
      </c>
      <c r="G649" s="17" t="str">
        <f>IF(STOCK!$E649&lt;STOCK!$F649,"rupture de stock","")</f>
        <v/>
      </c>
      <c r="H649" s="17" t="str">
        <f>IF(A649="","",SUMIF(FACTURE!A$10:A$40,A649,FACTURE!$C$10:$C$40))</f>
        <v/>
      </c>
      <c r="I649" s="17" t="str">
        <f t="shared" si="10"/>
        <v/>
      </c>
    </row>
    <row r="650" spans="5:9" x14ac:dyDescent="0.25">
      <c r="E650" s="17" t="s">
        <v>81</v>
      </c>
      <c r="G650" s="17" t="str">
        <f>IF(STOCK!$E650&lt;STOCK!$F650,"rupture de stock","")</f>
        <v/>
      </c>
      <c r="H650" s="17" t="str">
        <f>IF(A650="","",SUMIF(FACTURE!A$10:A$40,A650,FACTURE!$C$10:$C$40))</f>
        <v/>
      </c>
      <c r="I650" s="17" t="str">
        <f t="shared" si="10"/>
        <v/>
      </c>
    </row>
    <row r="651" spans="5:9" x14ac:dyDescent="0.25">
      <c r="E651" s="17" t="s">
        <v>81</v>
      </c>
      <c r="G651" s="17" t="str">
        <f>IF(STOCK!$E651&lt;STOCK!$F651,"rupture de stock","")</f>
        <v/>
      </c>
      <c r="H651" s="17" t="str">
        <f>IF(A651="","",SUMIF(FACTURE!A$10:A$40,A651,FACTURE!$C$10:$C$40))</f>
        <v/>
      </c>
      <c r="I651" s="17" t="str">
        <f t="shared" si="10"/>
        <v/>
      </c>
    </row>
    <row r="652" spans="5:9" x14ac:dyDescent="0.25">
      <c r="E652" s="17" t="s">
        <v>81</v>
      </c>
      <c r="G652" s="17" t="str">
        <f>IF(STOCK!$E652&lt;STOCK!$F652,"rupture de stock","")</f>
        <v/>
      </c>
      <c r="H652" s="17" t="str">
        <f>IF(A652="","",SUMIF(FACTURE!A$10:A$40,A652,FACTURE!$C$10:$C$40))</f>
        <v/>
      </c>
      <c r="I652" s="17" t="str">
        <f t="shared" si="10"/>
        <v/>
      </c>
    </row>
    <row r="653" spans="5:9" x14ac:dyDescent="0.25">
      <c r="E653" s="17" t="s">
        <v>81</v>
      </c>
      <c r="G653" s="17" t="str">
        <f>IF(STOCK!$E653&lt;STOCK!$F653,"rupture de stock","")</f>
        <v/>
      </c>
      <c r="H653" s="17" t="str">
        <f>IF(A653="","",SUMIF(FACTURE!A$10:A$40,A653,FACTURE!$C$10:$C$40))</f>
        <v/>
      </c>
      <c r="I653" s="17" t="str">
        <f t="shared" si="10"/>
        <v/>
      </c>
    </row>
    <row r="654" spans="5:9" x14ac:dyDescent="0.25">
      <c r="E654" s="17" t="s">
        <v>81</v>
      </c>
      <c r="G654" s="17" t="str">
        <f>IF(STOCK!$E654&lt;STOCK!$F654,"rupture de stock","")</f>
        <v/>
      </c>
      <c r="H654" s="17" t="str">
        <f>IF(A654="","",SUMIF(FACTURE!A$10:A$40,A654,FACTURE!$C$10:$C$40))</f>
        <v/>
      </c>
      <c r="I654" s="17" t="str">
        <f t="shared" si="10"/>
        <v/>
      </c>
    </row>
    <row r="655" spans="5:9" x14ac:dyDescent="0.25">
      <c r="E655" s="17" t="s">
        <v>81</v>
      </c>
      <c r="G655" s="17" t="str">
        <f>IF(STOCK!$E655&lt;STOCK!$F655,"rupture de stock","")</f>
        <v/>
      </c>
      <c r="H655" s="17" t="str">
        <f>IF(A655="","",SUMIF(FACTURE!A$10:A$40,A655,FACTURE!$C$10:$C$40))</f>
        <v/>
      </c>
      <c r="I655" s="17" t="str">
        <f t="shared" si="10"/>
        <v/>
      </c>
    </row>
    <row r="656" spans="5:9" x14ac:dyDescent="0.25">
      <c r="E656" s="17" t="s">
        <v>81</v>
      </c>
      <c r="G656" s="17" t="str">
        <f>IF(STOCK!$E656&lt;STOCK!$F656,"rupture de stock","")</f>
        <v/>
      </c>
      <c r="H656" s="17" t="str">
        <f>IF(A656="","",SUMIF(FACTURE!A$10:A$40,A656,FACTURE!$C$10:$C$40))</f>
        <v/>
      </c>
      <c r="I656" s="17" t="str">
        <f t="shared" si="10"/>
        <v/>
      </c>
    </row>
    <row r="657" spans="5:9" x14ac:dyDescent="0.25">
      <c r="E657" s="17" t="s">
        <v>81</v>
      </c>
      <c r="G657" s="17" t="str">
        <f>IF(STOCK!$E657&lt;STOCK!$F657,"rupture de stock","")</f>
        <v/>
      </c>
      <c r="H657" s="17" t="str">
        <f>IF(A657="","",SUMIF(FACTURE!A$10:A$40,A657,FACTURE!$C$10:$C$40))</f>
        <v/>
      </c>
      <c r="I657" s="17" t="str">
        <f t="shared" si="10"/>
        <v/>
      </c>
    </row>
    <row r="658" spans="5:9" x14ac:dyDescent="0.25">
      <c r="E658" s="17" t="s">
        <v>81</v>
      </c>
      <c r="G658" s="17" t="str">
        <f>IF(STOCK!$E658&lt;STOCK!$F658,"rupture de stock","")</f>
        <v/>
      </c>
      <c r="H658" s="17" t="str">
        <f>IF(A658="","",SUMIF(FACTURE!A$10:A$40,A658,FACTURE!$C$10:$C$40))</f>
        <v/>
      </c>
      <c r="I658" s="17" t="str">
        <f t="shared" si="10"/>
        <v/>
      </c>
    </row>
    <row r="659" spans="5:9" x14ac:dyDescent="0.25">
      <c r="E659" s="17" t="s">
        <v>81</v>
      </c>
      <c r="G659" s="17" t="str">
        <f>IF(STOCK!$E659&lt;STOCK!$F659,"rupture de stock","")</f>
        <v/>
      </c>
      <c r="H659" s="17" t="str">
        <f>IF(A659="","",SUMIF(FACTURE!A$10:A$40,A659,FACTURE!$C$10:$C$40))</f>
        <v/>
      </c>
      <c r="I659" s="17" t="str">
        <f t="shared" si="10"/>
        <v/>
      </c>
    </row>
    <row r="660" spans="5:9" x14ac:dyDescent="0.25">
      <c r="E660" s="17" t="s">
        <v>81</v>
      </c>
      <c r="G660" s="17" t="str">
        <f>IF(STOCK!$E660&lt;STOCK!$F660,"rupture de stock","")</f>
        <v/>
      </c>
      <c r="H660" s="17" t="str">
        <f>IF(A660="","",SUMIF(FACTURE!A$10:A$40,A660,FACTURE!$C$10:$C$40))</f>
        <v/>
      </c>
      <c r="I660" s="17" t="str">
        <f t="shared" si="10"/>
        <v/>
      </c>
    </row>
    <row r="661" spans="5:9" x14ac:dyDescent="0.25">
      <c r="E661" s="17" t="s">
        <v>81</v>
      </c>
      <c r="G661" s="17" t="str">
        <f>IF(STOCK!$E661&lt;STOCK!$F661,"rupture de stock","")</f>
        <v/>
      </c>
      <c r="H661" s="17" t="str">
        <f>IF(A661="","",SUMIF(FACTURE!A$10:A$40,A661,FACTURE!$C$10:$C$40))</f>
        <v/>
      </c>
      <c r="I661" s="17" t="str">
        <f t="shared" si="10"/>
        <v/>
      </c>
    </row>
    <row r="662" spans="5:9" x14ac:dyDescent="0.25">
      <c r="E662" s="17" t="s">
        <v>81</v>
      </c>
      <c r="G662" s="17" t="str">
        <f>IF(STOCK!$E662&lt;STOCK!$F662,"rupture de stock","")</f>
        <v/>
      </c>
      <c r="H662" s="17" t="str">
        <f>IF(A662="","",SUMIF(FACTURE!A$10:A$40,A662,FACTURE!$C$10:$C$40))</f>
        <v/>
      </c>
      <c r="I662" s="17" t="str">
        <f t="shared" si="10"/>
        <v/>
      </c>
    </row>
    <row r="663" spans="5:9" x14ac:dyDescent="0.25">
      <c r="E663" s="17" t="s">
        <v>81</v>
      </c>
      <c r="G663" s="17" t="str">
        <f>IF(STOCK!$E663&lt;STOCK!$F663,"rupture de stock","")</f>
        <v/>
      </c>
      <c r="H663" s="17" t="str">
        <f>IF(A663="","",SUMIF(FACTURE!A$10:A$40,A663,FACTURE!$C$10:$C$40))</f>
        <v/>
      </c>
      <c r="I663" s="17" t="str">
        <f t="shared" si="10"/>
        <v/>
      </c>
    </row>
    <row r="664" spans="5:9" x14ac:dyDescent="0.25">
      <c r="E664" s="17" t="s">
        <v>81</v>
      </c>
      <c r="G664" s="17" t="str">
        <f>IF(STOCK!$E664&lt;STOCK!$F664,"rupture de stock","")</f>
        <v/>
      </c>
      <c r="H664" s="17" t="str">
        <f>IF(A664="","",SUMIF(FACTURE!A$10:A$40,A664,FACTURE!$C$10:$C$40))</f>
        <v/>
      </c>
      <c r="I664" s="17" t="str">
        <f t="shared" si="10"/>
        <v/>
      </c>
    </row>
    <row r="665" spans="5:9" x14ac:dyDescent="0.25">
      <c r="E665" s="17" t="s">
        <v>81</v>
      </c>
      <c r="G665" s="17" t="str">
        <f>IF(STOCK!$E665&lt;STOCK!$F665,"rupture de stock","")</f>
        <v/>
      </c>
      <c r="H665" s="17" t="str">
        <f>IF(A665="","",SUMIF(FACTURE!A$10:A$40,A665,FACTURE!$C$10:$C$40))</f>
        <v/>
      </c>
      <c r="I665" s="17" t="str">
        <f t="shared" si="10"/>
        <v/>
      </c>
    </row>
    <row r="666" spans="5:9" x14ac:dyDescent="0.25">
      <c r="E666" s="17" t="s">
        <v>81</v>
      </c>
      <c r="G666" s="17" t="str">
        <f>IF(STOCK!$E666&lt;STOCK!$F666,"rupture de stock","")</f>
        <v/>
      </c>
      <c r="H666" s="17" t="str">
        <f>IF(A666="","",SUMIF(FACTURE!A$10:A$40,A666,FACTURE!$C$10:$C$40))</f>
        <v/>
      </c>
      <c r="I666" s="17" t="str">
        <f t="shared" si="10"/>
        <v/>
      </c>
    </row>
    <row r="667" spans="5:9" x14ac:dyDescent="0.25">
      <c r="E667" s="17" t="s">
        <v>81</v>
      </c>
      <c r="G667" s="17" t="str">
        <f>IF(STOCK!$E667&lt;STOCK!$F667,"rupture de stock","")</f>
        <v/>
      </c>
      <c r="H667" s="17" t="str">
        <f>IF(A667="","",SUMIF(FACTURE!A$10:A$40,A667,FACTURE!$C$10:$C$40))</f>
        <v/>
      </c>
      <c r="I667" s="17" t="str">
        <f t="shared" si="10"/>
        <v/>
      </c>
    </row>
    <row r="668" spans="5:9" x14ac:dyDescent="0.25">
      <c r="E668" s="17" t="s">
        <v>81</v>
      </c>
      <c r="G668" s="17" t="str">
        <f>IF(STOCK!$E668&lt;STOCK!$F668,"rupture de stock","")</f>
        <v/>
      </c>
      <c r="H668" s="17" t="str">
        <f>IF(A668="","",SUMIF(FACTURE!A$10:A$40,A668,FACTURE!$C$10:$C$40))</f>
        <v/>
      </c>
      <c r="I668" s="17" t="str">
        <f t="shared" si="10"/>
        <v/>
      </c>
    </row>
    <row r="669" spans="5:9" x14ac:dyDescent="0.25">
      <c r="E669" s="17" t="s">
        <v>81</v>
      </c>
      <c r="G669" s="17" t="str">
        <f>IF(STOCK!$E669&lt;STOCK!$F669,"rupture de stock","")</f>
        <v/>
      </c>
      <c r="H669" s="17" t="str">
        <f>IF(A669="","",SUMIF(FACTURE!A$10:A$40,A669,FACTURE!$C$10:$C$40))</f>
        <v/>
      </c>
      <c r="I669" s="17" t="str">
        <f t="shared" si="10"/>
        <v/>
      </c>
    </row>
    <row r="670" spans="5:9" x14ac:dyDescent="0.25">
      <c r="E670" s="17" t="s">
        <v>81</v>
      </c>
      <c r="G670" s="17" t="str">
        <f>IF(STOCK!$E670&lt;STOCK!$F670,"rupture de stock","")</f>
        <v/>
      </c>
      <c r="H670" s="17" t="str">
        <f>IF(A670="","",SUMIF(FACTURE!A$10:A$40,A670,FACTURE!$C$10:$C$40))</f>
        <v/>
      </c>
      <c r="I670" s="17" t="str">
        <f t="shared" si="10"/>
        <v/>
      </c>
    </row>
    <row r="671" spans="5:9" x14ac:dyDescent="0.25">
      <c r="E671" s="17" t="s">
        <v>81</v>
      </c>
      <c r="G671" s="17" t="str">
        <f>IF(STOCK!$E671&lt;STOCK!$F671,"rupture de stock","")</f>
        <v/>
      </c>
      <c r="H671" s="17" t="str">
        <f>IF(A671="","",SUMIF(FACTURE!A$10:A$40,A671,FACTURE!$C$10:$C$40))</f>
        <v/>
      </c>
      <c r="I671" s="17" t="str">
        <f t="shared" si="10"/>
        <v/>
      </c>
    </row>
    <row r="672" spans="5:9" x14ac:dyDescent="0.25">
      <c r="E672" s="17" t="s">
        <v>81</v>
      </c>
      <c r="G672" s="17" t="str">
        <f>IF(STOCK!$E672&lt;STOCK!$F672,"rupture de stock","")</f>
        <v/>
      </c>
      <c r="H672" s="17" t="str">
        <f>IF(A672="","",SUMIF(FACTURE!A$10:A$40,A672,FACTURE!$C$10:$C$40))</f>
        <v/>
      </c>
      <c r="I672" s="17" t="str">
        <f t="shared" si="10"/>
        <v/>
      </c>
    </row>
    <row r="673" spans="5:9" x14ac:dyDescent="0.25">
      <c r="E673" s="17" t="s">
        <v>81</v>
      </c>
      <c r="G673" s="17" t="str">
        <f>IF(STOCK!$E673&lt;STOCK!$F673,"rupture de stock","")</f>
        <v/>
      </c>
      <c r="H673" s="17" t="str">
        <f>IF(A673="","",SUMIF(FACTURE!A$10:A$40,A673,FACTURE!$C$10:$C$40))</f>
        <v/>
      </c>
      <c r="I673" s="17" t="str">
        <f t="shared" si="10"/>
        <v/>
      </c>
    </row>
    <row r="674" spans="5:9" x14ac:dyDescent="0.25">
      <c r="E674" s="17" t="s">
        <v>81</v>
      </c>
      <c r="G674" s="17" t="str">
        <f>IF(STOCK!$E674&lt;STOCK!$F674,"rupture de stock","")</f>
        <v/>
      </c>
      <c r="H674" s="17" t="str">
        <f>IF(A674="","",SUMIF(FACTURE!A$10:A$40,A674,FACTURE!$C$10:$C$40))</f>
        <v/>
      </c>
      <c r="I674" s="17" t="str">
        <f t="shared" si="10"/>
        <v/>
      </c>
    </row>
    <row r="675" spans="5:9" x14ac:dyDescent="0.25">
      <c r="E675" s="17" t="s">
        <v>81</v>
      </c>
      <c r="G675" s="17" t="str">
        <f>IF(STOCK!$E675&lt;STOCK!$F675,"rupture de stock","")</f>
        <v/>
      </c>
      <c r="H675" s="17" t="str">
        <f>IF(A675="","",SUMIF(FACTURE!A$10:A$40,A675,FACTURE!$C$10:$C$40))</f>
        <v/>
      </c>
      <c r="I675" s="17" t="str">
        <f t="shared" si="10"/>
        <v/>
      </c>
    </row>
    <row r="676" spans="5:9" x14ac:dyDescent="0.25">
      <c r="E676" s="17" t="s">
        <v>81</v>
      </c>
      <c r="G676" s="17" t="str">
        <f>IF(STOCK!$E676&lt;STOCK!$F676,"rupture de stock","")</f>
        <v/>
      </c>
      <c r="H676" s="17" t="str">
        <f>IF(A676="","",SUMIF(FACTURE!A$10:A$40,A676,FACTURE!$C$10:$C$40))</f>
        <v/>
      </c>
      <c r="I676" s="17" t="str">
        <f t="shared" si="10"/>
        <v/>
      </c>
    </row>
    <row r="677" spans="5:9" x14ac:dyDescent="0.25">
      <c r="E677" s="17" t="s">
        <v>81</v>
      </c>
      <c r="G677" s="17" t="str">
        <f>IF(STOCK!$E677&lt;STOCK!$F677,"rupture de stock","")</f>
        <v/>
      </c>
      <c r="H677" s="17" t="str">
        <f>IF(A677="","",SUMIF(FACTURE!A$10:A$40,A677,FACTURE!$C$10:$C$40))</f>
        <v/>
      </c>
      <c r="I677" s="17" t="str">
        <f t="shared" si="10"/>
        <v/>
      </c>
    </row>
    <row r="678" spans="5:9" x14ac:dyDescent="0.25">
      <c r="E678" s="17" t="s">
        <v>81</v>
      </c>
      <c r="G678" s="17" t="str">
        <f>IF(STOCK!$E678&lt;STOCK!$F678,"rupture de stock","")</f>
        <v/>
      </c>
      <c r="H678" s="17" t="str">
        <f>IF(A678="","",SUMIF(FACTURE!A$10:A$40,A678,FACTURE!$C$10:$C$40))</f>
        <v/>
      </c>
      <c r="I678" s="17" t="str">
        <f t="shared" si="10"/>
        <v/>
      </c>
    </row>
    <row r="679" spans="5:9" x14ac:dyDescent="0.25">
      <c r="E679" s="17" t="s">
        <v>81</v>
      </c>
      <c r="G679" s="17" t="str">
        <f>IF(STOCK!$E679&lt;STOCK!$F679,"rupture de stock","")</f>
        <v/>
      </c>
      <c r="H679" s="17" t="str">
        <f>IF(A679="","",SUMIF(FACTURE!A$10:A$40,A679,FACTURE!$C$10:$C$40))</f>
        <v/>
      </c>
      <c r="I679" s="17" t="str">
        <f t="shared" si="10"/>
        <v/>
      </c>
    </row>
    <row r="680" spans="5:9" x14ac:dyDescent="0.25">
      <c r="E680" s="17" t="s">
        <v>81</v>
      </c>
      <c r="G680" s="17" t="str">
        <f>IF(STOCK!$E680&lt;STOCK!$F680,"rupture de stock","")</f>
        <v/>
      </c>
      <c r="H680" s="17" t="str">
        <f>IF(A680="","",SUMIF(FACTURE!A$10:A$40,A680,FACTURE!$C$10:$C$40))</f>
        <v/>
      </c>
      <c r="I680" s="17" t="str">
        <f t="shared" si="10"/>
        <v/>
      </c>
    </row>
    <row r="681" spans="5:9" x14ac:dyDescent="0.25">
      <c r="E681" s="17" t="s">
        <v>81</v>
      </c>
      <c r="G681" s="17" t="str">
        <f>IF(STOCK!$E681&lt;STOCK!$F681,"rupture de stock","")</f>
        <v/>
      </c>
      <c r="H681" s="17" t="str">
        <f>IF(A681="","",SUMIF(FACTURE!A$10:A$40,A681,FACTURE!$C$10:$C$40))</f>
        <v/>
      </c>
      <c r="I681" s="17" t="str">
        <f t="shared" si="10"/>
        <v/>
      </c>
    </row>
    <row r="682" spans="5:9" x14ac:dyDescent="0.25">
      <c r="E682" s="17" t="s">
        <v>81</v>
      </c>
      <c r="G682" s="17" t="str">
        <f>IF(STOCK!$E682&lt;STOCK!$F682,"rupture de stock","")</f>
        <v/>
      </c>
      <c r="H682" s="17" t="str">
        <f>IF(A682="","",SUMIF(FACTURE!A$10:A$40,A682,FACTURE!$C$10:$C$40))</f>
        <v/>
      </c>
      <c r="I682" s="17" t="str">
        <f t="shared" si="10"/>
        <v/>
      </c>
    </row>
    <row r="683" spans="5:9" x14ac:dyDescent="0.25">
      <c r="E683" s="17" t="s">
        <v>81</v>
      </c>
      <c r="G683" s="17" t="str">
        <f>IF(STOCK!$E683&lt;STOCK!$F683,"rupture de stock","")</f>
        <v/>
      </c>
      <c r="H683" s="17" t="str">
        <f>IF(A683="","",SUMIF(FACTURE!A$10:A$40,A683,FACTURE!$C$10:$C$40))</f>
        <v/>
      </c>
      <c r="I683" s="17" t="str">
        <f t="shared" si="10"/>
        <v/>
      </c>
    </row>
    <row r="684" spans="5:9" x14ac:dyDescent="0.25">
      <c r="E684" s="17" t="s">
        <v>81</v>
      </c>
      <c r="G684" s="17" t="str">
        <f>IF(STOCK!$E684&lt;STOCK!$F684,"rupture de stock","")</f>
        <v/>
      </c>
      <c r="H684" s="17" t="str">
        <f>IF(A684="","",SUMIF(FACTURE!A$10:A$40,A684,FACTURE!$C$10:$C$40))</f>
        <v/>
      </c>
      <c r="I684" s="17" t="str">
        <f t="shared" si="10"/>
        <v/>
      </c>
    </row>
    <row r="685" spans="5:9" x14ac:dyDescent="0.25">
      <c r="E685" s="17" t="s">
        <v>81</v>
      </c>
      <c r="G685" s="17" t="str">
        <f>IF(STOCK!$E685&lt;STOCK!$F685,"rupture de stock","")</f>
        <v/>
      </c>
      <c r="H685" s="17" t="str">
        <f>IF(A685="","",SUMIF(FACTURE!A$10:A$40,A685,FACTURE!$C$10:$C$40))</f>
        <v/>
      </c>
      <c r="I685" s="17" t="str">
        <f t="shared" si="10"/>
        <v/>
      </c>
    </row>
    <row r="686" spans="5:9" x14ac:dyDescent="0.25">
      <c r="E686" s="17" t="s">
        <v>81</v>
      </c>
      <c r="G686" s="17" t="str">
        <f>IF(STOCK!$E686&lt;STOCK!$F686,"rupture de stock","")</f>
        <v/>
      </c>
      <c r="H686" s="17" t="str">
        <f>IF(A686="","",SUMIF(FACTURE!A$10:A$40,A686,FACTURE!$C$10:$C$40))</f>
        <v/>
      </c>
      <c r="I686" s="17" t="str">
        <f t="shared" si="10"/>
        <v/>
      </c>
    </row>
    <row r="687" spans="5:9" x14ac:dyDescent="0.25">
      <c r="E687" s="17" t="s">
        <v>81</v>
      </c>
      <c r="G687" s="17" t="str">
        <f>IF(STOCK!$E687&lt;STOCK!$F687,"rupture de stock","")</f>
        <v/>
      </c>
      <c r="H687" s="17" t="str">
        <f>IF(A687="","",SUMIF(FACTURE!A$10:A$40,A687,FACTURE!$C$10:$C$40))</f>
        <v/>
      </c>
      <c r="I687" s="17" t="str">
        <f t="shared" si="10"/>
        <v/>
      </c>
    </row>
    <row r="688" spans="5:9" x14ac:dyDescent="0.25">
      <c r="E688" s="17" t="s">
        <v>81</v>
      </c>
      <c r="G688" s="17" t="str">
        <f>IF(STOCK!$E688&lt;STOCK!$F688,"rupture de stock","")</f>
        <v/>
      </c>
      <c r="H688" s="17" t="str">
        <f>IF(A688="","",SUMIF(FACTURE!A$10:A$40,A688,FACTURE!$C$10:$C$40))</f>
        <v/>
      </c>
      <c r="I688" s="17" t="str">
        <f t="shared" si="10"/>
        <v/>
      </c>
    </row>
    <row r="689" spans="5:9" x14ac:dyDescent="0.25">
      <c r="E689" s="17" t="s">
        <v>81</v>
      </c>
      <c r="G689" s="17" t="str">
        <f>IF(STOCK!$E689&lt;STOCK!$F689,"rupture de stock","")</f>
        <v/>
      </c>
      <c r="H689" s="17" t="str">
        <f>IF(A689="","",SUMIF(FACTURE!A$10:A$40,A689,FACTURE!$C$10:$C$40))</f>
        <v/>
      </c>
      <c r="I689" s="17" t="str">
        <f t="shared" si="10"/>
        <v/>
      </c>
    </row>
    <row r="690" spans="5:9" x14ac:dyDescent="0.25">
      <c r="E690" s="17" t="s">
        <v>81</v>
      </c>
      <c r="G690" s="17" t="str">
        <f>IF(STOCK!$E690&lt;STOCK!$F690,"rupture de stock","")</f>
        <v/>
      </c>
      <c r="H690" s="17" t="str">
        <f>IF(A690="","",SUMIF(FACTURE!A$10:A$40,A690,FACTURE!$C$10:$C$40))</f>
        <v/>
      </c>
      <c r="I690" s="17" t="str">
        <f t="shared" si="10"/>
        <v/>
      </c>
    </row>
    <row r="691" spans="5:9" x14ac:dyDescent="0.25">
      <c r="E691" s="17" t="s">
        <v>81</v>
      </c>
      <c r="G691" s="17" t="str">
        <f>IF(STOCK!$E691&lt;STOCK!$F691,"rupture de stock","")</f>
        <v/>
      </c>
      <c r="H691" s="17" t="str">
        <f>IF(A691="","",SUMIF(FACTURE!A$10:A$40,A691,FACTURE!$C$10:$C$40))</f>
        <v/>
      </c>
      <c r="I691" s="17" t="str">
        <f t="shared" si="10"/>
        <v/>
      </c>
    </row>
    <row r="692" spans="5:9" x14ac:dyDescent="0.25">
      <c r="E692" s="17" t="s">
        <v>81</v>
      </c>
      <c r="G692" s="17" t="str">
        <f>IF(STOCK!$E692&lt;STOCK!$F692,"rupture de stock","")</f>
        <v/>
      </c>
      <c r="H692" s="17" t="str">
        <f>IF(A692="","",SUMIF(FACTURE!A$10:A$40,A692,FACTURE!$C$10:$C$40))</f>
        <v/>
      </c>
      <c r="I692" s="17" t="str">
        <f t="shared" si="10"/>
        <v/>
      </c>
    </row>
    <row r="693" spans="5:9" x14ac:dyDescent="0.25">
      <c r="E693" s="17" t="s">
        <v>81</v>
      </c>
      <c r="G693" s="17" t="str">
        <f>IF(STOCK!$E693&lt;STOCK!$F693,"rupture de stock","")</f>
        <v/>
      </c>
      <c r="H693" s="17" t="str">
        <f>IF(A693="","",SUMIF(FACTURE!A$10:A$40,A693,FACTURE!$C$10:$C$40))</f>
        <v/>
      </c>
      <c r="I693" s="17" t="str">
        <f t="shared" si="10"/>
        <v/>
      </c>
    </row>
    <row r="694" spans="5:9" x14ac:dyDescent="0.25">
      <c r="E694" s="17" t="s">
        <v>81</v>
      </c>
      <c r="G694" s="17" t="str">
        <f>IF(STOCK!$E694&lt;STOCK!$F694,"rupture de stock","")</f>
        <v/>
      </c>
      <c r="H694" s="17" t="str">
        <f>IF(A694="","",SUMIF(FACTURE!A$10:A$40,A694,FACTURE!$C$10:$C$40))</f>
        <v/>
      </c>
      <c r="I694" s="17" t="str">
        <f t="shared" si="10"/>
        <v/>
      </c>
    </row>
    <row r="695" spans="5:9" x14ac:dyDescent="0.25">
      <c r="E695" s="17" t="s">
        <v>81</v>
      </c>
      <c r="G695" s="17" t="str">
        <f>IF(STOCK!$E695&lt;STOCK!$F695,"rupture de stock","")</f>
        <v/>
      </c>
      <c r="H695" s="17" t="str">
        <f>IF(A695="","",SUMIF(FACTURE!A$10:A$40,A695,FACTURE!$C$10:$C$40))</f>
        <v/>
      </c>
      <c r="I695" s="17" t="str">
        <f t="shared" si="10"/>
        <v/>
      </c>
    </row>
    <row r="696" spans="5:9" x14ac:dyDescent="0.25">
      <c r="E696" s="17" t="s">
        <v>81</v>
      </c>
      <c r="G696" s="17" t="str">
        <f>IF(STOCK!$E696&lt;STOCK!$F696,"rupture de stock","")</f>
        <v/>
      </c>
      <c r="H696" s="17" t="str">
        <f>IF(A696="","",SUMIF(FACTURE!A$10:A$40,A696,FACTURE!$C$10:$C$40))</f>
        <v/>
      </c>
      <c r="I696" s="17" t="str">
        <f t="shared" si="10"/>
        <v/>
      </c>
    </row>
    <row r="697" spans="5:9" x14ac:dyDescent="0.25">
      <c r="E697" s="17" t="s">
        <v>81</v>
      </c>
      <c r="G697" s="17" t="str">
        <f>IF(STOCK!$E697&lt;STOCK!$F697,"rupture de stock","")</f>
        <v/>
      </c>
      <c r="H697" s="17" t="str">
        <f>IF(A697="","",SUMIF(FACTURE!A$10:A$40,A697,FACTURE!$C$10:$C$40))</f>
        <v/>
      </c>
      <c r="I697" s="17" t="str">
        <f t="shared" si="10"/>
        <v/>
      </c>
    </row>
    <row r="698" spans="5:9" x14ac:dyDescent="0.25">
      <c r="E698" s="17" t="s">
        <v>81</v>
      </c>
      <c r="G698" s="17" t="str">
        <f>IF(STOCK!$E698&lt;STOCK!$F698,"rupture de stock","")</f>
        <v/>
      </c>
      <c r="H698" s="17" t="str">
        <f>IF(A698="","",SUMIF(FACTURE!A$10:A$40,A698,FACTURE!$C$10:$C$40))</f>
        <v/>
      </c>
      <c r="I698" s="17" t="str">
        <f t="shared" si="10"/>
        <v/>
      </c>
    </row>
    <row r="699" spans="5:9" x14ac:dyDescent="0.25">
      <c r="E699" s="17" t="s">
        <v>81</v>
      </c>
      <c r="G699" s="17" t="str">
        <f>IF(STOCK!$E699&lt;STOCK!$F699,"rupture de stock","")</f>
        <v/>
      </c>
      <c r="H699" s="17" t="str">
        <f>IF(A699="","",SUMIF(FACTURE!A$10:A$40,A699,FACTURE!$C$10:$C$40))</f>
        <v/>
      </c>
      <c r="I699" s="17" t="str">
        <f t="shared" si="10"/>
        <v/>
      </c>
    </row>
    <row r="700" spans="5:9" x14ac:dyDescent="0.25">
      <c r="E700" s="17" t="s">
        <v>81</v>
      </c>
      <c r="G700" s="17" t="str">
        <f>IF(STOCK!$E700&lt;STOCK!$F700,"rupture de stock","")</f>
        <v/>
      </c>
      <c r="H700" s="17" t="str">
        <f>IF(A700="","",SUMIF(FACTURE!A$10:A$40,A700,FACTURE!$C$10:$C$40))</f>
        <v/>
      </c>
      <c r="I700" s="17" t="str">
        <f t="shared" si="10"/>
        <v/>
      </c>
    </row>
    <row r="701" spans="5:9" x14ac:dyDescent="0.25">
      <c r="E701" s="17" t="s">
        <v>81</v>
      </c>
      <c r="G701" s="17" t="str">
        <f>IF(STOCK!$E701&lt;STOCK!$F701,"rupture de stock","")</f>
        <v/>
      </c>
      <c r="H701" s="17" t="str">
        <f>IF(A701="","",SUMIF(FACTURE!A$10:A$40,A701,FACTURE!$C$10:$C$40))</f>
        <v/>
      </c>
      <c r="I701" s="17" t="str">
        <f t="shared" si="10"/>
        <v/>
      </c>
    </row>
    <row r="702" spans="5:9" x14ac:dyDescent="0.25">
      <c r="E702" s="17" t="s">
        <v>81</v>
      </c>
      <c r="G702" s="17" t="str">
        <f>IF(STOCK!$E702&lt;STOCK!$F702,"rupture de stock","")</f>
        <v/>
      </c>
      <c r="H702" s="17" t="str">
        <f>IF(A702="","",SUMIF(FACTURE!A$10:A$40,A702,FACTURE!$C$10:$C$40))</f>
        <v/>
      </c>
      <c r="I702" s="17" t="str">
        <f t="shared" si="10"/>
        <v/>
      </c>
    </row>
    <row r="703" spans="5:9" x14ac:dyDescent="0.25">
      <c r="E703" s="17" t="s">
        <v>81</v>
      </c>
      <c r="G703" s="17" t="str">
        <f>IF(STOCK!$E703&lt;STOCK!$F703,"rupture de stock","")</f>
        <v/>
      </c>
      <c r="H703" s="17" t="str">
        <f>IF(A703="","",SUMIF(FACTURE!A$10:A$40,A703,FACTURE!$C$10:$C$40))</f>
        <v/>
      </c>
      <c r="I703" s="17" t="str">
        <f t="shared" si="10"/>
        <v/>
      </c>
    </row>
    <row r="704" spans="5:9" x14ac:dyDescent="0.25">
      <c r="E704" s="17" t="s">
        <v>81</v>
      </c>
      <c r="G704" s="17" t="str">
        <f>IF(STOCK!$E704&lt;STOCK!$F704,"rupture de stock","")</f>
        <v/>
      </c>
      <c r="H704" s="17" t="str">
        <f>IF(A704="","",SUMIF(FACTURE!A$10:A$40,A704,FACTURE!$C$10:$C$40))</f>
        <v/>
      </c>
      <c r="I704" s="17" t="str">
        <f t="shared" si="10"/>
        <v/>
      </c>
    </row>
    <row r="705" spans="5:9" x14ac:dyDescent="0.25">
      <c r="E705" s="17" t="s">
        <v>81</v>
      </c>
      <c r="G705" s="17" t="str">
        <f>IF(STOCK!$E705&lt;STOCK!$F705,"rupture de stock","")</f>
        <v/>
      </c>
      <c r="H705" s="17" t="str">
        <f>IF(A705="","",SUMIF(FACTURE!A$10:A$40,A705,FACTURE!$C$10:$C$40))</f>
        <v/>
      </c>
      <c r="I705" s="17" t="str">
        <f t="shared" si="10"/>
        <v/>
      </c>
    </row>
    <row r="706" spans="5:9" x14ac:dyDescent="0.25">
      <c r="E706" s="17" t="s">
        <v>81</v>
      </c>
      <c r="G706" s="17" t="str">
        <f>IF(STOCK!$E706&lt;STOCK!$F706,"rupture de stock","")</f>
        <v/>
      </c>
      <c r="H706" s="17" t="str">
        <f>IF(A706="","",SUMIF(FACTURE!A$10:A$40,A706,FACTURE!$C$10:$C$40))</f>
        <v/>
      </c>
      <c r="I706" s="17" t="str">
        <f t="shared" si="10"/>
        <v/>
      </c>
    </row>
    <row r="707" spans="5:9" x14ac:dyDescent="0.25">
      <c r="E707" s="17" t="s">
        <v>81</v>
      </c>
      <c r="G707" s="17" t="str">
        <f>IF(STOCK!$E707&lt;STOCK!$F707,"rupture de stock","")</f>
        <v/>
      </c>
      <c r="H707" s="17" t="str">
        <f>IF(A707="","",SUMIF(FACTURE!A$10:A$40,A707,FACTURE!$C$10:$C$40))</f>
        <v/>
      </c>
      <c r="I707" s="17" t="str">
        <f t="shared" ref="I707:I770" si="11">IF(A707="","",E707-H707)</f>
        <v/>
      </c>
    </row>
    <row r="708" spans="5:9" x14ac:dyDescent="0.25">
      <c r="E708" s="17" t="s">
        <v>81</v>
      </c>
      <c r="G708" s="17" t="str">
        <f>IF(STOCK!$E708&lt;STOCK!$F708,"rupture de stock","")</f>
        <v/>
      </c>
      <c r="H708" s="17" t="str">
        <f>IF(A708="","",SUMIF(FACTURE!A$10:A$40,A708,FACTURE!$C$10:$C$40))</f>
        <v/>
      </c>
      <c r="I708" s="17" t="str">
        <f t="shared" si="11"/>
        <v/>
      </c>
    </row>
    <row r="709" spans="5:9" x14ac:dyDescent="0.25">
      <c r="E709" s="17" t="s">
        <v>81</v>
      </c>
      <c r="G709" s="17" t="str">
        <f>IF(STOCK!$E709&lt;STOCK!$F709,"rupture de stock","")</f>
        <v/>
      </c>
      <c r="H709" s="17" t="str">
        <f>IF(A709="","",SUMIF(FACTURE!A$10:A$40,A709,FACTURE!$C$10:$C$40))</f>
        <v/>
      </c>
      <c r="I709" s="17" t="str">
        <f t="shared" si="11"/>
        <v/>
      </c>
    </row>
    <row r="710" spans="5:9" x14ac:dyDescent="0.25">
      <c r="E710" s="17" t="s">
        <v>81</v>
      </c>
      <c r="G710" s="17" t="str">
        <f>IF(STOCK!$E710&lt;STOCK!$F710,"rupture de stock","")</f>
        <v/>
      </c>
      <c r="H710" s="17" t="str">
        <f>IF(A710="","",SUMIF(FACTURE!A$10:A$40,A710,FACTURE!$C$10:$C$40))</f>
        <v/>
      </c>
      <c r="I710" s="17" t="str">
        <f t="shared" si="11"/>
        <v/>
      </c>
    </row>
    <row r="711" spans="5:9" x14ac:dyDescent="0.25">
      <c r="E711" s="17" t="s">
        <v>81</v>
      </c>
      <c r="G711" s="17" t="str">
        <f>IF(STOCK!$E711&lt;STOCK!$F711,"rupture de stock","")</f>
        <v/>
      </c>
      <c r="H711" s="17" t="str">
        <f>IF(A711="","",SUMIF(FACTURE!A$10:A$40,A711,FACTURE!$C$10:$C$40))</f>
        <v/>
      </c>
      <c r="I711" s="17" t="str">
        <f t="shared" si="11"/>
        <v/>
      </c>
    </row>
    <row r="712" spans="5:9" x14ac:dyDescent="0.25">
      <c r="E712" s="17" t="s">
        <v>81</v>
      </c>
      <c r="G712" s="17" t="str">
        <f>IF(STOCK!$E712&lt;STOCK!$F712,"rupture de stock","")</f>
        <v/>
      </c>
      <c r="H712" s="17" t="str">
        <f>IF(A712="","",SUMIF(FACTURE!A$10:A$40,A712,FACTURE!$C$10:$C$40))</f>
        <v/>
      </c>
      <c r="I712" s="17" t="str">
        <f t="shared" si="11"/>
        <v/>
      </c>
    </row>
    <row r="713" spans="5:9" x14ac:dyDescent="0.25">
      <c r="E713" s="17" t="s">
        <v>81</v>
      </c>
      <c r="G713" s="17" t="str">
        <f>IF(STOCK!$E713&lt;STOCK!$F713,"rupture de stock","")</f>
        <v/>
      </c>
      <c r="H713" s="17" t="str">
        <f>IF(A713="","",SUMIF(FACTURE!A$10:A$40,A713,FACTURE!$C$10:$C$40))</f>
        <v/>
      </c>
      <c r="I713" s="17" t="str">
        <f t="shared" si="11"/>
        <v/>
      </c>
    </row>
    <row r="714" spans="5:9" x14ac:dyDescent="0.25">
      <c r="E714" s="17" t="s">
        <v>81</v>
      </c>
      <c r="G714" s="17" t="str">
        <f>IF(STOCK!$E714&lt;STOCK!$F714,"rupture de stock","")</f>
        <v/>
      </c>
      <c r="H714" s="17" t="str">
        <f>IF(A714="","",SUMIF(FACTURE!A$10:A$40,A714,FACTURE!$C$10:$C$40))</f>
        <v/>
      </c>
      <c r="I714" s="17" t="str">
        <f t="shared" si="11"/>
        <v/>
      </c>
    </row>
    <row r="715" spans="5:9" x14ac:dyDescent="0.25">
      <c r="E715" s="17" t="s">
        <v>81</v>
      </c>
      <c r="G715" s="17" t="str">
        <f>IF(STOCK!$E715&lt;STOCK!$F715,"rupture de stock","")</f>
        <v/>
      </c>
      <c r="H715" s="17" t="str">
        <f>IF(A715="","",SUMIF(FACTURE!A$10:A$40,A715,FACTURE!$C$10:$C$40))</f>
        <v/>
      </c>
      <c r="I715" s="17" t="str">
        <f t="shared" si="11"/>
        <v/>
      </c>
    </row>
    <row r="716" spans="5:9" x14ac:dyDescent="0.25">
      <c r="E716" s="17" t="s">
        <v>81</v>
      </c>
      <c r="G716" s="17" t="str">
        <f>IF(STOCK!$E716&lt;STOCK!$F716,"rupture de stock","")</f>
        <v/>
      </c>
      <c r="H716" s="17" t="str">
        <f>IF(A716="","",SUMIF(FACTURE!A$10:A$40,A716,FACTURE!$C$10:$C$40))</f>
        <v/>
      </c>
      <c r="I716" s="17" t="str">
        <f t="shared" si="11"/>
        <v/>
      </c>
    </row>
    <row r="717" spans="5:9" x14ac:dyDescent="0.25">
      <c r="E717" s="17" t="s">
        <v>81</v>
      </c>
      <c r="G717" s="17" t="str">
        <f>IF(STOCK!$E717&lt;STOCK!$F717,"rupture de stock","")</f>
        <v/>
      </c>
      <c r="H717" s="17" t="str">
        <f>IF(A717="","",SUMIF(FACTURE!A$10:A$40,A717,FACTURE!$C$10:$C$40))</f>
        <v/>
      </c>
      <c r="I717" s="17" t="str">
        <f t="shared" si="11"/>
        <v/>
      </c>
    </row>
    <row r="718" spans="5:9" x14ac:dyDescent="0.25">
      <c r="E718" s="17" t="s">
        <v>81</v>
      </c>
      <c r="G718" s="17" t="str">
        <f>IF(STOCK!$E718&lt;STOCK!$F718,"rupture de stock","")</f>
        <v/>
      </c>
      <c r="H718" s="17" t="str">
        <f>IF(A718="","",SUMIF(FACTURE!A$10:A$40,A718,FACTURE!$C$10:$C$40))</f>
        <v/>
      </c>
      <c r="I718" s="17" t="str">
        <f t="shared" si="11"/>
        <v/>
      </c>
    </row>
    <row r="719" spans="5:9" x14ac:dyDescent="0.25">
      <c r="E719" s="17" t="s">
        <v>81</v>
      </c>
      <c r="G719" s="17" t="str">
        <f>IF(STOCK!$E719&lt;STOCK!$F719,"rupture de stock","")</f>
        <v/>
      </c>
      <c r="H719" s="17" t="str">
        <f>IF(A719="","",SUMIF(FACTURE!A$10:A$40,A719,FACTURE!$C$10:$C$40))</f>
        <v/>
      </c>
      <c r="I719" s="17" t="str">
        <f t="shared" si="11"/>
        <v/>
      </c>
    </row>
    <row r="720" spans="5:9" x14ac:dyDescent="0.25">
      <c r="E720" s="17" t="s">
        <v>81</v>
      </c>
      <c r="G720" s="17" t="str">
        <f>IF(STOCK!$E720&lt;STOCK!$F720,"rupture de stock","")</f>
        <v/>
      </c>
      <c r="H720" s="17" t="str">
        <f>IF(A720="","",SUMIF(FACTURE!A$10:A$40,A720,FACTURE!$C$10:$C$40))</f>
        <v/>
      </c>
      <c r="I720" s="17" t="str">
        <f t="shared" si="11"/>
        <v/>
      </c>
    </row>
    <row r="721" spans="5:9" x14ac:dyDescent="0.25">
      <c r="E721" s="17" t="s">
        <v>81</v>
      </c>
      <c r="G721" s="17" t="str">
        <f>IF(STOCK!$E721&lt;STOCK!$F721,"rupture de stock","")</f>
        <v/>
      </c>
      <c r="H721" s="17" t="str">
        <f>IF(A721="","",SUMIF(FACTURE!A$10:A$40,A721,FACTURE!$C$10:$C$40))</f>
        <v/>
      </c>
      <c r="I721" s="17" t="str">
        <f t="shared" si="11"/>
        <v/>
      </c>
    </row>
    <row r="722" spans="5:9" x14ac:dyDescent="0.25">
      <c r="E722" s="17" t="s">
        <v>81</v>
      </c>
      <c r="G722" s="17" t="str">
        <f>IF(STOCK!$E722&lt;STOCK!$F722,"rupture de stock","")</f>
        <v/>
      </c>
      <c r="H722" s="17" t="str">
        <f>IF(A722="","",SUMIF(FACTURE!A$10:A$40,A722,FACTURE!$C$10:$C$40))</f>
        <v/>
      </c>
      <c r="I722" s="17" t="str">
        <f t="shared" si="11"/>
        <v/>
      </c>
    </row>
    <row r="723" spans="5:9" x14ac:dyDescent="0.25">
      <c r="E723" s="17" t="s">
        <v>81</v>
      </c>
      <c r="G723" s="17" t="str">
        <f>IF(STOCK!$E723&lt;STOCK!$F723,"rupture de stock","")</f>
        <v/>
      </c>
      <c r="H723" s="17" t="str">
        <f>IF(A723="","",SUMIF(FACTURE!A$10:A$40,A723,FACTURE!$C$10:$C$40))</f>
        <v/>
      </c>
      <c r="I723" s="17" t="str">
        <f t="shared" si="11"/>
        <v/>
      </c>
    </row>
    <row r="724" spans="5:9" x14ac:dyDescent="0.25">
      <c r="E724" s="17" t="s">
        <v>81</v>
      </c>
      <c r="G724" s="17" t="str">
        <f>IF(STOCK!$E724&lt;STOCK!$F724,"rupture de stock","")</f>
        <v/>
      </c>
      <c r="H724" s="17" t="str">
        <f>IF(A724="","",SUMIF(FACTURE!A$10:A$40,A724,FACTURE!$C$10:$C$40))</f>
        <v/>
      </c>
      <c r="I724" s="17" t="str">
        <f t="shared" si="11"/>
        <v/>
      </c>
    </row>
    <row r="725" spans="5:9" x14ac:dyDescent="0.25">
      <c r="E725" s="17" t="s">
        <v>81</v>
      </c>
      <c r="G725" s="17" t="str">
        <f>IF(STOCK!$E725&lt;STOCK!$F725,"rupture de stock","")</f>
        <v/>
      </c>
      <c r="H725" s="17" t="str">
        <f>IF(A725="","",SUMIF(FACTURE!A$10:A$40,A725,FACTURE!$C$10:$C$40))</f>
        <v/>
      </c>
      <c r="I725" s="17" t="str">
        <f t="shared" si="11"/>
        <v/>
      </c>
    </row>
    <row r="726" spans="5:9" x14ac:dyDescent="0.25">
      <c r="E726" s="17" t="s">
        <v>81</v>
      </c>
      <c r="G726" s="17" t="str">
        <f>IF(STOCK!$E726&lt;STOCK!$F726,"rupture de stock","")</f>
        <v/>
      </c>
      <c r="H726" s="17" t="str">
        <f>IF(A726="","",SUMIF(FACTURE!A$10:A$40,A726,FACTURE!$C$10:$C$40))</f>
        <v/>
      </c>
      <c r="I726" s="17" t="str">
        <f t="shared" si="11"/>
        <v/>
      </c>
    </row>
    <row r="727" spans="5:9" x14ac:dyDescent="0.25">
      <c r="E727" s="17" t="s">
        <v>81</v>
      </c>
      <c r="G727" s="17" t="str">
        <f>IF(STOCK!$E727&lt;STOCK!$F727,"rupture de stock","")</f>
        <v/>
      </c>
      <c r="H727" s="17" t="str">
        <f>IF(A727="","",SUMIF(FACTURE!A$10:A$40,A727,FACTURE!$C$10:$C$40))</f>
        <v/>
      </c>
      <c r="I727" s="17" t="str">
        <f t="shared" si="11"/>
        <v/>
      </c>
    </row>
    <row r="728" spans="5:9" x14ac:dyDescent="0.25">
      <c r="E728" s="17" t="s">
        <v>81</v>
      </c>
      <c r="G728" s="17" t="str">
        <f>IF(STOCK!$E728&lt;STOCK!$F728,"rupture de stock","")</f>
        <v/>
      </c>
      <c r="H728" s="17" t="str">
        <f>IF(A728="","",SUMIF(FACTURE!A$10:A$40,A728,FACTURE!$C$10:$C$40))</f>
        <v/>
      </c>
      <c r="I728" s="17" t="str">
        <f t="shared" si="11"/>
        <v/>
      </c>
    </row>
    <row r="729" spans="5:9" x14ac:dyDescent="0.25">
      <c r="E729" s="17" t="s">
        <v>81</v>
      </c>
      <c r="G729" s="17" t="str">
        <f>IF(STOCK!$E729&lt;STOCK!$F729,"rupture de stock","")</f>
        <v/>
      </c>
      <c r="H729" s="17" t="str">
        <f>IF(A729="","",SUMIF(FACTURE!A$10:A$40,A729,FACTURE!$C$10:$C$40))</f>
        <v/>
      </c>
      <c r="I729" s="17" t="str">
        <f t="shared" si="11"/>
        <v/>
      </c>
    </row>
    <row r="730" spans="5:9" x14ac:dyDescent="0.25">
      <c r="E730" s="17" t="s">
        <v>81</v>
      </c>
      <c r="G730" s="17" t="str">
        <f>IF(STOCK!$E730&lt;STOCK!$F730,"rupture de stock","")</f>
        <v/>
      </c>
      <c r="H730" s="17" t="str">
        <f>IF(A730="","",SUMIF(FACTURE!A$10:A$40,A730,FACTURE!$C$10:$C$40))</f>
        <v/>
      </c>
      <c r="I730" s="17" t="str">
        <f t="shared" si="11"/>
        <v/>
      </c>
    </row>
    <row r="731" spans="5:9" x14ac:dyDescent="0.25">
      <c r="E731" s="17" t="s">
        <v>81</v>
      </c>
      <c r="G731" s="17" t="str">
        <f>IF(STOCK!$E731&lt;STOCK!$F731,"rupture de stock","")</f>
        <v/>
      </c>
      <c r="H731" s="17" t="str">
        <f>IF(A731="","",SUMIF(FACTURE!A$10:A$40,A731,FACTURE!$C$10:$C$40))</f>
        <v/>
      </c>
      <c r="I731" s="17" t="str">
        <f t="shared" si="11"/>
        <v/>
      </c>
    </row>
    <row r="732" spans="5:9" x14ac:dyDescent="0.25">
      <c r="E732" s="17" t="s">
        <v>81</v>
      </c>
      <c r="G732" s="17" t="str">
        <f>IF(STOCK!$E732&lt;STOCK!$F732,"rupture de stock","")</f>
        <v/>
      </c>
      <c r="H732" s="17" t="str">
        <f>IF(A732="","",SUMIF(FACTURE!A$10:A$40,A732,FACTURE!$C$10:$C$40))</f>
        <v/>
      </c>
      <c r="I732" s="17" t="str">
        <f t="shared" si="11"/>
        <v/>
      </c>
    </row>
    <row r="733" spans="5:9" x14ac:dyDescent="0.25">
      <c r="E733" s="17" t="s">
        <v>81</v>
      </c>
      <c r="G733" s="17" t="str">
        <f>IF(STOCK!$E733&lt;STOCK!$F733,"rupture de stock","")</f>
        <v/>
      </c>
      <c r="H733" s="17" t="str">
        <f>IF(A733="","",SUMIF(FACTURE!A$10:A$40,A733,FACTURE!$C$10:$C$40))</f>
        <v/>
      </c>
      <c r="I733" s="17" t="str">
        <f t="shared" si="11"/>
        <v/>
      </c>
    </row>
    <row r="734" spans="5:9" x14ac:dyDescent="0.25">
      <c r="E734" s="17" t="s">
        <v>81</v>
      </c>
      <c r="G734" s="17" t="str">
        <f>IF(STOCK!$E734&lt;STOCK!$F734,"rupture de stock","")</f>
        <v/>
      </c>
      <c r="H734" s="17" t="str">
        <f>IF(A734="","",SUMIF(FACTURE!A$10:A$40,A734,FACTURE!$C$10:$C$40))</f>
        <v/>
      </c>
      <c r="I734" s="17" t="str">
        <f t="shared" si="11"/>
        <v/>
      </c>
    </row>
    <row r="735" spans="5:9" x14ac:dyDescent="0.25">
      <c r="E735" s="17" t="s">
        <v>81</v>
      </c>
      <c r="G735" s="17" t="str">
        <f>IF(STOCK!$E735&lt;STOCK!$F735,"rupture de stock","")</f>
        <v/>
      </c>
      <c r="H735" s="17" t="str">
        <f>IF(A735="","",SUMIF(FACTURE!A$10:A$40,A735,FACTURE!$C$10:$C$40))</f>
        <v/>
      </c>
      <c r="I735" s="17" t="str">
        <f t="shared" si="11"/>
        <v/>
      </c>
    </row>
    <row r="736" spans="5:9" x14ac:dyDescent="0.25">
      <c r="E736" s="17" t="s">
        <v>81</v>
      </c>
      <c r="G736" s="17" t="str">
        <f>IF(STOCK!$E736&lt;STOCK!$F736,"rupture de stock","")</f>
        <v/>
      </c>
      <c r="H736" s="17" t="str">
        <f>IF(A736="","",SUMIF(FACTURE!A$10:A$40,A736,FACTURE!$C$10:$C$40))</f>
        <v/>
      </c>
      <c r="I736" s="17" t="str">
        <f t="shared" si="11"/>
        <v/>
      </c>
    </row>
    <row r="737" spans="5:9" x14ac:dyDescent="0.25">
      <c r="E737" s="17" t="s">
        <v>81</v>
      </c>
      <c r="G737" s="17" t="str">
        <f>IF(STOCK!$E737&lt;STOCK!$F737,"rupture de stock","")</f>
        <v/>
      </c>
      <c r="H737" s="17" t="str">
        <f>IF(A737="","",SUMIF(FACTURE!A$10:A$40,A737,FACTURE!$C$10:$C$40))</f>
        <v/>
      </c>
      <c r="I737" s="17" t="str">
        <f t="shared" si="11"/>
        <v/>
      </c>
    </row>
    <row r="738" spans="5:9" x14ac:dyDescent="0.25">
      <c r="E738" s="17" t="s">
        <v>81</v>
      </c>
      <c r="G738" s="17" t="str">
        <f>IF(STOCK!$E738&lt;STOCK!$F738,"rupture de stock","")</f>
        <v/>
      </c>
      <c r="H738" s="17" t="str">
        <f>IF(A738="","",SUMIF(FACTURE!A$10:A$40,A738,FACTURE!$C$10:$C$40))</f>
        <v/>
      </c>
      <c r="I738" s="17" t="str">
        <f t="shared" si="11"/>
        <v/>
      </c>
    </row>
    <row r="739" spans="5:9" x14ac:dyDescent="0.25">
      <c r="E739" s="17" t="s">
        <v>81</v>
      </c>
      <c r="G739" s="17" t="str">
        <f>IF(STOCK!$E739&lt;STOCK!$F739,"rupture de stock","")</f>
        <v/>
      </c>
      <c r="H739" s="17" t="str">
        <f>IF(A739="","",SUMIF(FACTURE!A$10:A$40,A739,FACTURE!$C$10:$C$40))</f>
        <v/>
      </c>
      <c r="I739" s="17" t="str">
        <f t="shared" si="11"/>
        <v/>
      </c>
    </row>
    <row r="740" spans="5:9" x14ac:dyDescent="0.25">
      <c r="E740" s="17" t="s">
        <v>81</v>
      </c>
      <c r="G740" s="17" t="str">
        <f>IF(STOCK!$E740&lt;STOCK!$F740,"rupture de stock","")</f>
        <v/>
      </c>
      <c r="H740" s="17" t="str">
        <f>IF(A740="","",SUMIF(FACTURE!A$10:A$40,A740,FACTURE!$C$10:$C$40))</f>
        <v/>
      </c>
      <c r="I740" s="17" t="str">
        <f t="shared" si="11"/>
        <v/>
      </c>
    </row>
    <row r="741" spans="5:9" x14ac:dyDescent="0.25">
      <c r="E741" s="17" t="s">
        <v>81</v>
      </c>
      <c r="G741" s="17" t="str">
        <f>IF(STOCK!$E741&lt;STOCK!$F741,"rupture de stock","")</f>
        <v/>
      </c>
      <c r="H741" s="17" t="str">
        <f>IF(A741="","",SUMIF(FACTURE!A$10:A$40,A741,FACTURE!$C$10:$C$40))</f>
        <v/>
      </c>
      <c r="I741" s="17" t="str">
        <f t="shared" si="11"/>
        <v/>
      </c>
    </row>
    <row r="742" spans="5:9" x14ac:dyDescent="0.25">
      <c r="E742" s="17" t="s">
        <v>81</v>
      </c>
      <c r="G742" s="17" t="str">
        <f>IF(STOCK!$E742&lt;STOCK!$F742,"rupture de stock","")</f>
        <v/>
      </c>
      <c r="H742" s="17" t="str">
        <f>IF(A742="","",SUMIF(FACTURE!A$10:A$40,A742,FACTURE!$C$10:$C$40))</f>
        <v/>
      </c>
      <c r="I742" s="17" t="str">
        <f t="shared" si="11"/>
        <v/>
      </c>
    </row>
    <row r="743" spans="5:9" x14ac:dyDescent="0.25">
      <c r="E743" s="17" t="s">
        <v>81</v>
      </c>
      <c r="G743" s="17" t="str">
        <f>IF(STOCK!$E743&lt;STOCK!$F743,"rupture de stock","")</f>
        <v/>
      </c>
      <c r="H743" s="17" t="str">
        <f>IF(A743="","",SUMIF(FACTURE!A$10:A$40,A743,FACTURE!$C$10:$C$40))</f>
        <v/>
      </c>
      <c r="I743" s="17" t="str">
        <f t="shared" si="11"/>
        <v/>
      </c>
    </row>
    <row r="744" spans="5:9" x14ac:dyDescent="0.25">
      <c r="E744" s="17" t="s">
        <v>81</v>
      </c>
      <c r="G744" s="17" t="str">
        <f>IF(STOCK!$E744&lt;STOCK!$F744,"rupture de stock","")</f>
        <v/>
      </c>
      <c r="H744" s="17" t="str">
        <f>IF(A744="","",SUMIF(FACTURE!A$10:A$40,A744,FACTURE!$C$10:$C$40))</f>
        <v/>
      </c>
      <c r="I744" s="17" t="str">
        <f t="shared" si="11"/>
        <v/>
      </c>
    </row>
    <row r="745" spans="5:9" x14ac:dyDescent="0.25">
      <c r="E745" s="17" t="s">
        <v>81</v>
      </c>
      <c r="G745" s="17" t="str">
        <f>IF(STOCK!$E745&lt;STOCK!$F745,"rupture de stock","")</f>
        <v/>
      </c>
      <c r="H745" s="17" t="str">
        <f>IF(A745="","",SUMIF(FACTURE!A$10:A$40,A745,FACTURE!$C$10:$C$40))</f>
        <v/>
      </c>
      <c r="I745" s="17" t="str">
        <f t="shared" si="11"/>
        <v/>
      </c>
    </row>
    <row r="746" spans="5:9" x14ac:dyDescent="0.25">
      <c r="E746" s="17" t="s">
        <v>81</v>
      </c>
      <c r="G746" s="17" t="str">
        <f>IF(STOCK!$E746&lt;STOCK!$F746,"rupture de stock","")</f>
        <v/>
      </c>
      <c r="H746" s="17" t="str">
        <f>IF(A746="","",SUMIF(FACTURE!A$10:A$40,A746,FACTURE!$C$10:$C$40))</f>
        <v/>
      </c>
      <c r="I746" s="17" t="str">
        <f t="shared" si="11"/>
        <v/>
      </c>
    </row>
    <row r="747" spans="5:9" x14ac:dyDescent="0.25">
      <c r="E747" s="17" t="s">
        <v>81</v>
      </c>
      <c r="G747" s="17" t="str">
        <f>IF(STOCK!$E747&lt;STOCK!$F747,"rupture de stock","")</f>
        <v/>
      </c>
      <c r="H747" s="17" t="str">
        <f>IF(A747="","",SUMIF(FACTURE!A$10:A$40,A747,FACTURE!$C$10:$C$40))</f>
        <v/>
      </c>
      <c r="I747" s="17" t="str">
        <f t="shared" si="11"/>
        <v/>
      </c>
    </row>
    <row r="748" spans="5:9" x14ac:dyDescent="0.25">
      <c r="E748" s="17" t="s">
        <v>81</v>
      </c>
      <c r="G748" s="17" t="str">
        <f>IF(STOCK!$E748&lt;STOCK!$F748,"rupture de stock","")</f>
        <v/>
      </c>
      <c r="H748" s="17" t="str">
        <f>IF(A748="","",SUMIF(FACTURE!A$10:A$40,A748,FACTURE!$C$10:$C$40))</f>
        <v/>
      </c>
      <c r="I748" s="17" t="str">
        <f t="shared" si="11"/>
        <v/>
      </c>
    </row>
    <row r="749" spans="5:9" x14ac:dyDescent="0.25">
      <c r="E749" s="17" t="s">
        <v>81</v>
      </c>
      <c r="G749" s="17" t="str">
        <f>IF(STOCK!$E749&lt;STOCK!$F749,"rupture de stock","")</f>
        <v/>
      </c>
      <c r="H749" s="17" t="str">
        <f>IF(A749="","",SUMIF(FACTURE!A$10:A$40,A749,FACTURE!$C$10:$C$40))</f>
        <v/>
      </c>
      <c r="I749" s="17" t="str">
        <f t="shared" si="11"/>
        <v/>
      </c>
    </row>
    <row r="750" spans="5:9" x14ac:dyDescent="0.25">
      <c r="E750" s="17" t="s">
        <v>81</v>
      </c>
      <c r="G750" s="17" t="str">
        <f>IF(STOCK!$E750&lt;STOCK!$F750,"rupture de stock","")</f>
        <v/>
      </c>
      <c r="H750" s="17" t="str">
        <f>IF(A750="","",SUMIF(FACTURE!A$10:A$40,A750,FACTURE!$C$10:$C$40))</f>
        <v/>
      </c>
      <c r="I750" s="17" t="str">
        <f t="shared" si="11"/>
        <v/>
      </c>
    </row>
    <row r="751" spans="5:9" x14ac:dyDescent="0.25">
      <c r="E751" s="17" t="s">
        <v>81</v>
      </c>
      <c r="G751" s="17" t="str">
        <f>IF(STOCK!$E751&lt;STOCK!$F751,"rupture de stock","")</f>
        <v/>
      </c>
      <c r="H751" s="17" t="str">
        <f>IF(A751="","",SUMIF(FACTURE!A$10:A$40,A751,FACTURE!$C$10:$C$40))</f>
        <v/>
      </c>
      <c r="I751" s="17" t="str">
        <f t="shared" si="11"/>
        <v/>
      </c>
    </row>
    <row r="752" spans="5:9" x14ac:dyDescent="0.25">
      <c r="E752" s="17" t="s">
        <v>81</v>
      </c>
      <c r="G752" s="17" t="str">
        <f>IF(STOCK!$E752&lt;STOCK!$F752,"rupture de stock","")</f>
        <v/>
      </c>
      <c r="H752" s="17" t="str">
        <f>IF(A752="","",SUMIF(FACTURE!A$10:A$40,A752,FACTURE!$C$10:$C$40))</f>
        <v/>
      </c>
      <c r="I752" s="17" t="str">
        <f t="shared" si="11"/>
        <v/>
      </c>
    </row>
    <row r="753" spans="5:9" x14ac:dyDescent="0.25">
      <c r="E753" s="17" t="s">
        <v>81</v>
      </c>
      <c r="G753" s="17" t="str">
        <f>IF(STOCK!$E753&lt;STOCK!$F753,"rupture de stock","")</f>
        <v/>
      </c>
      <c r="H753" s="17" t="str">
        <f>IF(A753="","",SUMIF(FACTURE!A$10:A$40,A753,FACTURE!$C$10:$C$40))</f>
        <v/>
      </c>
      <c r="I753" s="17" t="str">
        <f t="shared" si="11"/>
        <v/>
      </c>
    </row>
    <row r="754" spans="5:9" x14ac:dyDescent="0.25">
      <c r="E754" s="17" t="s">
        <v>81</v>
      </c>
      <c r="G754" s="17" t="str">
        <f>IF(STOCK!$E754&lt;STOCK!$F754,"rupture de stock","")</f>
        <v/>
      </c>
      <c r="H754" s="17" t="str">
        <f>IF(A754="","",SUMIF(FACTURE!A$10:A$40,A754,FACTURE!$C$10:$C$40))</f>
        <v/>
      </c>
      <c r="I754" s="17" t="str">
        <f t="shared" si="11"/>
        <v/>
      </c>
    </row>
    <row r="755" spans="5:9" x14ac:dyDescent="0.25">
      <c r="E755" s="17" t="s">
        <v>81</v>
      </c>
      <c r="G755" s="17" t="str">
        <f>IF(STOCK!$E755&lt;STOCK!$F755,"rupture de stock","")</f>
        <v/>
      </c>
      <c r="H755" s="17" t="str">
        <f>IF(A755="","",SUMIF(FACTURE!A$10:A$40,A755,FACTURE!$C$10:$C$40))</f>
        <v/>
      </c>
      <c r="I755" s="17" t="str">
        <f t="shared" si="11"/>
        <v/>
      </c>
    </row>
    <row r="756" spans="5:9" x14ac:dyDescent="0.25">
      <c r="E756" s="17" t="s">
        <v>81</v>
      </c>
      <c r="G756" s="17" t="str">
        <f>IF(STOCK!$E756&lt;STOCK!$F756,"rupture de stock","")</f>
        <v/>
      </c>
      <c r="H756" s="17" t="str">
        <f>IF(A756="","",SUMIF(FACTURE!A$10:A$40,A756,FACTURE!$C$10:$C$40))</f>
        <v/>
      </c>
      <c r="I756" s="17" t="str">
        <f t="shared" si="11"/>
        <v/>
      </c>
    </row>
    <row r="757" spans="5:9" x14ac:dyDescent="0.25">
      <c r="E757" s="17" t="s">
        <v>81</v>
      </c>
      <c r="G757" s="17" t="str">
        <f>IF(STOCK!$E757&lt;STOCK!$F757,"rupture de stock","")</f>
        <v/>
      </c>
      <c r="H757" s="17" t="str">
        <f>IF(A757="","",SUMIF(FACTURE!A$10:A$40,A757,FACTURE!$C$10:$C$40))</f>
        <v/>
      </c>
      <c r="I757" s="17" t="str">
        <f t="shared" si="11"/>
        <v/>
      </c>
    </row>
    <row r="758" spans="5:9" x14ac:dyDescent="0.25">
      <c r="E758" s="17" t="s">
        <v>81</v>
      </c>
      <c r="G758" s="17" t="str">
        <f>IF(STOCK!$E758&lt;STOCK!$F758,"rupture de stock","")</f>
        <v/>
      </c>
      <c r="H758" s="17" t="str">
        <f>IF(A758="","",SUMIF(FACTURE!A$10:A$40,A758,FACTURE!$C$10:$C$40))</f>
        <v/>
      </c>
      <c r="I758" s="17" t="str">
        <f t="shared" si="11"/>
        <v/>
      </c>
    </row>
    <row r="759" spans="5:9" x14ac:dyDescent="0.25">
      <c r="E759" s="17" t="s">
        <v>81</v>
      </c>
      <c r="G759" s="17" t="str">
        <f>IF(STOCK!$E759&lt;STOCK!$F759,"rupture de stock","")</f>
        <v/>
      </c>
      <c r="H759" s="17" t="str">
        <f>IF(A759="","",SUMIF(FACTURE!A$10:A$40,A759,FACTURE!$C$10:$C$40))</f>
        <v/>
      </c>
      <c r="I759" s="17" t="str">
        <f t="shared" si="11"/>
        <v/>
      </c>
    </row>
    <row r="760" spans="5:9" x14ac:dyDescent="0.25">
      <c r="E760" s="17" t="s">
        <v>81</v>
      </c>
      <c r="G760" s="17" t="str">
        <f>IF(STOCK!$E760&lt;STOCK!$F760,"rupture de stock","")</f>
        <v/>
      </c>
      <c r="H760" s="17" t="str">
        <f>IF(A760="","",SUMIF(FACTURE!A$10:A$40,A760,FACTURE!$C$10:$C$40))</f>
        <v/>
      </c>
      <c r="I760" s="17" t="str">
        <f t="shared" si="11"/>
        <v/>
      </c>
    </row>
    <row r="761" spans="5:9" x14ac:dyDescent="0.25">
      <c r="E761" s="17" t="s">
        <v>81</v>
      </c>
      <c r="G761" s="17" t="str">
        <f>IF(STOCK!$E761&lt;STOCK!$F761,"rupture de stock","")</f>
        <v/>
      </c>
      <c r="H761" s="17" t="str">
        <f>IF(A761="","",SUMIF(FACTURE!A$10:A$40,A761,FACTURE!$C$10:$C$40))</f>
        <v/>
      </c>
      <c r="I761" s="17" t="str">
        <f t="shared" si="11"/>
        <v/>
      </c>
    </row>
    <row r="762" spans="5:9" x14ac:dyDescent="0.25">
      <c r="E762" s="17" t="s">
        <v>81</v>
      </c>
      <c r="G762" s="17" t="str">
        <f>IF(STOCK!$E762&lt;STOCK!$F762,"rupture de stock","")</f>
        <v/>
      </c>
      <c r="H762" s="17" t="str">
        <f>IF(A762="","",SUMIF(FACTURE!A$10:A$40,A762,FACTURE!$C$10:$C$40))</f>
        <v/>
      </c>
      <c r="I762" s="17" t="str">
        <f t="shared" si="11"/>
        <v/>
      </c>
    </row>
    <row r="763" spans="5:9" x14ac:dyDescent="0.25">
      <c r="E763" s="17" t="s">
        <v>81</v>
      </c>
      <c r="G763" s="17" t="str">
        <f>IF(STOCK!$E763&lt;STOCK!$F763,"rupture de stock","")</f>
        <v/>
      </c>
      <c r="H763" s="17" t="str">
        <f>IF(A763="","",SUMIF(FACTURE!A$10:A$40,A763,FACTURE!$C$10:$C$40))</f>
        <v/>
      </c>
      <c r="I763" s="17" t="str">
        <f t="shared" si="11"/>
        <v/>
      </c>
    </row>
    <row r="764" spans="5:9" x14ac:dyDescent="0.25">
      <c r="E764" s="17" t="s">
        <v>81</v>
      </c>
      <c r="G764" s="17" t="str">
        <f>IF(STOCK!$E764&lt;STOCK!$F764,"rupture de stock","")</f>
        <v/>
      </c>
      <c r="H764" s="17" t="str">
        <f>IF(A764="","",SUMIF(FACTURE!A$10:A$40,A764,FACTURE!$C$10:$C$40))</f>
        <v/>
      </c>
      <c r="I764" s="17" t="str">
        <f t="shared" si="11"/>
        <v/>
      </c>
    </row>
    <row r="765" spans="5:9" x14ac:dyDescent="0.25">
      <c r="E765" s="17" t="s">
        <v>81</v>
      </c>
      <c r="G765" s="17" t="str">
        <f>IF(STOCK!$E765&lt;STOCK!$F765,"rupture de stock","")</f>
        <v/>
      </c>
      <c r="H765" s="17" t="str">
        <f>IF(A765="","",SUMIF(FACTURE!A$10:A$40,A765,FACTURE!$C$10:$C$40))</f>
        <v/>
      </c>
      <c r="I765" s="17" t="str">
        <f t="shared" si="11"/>
        <v/>
      </c>
    </row>
    <row r="766" spans="5:9" x14ac:dyDescent="0.25">
      <c r="E766" s="17" t="s">
        <v>81</v>
      </c>
      <c r="G766" s="17" t="str">
        <f>IF(STOCK!$E766&lt;STOCK!$F766,"rupture de stock","")</f>
        <v/>
      </c>
      <c r="H766" s="17" t="str">
        <f>IF(A766="","",SUMIF(FACTURE!A$10:A$40,A766,FACTURE!$C$10:$C$40))</f>
        <v/>
      </c>
      <c r="I766" s="17" t="str">
        <f t="shared" si="11"/>
        <v/>
      </c>
    </row>
    <row r="767" spans="5:9" x14ac:dyDescent="0.25">
      <c r="E767" s="17" t="s">
        <v>81</v>
      </c>
      <c r="G767" s="17" t="str">
        <f>IF(STOCK!$E767&lt;STOCK!$F767,"rupture de stock","")</f>
        <v/>
      </c>
      <c r="H767" s="17" t="str">
        <f>IF(A767="","",SUMIF(FACTURE!A$10:A$40,A767,FACTURE!$C$10:$C$40))</f>
        <v/>
      </c>
      <c r="I767" s="17" t="str">
        <f t="shared" si="11"/>
        <v/>
      </c>
    </row>
    <row r="768" spans="5:9" x14ac:dyDescent="0.25">
      <c r="E768" s="17" t="s">
        <v>81</v>
      </c>
      <c r="G768" s="17" t="str">
        <f>IF(STOCK!$E768&lt;STOCK!$F768,"rupture de stock","")</f>
        <v/>
      </c>
      <c r="H768" s="17" t="str">
        <f>IF(A768="","",SUMIF(FACTURE!A$10:A$40,A768,FACTURE!$C$10:$C$40))</f>
        <v/>
      </c>
      <c r="I768" s="17" t="str">
        <f t="shared" si="11"/>
        <v/>
      </c>
    </row>
    <row r="769" spans="5:9" x14ac:dyDescent="0.25">
      <c r="E769" s="17" t="s">
        <v>81</v>
      </c>
      <c r="G769" s="17" t="str">
        <f>IF(STOCK!$E769&lt;STOCK!$F769,"rupture de stock","")</f>
        <v/>
      </c>
      <c r="H769" s="17" t="str">
        <f>IF(A769="","",SUMIF(FACTURE!A$10:A$40,A769,FACTURE!$C$10:$C$40))</f>
        <v/>
      </c>
      <c r="I769" s="17" t="str">
        <f t="shared" si="11"/>
        <v/>
      </c>
    </row>
    <row r="770" spans="5:9" x14ac:dyDescent="0.25">
      <c r="E770" s="17" t="s">
        <v>81</v>
      </c>
      <c r="G770" s="17" t="str">
        <f>IF(STOCK!$E770&lt;STOCK!$F770,"rupture de stock","")</f>
        <v/>
      </c>
      <c r="H770" s="17" t="str">
        <f>IF(A770="","",SUMIF(FACTURE!A$10:A$40,A770,FACTURE!$C$10:$C$40))</f>
        <v/>
      </c>
      <c r="I770" s="17" t="str">
        <f t="shared" si="11"/>
        <v/>
      </c>
    </row>
    <row r="771" spans="5:9" x14ac:dyDescent="0.25">
      <c r="E771" s="17" t="s">
        <v>81</v>
      </c>
      <c r="G771" s="17" t="str">
        <f>IF(STOCK!$E771&lt;STOCK!$F771,"rupture de stock","")</f>
        <v/>
      </c>
      <c r="H771" s="17" t="str">
        <f>IF(A771="","",SUMIF(FACTURE!A$10:A$40,A771,FACTURE!$C$10:$C$40))</f>
        <v/>
      </c>
      <c r="I771" s="17" t="str">
        <f t="shared" ref="I771:I834" si="12">IF(A771="","",E771-H771)</f>
        <v/>
      </c>
    </row>
    <row r="772" spans="5:9" x14ac:dyDescent="0.25">
      <c r="E772" s="17" t="s">
        <v>81</v>
      </c>
      <c r="G772" s="17" t="str">
        <f>IF(STOCK!$E772&lt;STOCK!$F772,"rupture de stock","")</f>
        <v/>
      </c>
      <c r="H772" s="17" t="str">
        <f>IF(A772="","",SUMIF(FACTURE!A$10:A$40,A772,FACTURE!$C$10:$C$40))</f>
        <v/>
      </c>
      <c r="I772" s="17" t="str">
        <f t="shared" si="12"/>
        <v/>
      </c>
    </row>
    <row r="773" spans="5:9" x14ac:dyDescent="0.25">
      <c r="E773" s="17" t="s">
        <v>81</v>
      </c>
      <c r="G773" s="17" t="str">
        <f>IF(STOCK!$E773&lt;STOCK!$F773,"rupture de stock","")</f>
        <v/>
      </c>
      <c r="H773" s="17" t="str">
        <f>IF(A773="","",SUMIF(FACTURE!A$10:A$40,A773,FACTURE!$C$10:$C$40))</f>
        <v/>
      </c>
      <c r="I773" s="17" t="str">
        <f t="shared" si="12"/>
        <v/>
      </c>
    </row>
    <row r="774" spans="5:9" x14ac:dyDescent="0.25">
      <c r="E774" s="17" t="s">
        <v>81</v>
      </c>
      <c r="G774" s="17" t="str">
        <f>IF(STOCK!$E774&lt;STOCK!$F774,"rupture de stock","")</f>
        <v/>
      </c>
      <c r="H774" s="17" t="str">
        <f>IF(A774="","",SUMIF(FACTURE!A$10:A$40,A774,FACTURE!$C$10:$C$40))</f>
        <v/>
      </c>
      <c r="I774" s="17" t="str">
        <f t="shared" si="12"/>
        <v/>
      </c>
    </row>
    <row r="775" spans="5:9" x14ac:dyDescent="0.25">
      <c r="E775" s="17" t="s">
        <v>81</v>
      </c>
      <c r="G775" s="17" t="str">
        <f>IF(STOCK!$E775&lt;STOCK!$F775,"rupture de stock","")</f>
        <v/>
      </c>
      <c r="H775" s="17" t="str">
        <f>IF(A775="","",SUMIF(FACTURE!A$10:A$40,A775,FACTURE!$C$10:$C$40))</f>
        <v/>
      </c>
      <c r="I775" s="17" t="str">
        <f t="shared" si="12"/>
        <v/>
      </c>
    </row>
    <row r="776" spans="5:9" x14ac:dyDescent="0.25">
      <c r="E776" s="17" t="s">
        <v>81</v>
      </c>
      <c r="G776" s="17" t="str">
        <f>IF(STOCK!$E776&lt;STOCK!$F776,"rupture de stock","")</f>
        <v/>
      </c>
      <c r="H776" s="17" t="str">
        <f>IF(A776="","",SUMIF(FACTURE!A$10:A$40,A776,FACTURE!$C$10:$C$40))</f>
        <v/>
      </c>
      <c r="I776" s="17" t="str">
        <f t="shared" si="12"/>
        <v/>
      </c>
    </row>
    <row r="777" spans="5:9" x14ac:dyDescent="0.25">
      <c r="E777" s="17" t="s">
        <v>81</v>
      </c>
      <c r="G777" s="17" t="str">
        <f>IF(STOCK!$E777&lt;STOCK!$F777,"rupture de stock","")</f>
        <v/>
      </c>
      <c r="H777" s="17" t="str">
        <f>IF(A777="","",SUMIF(FACTURE!A$10:A$40,A777,FACTURE!$C$10:$C$40))</f>
        <v/>
      </c>
      <c r="I777" s="17" t="str">
        <f t="shared" si="12"/>
        <v/>
      </c>
    </row>
    <row r="778" spans="5:9" x14ac:dyDescent="0.25">
      <c r="E778" s="17" t="s">
        <v>81</v>
      </c>
      <c r="G778" s="17" t="str">
        <f>IF(STOCK!$E778&lt;STOCK!$F778,"rupture de stock","")</f>
        <v/>
      </c>
      <c r="H778" s="17" t="str">
        <f>IF(A778="","",SUMIF(FACTURE!A$10:A$40,A778,FACTURE!$C$10:$C$40))</f>
        <v/>
      </c>
      <c r="I778" s="17" t="str">
        <f t="shared" si="12"/>
        <v/>
      </c>
    </row>
    <row r="779" spans="5:9" x14ac:dyDescent="0.25">
      <c r="E779" s="17" t="s">
        <v>81</v>
      </c>
      <c r="G779" s="17" t="str">
        <f>IF(STOCK!$E779&lt;STOCK!$F779,"rupture de stock","")</f>
        <v/>
      </c>
      <c r="H779" s="17" t="str">
        <f>IF(A779="","",SUMIF(FACTURE!A$10:A$40,A779,FACTURE!$C$10:$C$40))</f>
        <v/>
      </c>
      <c r="I779" s="17" t="str">
        <f t="shared" si="12"/>
        <v/>
      </c>
    </row>
    <row r="780" spans="5:9" x14ac:dyDescent="0.25">
      <c r="E780" s="17" t="s">
        <v>81</v>
      </c>
      <c r="G780" s="17" t="str">
        <f>IF(STOCK!$E780&lt;STOCK!$F780,"rupture de stock","")</f>
        <v/>
      </c>
      <c r="H780" s="17" t="str">
        <f>IF(A780="","",SUMIF(FACTURE!A$10:A$40,A780,FACTURE!$C$10:$C$40))</f>
        <v/>
      </c>
      <c r="I780" s="17" t="str">
        <f t="shared" si="12"/>
        <v/>
      </c>
    </row>
    <row r="781" spans="5:9" x14ac:dyDescent="0.25">
      <c r="E781" s="17" t="s">
        <v>81</v>
      </c>
      <c r="G781" s="17" t="str">
        <f>IF(STOCK!$E781&lt;STOCK!$F781,"rupture de stock","")</f>
        <v/>
      </c>
      <c r="H781" s="17" t="str">
        <f>IF(A781="","",SUMIF(FACTURE!A$10:A$40,A781,FACTURE!$C$10:$C$40))</f>
        <v/>
      </c>
      <c r="I781" s="17" t="str">
        <f t="shared" si="12"/>
        <v/>
      </c>
    </row>
    <row r="782" spans="5:9" x14ac:dyDescent="0.25">
      <c r="E782" s="17" t="s">
        <v>81</v>
      </c>
      <c r="G782" s="17" t="str">
        <f>IF(STOCK!$E782&lt;STOCK!$F782,"rupture de stock","")</f>
        <v/>
      </c>
      <c r="H782" s="17" t="str">
        <f>IF(A782="","",SUMIF(FACTURE!A$10:A$40,A782,FACTURE!$C$10:$C$40))</f>
        <v/>
      </c>
      <c r="I782" s="17" t="str">
        <f t="shared" si="12"/>
        <v/>
      </c>
    </row>
    <row r="783" spans="5:9" x14ac:dyDescent="0.25">
      <c r="E783" s="17" t="s">
        <v>81</v>
      </c>
      <c r="G783" s="17" t="str">
        <f>IF(STOCK!$E783&lt;STOCK!$F783,"rupture de stock","")</f>
        <v/>
      </c>
      <c r="H783" s="17" t="str">
        <f>IF(A783="","",SUMIF(FACTURE!A$10:A$40,A783,FACTURE!$C$10:$C$40))</f>
        <v/>
      </c>
      <c r="I783" s="17" t="str">
        <f t="shared" si="12"/>
        <v/>
      </c>
    </row>
    <row r="784" spans="5:9" x14ac:dyDescent="0.25">
      <c r="E784" s="17" t="s">
        <v>81</v>
      </c>
      <c r="G784" s="17" t="str">
        <f>IF(STOCK!$E784&lt;STOCK!$F784,"rupture de stock","")</f>
        <v/>
      </c>
      <c r="H784" s="17" t="str">
        <f>IF(A784="","",SUMIF(FACTURE!A$10:A$40,A784,FACTURE!$C$10:$C$40))</f>
        <v/>
      </c>
      <c r="I784" s="17" t="str">
        <f t="shared" si="12"/>
        <v/>
      </c>
    </row>
    <row r="785" spans="5:9" x14ac:dyDescent="0.25">
      <c r="E785" s="17" t="s">
        <v>81</v>
      </c>
      <c r="G785" s="17" t="str">
        <f>IF(STOCK!$E785&lt;STOCK!$F785,"rupture de stock","")</f>
        <v/>
      </c>
      <c r="H785" s="17" t="str">
        <f>IF(A785="","",SUMIF(FACTURE!A$10:A$40,A785,FACTURE!$C$10:$C$40))</f>
        <v/>
      </c>
      <c r="I785" s="17" t="str">
        <f t="shared" si="12"/>
        <v/>
      </c>
    </row>
    <row r="786" spans="5:9" x14ac:dyDescent="0.25">
      <c r="E786" s="17" t="s">
        <v>81</v>
      </c>
      <c r="G786" s="17" t="str">
        <f>IF(STOCK!$E786&lt;STOCK!$F786,"rupture de stock","")</f>
        <v/>
      </c>
      <c r="H786" s="17" t="str">
        <f>IF(A786="","",SUMIF(FACTURE!A$10:A$40,A786,FACTURE!$C$10:$C$40))</f>
        <v/>
      </c>
      <c r="I786" s="17" t="str">
        <f t="shared" si="12"/>
        <v/>
      </c>
    </row>
    <row r="787" spans="5:9" x14ac:dyDescent="0.25">
      <c r="E787" s="17" t="s">
        <v>81</v>
      </c>
      <c r="G787" s="17" t="str">
        <f>IF(STOCK!$E787&lt;STOCK!$F787,"rupture de stock","")</f>
        <v/>
      </c>
      <c r="H787" s="17" t="str">
        <f>IF(A787="","",SUMIF(FACTURE!A$10:A$40,A787,FACTURE!$C$10:$C$40))</f>
        <v/>
      </c>
      <c r="I787" s="17" t="str">
        <f t="shared" si="12"/>
        <v/>
      </c>
    </row>
    <row r="788" spans="5:9" x14ac:dyDescent="0.25">
      <c r="E788" s="17" t="s">
        <v>81</v>
      </c>
      <c r="G788" s="17" t="str">
        <f>IF(STOCK!$E788&lt;STOCK!$F788,"rupture de stock","")</f>
        <v/>
      </c>
      <c r="H788" s="17" t="str">
        <f>IF(A788="","",SUMIF(FACTURE!A$10:A$40,A788,FACTURE!$C$10:$C$40))</f>
        <v/>
      </c>
      <c r="I788" s="17" t="str">
        <f t="shared" si="12"/>
        <v/>
      </c>
    </row>
    <row r="789" spans="5:9" x14ac:dyDescent="0.25">
      <c r="E789" s="17" t="s">
        <v>81</v>
      </c>
      <c r="G789" s="17" t="str">
        <f>IF(STOCK!$E789&lt;STOCK!$F789,"rupture de stock","")</f>
        <v/>
      </c>
      <c r="H789" s="17" t="str">
        <f>IF(A789="","",SUMIF(FACTURE!A$10:A$40,A789,FACTURE!$C$10:$C$40))</f>
        <v/>
      </c>
      <c r="I789" s="17" t="str">
        <f t="shared" si="12"/>
        <v/>
      </c>
    </row>
    <row r="790" spans="5:9" x14ac:dyDescent="0.25">
      <c r="E790" s="17" t="s">
        <v>81</v>
      </c>
      <c r="G790" s="17" t="str">
        <f>IF(STOCK!$E790&lt;STOCK!$F790,"rupture de stock","")</f>
        <v/>
      </c>
      <c r="H790" s="17" t="str">
        <f>IF(A790="","",SUMIF(FACTURE!A$10:A$40,A790,FACTURE!$C$10:$C$40))</f>
        <v/>
      </c>
      <c r="I790" s="17" t="str">
        <f t="shared" si="12"/>
        <v/>
      </c>
    </row>
    <row r="791" spans="5:9" x14ac:dyDescent="0.25">
      <c r="E791" s="17" t="s">
        <v>81</v>
      </c>
      <c r="G791" s="17" t="str">
        <f>IF(STOCK!$E791&lt;STOCK!$F791,"rupture de stock","")</f>
        <v/>
      </c>
      <c r="H791" s="17" t="str">
        <f>IF(A791="","",SUMIF(FACTURE!A$10:A$40,A791,FACTURE!$C$10:$C$40))</f>
        <v/>
      </c>
      <c r="I791" s="17" t="str">
        <f t="shared" si="12"/>
        <v/>
      </c>
    </row>
    <row r="792" spans="5:9" x14ac:dyDescent="0.25">
      <c r="E792" s="17" t="s">
        <v>81</v>
      </c>
      <c r="G792" s="17" t="str">
        <f>IF(STOCK!$E792&lt;STOCK!$F792,"rupture de stock","")</f>
        <v/>
      </c>
      <c r="H792" s="17" t="str">
        <f>IF(A792="","",SUMIF(FACTURE!A$10:A$40,A792,FACTURE!$C$10:$C$40))</f>
        <v/>
      </c>
      <c r="I792" s="17" t="str">
        <f t="shared" si="12"/>
        <v/>
      </c>
    </row>
    <row r="793" spans="5:9" x14ac:dyDescent="0.25">
      <c r="E793" s="17" t="s">
        <v>81</v>
      </c>
      <c r="G793" s="17" t="str">
        <f>IF(STOCK!$E793&lt;STOCK!$F793,"rupture de stock","")</f>
        <v/>
      </c>
      <c r="H793" s="17" t="str">
        <f>IF(A793="","",SUMIF(FACTURE!A$10:A$40,A793,FACTURE!$C$10:$C$40))</f>
        <v/>
      </c>
      <c r="I793" s="17" t="str">
        <f t="shared" si="12"/>
        <v/>
      </c>
    </row>
    <row r="794" spans="5:9" x14ac:dyDescent="0.25">
      <c r="E794" s="17" t="s">
        <v>81</v>
      </c>
      <c r="G794" s="17" t="str">
        <f>IF(STOCK!$E794&lt;STOCK!$F794,"rupture de stock","")</f>
        <v/>
      </c>
      <c r="H794" s="17" t="str">
        <f>IF(A794="","",SUMIF(FACTURE!A$10:A$40,A794,FACTURE!$C$10:$C$40))</f>
        <v/>
      </c>
      <c r="I794" s="17" t="str">
        <f t="shared" si="12"/>
        <v/>
      </c>
    </row>
    <row r="795" spans="5:9" x14ac:dyDescent="0.25">
      <c r="E795" s="17" t="s">
        <v>81</v>
      </c>
      <c r="G795" s="17" t="str">
        <f>IF(STOCK!$E795&lt;STOCK!$F795,"rupture de stock","")</f>
        <v/>
      </c>
      <c r="H795" s="17" t="str">
        <f>IF(A795="","",SUMIF(FACTURE!A$10:A$40,A795,FACTURE!$C$10:$C$40))</f>
        <v/>
      </c>
      <c r="I795" s="17" t="str">
        <f t="shared" si="12"/>
        <v/>
      </c>
    </row>
    <row r="796" spans="5:9" x14ac:dyDescent="0.25">
      <c r="E796" s="17" t="s">
        <v>81</v>
      </c>
      <c r="G796" s="17" t="str">
        <f>IF(STOCK!$E796&lt;STOCK!$F796,"rupture de stock","")</f>
        <v/>
      </c>
      <c r="H796" s="17" t="str">
        <f>IF(A796="","",SUMIF(FACTURE!A$10:A$40,A796,FACTURE!$C$10:$C$40))</f>
        <v/>
      </c>
      <c r="I796" s="17" t="str">
        <f t="shared" si="12"/>
        <v/>
      </c>
    </row>
    <row r="797" spans="5:9" x14ac:dyDescent="0.25">
      <c r="E797" s="17" t="s">
        <v>81</v>
      </c>
      <c r="G797" s="17" t="str">
        <f>IF(STOCK!$E797&lt;STOCK!$F797,"rupture de stock","")</f>
        <v/>
      </c>
      <c r="H797" s="17" t="str">
        <f>IF(A797="","",SUMIF(FACTURE!A$10:A$40,A797,FACTURE!$C$10:$C$40))</f>
        <v/>
      </c>
      <c r="I797" s="17" t="str">
        <f t="shared" si="12"/>
        <v/>
      </c>
    </row>
    <row r="798" spans="5:9" x14ac:dyDescent="0.25">
      <c r="E798" s="17" t="s">
        <v>81</v>
      </c>
      <c r="G798" s="17" t="str">
        <f>IF(STOCK!$E798&lt;STOCK!$F798,"rupture de stock","")</f>
        <v/>
      </c>
      <c r="H798" s="17" t="str">
        <f>IF(A798="","",SUMIF(FACTURE!A$10:A$40,A798,FACTURE!$C$10:$C$40))</f>
        <v/>
      </c>
      <c r="I798" s="17" t="str">
        <f t="shared" si="12"/>
        <v/>
      </c>
    </row>
    <row r="799" spans="5:9" x14ac:dyDescent="0.25">
      <c r="E799" s="17" t="s">
        <v>81</v>
      </c>
      <c r="G799" s="17" t="str">
        <f>IF(STOCK!$E799&lt;STOCK!$F799,"rupture de stock","")</f>
        <v/>
      </c>
      <c r="H799" s="17" t="str">
        <f>IF(A799="","",SUMIF(FACTURE!A$10:A$40,A799,FACTURE!$C$10:$C$40))</f>
        <v/>
      </c>
      <c r="I799" s="17" t="str">
        <f t="shared" si="12"/>
        <v/>
      </c>
    </row>
    <row r="800" spans="5:9" x14ac:dyDescent="0.25">
      <c r="E800" s="17" t="s">
        <v>81</v>
      </c>
      <c r="G800" s="17" t="str">
        <f>IF(STOCK!$E800&lt;STOCK!$F800,"rupture de stock","")</f>
        <v/>
      </c>
      <c r="H800" s="17" t="str">
        <f>IF(A800="","",SUMIF(FACTURE!A$10:A$40,A800,FACTURE!$C$10:$C$40))</f>
        <v/>
      </c>
      <c r="I800" s="17" t="str">
        <f t="shared" si="12"/>
        <v/>
      </c>
    </row>
    <row r="801" spans="5:9" x14ac:dyDescent="0.25">
      <c r="E801" s="17" t="s">
        <v>81</v>
      </c>
      <c r="G801" s="17" t="str">
        <f>IF(STOCK!$E801&lt;STOCK!$F801,"rupture de stock","")</f>
        <v/>
      </c>
      <c r="H801" s="17" t="str">
        <f>IF(A801="","",SUMIF(FACTURE!A$10:A$40,A801,FACTURE!$C$10:$C$40))</f>
        <v/>
      </c>
      <c r="I801" s="17" t="str">
        <f t="shared" si="12"/>
        <v/>
      </c>
    </row>
    <row r="802" spans="5:9" x14ac:dyDescent="0.25">
      <c r="E802" s="17" t="s">
        <v>81</v>
      </c>
      <c r="G802" s="17" t="str">
        <f>IF(STOCK!$E802&lt;STOCK!$F802,"rupture de stock","")</f>
        <v/>
      </c>
      <c r="H802" s="17" t="str">
        <f>IF(A802="","",SUMIF(FACTURE!A$10:A$40,A802,FACTURE!$C$10:$C$40))</f>
        <v/>
      </c>
      <c r="I802" s="17" t="str">
        <f t="shared" si="12"/>
        <v/>
      </c>
    </row>
    <row r="803" spans="5:9" x14ac:dyDescent="0.25">
      <c r="E803" s="17" t="s">
        <v>81</v>
      </c>
      <c r="G803" s="17" t="str">
        <f>IF(STOCK!$E803&lt;STOCK!$F803,"rupture de stock","")</f>
        <v/>
      </c>
      <c r="H803" s="17" t="str">
        <f>IF(A803="","",SUMIF(FACTURE!A$10:A$40,A803,FACTURE!$C$10:$C$40))</f>
        <v/>
      </c>
      <c r="I803" s="17" t="str">
        <f t="shared" si="12"/>
        <v/>
      </c>
    </row>
    <row r="804" spans="5:9" x14ac:dyDescent="0.25">
      <c r="E804" s="17" t="s">
        <v>81</v>
      </c>
      <c r="G804" s="17" t="str">
        <f>IF(STOCK!$E804&lt;STOCK!$F804,"rupture de stock","")</f>
        <v/>
      </c>
      <c r="H804" s="17" t="str">
        <f>IF(A804="","",SUMIF(FACTURE!A$10:A$40,A804,FACTURE!$C$10:$C$40))</f>
        <v/>
      </c>
      <c r="I804" s="17" t="str">
        <f t="shared" si="12"/>
        <v/>
      </c>
    </row>
    <row r="805" spans="5:9" x14ac:dyDescent="0.25">
      <c r="E805" s="17" t="s">
        <v>81</v>
      </c>
      <c r="G805" s="17" t="str">
        <f>IF(STOCK!$E805&lt;STOCK!$F805,"rupture de stock","")</f>
        <v/>
      </c>
      <c r="H805" s="17" t="str">
        <f>IF(A805="","",SUMIF(FACTURE!A$10:A$40,A805,FACTURE!$C$10:$C$40))</f>
        <v/>
      </c>
      <c r="I805" s="17" t="str">
        <f t="shared" si="12"/>
        <v/>
      </c>
    </row>
    <row r="806" spans="5:9" x14ac:dyDescent="0.25">
      <c r="E806" s="17" t="s">
        <v>81</v>
      </c>
      <c r="G806" s="17" t="str">
        <f>IF(STOCK!$E806&lt;STOCK!$F806,"rupture de stock","")</f>
        <v/>
      </c>
      <c r="H806" s="17" t="str">
        <f>IF(A806="","",SUMIF(FACTURE!A$10:A$40,A806,FACTURE!$C$10:$C$40))</f>
        <v/>
      </c>
      <c r="I806" s="17" t="str">
        <f t="shared" si="12"/>
        <v/>
      </c>
    </row>
    <row r="807" spans="5:9" x14ac:dyDescent="0.25">
      <c r="E807" s="17" t="s">
        <v>81</v>
      </c>
      <c r="G807" s="17" t="str">
        <f>IF(STOCK!$E807&lt;STOCK!$F807,"rupture de stock","")</f>
        <v/>
      </c>
      <c r="H807" s="17" t="str">
        <f>IF(A807="","",SUMIF(FACTURE!A$10:A$40,A807,FACTURE!$C$10:$C$40))</f>
        <v/>
      </c>
      <c r="I807" s="17" t="str">
        <f t="shared" si="12"/>
        <v/>
      </c>
    </row>
    <row r="808" spans="5:9" x14ac:dyDescent="0.25">
      <c r="E808" s="17" t="s">
        <v>81</v>
      </c>
      <c r="G808" s="17" t="str">
        <f>IF(STOCK!$E808&lt;STOCK!$F808,"rupture de stock","")</f>
        <v/>
      </c>
      <c r="H808" s="17" t="str">
        <f>IF(A808="","",SUMIF(FACTURE!A$10:A$40,A808,FACTURE!$C$10:$C$40))</f>
        <v/>
      </c>
      <c r="I808" s="17" t="str">
        <f t="shared" si="12"/>
        <v/>
      </c>
    </row>
    <row r="809" spans="5:9" x14ac:dyDescent="0.25">
      <c r="E809" s="17" t="s">
        <v>81</v>
      </c>
      <c r="G809" s="17" t="str">
        <f>IF(STOCK!$E809&lt;STOCK!$F809,"rupture de stock","")</f>
        <v/>
      </c>
      <c r="H809" s="17" t="str">
        <f>IF(A809="","",SUMIF(FACTURE!A$10:A$40,A809,FACTURE!$C$10:$C$40))</f>
        <v/>
      </c>
      <c r="I809" s="17" t="str">
        <f t="shared" si="12"/>
        <v/>
      </c>
    </row>
    <row r="810" spans="5:9" x14ac:dyDescent="0.25">
      <c r="E810" s="17" t="s">
        <v>81</v>
      </c>
      <c r="G810" s="17" t="str">
        <f>IF(STOCK!$E810&lt;STOCK!$F810,"rupture de stock","")</f>
        <v/>
      </c>
      <c r="H810" s="17" t="str">
        <f>IF(A810="","",SUMIF(FACTURE!A$10:A$40,A810,FACTURE!$C$10:$C$40))</f>
        <v/>
      </c>
      <c r="I810" s="17" t="str">
        <f t="shared" si="12"/>
        <v/>
      </c>
    </row>
    <row r="811" spans="5:9" x14ac:dyDescent="0.25">
      <c r="E811" s="17" t="s">
        <v>81</v>
      </c>
      <c r="G811" s="17" t="str">
        <f>IF(STOCK!$E811&lt;STOCK!$F811,"rupture de stock","")</f>
        <v/>
      </c>
      <c r="H811" s="17" t="str">
        <f>IF(A811="","",SUMIF(FACTURE!A$10:A$40,A811,FACTURE!$C$10:$C$40))</f>
        <v/>
      </c>
      <c r="I811" s="17" t="str">
        <f t="shared" si="12"/>
        <v/>
      </c>
    </row>
    <row r="812" spans="5:9" x14ac:dyDescent="0.25">
      <c r="E812" s="17" t="s">
        <v>81</v>
      </c>
      <c r="G812" s="17" t="str">
        <f>IF(STOCK!$E812&lt;STOCK!$F812,"rupture de stock","")</f>
        <v/>
      </c>
      <c r="H812" s="17" t="str">
        <f>IF(A812="","",SUMIF(FACTURE!A$10:A$40,A812,FACTURE!$C$10:$C$40))</f>
        <v/>
      </c>
      <c r="I812" s="17" t="str">
        <f t="shared" si="12"/>
        <v/>
      </c>
    </row>
    <row r="813" spans="5:9" x14ac:dyDescent="0.25">
      <c r="E813" s="17" t="s">
        <v>81</v>
      </c>
      <c r="G813" s="17" t="str">
        <f>IF(STOCK!$E813&lt;STOCK!$F813,"rupture de stock","")</f>
        <v/>
      </c>
      <c r="H813" s="17" t="str">
        <f>IF(A813="","",SUMIF(FACTURE!A$10:A$40,A813,FACTURE!$C$10:$C$40))</f>
        <v/>
      </c>
      <c r="I813" s="17" t="str">
        <f t="shared" si="12"/>
        <v/>
      </c>
    </row>
    <row r="814" spans="5:9" x14ac:dyDescent="0.25">
      <c r="E814" s="17" t="s">
        <v>81</v>
      </c>
      <c r="G814" s="17" t="str">
        <f>IF(STOCK!$E814&lt;STOCK!$F814,"rupture de stock","")</f>
        <v/>
      </c>
      <c r="H814" s="17" t="str">
        <f>IF(A814="","",SUMIF(FACTURE!A$10:A$40,A814,FACTURE!$C$10:$C$40))</f>
        <v/>
      </c>
      <c r="I814" s="17" t="str">
        <f t="shared" si="12"/>
        <v/>
      </c>
    </row>
    <row r="815" spans="5:9" x14ac:dyDescent="0.25">
      <c r="E815" s="17" t="s">
        <v>81</v>
      </c>
      <c r="G815" s="17" t="str">
        <f>IF(STOCK!$E815&lt;STOCK!$F815,"rupture de stock","")</f>
        <v/>
      </c>
      <c r="H815" s="17" t="str">
        <f>IF(A815="","",SUMIF(FACTURE!A$10:A$40,A815,FACTURE!$C$10:$C$40))</f>
        <v/>
      </c>
      <c r="I815" s="17" t="str">
        <f t="shared" si="12"/>
        <v/>
      </c>
    </row>
    <row r="816" spans="5:9" x14ac:dyDescent="0.25">
      <c r="E816" s="17" t="s">
        <v>81</v>
      </c>
      <c r="G816" s="17" t="str">
        <f>IF(STOCK!$E816&lt;STOCK!$F816,"rupture de stock","")</f>
        <v/>
      </c>
      <c r="H816" s="17" t="str">
        <f>IF(A816="","",SUMIF(FACTURE!A$10:A$40,A816,FACTURE!$C$10:$C$40))</f>
        <v/>
      </c>
      <c r="I816" s="17" t="str">
        <f t="shared" si="12"/>
        <v/>
      </c>
    </row>
    <row r="817" spans="5:9" x14ac:dyDescent="0.25">
      <c r="E817" s="17" t="s">
        <v>81</v>
      </c>
      <c r="G817" s="17" t="str">
        <f>IF(STOCK!$E817&lt;STOCK!$F817,"rupture de stock","")</f>
        <v/>
      </c>
      <c r="H817" s="17" t="str">
        <f>IF(A817="","",SUMIF(FACTURE!A$10:A$40,A817,FACTURE!$C$10:$C$40))</f>
        <v/>
      </c>
      <c r="I817" s="17" t="str">
        <f t="shared" si="12"/>
        <v/>
      </c>
    </row>
    <row r="818" spans="5:9" x14ac:dyDescent="0.25">
      <c r="E818" s="17" t="s">
        <v>81</v>
      </c>
      <c r="G818" s="17" t="str">
        <f>IF(STOCK!$E818&lt;STOCK!$F818,"rupture de stock","")</f>
        <v/>
      </c>
      <c r="H818" s="17" t="str">
        <f>IF(A818="","",SUMIF(FACTURE!A$10:A$40,A818,FACTURE!$C$10:$C$40))</f>
        <v/>
      </c>
      <c r="I818" s="17" t="str">
        <f t="shared" si="12"/>
        <v/>
      </c>
    </row>
    <row r="819" spans="5:9" x14ac:dyDescent="0.25">
      <c r="E819" s="17" t="s">
        <v>81</v>
      </c>
      <c r="G819" s="17" t="str">
        <f>IF(STOCK!$E819&lt;STOCK!$F819,"rupture de stock","")</f>
        <v/>
      </c>
      <c r="H819" s="17" t="str">
        <f>IF(A819="","",SUMIF(FACTURE!A$10:A$40,A819,FACTURE!$C$10:$C$40))</f>
        <v/>
      </c>
      <c r="I819" s="17" t="str">
        <f t="shared" si="12"/>
        <v/>
      </c>
    </row>
    <row r="820" spans="5:9" x14ac:dyDescent="0.25">
      <c r="E820" s="17" t="s">
        <v>81</v>
      </c>
      <c r="G820" s="17" t="str">
        <f>IF(STOCK!$E820&lt;STOCK!$F820,"rupture de stock","")</f>
        <v/>
      </c>
      <c r="H820" s="17" t="str">
        <f>IF(A820="","",SUMIF(FACTURE!A$10:A$40,A820,FACTURE!$C$10:$C$40))</f>
        <v/>
      </c>
      <c r="I820" s="17" t="str">
        <f t="shared" si="12"/>
        <v/>
      </c>
    </row>
    <row r="821" spans="5:9" x14ac:dyDescent="0.25">
      <c r="E821" s="17" t="s">
        <v>81</v>
      </c>
      <c r="G821" s="17" t="str">
        <f>IF(STOCK!$E821&lt;STOCK!$F821,"rupture de stock","")</f>
        <v/>
      </c>
      <c r="H821" s="17" t="str">
        <f>IF(A821="","",SUMIF(FACTURE!A$10:A$40,A821,FACTURE!$C$10:$C$40))</f>
        <v/>
      </c>
      <c r="I821" s="17" t="str">
        <f t="shared" si="12"/>
        <v/>
      </c>
    </row>
    <row r="822" spans="5:9" x14ac:dyDescent="0.25">
      <c r="E822" s="17" t="s">
        <v>81</v>
      </c>
      <c r="G822" s="17" t="str">
        <f>IF(STOCK!$E822&lt;STOCK!$F822,"rupture de stock","")</f>
        <v/>
      </c>
      <c r="H822" s="17" t="str">
        <f>IF(A822="","",SUMIF(FACTURE!A$10:A$40,A822,FACTURE!$C$10:$C$40))</f>
        <v/>
      </c>
      <c r="I822" s="17" t="str">
        <f t="shared" si="12"/>
        <v/>
      </c>
    </row>
    <row r="823" spans="5:9" x14ac:dyDescent="0.25">
      <c r="E823" s="17" t="s">
        <v>81</v>
      </c>
      <c r="G823" s="17" t="str">
        <f>IF(STOCK!$E823&lt;STOCK!$F823,"rupture de stock","")</f>
        <v/>
      </c>
      <c r="H823" s="17" t="str">
        <f>IF(A823="","",SUMIF(FACTURE!A$10:A$40,A823,FACTURE!$C$10:$C$40))</f>
        <v/>
      </c>
      <c r="I823" s="17" t="str">
        <f t="shared" si="12"/>
        <v/>
      </c>
    </row>
    <row r="824" spans="5:9" x14ac:dyDescent="0.25">
      <c r="E824" s="17" t="s">
        <v>81</v>
      </c>
      <c r="G824" s="17" t="str">
        <f>IF(STOCK!$E824&lt;STOCK!$F824,"rupture de stock","")</f>
        <v/>
      </c>
      <c r="H824" s="17" t="str">
        <f>IF(A824="","",SUMIF(FACTURE!A$10:A$40,A824,FACTURE!$C$10:$C$40))</f>
        <v/>
      </c>
      <c r="I824" s="17" t="str">
        <f t="shared" si="12"/>
        <v/>
      </c>
    </row>
    <row r="825" spans="5:9" x14ac:dyDescent="0.25">
      <c r="E825" s="17" t="s">
        <v>81</v>
      </c>
      <c r="G825" s="17" t="str">
        <f>IF(STOCK!$E825&lt;STOCK!$F825,"rupture de stock","")</f>
        <v/>
      </c>
      <c r="H825" s="17" t="str">
        <f>IF(A825="","",SUMIF(FACTURE!A$10:A$40,A825,FACTURE!$C$10:$C$40))</f>
        <v/>
      </c>
      <c r="I825" s="17" t="str">
        <f t="shared" si="12"/>
        <v/>
      </c>
    </row>
    <row r="826" spans="5:9" x14ac:dyDescent="0.25">
      <c r="E826" s="17" t="s">
        <v>81</v>
      </c>
      <c r="G826" s="17" t="str">
        <f>IF(STOCK!$E826&lt;STOCK!$F826,"rupture de stock","")</f>
        <v/>
      </c>
      <c r="H826" s="17" t="str">
        <f>IF(A826="","",SUMIF(FACTURE!A$10:A$40,A826,FACTURE!$C$10:$C$40))</f>
        <v/>
      </c>
      <c r="I826" s="17" t="str">
        <f t="shared" si="12"/>
        <v/>
      </c>
    </row>
    <row r="827" spans="5:9" x14ac:dyDescent="0.25">
      <c r="E827" s="17" t="s">
        <v>81</v>
      </c>
      <c r="G827" s="17" t="str">
        <f>IF(STOCK!$E827&lt;STOCK!$F827,"rupture de stock","")</f>
        <v/>
      </c>
      <c r="H827" s="17" t="str">
        <f>IF(A827="","",SUMIF(FACTURE!A$10:A$40,A827,FACTURE!$C$10:$C$40))</f>
        <v/>
      </c>
      <c r="I827" s="17" t="str">
        <f t="shared" si="12"/>
        <v/>
      </c>
    </row>
    <row r="828" spans="5:9" x14ac:dyDescent="0.25">
      <c r="E828" s="17" t="s">
        <v>81</v>
      </c>
      <c r="G828" s="17" t="str">
        <f>IF(STOCK!$E828&lt;STOCK!$F828,"rupture de stock","")</f>
        <v/>
      </c>
      <c r="H828" s="17" t="str">
        <f>IF(A828="","",SUMIF(FACTURE!A$10:A$40,A828,FACTURE!$C$10:$C$40))</f>
        <v/>
      </c>
      <c r="I828" s="17" t="str">
        <f t="shared" si="12"/>
        <v/>
      </c>
    </row>
    <row r="829" spans="5:9" x14ac:dyDescent="0.25">
      <c r="E829" s="17" t="s">
        <v>81</v>
      </c>
      <c r="G829" s="17" t="str">
        <f>IF(STOCK!$E829&lt;STOCK!$F829,"rupture de stock","")</f>
        <v/>
      </c>
      <c r="H829" s="17" t="str">
        <f>IF(A829="","",SUMIF(FACTURE!A$10:A$40,A829,FACTURE!$C$10:$C$40))</f>
        <v/>
      </c>
      <c r="I829" s="17" t="str">
        <f t="shared" si="12"/>
        <v/>
      </c>
    </row>
    <row r="830" spans="5:9" x14ac:dyDescent="0.25">
      <c r="E830" s="17" t="s">
        <v>81</v>
      </c>
      <c r="G830" s="17" t="str">
        <f>IF(STOCK!$E830&lt;STOCK!$F830,"rupture de stock","")</f>
        <v/>
      </c>
      <c r="H830" s="17" t="str">
        <f>IF(A830="","",SUMIF(FACTURE!A$10:A$40,A830,FACTURE!$C$10:$C$40))</f>
        <v/>
      </c>
      <c r="I830" s="17" t="str">
        <f t="shared" si="12"/>
        <v/>
      </c>
    </row>
    <row r="831" spans="5:9" x14ac:dyDescent="0.25">
      <c r="E831" s="17" t="s">
        <v>81</v>
      </c>
      <c r="G831" s="17" t="str">
        <f>IF(STOCK!$E831&lt;STOCK!$F831,"rupture de stock","")</f>
        <v/>
      </c>
      <c r="H831" s="17" t="str">
        <f>IF(A831="","",SUMIF(FACTURE!A$10:A$40,A831,FACTURE!$C$10:$C$40))</f>
        <v/>
      </c>
      <c r="I831" s="17" t="str">
        <f t="shared" si="12"/>
        <v/>
      </c>
    </row>
    <row r="832" spans="5:9" x14ac:dyDescent="0.25">
      <c r="E832" s="17" t="s">
        <v>81</v>
      </c>
      <c r="G832" s="17" t="str">
        <f>IF(STOCK!$E832&lt;STOCK!$F832,"rupture de stock","")</f>
        <v/>
      </c>
      <c r="H832" s="17" t="str">
        <f>IF(A832="","",SUMIF(FACTURE!A$10:A$40,A832,FACTURE!$C$10:$C$40))</f>
        <v/>
      </c>
      <c r="I832" s="17" t="str">
        <f t="shared" si="12"/>
        <v/>
      </c>
    </row>
    <row r="833" spans="5:9" x14ac:dyDescent="0.25">
      <c r="E833" s="17" t="s">
        <v>81</v>
      </c>
      <c r="G833" s="17" t="str">
        <f>IF(STOCK!$E833&lt;STOCK!$F833,"rupture de stock","")</f>
        <v/>
      </c>
      <c r="H833" s="17" t="str">
        <f>IF(A833="","",SUMIF(FACTURE!A$10:A$40,A833,FACTURE!$C$10:$C$40))</f>
        <v/>
      </c>
      <c r="I833" s="17" t="str">
        <f t="shared" si="12"/>
        <v/>
      </c>
    </row>
    <row r="834" spans="5:9" x14ac:dyDescent="0.25">
      <c r="E834" s="17" t="s">
        <v>81</v>
      </c>
      <c r="G834" s="17" t="str">
        <f>IF(STOCK!$E834&lt;STOCK!$F834,"rupture de stock","")</f>
        <v/>
      </c>
      <c r="H834" s="17" t="str">
        <f>IF(A834="","",SUMIF(FACTURE!A$10:A$40,A834,FACTURE!$C$10:$C$40))</f>
        <v/>
      </c>
      <c r="I834" s="17" t="str">
        <f t="shared" si="12"/>
        <v/>
      </c>
    </row>
    <row r="835" spans="5:9" x14ac:dyDescent="0.25">
      <c r="E835" s="17" t="s">
        <v>81</v>
      </c>
      <c r="G835" s="17" t="str">
        <f>IF(STOCK!$E835&lt;STOCK!$F835,"rupture de stock","")</f>
        <v/>
      </c>
      <c r="H835" s="17" t="str">
        <f>IF(A835="","",SUMIF(FACTURE!A$10:A$40,A835,FACTURE!$C$10:$C$40))</f>
        <v/>
      </c>
      <c r="I835" s="17" t="str">
        <f t="shared" ref="I835:I898" si="13">IF(A835="","",E835-H835)</f>
        <v/>
      </c>
    </row>
    <row r="836" spans="5:9" x14ac:dyDescent="0.25">
      <c r="E836" s="17" t="s">
        <v>81</v>
      </c>
      <c r="G836" s="17" t="str">
        <f>IF(STOCK!$E836&lt;STOCK!$F836,"rupture de stock","")</f>
        <v/>
      </c>
      <c r="H836" s="17" t="str">
        <f>IF(A836="","",SUMIF(FACTURE!A$10:A$40,A836,FACTURE!$C$10:$C$40))</f>
        <v/>
      </c>
      <c r="I836" s="17" t="str">
        <f t="shared" si="13"/>
        <v/>
      </c>
    </row>
    <row r="837" spans="5:9" x14ac:dyDescent="0.25">
      <c r="E837" s="17" t="s">
        <v>81</v>
      </c>
      <c r="G837" s="17" t="str">
        <f>IF(STOCK!$E837&lt;STOCK!$F837,"rupture de stock","")</f>
        <v/>
      </c>
      <c r="H837" s="17" t="str">
        <f>IF(A837="","",SUMIF(FACTURE!A$10:A$40,A837,FACTURE!$C$10:$C$40))</f>
        <v/>
      </c>
      <c r="I837" s="17" t="str">
        <f t="shared" si="13"/>
        <v/>
      </c>
    </row>
    <row r="838" spans="5:9" x14ac:dyDescent="0.25">
      <c r="E838" s="17" t="s">
        <v>81</v>
      </c>
      <c r="G838" s="17" t="str">
        <f>IF(STOCK!$E838&lt;STOCK!$F838,"rupture de stock","")</f>
        <v/>
      </c>
      <c r="H838" s="17" t="str">
        <f>IF(A838="","",SUMIF(FACTURE!A$10:A$40,A838,FACTURE!$C$10:$C$40))</f>
        <v/>
      </c>
      <c r="I838" s="17" t="str">
        <f t="shared" si="13"/>
        <v/>
      </c>
    </row>
    <row r="839" spans="5:9" x14ac:dyDescent="0.25">
      <c r="E839" s="17" t="s">
        <v>81</v>
      </c>
      <c r="G839" s="17" t="str">
        <f>IF(STOCK!$E839&lt;STOCK!$F839,"rupture de stock","")</f>
        <v/>
      </c>
      <c r="H839" s="17" t="str">
        <f>IF(A839="","",SUMIF(FACTURE!A$10:A$40,A839,FACTURE!$C$10:$C$40))</f>
        <v/>
      </c>
      <c r="I839" s="17" t="str">
        <f t="shared" si="13"/>
        <v/>
      </c>
    </row>
    <row r="840" spans="5:9" x14ac:dyDescent="0.25">
      <c r="E840" s="17" t="s">
        <v>81</v>
      </c>
      <c r="G840" s="17" t="str">
        <f>IF(STOCK!$E840&lt;STOCK!$F840,"rupture de stock","")</f>
        <v/>
      </c>
      <c r="H840" s="17" t="str">
        <f>IF(A840="","",SUMIF(FACTURE!A$10:A$40,A840,FACTURE!$C$10:$C$40))</f>
        <v/>
      </c>
      <c r="I840" s="17" t="str">
        <f t="shared" si="13"/>
        <v/>
      </c>
    </row>
    <row r="841" spans="5:9" x14ac:dyDescent="0.25">
      <c r="E841" s="17" t="s">
        <v>81</v>
      </c>
      <c r="G841" s="17" t="str">
        <f>IF(STOCK!$E841&lt;STOCK!$F841,"rupture de stock","")</f>
        <v/>
      </c>
      <c r="H841" s="17" t="str">
        <f>IF(A841="","",SUMIF(FACTURE!A$10:A$40,A841,FACTURE!$C$10:$C$40))</f>
        <v/>
      </c>
      <c r="I841" s="17" t="str">
        <f t="shared" si="13"/>
        <v/>
      </c>
    </row>
    <row r="842" spans="5:9" x14ac:dyDescent="0.25">
      <c r="E842" s="17" t="s">
        <v>81</v>
      </c>
      <c r="G842" s="17" t="str">
        <f>IF(STOCK!$E842&lt;STOCK!$F842,"rupture de stock","")</f>
        <v/>
      </c>
      <c r="H842" s="17" t="str">
        <f>IF(A842="","",SUMIF(FACTURE!A$10:A$40,A842,FACTURE!$C$10:$C$40))</f>
        <v/>
      </c>
      <c r="I842" s="17" t="str">
        <f t="shared" si="13"/>
        <v/>
      </c>
    </row>
    <row r="843" spans="5:9" x14ac:dyDescent="0.25">
      <c r="E843" s="17" t="s">
        <v>81</v>
      </c>
      <c r="G843" s="17" t="str">
        <f>IF(STOCK!$E843&lt;STOCK!$F843,"rupture de stock","")</f>
        <v/>
      </c>
      <c r="H843" s="17" t="str">
        <f>IF(A843="","",SUMIF(FACTURE!A$10:A$40,A843,FACTURE!$C$10:$C$40))</f>
        <v/>
      </c>
      <c r="I843" s="17" t="str">
        <f t="shared" si="13"/>
        <v/>
      </c>
    </row>
    <row r="844" spans="5:9" x14ac:dyDescent="0.25">
      <c r="E844" s="17" t="s">
        <v>81</v>
      </c>
      <c r="G844" s="17" t="str">
        <f>IF(STOCK!$E844&lt;STOCK!$F844,"rupture de stock","")</f>
        <v/>
      </c>
      <c r="H844" s="17" t="str">
        <f>IF(A844="","",SUMIF(FACTURE!A$10:A$40,A844,FACTURE!$C$10:$C$40))</f>
        <v/>
      </c>
      <c r="I844" s="17" t="str">
        <f t="shared" si="13"/>
        <v/>
      </c>
    </row>
    <row r="845" spans="5:9" x14ac:dyDescent="0.25">
      <c r="E845" s="17" t="s">
        <v>81</v>
      </c>
      <c r="G845" s="17" t="str">
        <f>IF(STOCK!$E845&lt;STOCK!$F845,"rupture de stock","")</f>
        <v/>
      </c>
      <c r="H845" s="17" t="str">
        <f>IF(A845="","",SUMIF(FACTURE!A$10:A$40,A845,FACTURE!$C$10:$C$40))</f>
        <v/>
      </c>
      <c r="I845" s="17" t="str">
        <f t="shared" si="13"/>
        <v/>
      </c>
    </row>
    <row r="846" spans="5:9" x14ac:dyDescent="0.25">
      <c r="E846" s="17" t="s">
        <v>81</v>
      </c>
      <c r="G846" s="17" t="str">
        <f>IF(STOCK!$E846&lt;STOCK!$F846,"rupture de stock","")</f>
        <v/>
      </c>
      <c r="H846" s="17" t="str">
        <f>IF(A846="","",SUMIF(FACTURE!A$10:A$40,A846,FACTURE!$C$10:$C$40))</f>
        <v/>
      </c>
      <c r="I846" s="17" t="str">
        <f t="shared" si="13"/>
        <v/>
      </c>
    </row>
    <row r="847" spans="5:9" x14ac:dyDescent="0.25">
      <c r="E847" s="17" t="s">
        <v>81</v>
      </c>
      <c r="G847" s="17" t="str">
        <f>IF(STOCK!$E847&lt;STOCK!$F847,"rupture de stock","")</f>
        <v/>
      </c>
      <c r="H847" s="17" t="str">
        <f>IF(A847="","",SUMIF(FACTURE!A$10:A$40,A847,FACTURE!$C$10:$C$40))</f>
        <v/>
      </c>
      <c r="I847" s="17" t="str">
        <f t="shared" si="13"/>
        <v/>
      </c>
    </row>
    <row r="848" spans="5:9" x14ac:dyDescent="0.25">
      <c r="E848" s="17" t="s">
        <v>81</v>
      </c>
      <c r="G848" s="17" t="str">
        <f>IF(STOCK!$E848&lt;STOCK!$F848,"rupture de stock","")</f>
        <v/>
      </c>
      <c r="H848" s="17" t="str">
        <f>IF(A848="","",SUMIF(FACTURE!A$10:A$40,A848,FACTURE!$C$10:$C$40))</f>
        <v/>
      </c>
      <c r="I848" s="17" t="str">
        <f t="shared" si="13"/>
        <v/>
      </c>
    </row>
    <row r="849" spans="5:9" x14ac:dyDescent="0.25">
      <c r="E849" s="17" t="s">
        <v>81</v>
      </c>
      <c r="G849" s="17" t="str">
        <f>IF(STOCK!$E849&lt;STOCK!$F849,"rupture de stock","")</f>
        <v/>
      </c>
      <c r="H849" s="17" t="str">
        <f>IF(A849="","",SUMIF(FACTURE!A$10:A$40,A849,FACTURE!$C$10:$C$40))</f>
        <v/>
      </c>
      <c r="I849" s="17" t="str">
        <f t="shared" si="13"/>
        <v/>
      </c>
    </row>
    <row r="850" spans="5:9" x14ac:dyDescent="0.25">
      <c r="E850" s="17" t="s">
        <v>81</v>
      </c>
      <c r="G850" s="17" t="str">
        <f>IF(STOCK!$E850&lt;STOCK!$F850,"rupture de stock","")</f>
        <v/>
      </c>
      <c r="H850" s="17" t="str">
        <f>IF(A850="","",SUMIF(FACTURE!A$10:A$40,A850,FACTURE!$C$10:$C$40))</f>
        <v/>
      </c>
      <c r="I850" s="17" t="str">
        <f t="shared" si="13"/>
        <v/>
      </c>
    </row>
    <row r="851" spans="5:9" x14ac:dyDescent="0.25">
      <c r="E851" s="17" t="s">
        <v>81</v>
      </c>
      <c r="G851" s="17" t="str">
        <f>IF(STOCK!$E851&lt;STOCK!$F851,"rupture de stock","")</f>
        <v/>
      </c>
      <c r="H851" s="17" t="str">
        <f>IF(A851="","",SUMIF(FACTURE!A$10:A$40,A851,FACTURE!$C$10:$C$40))</f>
        <v/>
      </c>
      <c r="I851" s="17" t="str">
        <f t="shared" si="13"/>
        <v/>
      </c>
    </row>
    <row r="852" spans="5:9" x14ac:dyDescent="0.25">
      <c r="E852" s="17" t="s">
        <v>81</v>
      </c>
      <c r="G852" s="17" t="str">
        <f>IF(STOCK!$E852&lt;STOCK!$F852,"rupture de stock","")</f>
        <v/>
      </c>
      <c r="H852" s="17" t="str">
        <f>IF(A852="","",SUMIF(FACTURE!A$10:A$40,A852,FACTURE!$C$10:$C$40))</f>
        <v/>
      </c>
      <c r="I852" s="17" t="str">
        <f t="shared" si="13"/>
        <v/>
      </c>
    </row>
    <row r="853" spans="5:9" x14ac:dyDescent="0.25">
      <c r="E853" s="17" t="s">
        <v>81</v>
      </c>
      <c r="G853" s="17" t="str">
        <f>IF(STOCK!$E853&lt;STOCK!$F853,"rupture de stock","")</f>
        <v/>
      </c>
      <c r="H853" s="17" t="str">
        <f>IF(A853="","",SUMIF(FACTURE!A$10:A$40,A853,FACTURE!$C$10:$C$40))</f>
        <v/>
      </c>
      <c r="I853" s="17" t="str">
        <f t="shared" si="13"/>
        <v/>
      </c>
    </row>
    <row r="854" spans="5:9" x14ac:dyDescent="0.25">
      <c r="E854" s="17" t="s">
        <v>81</v>
      </c>
      <c r="G854" s="17" t="str">
        <f>IF(STOCK!$E854&lt;STOCK!$F854,"rupture de stock","")</f>
        <v/>
      </c>
      <c r="H854" s="17" t="str">
        <f>IF(A854="","",SUMIF(FACTURE!A$10:A$40,A854,FACTURE!$C$10:$C$40))</f>
        <v/>
      </c>
      <c r="I854" s="17" t="str">
        <f t="shared" si="13"/>
        <v/>
      </c>
    </row>
    <row r="855" spans="5:9" x14ac:dyDescent="0.25">
      <c r="E855" s="17" t="s">
        <v>81</v>
      </c>
      <c r="G855" s="17" t="str">
        <f>IF(STOCK!$E855&lt;STOCK!$F855,"rupture de stock","")</f>
        <v/>
      </c>
      <c r="H855" s="17" t="str">
        <f>IF(A855="","",SUMIF(FACTURE!A$10:A$40,A855,FACTURE!$C$10:$C$40))</f>
        <v/>
      </c>
      <c r="I855" s="17" t="str">
        <f t="shared" si="13"/>
        <v/>
      </c>
    </row>
    <row r="856" spans="5:9" x14ac:dyDescent="0.25">
      <c r="E856" s="17" t="s">
        <v>81</v>
      </c>
      <c r="G856" s="17" t="str">
        <f>IF(STOCK!$E856&lt;STOCK!$F856,"rupture de stock","")</f>
        <v/>
      </c>
      <c r="H856" s="17" t="str">
        <f>IF(A856="","",SUMIF(FACTURE!A$10:A$40,A856,FACTURE!$C$10:$C$40))</f>
        <v/>
      </c>
      <c r="I856" s="17" t="str">
        <f t="shared" si="13"/>
        <v/>
      </c>
    </row>
    <row r="857" spans="5:9" x14ac:dyDescent="0.25">
      <c r="E857" s="17" t="s">
        <v>81</v>
      </c>
      <c r="G857" s="17" t="str">
        <f>IF(STOCK!$E857&lt;STOCK!$F857,"rupture de stock","")</f>
        <v/>
      </c>
      <c r="H857" s="17" t="str">
        <f>IF(A857="","",SUMIF(FACTURE!A$10:A$40,A857,FACTURE!$C$10:$C$40))</f>
        <v/>
      </c>
      <c r="I857" s="17" t="str">
        <f t="shared" si="13"/>
        <v/>
      </c>
    </row>
    <row r="858" spans="5:9" x14ac:dyDescent="0.25">
      <c r="E858" s="17" t="s">
        <v>81</v>
      </c>
      <c r="G858" s="17" t="str">
        <f>IF(STOCK!$E858&lt;STOCK!$F858,"rupture de stock","")</f>
        <v/>
      </c>
      <c r="H858" s="17" t="str">
        <f>IF(A858="","",SUMIF(FACTURE!A$10:A$40,A858,FACTURE!$C$10:$C$40))</f>
        <v/>
      </c>
      <c r="I858" s="17" t="str">
        <f t="shared" si="13"/>
        <v/>
      </c>
    </row>
    <row r="859" spans="5:9" x14ac:dyDescent="0.25">
      <c r="E859" s="17" t="s">
        <v>81</v>
      </c>
      <c r="G859" s="17" t="str">
        <f>IF(STOCK!$E859&lt;STOCK!$F859,"rupture de stock","")</f>
        <v/>
      </c>
      <c r="H859" s="17" t="str">
        <f>IF(A859="","",SUMIF(FACTURE!A$10:A$40,A859,FACTURE!$C$10:$C$40))</f>
        <v/>
      </c>
      <c r="I859" s="17" t="str">
        <f t="shared" si="13"/>
        <v/>
      </c>
    </row>
    <row r="860" spans="5:9" x14ac:dyDescent="0.25">
      <c r="E860" s="17" t="s">
        <v>81</v>
      </c>
      <c r="G860" s="17" t="str">
        <f>IF(STOCK!$E860&lt;STOCK!$F860,"rupture de stock","")</f>
        <v/>
      </c>
      <c r="H860" s="17" t="str">
        <f>IF(A860="","",SUMIF(FACTURE!A$10:A$40,A860,FACTURE!$C$10:$C$40))</f>
        <v/>
      </c>
      <c r="I860" s="17" t="str">
        <f t="shared" si="13"/>
        <v/>
      </c>
    </row>
    <row r="861" spans="5:9" x14ac:dyDescent="0.25">
      <c r="E861" s="17" t="s">
        <v>81</v>
      </c>
      <c r="G861" s="17" t="str">
        <f>IF(STOCK!$E861&lt;STOCK!$F861,"rupture de stock","")</f>
        <v/>
      </c>
      <c r="H861" s="17" t="str">
        <f>IF(A861="","",SUMIF(FACTURE!A$10:A$40,A861,FACTURE!$C$10:$C$40))</f>
        <v/>
      </c>
      <c r="I861" s="17" t="str">
        <f t="shared" si="13"/>
        <v/>
      </c>
    </row>
    <row r="862" spans="5:9" x14ac:dyDescent="0.25">
      <c r="E862" s="17" t="s">
        <v>81</v>
      </c>
      <c r="G862" s="17" t="str">
        <f>IF(STOCK!$E862&lt;STOCK!$F862,"rupture de stock","")</f>
        <v/>
      </c>
      <c r="H862" s="17" t="str">
        <f>IF(A862="","",SUMIF(FACTURE!A$10:A$40,A862,FACTURE!$C$10:$C$40))</f>
        <v/>
      </c>
      <c r="I862" s="17" t="str">
        <f t="shared" si="13"/>
        <v/>
      </c>
    </row>
    <row r="863" spans="5:9" x14ac:dyDescent="0.25">
      <c r="E863" s="17" t="s">
        <v>81</v>
      </c>
      <c r="G863" s="17" t="str">
        <f>IF(STOCK!$E863&lt;STOCK!$F863,"rupture de stock","")</f>
        <v/>
      </c>
      <c r="H863" s="17" t="str">
        <f>IF(A863="","",SUMIF(FACTURE!A$10:A$40,A863,FACTURE!$C$10:$C$40))</f>
        <v/>
      </c>
      <c r="I863" s="17" t="str">
        <f t="shared" si="13"/>
        <v/>
      </c>
    </row>
    <row r="864" spans="5:9" x14ac:dyDescent="0.25">
      <c r="E864" s="17" t="s">
        <v>81</v>
      </c>
      <c r="G864" s="17" t="str">
        <f>IF(STOCK!$E864&lt;STOCK!$F864,"rupture de stock","")</f>
        <v/>
      </c>
      <c r="H864" s="17" t="str">
        <f>IF(A864="","",SUMIF(FACTURE!A$10:A$40,A864,FACTURE!$C$10:$C$40))</f>
        <v/>
      </c>
      <c r="I864" s="17" t="str">
        <f t="shared" si="13"/>
        <v/>
      </c>
    </row>
    <row r="865" spans="5:9" x14ac:dyDescent="0.25">
      <c r="E865" s="17" t="s">
        <v>81</v>
      </c>
      <c r="G865" s="17" t="str">
        <f>IF(STOCK!$E865&lt;STOCK!$F865,"rupture de stock","")</f>
        <v/>
      </c>
      <c r="H865" s="17" t="str">
        <f>IF(A865="","",SUMIF(FACTURE!A$10:A$40,A865,FACTURE!$C$10:$C$40))</f>
        <v/>
      </c>
      <c r="I865" s="17" t="str">
        <f t="shared" si="13"/>
        <v/>
      </c>
    </row>
    <row r="866" spans="5:9" x14ac:dyDescent="0.25">
      <c r="E866" s="17" t="s">
        <v>81</v>
      </c>
      <c r="G866" s="17" t="str">
        <f>IF(STOCK!$E866&lt;STOCK!$F866,"rupture de stock","")</f>
        <v/>
      </c>
      <c r="H866" s="17" t="str">
        <f>IF(A866="","",SUMIF(FACTURE!A$10:A$40,A866,FACTURE!$C$10:$C$40))</f>
        <v/>
      </c>
      <c r="I866" s="17" t="str">
        <f t="shared" si="13"/>
        <v/>
      </c>
    </row>
    <row r="867" spans="5:9" x14ac:dyDescent="0.25">
      <c r="E867" s="17" t="s">
        <v>81</v>
      </c>
      <c r="G867" s="17" t="str">
        <f>IF(STOCK!$E867&lt;STOCK!$F867,"rupture de stock","")</f>
        <v/>
      </c>
      <c r="H867" s="17" t="str">
        <f>IF(A867="","",SUMIF(FACTURE!A$10:A$40,A867,FACTURE!$C$10:$C$40))</f>
        <v/>
      </c>
      <c r="I867" s="17" t="str">
        <f t="shared" si="13"/>
        <v/>
      </c>
    </row>
    <row r="868" spans="5:9" x14ac:dyDescent="0.25">
      <c r="E868" s="17" t="s">
        <v>81</v>
      </c>
      <c r="G868" s="17" t="str">
        <f>IF(STOCK!$E868&lt;STOCK!$F868,"rupture de stock","")</f>
        <v/>
      </c>
      <c r="H868" s="17" t="str">
        <f>IF(A868="","",SUMIF(FACTURE!A$10:A$40,A868,FACTURE!$C$10:$C$40))</f>
        <v/>
      </c>
      <c r="I868" s="17" t="str">
        <f t="shared" si="13"/>
        <v/>
      </c>
    </row>
    <row r="869" spans="5:9" x14ac:dyDescent="0.25">
      <c r="E869" s="17" t="s">
        <v>81</v>
      </c>
      <c r="G869" s="17" t="str">
        <f>IF(STOCK!$E869&lt;STOCK!$F869,"rupture de stock","")</f>
        <v/>
      </c>
      <c r="H869" s="17" t="str">
        <f>IF(A869="","",SUMIF(FACTURE!A$10:A$40,A869,FACTURE!$C$10:$C$40))</f>
        <v/>
      </c>
      <c r="I869" s="17" t="str">
        <f t="shared" si="13"/>
        <v/>
      </c>
    </row>
    <row r="870" spans="5:9" x14ac:dyDescent="0.25">
      <c r="E870" s="17" t="s">
        <v>81</v>
      </c>
      <c r="G870" s="17" t="str">
        <f>IF(STOCK!$E870&lt;STOCK!$F870,"rupture de stock","")</f>
        <v/>
      </c>
      <c r="H870" s="17" t="str">
        <f>IF(A870="","",SUMIF(FACTURE!A$10:A$40,A870,FACTURE!$C$10:$C$40))</f>
        <v/>
      </c>
      <c r="I870" s="17" t="str">
        <f t="shared" si="13"/>
        <v/>
      </c>
    </row>
    <row r="871" spans="5:9" x14ac:dyDescent="0.25">
      <c r="E871" s="17" t="s">
        <v>81</v>
      </c>
      <c r="G871" s="17" t="str">
        <f>IF(STOCK!$E871&lt;STOCK!$F871,"rupture de stock","")</f>
        <v/>
      </c>
      <c r="H871" s="17" t="str">
        <f>IF(A871="","",SUMIF(FACTURE!A$10:A$40,A871,FACTURE!$C$10:$C$40))</f>
        <v/>
      </c>
      <c r="I871" s="17" t="str">
        <f t="shared" si="13"/>
        <v/>
      </c>
    </row>
    <row r="872" spans="5:9" x14ac:dyDescent="0.25">
      <c r="E872" s="17" t="s">
        <v>81</v>
      </c>
      <c r="G872" s="17" t="str">
        <f>IF(STOCK!$E872&lt;STOCK!$F872,"rupture de stock","")</f>
        <v/>
      </c>
      <c r="H872" s="17" t="str">
        <f>IF(A872="","",SUMIF(FACTURE!A$10:A$40,A872,FACTURE!$C$10:$C$40))</f>
        <v/>
      </c>
      <c r="I872" s="17" t="str">
        <f t="shared" si="13"/>
        <v/>
      </c>
    </row>
    <row r="873" spans="5:9" x14ac:dyDescent="0.25">
      <c r="E873" s="17" t="s">
        <v>81</v>
      </c>
      <c r="G873" s="17" t="str">
        <f>IF(STOCK!$E873&lt;STOCK!$F873,"rupture de stock","")</f>
        <v/>
      </c>
      <c r="H873" s="17" t="str">
        <f>IF(A873="","",SUMIF(FACTURE!A$10:A$40,A873,FACTURE!$C$10:$C$40))</f>
        <v/>
      </c>
      <c r="I873" s="17" t="str">
        <f t="shared" si="13"/>
        <v/>
      </c>
    </row>
    <row r="874" spans="5:9" x14ac:dyDescent="0.25">
      <c r="E874" s="17" t="s">
        <v>81</v>
      </c>
      <c r="G874" s="17" t="str">
        <f>IF(STOCK!$E874&lt;STOCK!$F874,"rupture de stock","")</f>
        <v/>
      </c>
      <c r="H874" s="17" t="str">
        <f>IF(A874="","",SUMIF(FACTURE!A$10:A$40,A874,FACTURE!$C$10:$C$40))</f>
        <v/>
      </c>
      <c r="I874" s="17" t="str">
        <f t="shared" si="13"/>
        <v/>
      </c>
    </row>
    <row r="875" spans="5:9" x14ac:dyDescent="0.25">
      <c r="E875" s="17" t="s">
        <v>81</v>
      </c>
      <c r="G875" s="17" t="str">
        <f>IF(STOCK!$E875&lt;STOCK!$F875,"rupture de stock","")</f>
        <v/>
      </c>
      <c r="H875" s="17" t="str">
        <f>IF(A875="","",SUMIF(FACTURE!A$10:A$40,A875,FACTURE!$C$10:$C$40))</f>
        <v/>
      </c>
      <c r="I875" s="17" t="str">
        <f t="shared" si="13"/>
        <v/>
      </c>
    </row>
    <row r="876" spans="5:9" x14ac:dyDescent="0.25">
      <c r="E876" s="17" t="s">
        <v>81</v>
      </c>
      <c r="G876" s="17" t="str">
        <f>IF(STOCK!$E876&lt;STOCK!$F876,"rupture de stock","")</f>
        <v/>
      </c>
      <c r="H876" s="17" t="str">
        <f>IF(A876="","",SUMIF(FACTURE!A$10:A$40,A876,FACTURE!$C$10:$C$40))</f>
        <v/>
      </c>
      <c r="I876" s="17" t="str">
        <f t="shared" si="13"/>
        <v/>
      </c>
    </row>
    <row r="877" spans="5:9" x14ac:dyDescent="0.25">
      <c r="E877" s="17" t="s">
        <v>81</v>
      </c>
      <c r="G877" s="17" t="str">
        <f>IF(STOCK!$E877&lt;STOCK!$F877,"rupture de stock","")</f>
        <v/>
      </c>
      <c r="H877" s="17" t="str">
        <f>IF(A877="","",SUMIF(FACTURE!A$10:A$40,A877,FACTURE!$C$10:$C$40))</f>
        <v/>
      </c>
      <c r="I877" s="17" t="str">
        <f t="shared" si="13"/>
        <v/>
      </c>
    </row>
    <row r="878" spans="5:9" x14ac:dyDescent="0.25">
      <c r="E878" s="17" t="s">
        <v>81</v>
      </c>
      <c r="G878" s="17" t="str">
        <f>IF(STOCK!$E878&lt;STOCK!$F878,"rupture de stock","")</f>
        <v/>
      </c>
      <c r="H878" s="17" t="str">
        <f>IF(A878="","",SUMIF(FACTURE!A$10:A$40,A878,FACTURE!$C$10:$C$40))</f>
        <v/>
      </c>
      <c r="I878" s="17" t="str">
        <f t="shared" si="13"/>
        <v/>
      </c>
    </row>
    <row r="879" spans="5:9" x14ac:dyDescent="0.25">
      <c r="E879" s="17" t="s">
        <v>81</v>
      </c>
      <c r="G879" s="17" t="str">
        <f>IF(STOCK!$E879&lt;STOCK!$F879,"rupture de stock","")</f>
        <v/>
      </c>
      <c r="H879" s="17" t="str">
        <f>IF(A879="","",SUMIF(FACTURE!A$10:A$40,A879,FACTURE!$C$10:$C$40))</f>
        <v/>
      </c>
      <c r="I879" s="17" t="str">
        <f t="shared" si="13"/>
        <v/>
      </c>
    </row>
    <row r="880" spans="5:9" x14ac:dyDescent="0.25">
      <c r="E880" s="17" t="s">
        <v>81</v>
      </c>
      <c r="G880" s="17" t="str">
        <f>IF(STOCK!$E880&lt;STOCK!$F880,"rupture de stock","")</f>
        <v/>
      </c>
      <c r="H880" s="17" t="str">
        <f>IF(A880="","",SUMIF(FACTURE!A$10:A$40,A880,FACTURE!$C$10:$C$40))</f>
        <v/>
      </c>
      <c r="I880" s="17" t="str">
        <f t="shared" si="13"/>
        <v/>
      </c>
    </row>
    <row r="881" spans="5:9" x14ac:dyDescent="0.25">
      <c r="E881" s="17" t="s">
        <v>81</v>
      </c>
      <c r="G881" s="17" t="str">
        <f>IF(STOCK!$E881&lt;STOCK!$F881,"rupture de stock","")</f>
        <v/>
      </c>
      <c r="H881" s="17" t="str">
        <f>IF(A881="","",SUMIF(FACTURE!A$10:A$40,A881,FACTURE!$C$10:$C$40))</f>
        <v/>
      </c>
      <c r="I881" s="17" t="str">
        <f t="shared" si="13"/>
        <v/>
      </c>
    </row>
    <row r="882" spans="5:9" x14ac:dyDescent="0.25">
      <c r="E882" s="17" t="s">
        <v>81</v>
      </c>
      <c r="G882" s="17" t="str">
        <f>IF(STOCK!$E882&lt;STOCK!$F882,"rupture de stock","")</f>
        <v/>
      </c>
      <c r="H882" s="17" t="str">
        <f>IF(A882="","",SUMIF(FACTURE!A$10:A$40,A882,FACTURE!$C$10:$C$40))</f>
        <v/>
      </c>
      <c r="I882" s="17" t="str">
        <f t="shared" si="13"/>
        <v/>
      </c>
    </row>
    <row r="883" spans="5:9" x14ac:dyDescent="0.25">
      <c r="E883" s="17" t="s">
        <v>81</v>
      </c>
      <c r="G883" s="17" t="str">
        <f>IF(STOCK!$E883&lt;STOCK!$F883,"rupture de stock","")</f>
        <v/>
      </c>
      <c r="H883" s="17" t="str">
        <f>IF(A883="","",SUMIF(FACTURE!A$10:A$40,A883,FACTURE!$C$10:$C$40))</f>
        <v/>
      </c>
      <c r="I883" s="17" t="str">
        <f t="shared" si="13"/>
        <v/>
      </c>
    </row>
    <row r="884" spans="5:9" x14ac:dyDescent="0.25">
      <c r="E884" s="17" t="s">
        <v>81</v>
      </c>
      <c r="G884" s="17" t="str">
        <f>IF(STOCK!$E884&lt;STOCK!$F884,"rupture de stock","")</f>
        <v/>
      </c>
      <c r="H884" s="17" t="str">
        <f>IF(A884="","",SUMIF(FACTURE!A$10:A$40,A884,FACTURE!$C$10:$C$40))</f>
        <v/>
      </c>
      <c r="I884" s="17" t="str">
        <f t="shared" si="13"/>
        <v/>
      </c>
    </row>
    <row r="885" spans="5:9" x14ac:dyDescent="0.25">
      <c r="E885" s="17" t="s">
        <v>81</v>
      </c>
      <c r="G885" s="17" t="str">
        <f>IF(STOCK!$E885&lt;STOCK!$F885,"rupture de stock","")</f>
        <v/>
      </c>
      <c r="H885" s="17" t="str">
        <f>IF(A885="","",SUMIF(FACTURE!A$10:A$40,A885,FACTURE!$C$10:$C$40))</f>
        <v/>
      </c>
      <c r="I885" s="17" t="str">
        <f t="shared" si="13"/>
        <v/>
      </c>
    </row>
    <row r="886" spans="5:9" x14ac:dyDescent="0.25">
      <c r="E886" s="17" t="s">
        <v>81</v>
      </c>
      <c r="G886" s="17" t="str">
        <f>IF(STOCK!$E886&lt;STOCK!$F886,"rupture de stock","")</f>
        <v/>
      </c>
      <c r="H886" s="17" t="str">
        <f>IF(A886="","",SUMIF(FACTURE!A$10:A$40,A886,FACTURE!$C$10:$C$40))</f>
        <v/>
      </c>
      <c r="I886" s="17" t="str">
        <f t="shared" si="13"/>
        <v/>
      </c>
    </row>
    <row r="887" spans="5:9" x14ac:dyDescent="0.25">
      <c r="E887" s="17" t="s">
        <v>81</v>
      </c>
      <c r="G887" s="17" t="str">
        <f>IF(STOCK!$E887&lt;STOCK!$F887,"rupture de stock","")</f>
        <v/>
      </c>
      <c r="H887" s="17" t="str">
        <f>IF(A887="","",SUMIF(FACTURE!A$10:A$40,A887,FACTURE!$C$10:$C$40))</f>
        <v/>
      </c>
      <c r="I887" s="17" t="str">
        <f t="shared" si="13"/>
        <v/>
      </c>
    </row>
    <row r="888" spans="5:9" x14ac:dyDescent="0.25">
      <c r="E888" s="17" t="s">
        <v>81</v>
      </c>
      <c r="G888" s="17" t="str">
        <f>IF(STOCK!$E888&lt;STOCK!$F888,"rupture de stock","")</f>
        <v/>
      </c>
      <c r="H888" s="17" t="str">
        <f>IF(A888="","",SUMIF(FACTURE!A$10:A$40,A888,FACTURE!$C$10:$C$40))</f>
        <v/>
      </c>
      <c r="I888" s="17" t="str">
        <f t="shared" si="13"/>
        <v/>
      </c>
    </row>
    <row r="889" spans="5:9" x14ac:dyDescent="0.25">
      <c r="E889" s="17" t="s">
        <v>81</v>
      </c>
      <c r="G889" s="17" t="str">
        <f>IF(STOCK!$E889&lt;STOCK!$F889,"rupture de stock","")</f>
        <v/>
      </c>
      <c r="H889" s="17" t="str">
        <f>IF(A889="","",SUMIF(FACTURE!A$10:A$40,A889,FACTURE!$C$10:$C$40))</f>
        <v/>
      </c>
      <c r="I889" s="17" t="str">
        <f t="shared" si="13"/>
        <v/>
      </c>
    </row>
    <row r="890" spans="5:9" x14ac:dyDescent="0.25">
      <c r="E890" s="17" t="s">
        <v>81</v>
      </c>
      <c r="G890" s="17" t="str">
        <f>IF(STOCK!$E890&lt;STOCK!$F890,"rupture de stock","")</f>
        <v/>
      </c>
      <c r="H890" s="17" t="str">
        <f>IF(A890="","",SUMIF(FACTURE!A$10:A$40,A890,FACTURE!$C$10:$C$40))</f>
        <v/>
      </c>
      <c r="I890" s="17" t="str">
        <f t="shared" si="13"/>
        <v/>
      </c>
    </row>
    <row r="891" spans="5:9" x14ac:dyDescent="0.25">
      <c r="E891" s="17" t="s">
        <v>81</v>
      </c>
      <c r="G891" s="17" t="str">
        <f>IF(STOCK!$E891&lt;STOCK!$F891,"rupture de stock","")</f>
        <v/>
      </c>
      <c r="H891" s="17" t="str">
        <f>IF(A891="","",SUMIF(FACTURE!A$10:A$40,A891,FACTURE!$C$10:$C$40))</f>
        <v/>
      </c>
      <c r="I891" s="17" t="str">
        <f t="shared" si="13"/>
        <v/>
      </c>
    </row>
    <row r="892" spans="5:9" x14ac:dyDescent="0.25">
      <c r="E892" s="17" t="s">
        <v>81</v>
      </c>
      <c r="G892" s="17" t="str">
        <f>IF(STOCK!$E892&lt;STOCK!$F892,"rupture de stock","")</f>
        <v/>
      </c>
      <c r="H892" s="17" t="str">
        <f>IF(A892="","",SUMIF(FACTURE!A$10:A$40,A892,FACTURE!$C$10:$C$40))</f>
        <v/>
      </c>
      <c r="I892" s="17" t="str">
        <f t="shared" si="13"/>
        <v/>
      </c>
    </row>
    <row r="893" spans="5:9" x14ac:dyDescent="0.25">
      <c r="E893" s="17" t="s">
        <v>81</v>
      </c>
      <c r="G893" s="17" t="str">
        <f>IF(STOCK!$E893&lt;STOCK!$F893,"rupture de stock","")</f>
        <v/>
      </c>
      <c r="H893" s="17" t="str">
        <f>IF(A893="","",SUMIF(FACTURE!A$10:A$40,A893,FACTURE!$C$10:$C$40))</f>
        <v/>
      </c>
      <c r="I893" s="17" t="str">
        <f t="shared" si="13"/>
        <v/>
      </c>
    </row>
    <row r="894" spans="5:9" x14ac:dyDescent="0.25">
      <c r="E894" s="17" t="s">
        <v>81</v>
      </c>
      <c r="G894" s="17" t="str">
        <f>IF(STOCK!$E894&lt;STOCK!$F894,"rupture de stock","")</f>
        <v/>
      </c>
      <c r="H894" s="17" t="str">
        <f>IF(A894="","",SUMIF(FACTURE!A$10:A$40,A894,FACTURE!$C$10:$C$40))</f>
        <v/>
      </c>
      <c r="I894" s="17" t="str">
        <f t="shared" si="13"/>
        <v/>
      </c>
    </row>
    <row r="895" spans="5:9" x14ac:dyDescent="0.25">
      <c r="E895" s="17" t="s">
        <v>81</v>
      </c>
      <c r="G895" s="17" t="str">
        <f>IF(STOCK!$E895&lt;STOCK!$F895,"rupture de stock","")</f>
        <v/>
      </c>
      <c r="H895" s="17" t="str">
        <f>IF(A895="","",SUMIF(FACTURE!A$10:A$40,A895,FACTURE!$C$10:$C$40))</f>
        <v/>
      </c>
      <c r="I895" s="17" t="str">
        <f t="shared" si="13"/>
        <v/>
      </c>
    </row>
    <row r="896" spans="5:9" x14ac:dyDescent="0.25">
      <c r="E896" s="17" t="s">
        <v>81</v>
      </c>
      <c r="G896" s="17" t="str">
        <f>IF(STOCK!$E896&lt;STOCK!$F896,"rupture de stock","")</f>
        <v/>
      </c>
      <c r="H896" s="17" t="str">
        <f>IF(A896="","",SUMIF(FACTURE!A$10:A$40,A896,FACTURE!$C$10:$C$40))</f>
        <v/>
      </c>
      <c r="I896" s="17" t="str">
        <f t="shared" si="13"/>
        <v/>
      </c>
    </row>
    <row r="897" spans="5:9" x14ac:dyDescent="0.25">
      <c r="E897" s="17" t="s">
        <v>81</v>
      </c>
      <c r="G897" s="17" t="str">
        <f>IF(STOCK!$E897&lt;STOCK!$F897,"rupture de stock","")</f>
        <v/>
      </c>
      <c r="H897" s="17" t="str">
        <f>IF(A897="","",SUMIF(FACTURE!A$10:A$40,A897,FACTURE!$C$10:$C$40))</f>
        <v/>
      </c>
      <c r="I897" s="17" t="str">
        <f t="shared" si="13"/>
        <v/>
      </c>
    </row>
    <row r="898" spans="5:9" x14ac:dyDescent="0.25">
      <c r="E898" s="17" t="s">
        <v>81</v>
      </c>
      <c r="G898" s="17" t="str">
        <f>IF(STOCK!$E898&lt;STOCK!$F898,"rupture de stock","")</f>
        <v/>
      </c>
      <c r="H898" s="17" t="str">
        <f>IF(A898="","",SUMIF(FACTURE!A$10:A$40,A898,FACTURE!$C$10:$C$40))</f>
        <v/>
      </c>
      <c r="I898" s="17" t="str">
        <f t="shared" si="13"/>
        <v/>
      </c>
    </row>
    <row r="899" spans="5:9" x14ac:dyDescent="0.25">
      <c r="E899" s="17" t="s">
        <v>81</v>
      </c>
      <c r="G899" s="17" t="str">
        <f>IF(STOCK!$E899&lt;STOCK!$F899,"rupture de stock","")</f>
        <v/>
      </c>
      <c r="H899" s="17" t="str">
        <f>IF(A899="","",SUMIF(FACTURE!A$10:A$40,A899,FACTURE!$C$10:$C$40))</f>
        <v/>
      </c>
      <c r="I899" s="17" t="str">
        <f t="shared" ref="I899:I962" si="14">IF(A899="","",E899-H899)</f>
        <v/>
      </c>
    </row>
    <row r="900" spans="5:9" x14ac:dyDescent="0.25">
      <c r="E900" s="17" t="s">
        <v>81</v>
      </c>
      <c r="G900" s="17" t="str">
        <f>IF(STOCK!$E900&lt;STOCK!$F900,"rupture de stock","")</f>
        <v/>
      </c>
      <c r="H900" s="17" t="str">
        <f>IF(A900="","",SUMIF(FACTURE!A$10:A$40,A900,FACTURE!$C$10:$C$40))</f>
        <v/>
      </c>
      <c r="I900" s="17" t="str">
        <f t="shared" si="14"/>
        <v/>
      </c>
    </row>
    <row r="901" spans="5:9" x14ac:dyDescent="0.25">
      <c r="E901" s="17" t="s">
        <v>81</v>
      </c>
      <c r="G901" s="17" t="str">
        <f>IF(STOCK!$E901&lt;STOCK!$F901,"rupture de stock","")</f>
        <v/>
      </c>
      <c r="H901" s="17" t="str">
        <f>IF(A901="","",SUMIF(FACTURE!A$10:A$40,A901,FACTURE!$C$10:$C$40))</f>
        <v/>
      </c>
      <c r="I901" s="17" t="str">
        <f t="shared" si="14"/>
        <v/>
      </c>
    </row>
    <row r="902" spans="5:9" x14ac:dyDescent="0.25">
      <c r="E902" s="17" t="s">
        <v>81</v>
      </c>
      <c r="G902" s="17" t="str">
        <f>IF(STOCK!$E902&lt;STOCK!$F902,"rupture de stock","")</f>
        <v/>
      </c>
      <c r="H902" s="17" t="str">
        <f>IF(A902="","",SUMIF(FACTURE!A$10:A$40,A902,FACTURE!$C$10:$C$40))</f>
        <v/>
      </c>
      <c r="I902" s="17" t="str">
        <f t="shared" si="14"/>
        <v/>
      </c>
    </row>
    <row r="903" spans="5:9" x14ac:dyDescent="0.25">
      <c r="E903" s="17" t="s">
        <v>81</v>
      </c>
      <c r="G903" s="17" t="str">
        <f>IF(STOCK!$E903&lt;STOCK!$F903,"rupture de stock","")</f>
        <v/>
      </c>
      <c r="H903" s="17" t="str">
        <f>IF(A903="","",SUMIF(FACTURE!A$10:A$40,A903,FACTURE!$C$10:$C$40))</f>
        <v/>
      </c>
      <c r="I903" s="17" t="str">
        <f t="shared" si="14"/>
        <v/>
      </c>
    </row>
    <row r="904" spans="5:9" x14ac:dyDescent="0.25">
      <c r="E904" s="17" t="s">
        <v>81</v>
      </c>
      <c r="G904" s="17" t="str">
        <f>IF(STOCK!$E904&lt;STOCK!$F904,"rupture de stock","")</f>
        <v/>
      </c>
      <c r="H904" s="17" t="str">
        <f>IF(A904="","",SUMIF(FACTURE!A$10:A$40,A904,FACTURE!$C$10:$C$40))</f>
        <v/>
      </c>
      <c r="I904" s="17" t="str">
        <f t="shared" si="14"/>
        <v/>
      </c>
    </row>
    <row r="905" spans="5:9" x14ac:dyDescent="0.25">
      <c r="E905" s="17" t="s">
        <v>81</v>
      </c>
      <c r="G905" s="17" t="str">
        <f>IF(STOCK!$E905&lt;STOCK!$F905,"rupture de stock","")</f>
        <v/>
      </c>
      <c r="H905" s="17" t="str">
        <f>IF(A905="","",SUMIF(FACTURE!A$10:A$40,A905,FACTURE!$C$10:$C$40))</f>
        <v/>
      </c>
      <c r="I905" s="17" t="str">
        <f t="shared" si="14"/>
        <v/>
      </c>
    </row>
    <row r="906" spans="5:9" x14ac:dyDescent="0.25">
      <c r="E906" s="17" t="s">
        <v>81</v>
      </c>
      <c r="G906" s="17" t="str">
        <f>IF(STOCK!$E906&lt;STOCK!$F906,"rupture de stock","")</f>
        <v/>
      </c>
      <c r="H906" s="17" t="str">
        <f>IF(A906="","",SUMIF(FACTURE!A$10:A$40,A906,FACTURE!$C$10:$C$40))</f>
        <v/>
      </c>
      <c r="I906" s="17" t="str">
        <f t="shared" si="14"/>
        <v/>
      </c>
    </row>
    <row r="907" spans="5:9" x14ac:dyDescent="0.25">
      <c r="E907" s="17" t="s">
        <v>81</v>
      </c>
      <c r="G907" s="17" t="str">
        <f>IF(STOCK!$E907&lt;STOCK!$F907,"rupture de stock","")</f>
        <v/>
      </c>
      <c r="H907" s="17" t="str">
        <f>IF(A907="","",SUMIF(FACTURE!A$10:A$40,A907,FACTURE!$C$10:$C$40))</f>
        <v/>
      </c>
      <c r="I907" s="17" t="str">
        <f t="shared" si="14"/>
        <v/>
      </c>
    </row>
    <row r="908" spans="5:9" x14ac:dyDescent="0.25">
      <c r="E908" s="17" t="s">
        <v>81</v>
      </c>
      <c r="G908" s="17" t="str">
        <f>IF(STOCK!$E908&lt;STOCK!$F908,"rupture de stock","")</f>
        <v/>
      </c>
      <c r="H908" s="17" t="str">
        <f>IF(A908="","",SUMIF(FACTURE!A$10:A$40,A908,FACTURE!$C$10:$C$40))</f>
        <v/>
      </c>
      <c r="I908" s="17" t="str">
        <f t="shared" si="14"/>
        <v/>
      </c>
    </row>
    <row r="909" spans="5:9" x14ac:dyDescent="0.25">
      <c r="E909" s="17" t="s">
        <v>81</v>
      </c>
      <c r="G909" s="17" t="str">
        <f>IF(STOCK!$E909&lt;STOCK!$F909,"rupture de stock","")</f>
        <v/>
      </c>
      <c r="H909" s="17" t="str">
        <f>IF(A909="","",SUMIF(FACTURE!A$10:A$40,A909,FACTURE!$C$10:$C$40))</f>
        <v/>
      </c>
      <c r="I909" s="17" t="str">
        <f t="shared" si="14"/>
        <v/>
      </c>
    </row>
    <row r="910" spans="5:9" x14ac:dyDescent="0.25">
      <c r="E910" s="17" t="s">
        <v>81</v>
      </c>
      <c r="G910" s="17" t="str">
        <f>IF(STOCK!$E910&lt;STOCK!$F910,"rupture de stock","")</f>
        <v/>
      </c>
      <c r="H910" s="17" t="str">
        <f>IF(A910="","",SUMIF(FACTURE!A$10:A$40,A910,FACTURE!$C$10:$C$40))</f>
        <v/>
      </c>
      <c r="I910" s="17" t="str">
        <f t="shared" si="14"/>
        <v/>
      </c>
    </row>
    <row r="911" spans="5:9" x14ac:dyDescent="0.25">
      <c r="E911" s="17" t="s">
        <v>81</v>
      </c>
      <c r="G911" s="17" t="str">
        <f>IF(STOCK!$E911&lt;STOCK!$F911,"rupture de stock","")</f>
        <v/>
      </c>
      <c r="H911" s="17" t="str">
        <f>IF(A911="","",SUMIF(FACTURE!A$10:A$40,A911,FACTURE!$C$10:$C$40))</f>
        <v/>
      </c>
      <c r="I911" s="17" t="str">
        <f t="shared" si="14"/>
        <v/>
      </c>
    </row>
    <row r="912" spans="5:9" x14ac:dyDescent="0.25">
      <c r="E912" s="17" t="s">
        <v>81</v>
      </c>
      <c r="G912" s="17" t="str">
        <f>IF(STOCK!$E912&lt;STOCK!$F912,"rupture de stock","")</f>
        <v/>
      </c>
      <c r="H912" s="17" t="str">
        <f>IF(A912="","",SUMIF(FACTURE!A$10:A$40,A912,FACTURE!$C$10:$C$40))</f>
        <v/>
      </c>
      <c r="I912" s="17" t="str">
        <f t="shared" si="14"/>
        <v/>
      </c>
    </row>
    <row r="913" spans="5:9" x14ac:dyDescent="0.25">
      <c r="E913" s="17" t="s">
        <v>81</v>
      </c>
      <c r="G913" s="17" t="str">
        <f>IF(STOCK!$E913&lt;STOCK!$F913,"rupture de stock","")</f>
        <v/>
      </c>
      <c r="H913" s="17" t="str">
        <f>IF(A913="","",SUMIF(FACTURE!A$10:A$40,A913,FACTURE!$C$10:$C$40))</f>
        <v/>
      </c>
      <c r="I913" s="17" t="str">
        <f t="shared" si="14"/>
        <v/>
      </c>
    </row>
    <row r="914" spans="5:9" x14ac:dyDescent="0.25">
      <c r="E914" s="17" t="s">
        <v>81</v>
      </c>
      <c r="G914" s="17" t="str">
        <f>IF(STOCK!$E914&lt;STOCK!$F914,"rupture de stock","")</f>
        <v/>
      </c>
      <c r="H914" s="17" t="str">
        <f>IF(A914="","",SUMIF(FACTURE!A$10:A$40,A914,FACTURE!$C$10:$C$40))</f>
        <v/>
      </c>
      <c r="I914" s="17" t="str">
        <f t="shared" si="14"/>
        <v/>
      </c>
    </row>
    <row r="915" spans="5:9" x14ac:dyDescent="0.25">
      <c r="E915" s="17" t="s">
        <v>81</v>
      </c>
      <c r="G915" s="17" t="str">
        <f>IF(STOCK!$E915&lt;STOCK!$F915,"rupture de stock","")</f>
        <v/>
      </c>
      <c r="H915" s="17" t="str">
        <f>IF(A915="","",SUMIF(FACTURE!A$10:A$40,A915,FACTURE!$C$10:$C$40))</f>
        <v/>
      </c>
      <c r="I915" s="17" t="str">
        <f t="shared" si="14"/>
        <v/>
      </c>
    </row>
    <row r="916" spans="5:9" x14ac:dyDescent="0.25">
      <c r="E916" s="17" t="s">
        <v>81</v>
      </c>
      <c r="G916" s="17" t="str">
        <f>IF(STOCK!$E916&lt;STOCK!$F916,"rupture de stock","")</f>
        <v/>
      </c>
      <c r="H916" s="17" t="str">
        <f>IF(A916="","",SUMIF(FACTURE!A$10:A$40,A916,FACTURE!$C$10:$C$40))</f>
        <v/>
      </c>
      <c r="I916" s="17" t="str">
        <f t="shared" si="14"/>
        <v/>
      </c>
    </row>
    <row r="917" spans="5:9" x14ac:dyDescent="0.25">
      <c r="E917" s="17" t="s">
        <v>81</v>
      </c>
      <c r="G917" s="17" t="str">
        <f>IF(STOCK!$E917&lt;STOCK!$F917,"rupture de stock","")</f>
        <v/>
      </c>
      <c r="H917" s="17" t="str">
        <f>IF(A917="","",SUMIF(FACTURE!A$10:A$40,A917,FACTURE!$C$10:$C$40))</f>
        <v/>
      </c>
      <c r="I917" s="17" t="str">
        <f t="shared" si="14"/>
        <v/>
      </c>
    </row>
    <row r="918" spans="5:9" x14ac:dyDescent="0.25">
      <c r="E918" s="17" t="s">
        <v>81</v>
      </c>
      <c r="G918" s="17" t="str">
        <f>IF(STOCK!$E918&lt;STOCK!$F918,"rupture de stock","")</f>
        <v/>
      </c>
      <c r="H918" s="17" t="str">
        <f>IF(A918="","",SUMIF(FACTURE!A$10:A$40,A918,FACTURE!$C$10:$C$40))</f>
        <v/>
      </c>
      <c r="I918" s="17" t="str">
        <f t="shared" si="14"/>
        <v/>
      </c>
    </row>
    <row r="919" spans="5:9" x14ac:dyDescent="0.25">
      <c r="E919" s="17" t="s">
        <v>81</v>
      </c>
      <c r="G919" s="17" t="str">
        <f>IF(STOCK!$E919&lt;STOCK!$F919,"rupture de stock","")</f>
        <v/>
      </c>
      <c r="H919" s="17" t="str">
        <f>IF(A919="","",SUMIF(FACTURE!A$10:A$40,A919,FACTURE!$C$10:$C$40))</f>
        <v/>
      </c>
      <c r="I919" s="17" t="str">
        <f t="shared" si="14"/>
        <v/>
      </c>
    </row>
    <row r="920" spans="5:9" x14ac:dyDescent="0.25">
      <c r="E920" s="17" t="s">
        <v>81</v>
      </c>
      <c r="G920" s="17" t="str">
        <f>IF(STOCK!$E920&lt;STOCK!$F920,"rupture de stock","")</f>
        <v/>
      </c>
      <c r="H920" s="17" t="str">
        <f>IF(A920="","",SUMIF(FACTURE!A$10:A$40,A920,FACTURE!$C$10:$C$40))</f>
        <v/>
      </c>
      <c r="I920" s="17" t="str">
        <f t="shared" si="14"/>
        <v/>
      </c>
    </row>
    <row r="921" spans="5:9" x14ac:dyDescent="0.25">
      <c r="E921" s="17" t="s">
        <v>81</v>
      </c>
      <c r="G921" s="17" t="str">
        <f>IF(STOCK!$E921&lt;STOCK!$F921,"rupture de stock","")</f>
        <v/>
      </c>
      <c r="H921" s="17" t="str">
        <f>IF(A921="","",SUMIF(FACTURE!A$10:A$40,A921,FACTURE!$C$10:$C$40))</f>
        <v/>
      </c>
      <c r="I921" s="17" t="str">
        <f t="shared" si="14"/>
        <v/>
      </c>
    </row>
    <row r="922" spans="5:9" x14ac:dyDescent="0.25">
      <c r="E922" s="17" t="s">
        <v>81</v>
      </c>
      <c r="G922" s="17" t="str">
        <f>IF(STOCK!$E922&lt;STOCK!$F922,"rupture de stock","")</f>
        <v/>
      </c>
      <c r="H922" s="17" t="str">
        <f>IF(A922="","",SUMIF(FACTURE!A$10:A$40,A922,FACTURE!$C$10:$C$40))</f>
        <v/>
      </c>
      <c r="I922" s="17" t="str">
        <f t="shared" si="14"/>
        <v/>
      </c>
    </row>
    <row r="923" spans="5:9" x14ac:dyDescent="0.25">
      <c r="E923" s="17" t="s">
        <v>81</v>
      </c>
      <c r="G923" s="17" t="str">
        <f>IF(STOCK!$E923&lt;STOCK!$F923,"rupture de stock","")</f>
        <v/>
      </c>
      <c r="H923" s="17" t="str">
        <f>IF(A923="","",SUMIF(FACTURE!A$10:A$40,A923,FACTURE!$C$10:$C$40))</f>
        <v/>
      </c>
      <c r="I923" s="17" t="str">
        <f t="shared" si="14"/>
        <v/>
      </c>
    </row>
    <row r="924" spans="5:9" x14ac:dyDescent="0.25">
      <c r="E924" s="17" t="s">
        <v>81</v>
      </c>
      <c r="G924" s="17" t="str">
        <f>IF(STOCK!$E924&lt;STOCK!$F924,"rupture de stock","")</f>
        <v/>
      </c>
      <c r="H924" s="17" t="str">
        <f>IF(A924="","",SUMIF(FACTURE!A$10:A$40,A924,FACTURE!$C$10:$C$40))</f>
        <v/>
      </c>
      <c r="I924" s="17" t="str">
        <f t="shared" si="14"/>
        <v/>
      </c>
    </row>
    <row r="925" spans="5:9" x14ac:dyDescent="0.25">
      <c r="E925" s="17" t="s">
        <v>81</v>
      </c>
      <c r="G925" s="17" t="str">
        <f>IF(STOCK!$E925&lt;STOCK!$F925,"rupture de stock","")</f>
        <v/>
      </c>
      <c r="H925" s="17" t="str">
        <f>IF(A925="","",SUMIF(FACTURE!A$10:A$40,A925,FACTURE!$C$10:$C$40))</f>
        <v/>
      </c>
      <c r="I925" s="17" t="str">
        <f t="shared" si="14"/>
        <v/>
      </c>
    </row>
    <row r="926" spans="5:9" x14ac:dyDescent="0.25">
      <c r="E926" s="17" t="s">
        <v>81</v>
      </c>
      <c r="G926" s="17" t="str">
        <f>IF(STOCK!$E926&lt;STOCK!$F926,"rupture de stock","")</f>
        <v/>
      </c>
      <c r="H926" s="17" t="str">
        <f>IF(A926="","",SUMIF(FACTURE!A$10:A$40,A926,FACTURE!$C$10:$C$40))</f>
        <v/>
      </c>
      <c r="I926" s="17" t="str">
        <f t="shared" si="14"/>
        <v/>
      </c>
    </row>
    <row r="927" spans="5:9" x14ac:dyDescent="0.25">
      <c r="E927" s="17" t="s">
        <v>81</v>
      </c>
      <c r="G927" s="17" t="str">
        <f>IF(STOCK!$E927&lt;STOCK!$F927,"rupture de stock","")</f>
        <v/>
      </c>
      <c r="H927" s="17" t="str">
        <f>IF(A927="","",SUMIF(FACTURE!A$10:A$40,A927,FACTURE!$C$10:$C$40))</f>
        <v/>
      </c>
      <c r="I927" s="17" t="str">
        <f t="shared" si="14"/>
        <v/>
      </c>
    </row>
    <row r="928" spans="5:9" x14ac:dyDescent="0.25">
      <c r="E928" s="17" t="s">
        <v>81</v>
      </c>
      <c r="G928" s="17" t="str">
        <f>IF(STOCK!$E928&lt;STOCK!$F928,"rupture de stock","")</f>
        <v/>
      </c>
      <c r="H928" s="17" t="str">
        <f>IF(A928="","",SUMIF(FACTURE!A$10:A$40,A928,FACTURE!$C$10:$C$40))</f>
        <v/>
      </c>
      <c r="I928" s="17" t="str">
        <f t="shared" si="14"/>
        <v/>
      </c>
    </row>
    <row r="929" spans="5:9" x14ac:dyDescent="0.25">
      <c r="E929" s="17" t="s">
        <v>81</v>
      </c>
      <c r="G929" s="17" t="str">
        <f>IF(STOCK!$E929&lt;STOCK!$F929,"rupture de stock","")</f>
        <v/>
      </c>
      <c r="H929" s="17" t="str">
        <f>IF(A929="","",SUMIF(FACTURE!A$10:A$40,A929,FACTURE!$C$10:$C$40))</f>
        <v/>
      </c>
      <c r="I929" s="17" t="str">
        <f t="shared" si="14"/>
        <v/>
      </c>
    </row>
    <row r="930" spans="5:9" x14ac:dyDescent="0.25">
      <c r="E930" s="17" t="s">
        <v>81</v>
      </c>
      <c r="G930" s="17" t="str">
        <f>IF(STOCK!$E930&lt;STOCK!$F930,"rupture de stock","")</f>
        <v/>
      </c>
      <c r="H930" s="17" t="str">
        <f>IF(A930="","",SUMIF(FACTURE!A$10:A$40,A930,FACTURE!$C$10:$C$40))</f>
        <v/>
      </c>
      <c r="I930" s="17" t="str">
        <f t="shared" si="14"/>
        <v/>
      </c>
    </row>
    <row r="931" spans="5:9" x14ac:dyDescent="0.25">
      <c r="E931" s="17" t="s">
        <v>81</v>
      </c>
      <c r="G931" s="17" t="str">
        <f>IF(STOCK!$E931&lt;STOCK!$F931,"rupture de stock","")</f>
        <v/>
      </c>
      <c r="H931" s="17" t="str">
        <f>IF(A931="","",SUMIF(FACTURE!A$10:A$40,A931,FACTURE!$C$10:$C$40))</f>
        <v/>
      </c>
      <c r="I931" s="17" t="str">
        <f t="shared" si="14"/>
        <v/>
      </c>
    </row>
    <row r="932" spans="5:9" x14ac:dyDescent="0.25">
      <c r="E932" s="17" t="s">
        <v>81</v>
      </c>
      <c r="G932" s="17" t="str">
        <f>IF(STOCK!$E932&lt;STOCK!$F932,"rupture de stock","")</f>
        <v/>
      </c>
      <c r="H932" s="17" t="str">
        <f>IF(A932="","",SUMIF(FACTURE!A$10:A$40,A932,FACTURE!$C$10:$C$40))</f>
        <v/>
      </c>
      <c r="I932" s="17" t="str">
        <f t="shared" si="14"/>
        <v/>
      </c>
    </row>
    <row r="933" spans="5:9" x14ac:dyDescent="0.25">
      <c r="E933" s="17" t="s">
        <v>81</v>
      </c>
      <c r="G933" s="17" t="str">
        <f>IF(STOCK!$E933&lt;STOCK!$F933,"rupture de stock","")</f>
        <v/>
      </c>
      <c r="H933" s="17" t="str">
        <f>IF(A933="","",SUMIF(FACTURE!A$10:A$40,A933,FACTURE!$C$10:$C$40))</f>
        <v/>
      </c>
      <c r="I933" s="17" t="str">
        <f t="shared" si="14"/>
        <v/>
      </c>
    </row>
    <row r="934" spans="5:9" x14ac:dyDescent="0.25">
      <c r="E934" s="17" t="s">
        <v>81</v>
      </c>
      <c r="G934" s="17" t="str">
        <f>IF(STOCK!$E934&lt;STOCK!$F934,"rupture de stock","")</f>
        <v/>
      </c>
      <c r="H934" s="17" t="str">
        <f>IF(A934="","",SUMIF(FACTURE!A$10:A$40,A934,FACTURE!$C$10:$C$40))</f>
        <v/>
      </c>
      <c r="I934" s="17" t="str">
        <f t="shared" si="14"/>
        <v/>
      </c>
    </row>
    <row r="935" spans="5:9" x14ac:dyDescent="0.25">
      <c r="E935" s="17" t="s">
        <v>81</v>
      </c>
      <c r="G935" s="17" t="str">
        <f>IF(STOCK!$E935&lt;STOCK!$F935,"rupture de stock","")</f>
        <v/>
      </c>
      <c r="H935" s="17" t="str">
        <f>IF(A935="","",SUMIF(FACTURE!A$10:A$40,A935,FACTURE!$C$10:$C$40))</f>
        <v/>
      </c>
      <c r="I935" s="17" t="str">
        <f t="shared" si="14"/>
        <v/>
      </c>
    </row>
    <row r="936" spans="5:9" x14ac:dyDescent="0.25">
      <c r="E936" s="17" t="s">
        <v>81</v>
      </c>
      <c r="G936" s="17" t="str">
        <f>IF(STOCK!$E936&lt;STOCK!$F936,"rupture de stock","")</f>
        <v/>
      </c>
      <c r="H936" s="17" t="str">
        <f>IF(A936="","",SUMIF(FACTURE!A$10:A$40,A936,FACTURE!$C$10:$C$40))</f>
        <v/>
      </c>
      <c r="I936" s="17" t="str">
        <f t="shared" si="14"/>
        <v/>
      </c>
    </row>
    <row r="937" spans="5:9" x14ac:dyDescent="0.25">
      <c r="E937" s="17" t="s">
        <v>81</v>
      </c>
      <c r="G937" s="17" t="str">
        <f>IF(STOCK!$E937&lt;STOCK!$F937,"rupture de stock","")</f>
        <v/>
      </c>
      <c r="H937" s="17" t="str">
        <f>IF(A937="","",SUMIF(FACTURE!A$10:A$40,A937,FACTURE!$C$10:$C$40))</f>
        <v/>
      </c>
      <c r="I937" s="17" t="str">
        <f t="shared" si="14"/>
        <v/>
      </c>
    </row>
    <row r="938" spans="5:9" x14ac:dyDescent="0.25">
      <c r="E938" s="17" t="s">
        <v>81</v>
      </c>
      <c r="G938" s="17" t="str">
        <f>IF(STOCK!$E938&lt;STOCK!$F938,"rupture de stock","")</f>
        <v/>
      </c>
      <c r="H938" s="17" t="str">
        <f>IF(A938="","",SUMIF(FACTURE!A$10:A$40,A938,FACTURE!$C$10:$C$40))</f>
        <v/>
      </c>
      <c r="I938" s="17" t="str">
        <f t="shared" si="14"/>
        <v/>
      </c>
    </row>
    <row r="939" spans="5:9" x14ac:dyDescent="0.25">
      <c r="E939" s="17" t="s">
        <v>81</v>
      </c>
      <c r="G939" s="17" t="str">
        <f>IF(STOCK!$E939&lt;STOCK!$F939,"rupture de stock","")</f>
        <v/>
      </c>
      <c r="H939" s="17" t="str">
        <f>IF(A939="","",SUMIF(FACTURE!A$10:A$40,A939,FACTURE!$C$10:$C$40))</f>
        <v/>
      </c>
      <c r="I939" s="17" t="str">
        <f t="shared" si="14"/>
        <v/>
      </c>
    </row>
    <row r="940" spans="5:9" x14ac:dyDescent="0.25">
      <c r="E940" s="17" t="s">
        <v>81</v>
      </c>
      <c r="G940" s="17" t="str">
        <f>IF(STOCK!$E940&lt;STOCK!$F940,"rupture de stock","")</f>
        <v/>
      </c>
      <c r="H940" s="17" t="str">
        <f>IF(A940="","",SUMIF(FACTURE!A$10:A$40,A940,FACTURE!$C$10:$C$40))</f>
        <v/>
      </c>
      <c r="I940" s="17" t="str">
        <f t="shared" si="14"/>
        <v/>
      </c>
    </row>
    <row r="941" spans="5:9" x14ac:dyDescent="0.25">
      <c r="E941" s="17" t="s">
        <v>81</v>
      </c>
      <c r="G941" s="17" t="str">
        <f>IF(STOCK!$E941&lt;STOCK!$F941,"rupture de stock","")</f>
        <v/>
      </c>
      <c r="H941" s="17" t="str">
        <f>IF(A941="","",SUMIF(FACTURE!A$10:A$40,A941,FACTURE!$C$10:$C$40))</f>
        <v/>
      </c>
      <c r="I941" s="17" t="str">
        <f t="shared" si="14"/>
        <v/>
      </c>
    </row>
    <row r="942" spans="5:9" x14ac:dyDescent="0.25">
      <c r="E942" s="17" t="s">
        <v>81</v>
      </c>
      <c r="G942" s="17" t="str">
        <f>IF(STOCK!$E942&lt;STOCK!$F942,"rupture de stock","")</f>
        <v/>
      </c>
      <c r="H942" s="17" t="str">
        <f>IF(A942="","",SUMIF(FACTURE!A$10:A$40,A942,FACTURE!$C$10:$C$40))</f>
        <v/>
      </c>
      <c r="I942" s="17" t="str">
        <f t="shared" si="14"/>
        <v/>
      </c>
    </row>
    <row r="943" spans="5:9" x14ac:dyDescent="0.25">
      <c r="E943" s="17" t="s">
        <v>81</v>
      </c>
      <c r="G943" s="17" t="str">
        <f>IF(STOCK!$E943&lt;STOCK!$F943,"rupture de stock","")</f>
        <v/>
      </c>
      <c r="H943" s="17" t="str">
        <f>IF(A943="","",SUMIF(FACTURE!A$10:A$40,A943,FACTURE!$C$10:$C$40))</f>
        <v/>
      </c>
      <c r="I943" s="17" t="str">
        <f t="shared" si="14"/>
        <v/>
      </c>
    </row>
    <row r="944" spans="5:9" x14ac:dyDescent="0.25">
      <c r="E944" s="17" t="s">
        <v>81</v>
      </c>
      <c r="G944" s="17" t="str">
        <f>IF(STOCK!$E944&lt;STOCK!$F944,"rupture de stock","")</f>
        <v/>
      </c>
      <c r="H944" s="17" t="str">
        <f>IF(A944="","",SUMIF(FACTURE!A$10:A$40,A944,FACTURE!$C$10:$C$40))</f>
        <v/>
      </c>
      <c r="I944" s="17" t="str">
        <f t="shared" si="14"/>
        <v/>
      </c>
    </row>
    <row r="945" spans="5:9" x14ac:dyDescent="0.25">
      <c r="E945" s="17" t="s">
        <v>81</v>
      </c>
      <c r="G945" s="17" t="str">
        <f>IF(STOCK!$E945&lt;STOCK!$F945,"rupture de stock","")</f>
        <v/>
      </c>
      <c r="H945" s="17" t="str">
        <f>IF(A945="","",SUMIF(FACTURE!A$10:A$40,A945,FACTURE!$C$10:$C$40))</f>
        <v/>
      </c>
      <c r="I945" s="17" t="str">
        <f t="shared" si="14"/>
        <v/>
      </c>
    </row>
    <row r="946" spans="5:9" x14ac:dyDescent="0.25">
      <c r="E946" s="17" t="s">
        <v>81</v>
      </c>
      <c r="G946" s="17" t="str">
        <f>IF(STOCK!$E946&lt;STOCK!$F946,"rupture de stock","")</f>
        <v/>
      </c>
      <c r="H946" s="17" t="str">
        <f>IF(A946="","",SUMIF(FACTURE!A$10:A$40,A946,FACTURE!$C$10:$C$40))</f>
        <v/>
      </c>
      <c r="I946" s="17" t="str">
        <f t="shared" si="14"/>
        <v/>
      </c>
    </row>
    <row r="947" spans="5:9" x14ac:dyDescent="0.25">
      <c r="E947" s="17" t="s">
        <v>81</v>
      </c>
      <c r="G947" s="17" t="str">
        <f>IF(STOCK!$E947&lt;STOCK!$F947,"rupture de stock","")</f>
        <v/>
      </c>
      <c r="H947" s="17" t="str">
        <f>IF(A947="","",SUMIF(FACTURE!A$10:A$40,A947,FACTURE!$C$10:$C$40))</f>
        <v/>
      </c>
      <c r="I947" s="17" t="str">
        <f t="shared" si="14"/>
        <v/>
      </c>
    </row>
    <row r="948" spans="5:9" x14ac:dyDescent="0.25">
      <c r="E948" s="17" t="s">
        <v>81</v>
      </c>
      <c r="G948" s="17" t="str">
        <f>IF(STOCK!$E948&lt;STOCK!$F948,"rupture de stock","")</f>
        <v/>
      </c>
      <c r="H948" s="17" t="str">
        <f>IF(A948="","",SUMIF(FACTURE!A$10:A$40,A948,FACTURE!$C$10:$C$40))</f>
        <v/>
      </c>
      <c r="I948" s="17" t="str">
        <f t="shared" si="14"/>
        <v/>
      </c>
    </row>
    <row r="949" spans="5:9" x14ac:dyDescent="0.25">
      <c r="E949" s="17" t="s">
        <v>81</v>
      </c>
      <c r="G949" s="17" t="str">
        <f>IF(STOCK!$E949&lt;STOCK!$F949,"rupture de stock","")</f>
        <v/>
      </c>
      <c r="H949" s="17" t="str">
        <f>IF(A949="","",SUMIF(FACTURE!A$10:A$40,A949,FACTURE!$C$10:$C$40))</f>
        <v/>
      </c>
      <c r="I949" s="17" t="str">
        <f t="shared" si="14"/>
        <v/>
      </c>
    </row>
    <row r="950" spans="5:9" x14ac:dyDescent="0.25">
      <c r="E950" s="17" t="s">
        <v>81</v>
      </c>
      <c r="G950" s="17" t="str">
        <f>IF(STOCK!$E950&lt;STOCK!$F950,"rupture de stock","")</f>
        <v/>
      </c>
      <c r="H950" s="17" t="str">
        <f>IF(A950="","",SUMIF(FACTURE!A$10:A$40,A950,FACTURE!$C$10:$C$40))</f>
        <v/>
      </c>
      <c r="I950" s="17" t="str">
        <f t="shared" si="14"/>
        <v/>
      </c>
    </row>
    <row r="951" spans="5:9" x14ac:dyDescent="0.25">
      <c r="E951" s="17" t="s">
        <v>81</v>
      </c>
      <c r="G951" s="17" t="str">
        <f>IF(STOCK!$E951&lt;STOCK!$F951,"rupture de stock","")</f>
        <v/>
      </c>
      <c r="H951" s="17" t="str">
        <f>IF(A951="","",SUMIF(FACTURE!A$10:A$40,A951,FACTURE!$C$10:$C$40))</f>
        <v/>
      </c>
      <c r="I951" s="17" t="str">
        <f t="shared" si="14"/>
        <v/>
      </c>
    </row>
    <row r="952" spans="5:9" x14ac:dyDescent="0.25">
      <c r="E952" s="17" t="s">
        <v>81</v>
      </c>
      <c r="G952" s="17" t="str">
        <f>IF(STOCK!$E952&lt;STOCK!$F952,"rupture de stock","")</f>
        <v/>
      </c>
      <c r="H952" s="17" t="str">
        <f>IF(A952="","",SUMIF(FACTURE!A$10:A$40,A952,FACTURE!$C$10:$C$40))</f>
        <v/>
      </c>
      <c r="I952" s="17" t="str">
        <f t="shared" si="14"/>
        <v/>
      </c>
    </row>
    <row r="953" spans="5:9" x14ac:dyDescent="0.25">
      <c r="E953" s="17" t="s">
        <v>81</v>
      </c>
      <c r="G953" s="17" t="str">
        <f>IF(STOCK!$E953&lt;STOCK!$F953,"rupture de stock","")</f>
        <v/>
      </c>
      <c r="H953" s="17" t="str">
        <f>IF(A953="","",SUMIF(FACTURE!A$10:A$40,A953,FACTURE!$C$10:$C$40))</f>
        <v/>
      </c>
      <c r="I953" s="17" t="str">
        <f t="shared" si="14"/>
        <v/>
      </c>
    </row>
    <row r="954" spans="5:9" x14ac:dyDescent="0.25">
      <c r="E954" s="17" t="s">
        <v>81</v>
      </c>
      <c r="G954" s="17" t="str">
        <f>IF(STOCK!$E954&lt;STOCK!$F954,"rupture de stock","")</f>
        <v/>
      </c>
      <c r="H954" s="17" t="str">
        <f>IF(A954="","",SUMIF(FACTURE!A$10:A$40,A954,FACTURE!$C$10:$C$40))</f>
        <v/>
      </c>
      <c r="I954" s="17" t="str">
        <f t="shared" si="14"/>
        <v/>
      </c>
    </row>
    <row r="955" spans="5:9" x14ac:dyDescent="0.25">
      <c r="E955" s="17" t="s">
        <v>81</v>
      </c>
      <c r="G955" s="17" t="str">
        <f>IF(STOCK!$E955&lt;STOCK!$F955,"rupture de stock","")</f>
        <v/>
      </c>
      <c r="H955" s="17" t="str">
        <f>IF(A955="","",SUMIF(FACTURE!A$10:A$40,A955,FACTURE!$C$10:$C$40))</f>
        <v/>
      </c>
      <c r="I955" s="17" t="str">
        <f t="shared" si="14"/>
        <v/>
      </c>
    </row>
    <row r="956" spans="5:9" x14ac:dyDescent="0.25">
      <c r="E956" s="17" t="s">
        <v>81</v>
      </c>
      <c r="G956" s="17" t="str">
        <f>IF(STOCK!$E956&lt;STOCK!$F956,"rupture de stock","")</f>
        <v/>
      </c>
      <c r="H956" s="17" t="str">
        <f>IF(A956="","",SUMIF(FACTURE!A$10:A$40,A956,FACTURE!$C$10:$C$40))</f>
        <v/>
      </c>
      <c r="I956" s="17" t="str">
        <f t="shared" si="14"/>
        <v/>
      </c>
    </row>
    <row r="957" spans="5:9" x14ac:dyDescent="0.25">
      <c r="E957" s="17" t="s">
        <v>81</v>
      </c>
      <c r="G957" s="17" t="str">
        <f>IF(STOCK!$E957&lt;STOCK!$F957,"rupture de stock","")</f>
        <v/>
      </c>
      <c r="H957" s="17" t="str">
        <f>IF(A957="","",SUMIF(FACTURE!A$10:A$40,A957,FACTURE!$C$10:$C$40))</f>
        <v/>
      </c>
      <c r="I957" s="17" t="str">
        <f t="shared" si="14"/>
        <v/>
      </c>
    </row>
    <row r="958" spans="5:9" x14ac:dyDescent="0.25">
      <c r="E958" s="17" t="s">
        <v>81</v>
      </c>
      <c r="G958" s="17" t="str">
        <f>IF(STOCK!$E958&lt;STOCK!$F958,"rupture de stock","")</f>
        <v/>
      </c>
      <c r="H958" s="17" t="str">
        <f>IF(A958="","",SUMIF(FACTURE!A$10:A$40,A958,FACTURE!$C$10:$C$40))</f>
        <v/>
      </c>
      <c r="I958" s="17" t="str">
        <f t="shared" si="14"/>
        <v/>
      </c>
    </row>
    <row r="959" spans="5:9" x14ac:dyDescent="0.25">
      <c r="E959" s="17" t="s">
        <v>81</v>
      </c>
      <c r="G959" s="17" t="str">
        <f>IF(STOCK!$E959&lt;STOCK!$F959,"rupture de stock","")</f>
        <v/>
      </c>
      <c r="H959" s="17" t="str">
        <f>IF(A959="","",SUMIF(FACTURE!A$10:A$40,A959,FACTURE!$C$10:$C$40))</f>
        <v/>
      </c>
      <c r="I959" s="17" t="str">
        <f t="shared" si="14"/>
        <v/>
      </c>
    </row>
    <row r="960" spans="5:9" x14ac:dyDescent="0.25">
      <c r="E960" s="17" t="s">
        <v>81</v>
      </c>
      <c r="G960" s="17" t="str">
        <f>IF(STOCK!$E960&lt;STOCK!$F960,"rupture de stock","")</f>
        <v/>
      </c>
      <c r="H960" s="17" t="str">
        <f>IF(A960="","",SUMIF(FACTURE!A$10:A$40,A960,FACTURE!$C$10:$C$40))</f>
        <v/>
      </c>
      <c r="I960" s="17" t="str">
        <f t="shared" si="14"/>
        <v/>
      </c>
    </row>
    <row r="961" spans="5:9" x14ac:dyDescent="0.25">
      <c r="E961" s="17" t="s">
        <v>81</v>
      </c>
      <c r="G961" s="17" t="str">
        <f>IF(STOCK!$E961&lt;STOCK!$F961,"rupture de stock","")</f>
        <v/>
      </c>
      <c r="H961" s="17" t="str">
        <f>IF(A961="","",SUMIF(FACTURE!A$10:A$40,A961,FACTURE!$C$10:$C$40))</f>
        <v/>
      </c>
      <c r="I961" s="17" t="str">
        <f t="shared" si="14"/>
        <v/>
      </c>
    </row>
    <row r="962" spans="5:9" x14ac:dyDescent="0.25">
      <c r="E962" s="17" t="s">
        <v>81</v>
      </c>
      <c r="G962" s="17" t="str">
        <f>IF(STOCK!$E962&lt;STOCK!$F962,"rupture de stock","")</f>
        <v/>
      </c>
      <c r="H962" s="17" t="str">
        <f>IF(A962="","",SUMIF(FACTURE!A$10:A$40,A962,FACTURE!$C$10:$C$40))</f>
        <v/>
      </c>
      <c r="I962" s="17" t="str">
        <f t="shared" si="14"/>
        <v/>
      </c>
    </row>
    <row r="963" spans="5:9" x14ac:dyDescent="0.25">
      <c r="E963" s="17" t="s">
        <v>81</v>
      </c>
      <c r="G963" s="17" t="str">
        <f>IF(STOCK!$E963&lt;STOCK!$F963,"rupture de stock","")</f>
        <v/>
      </c>
      <c r="H963" s="17" t="str">
        <f>IF(A963="","",SUMIF(FACTURE!A$10:A$40,A963,FACTURE!$C$10:$C$40))</f>
        <v/>
      </c>
      <c r="I963" s="17" t="str">
        <f t="shared" ref="I963:I1000" si="15">IF(A963="","",E963-H963)</f>
        <v/>
      </c>
    </row>
    <row r="964" spans="5:9" x14ac:dyDescent="0.25">
      <c r="E964" s="17" t="s">
        <v>81</v>
      </c>
      <c r="G964" s="17" t="str">
        <f>IF(STOCK!$E964&lt;STOCK!$F964,"rupture de stock","")</f>
        <v/>
      </c>
      <c r="H964" s="17" t="str">
        <f>IF(A964="","",SUMIF(FACTURE!A$10:A$40,A964,FACTURE!$C$10:$C$40))</f>
        <v/>
      </c>
      <c r="I964" s="17" t="str">
        <f t="shared" si="15"/>
        <v/>
      </c>
    </row>
    <row r="965" spans="5:9" x14ac:dyDescent="0.25">
      <c r="E965" s="17" t="s">
        <v>81</v>
      </c>
      <c r="G965" s="17" t="str">
        <f>IF(STOCK!$E965&lt;STOCK!$F965,"rupture de stock","")</f>
        <v/>
      </c>
      <c r="H965" s="17" t="str">
        <f>IF(A965="","",SUMIF(FACTURE!A$10:A$40,A965,FACTURE!$C$10:$C$40))</f>
        <v/>
      </c>
      <c r="I965" s="17" t="str">
        <f t="shared" si="15"/>
        <v/>
      </c>
    </row>
    <row r="966" spans="5:9" x14ac:dyDescent="0.25">
      <c r="E966" s="17" t="s">
        <v>81</v>
      </c>
      <c r="G966" s="17" t="str">
        <f>IF(STOCK!$E966&lt;STOCK!$F966,"rupture de stock","")</f>
        <v/>
      </c>
      <c r="H966" s="17" t="str">
        <f>IF(A966="","",SUMIF(FACTURE!A$10:A$40,A966,FACTURE!$C$10:$C$40))</f>
        <v/>
      </c>
      <c r="I966" s="17" t="str">
        <f t="shared" si="15"/>
        <v/>
      </c>
    </row>
    <row r="967" spans="5:9" x14ac:dyDescent="0.25">
      <c r="E967" s="17" t="s">
        <v>81</v>
      </c>
      <c r="G967" s="17" t="str">
        <f>IF(STOCK!$E967&lt;STOCK!$F967,"rupture de stock","")</f>
        <v/>
      </c>
      <c r="H967" s="17" t="str">
        <f>IF(A967="","",SUMIF(FACTURE!A$10:A$40,A967,FACTURE!$C$10:$C$40))</f>
        <v/>
      </c>
      <c r="I967" s="17" t="str">
        <f t="shared" si="15"/>
        <v/>
      </c>
    </row>
    <row r="968" spans="5:9" x14ac:dyDescent="0.25">
      <c r="E968" s="17" t="s">
        <v>81</v>
      </c>
      <c r="G968" s="17" t="str">
        <f>IF(STOCK!$E968&lt;STOCK!$F968,"rupture de stock","")</f>
        <v/>
      </c>
      <c r="H968" s="17" t="str">
        <f>IF(A968="","",SUMIF(FACTURE!A$10:A$40,A968,FACTURE!$C$10:$C$40))</f>
        <v/>
      </c>
      <c r="I968" s="17" t="str">
        <f t="shared" si="15"/>
        <v/>
      </c>
    </row>
    <row r="969" spans="5:9" x14ac:dyDescent="0.25">
      <c r="E969" s="17" t="s">
        <v>81</v>
      </c>
      <c r="G969" s="17" t="str">
        <f>IF(STOCK!$E969&lt;STOCK!$F969,"rupture de stock","")</f>
        <v/>
      </c>
      <c r="H969" s="17" t="str">
        <f>IF(A969="","",SUMIF(FACTURE!A$10:A$40,A969,FACTURE!$C$10:$C$40))</f>
        <v/>
      </c>
      <c r="I969" s="17" t="str">
        <f t="shared" si="15"/>
        <v/>
      </c>
    </row>
    <row r="970" spans="5:9" x14ac:dyDescent="0.25">
      <c r="E970" s="17" t="s">
        <v>81</v>
      </c>
      <c r="G970" s="17" t="str">
        <f>IF(STOCK!$E970&lt;STOCK!$F970,"rupture de stock","")</f>
        <v/>
      </c>
      <c r="H970" s="17" t="str">
        <f>IF(A970="","",SUMIF(FACTURE!A$10:A$40,A970,FACTURE!$C$10:$C$40))</f>
        <v/>
      </c>
      <c r="I970" s="17" t="str">
        <f t="shared" si="15"/>
        <v/>
      </c>
    </row>
    <row r="971" spans="5:9" x14ac:dyDescent="0.25">
      <c r="E971" s="17" t="s">
        <v>81</v>
      </c>
      <c r="G971" s="17" t="str">
        <f>IF(STOCK!$E971&lt;STOCK!$F971,"rupture de stock","")</f>
        <v/>
      </c>
      <c r="H971" s="17" t="str">
        <f>IF(A971="","",SUMIF(FACTURE!A$10:A$40,A971,FACTURE!$C$10:$C$40))</f>
        <v/>
      </c>
      <c r="I971" s="17" t="str">
        <f t="shared" si="15"/>
        <v/>
      </c>
    </row>
    <row r="972" spans="5:9" x14ac:dyDescent="0.25">
      <c r="E972" s="17" t="s">
        <v>81</v>
      </c>
      <c r="G972" s="17" t="str">
        <f>IF(STOCK!$E972&lt;STOCK!$F972,"rupture de stock","")</f>
        <v/>
      </c>
      <c r="H972" s="17" t="str">
        <f>IF(A972="","",SUMIF(FACTURE!A$10:A$40,A972,FACTURE!$C$10:$C$40))</f>
        <v/>
      </c>
      <c r="I972" s="17" t="str">
        <f t="shared" si="15"/>
        <v/>
      </c>
    </row>
    <row r="973" spans="5:9" x14ac:dyDescent="0.25">
      <c r="E973" s="17" t="s">
        <v>81</v>
      </c>
      <c r="G973" s="17" t="str">
        <f>IF(STOCK!$E973&lt;STOCK!$F973,"rupture de stock","")</f>
        <v/>
      </c>
      <c r="H973" s="17" t="str">
        <f>IF(A973="","",SUMIF(FACTURE!A$10:A$40,A973,FACTURE!$C$10:$C$40))</f>
        <v/>
      </c>
      <c r="I973" s="17" t="str">
        <f t="shared" si="15"/>
        <v/>
      </c>
    </row>
    <row r="974" spans="5:9" x14ac:dyDescent="0.25">
      <c r="E974" s="17" t="s">
        <v>81</v>
      </c>
      <c r="G974" s="17" t="str">
        <f>IF(STOCK!$E974&lt;STOCK!$F974,"rupture de stock","")</f>
        <v/>
      </c>
      <c r="H974" s="17" t="str">
        <f>IF(A974="","",SUMIF(FACTURE!A$10:A$40,A974,FACTURE!$C$10:$C$40))</f>
        <v/>
      </c>
      <c r="I974" s="17" t="str">
        <f t="shared" si="15"/>
        <v/>
      </c>
    </row>
    <row r="975" spans="5:9" x14ac:dyDescent="0.25">
      <c r="E975" s="17" t="s">
        <v>81</v>
      </c>
      <c r="G975" s="17" t="str">
        <f>IF(STOCK!$E975&lt;STOCK!$F975,"rupture de stock","")</f>
        <v/>
      </c>
      <c r="H975" s="17" t="str">
        <f>IF(A975="","",SUMIF(FACTURE!A$10:A$40,A975,FACTURE!$C$10:$C$40))</f>
        <v/>
      </c>
      <c r="I975" s="17" t="str">
        <f t="shared" si="15"/>
        <v/>
      </c>
    </row>
    <row r="976" spans="5:9" x14ac:dyDescent="0.25">
      <c r="E976" s="17" t="s">
        <v>81</v>
      </c>
      <c r="G976" s="17" t="str">
        <f>IF(STOCK!$E976&lt;STOCK!$F976,"rupture de stock","")</f>
        <v/>
      </c>
      <c r="H976" s="17" t="str">
        <f>IF(A976="","",SUMIF(FACTURE!A$10:A$40,A976,FACTURE!$C$10:$C$40))</f>
        <v/>
      </c>
      <c r="I976" s="17" t="str">
        <f t="shared" si="15"/>
        <v/>
      </c>
    </row>
    <row r="977" spans="5:9" x14ac:dyDescent="0.25">
      <c r="E977" s="17" t="s">
        <v>81</v>
      </c>
      <c r="G977" s="17" t="str">
        <f>IF(STOCK!$E977&lt;STOCK!$F977,"rupture de stock","")</f>
        <v/>
      </c>
      <c r="H977" s="17" t="str">
        <f>IF(A977="","",SUMIF(FACTURE!A$10:A$40,A977,FACTURE!$C$10:$C$40))</f>
        <v/>
      </c>
      <c r="I977" s="17" t="str">
        <f t="shared" si="15"/>
        <v/>
      </c>
    </row>
    <row r="978" spans="5:9" x14ac:dyDescent="0.25">
      <c r="E978" s="17" t="s">
        <v>81</v>
      </c>
      <c r="G978" s="17" t="str">
        <f>IF(STOCK!$E978&lt;STOCK!$F978,"rupture de stock","")</f>
        <v/>
      </c>
      <c r="H978" s="17" t="str">
        <f>IF(A978="","",SUMIF(FACTURE!A$10:A$40,A978,FACTURE!$C$10:$C$40))</f>
        <v/>
      </c>
      <c r="I978" s="17" t="str">
        <f t="shared" si="15"/>
        <v/>
      </c>
    </row>
    <row r="979" spans="5:9" x14ac:dyDescent="0.25">
      <c r="E979" s="17" t="s">
        <v>81</v>
      </c>
      <c r="G979" s="17" t="str">
        <f>IF(STOCK!$E979&lt;STOCK!$F979,"rupture de stock","")</f>
        <v/>
      </c>
      <c r="H979" s="17" t="str">
        <f>IF(A979="","",SUMIF(FACTURE!A$10:A$40,A979,FACTURE!$C$10:$C$40))</f>
        <v/>
      </c>
      <c r="I979" s="17" t="str">
        <f t="shared" si="15"/>
        <v/>
      </c>
    </row>
    <row r="980" spans="5:9" x14ac:dyDescent="0.25">
      <c r="E980" s="17" t="s">
        <v>81</v>
      </c>
      <c r="G980" s="17" t="str">
        <f>IF(STOCK!$E980&lt;STOCK!$F980,"rupture de stock","")</f>
        <v/>
      </c>
      <c r="H980" s="17" t="str">
        <f>IF(A980="","",SUMIF(FACTURE!A$10:A$40,A980,FACTURE!$C$10:$C$40))</f>
        <v/>
      </c>
      <c r="I980" s="17" t="str">
        <f t="shared" si="15"/>
        <v/>
      </c>
    </row>
    <row r="981" spans="5:9" x14ac:dyDescent="0.25">
      <c r="E981" s="17" t="s">
        <v>81</v>
      </c>
      <c r="G981" s="17" t="str">
        <f>IF(STOCK!$E981&lt;STOCK!$F981,"rupture de stock","")</f>
        <v/>
      </c>
      <c r="H981" s="17" t="str">
        <f>IF(A981="","",SUMIF(FACTURE!A$10:A$40,A981,FACTURE!$C$10:$C$40))</f>
        <v/>
      </c>
      <c r="I981" s="17" t="str">
        <f t="shared" si="15"/>
        <v/>
      </c>
    </row>
    <row r="982" spans="5:9" x14ac:dyDescent="0.25">
      <c r="E982" s="17" t="s">
        <v>81</v>
      </c>
      <c r="G982" s="17" t="str">
        <f>IF(STOCK!$E982&lt;STOCK!$F982,"rupture de stock","")</f>
        <v/>
      </c>
      <c r="H982" s="17" t="str">
        <f>IF(A982="","",SUMIF(FACTURE!A$10:A$40,A982,FACTURE!$C$10:$C$40))</f>
        <v/>
      </c>
      <c r="I982" s="17" t="str">
        <f t="shared" si="15"/>
        <v/>
      </c>
    </row>
    <row r="983" spans="5:9" x14ac:dyDescent="0.25">
      <c r="E983" s="17" t="s">
        <v>81</v>
      </c>
      <c r="G983" s="17" t="str">
        <f>IF(STOCK!$E983&lt;STOCK!$F983,"rupture de stock","")</f>
        <v/>
      </c>
      <c r="H983" s="17" t="str">
        <f>IF(A983="","",SUMIF(FACTURE!A$10:A$40,A983,FACTURE!$C$10:$C$40))</f>
        <v/>
      </c>
      <c r="I983" s="17" t="str">
        <f t="shared" si="15"/>
        <v/>
      </c>
    </row>
    <row r="984" spans="5:9" x14ac:dyDescent="0.25">
      <c r="E984" s="17" t="s">
        <v>81</v>
      </c>
      <c r="G984" s="17" t="str">
        <f>IF(STOCK!$E984&lt;STOCK!$F984,"rupture de stock","")</f>
        <v/>
      </c>
      <c r="H984" s="17" t="str">
        <f>IF(A984="","",SUMIF(FACTURE!A$10:A$40,A984,FACTURE!$C$10:$C$40))</f>
        <v/>
      </c>
      <c r="I984" s="17" t="str">
        <f t="shared" si="15"/>
        <v/>
      </c>
    </row>
    <row r="985" spans="5:9" x14ac:dyDescent="0.25">
      <c r="E985" s="17" t="s">
        <v>81</v>
      </c>
      <c r="G985" s="17" t="str">
        <f>IF(STOCK!$E985&lt;STOCK!$F985,"rupture de stock","")</f>
        <v/>
      </c>
      <c r="H985" s="17" t="str">
        <f>IF(A985="","",SUMIF(FACTURE!A$10:A$40,A985,FACTURE!$C$10:$C$40))</f>
        <v/>
      </c>
      <c r="I985" s="17" t="str">
        <f t="shared" si="15"/>
        <v/>
      </c>
    </row>
    <row r="986" spans="5:9" x14ac:dyDescent="0.25">
      <c r="E986" s="17" t="s">
        <v>81</v>
      </c>
      <c r="G986" s="17" t="str">
        <f>IF(STOCK!$E986&lt;STOCK!$F986,"rupture de stock","")</f>
        <v/>
      </c>
      <c r="H986" s="17" t="str">
        <f>IF(A986="","",SUMIF(FACTURE!A$10:A$40,A986,FACTURE!$C$10:$C$40))</f>
        <v/>
      </c>
      <c r="I986" s="17" t="str">
        <f t="shared" si="15"/>
        <v/>
      </c>
    </row>
    <row r="987" spans="5:9" x14ac:dyDescent="0.25">
      <c r="E987" s="17" t="s">
        <v>81</v>
      </c>
      <c r="G987" s="17" t="str">
        <f>IF(STOCK!$E987&lt;STOCK!$F987,"rupture de stock","")</f>
        <v/>
      </c>
      <c r="H987" s="17" t="str">
        <f>IF(A987="","",SUMIF(FACTURE!A$10:A$40,A987,FACTURE!$C$10:$C$40))</f>
        <v/>
      </c>
      <c r="I987" s="17" t="str">
        <f t="shared" si="15"/>
        <v/>
      </c>
    </row>
    <row r="988" spans="5:9" x14ac:dyDescent="0.25">
      <c r="E988" s="17" t="s">
        <v>81</v>
      </c>
      <c r="G988" s="17" t="str">
        <f>IF(STOCK!$E988&lt;STOCK!$F988,"rupture de stock","")</f>
        <v/>
      </c>
      <c r="H988" s="17" t="str">
        <f>IF(A988="","",SUMIF(FACTURE!A$10:A$40,A988,FACTURE!$C$10:$C$40))</f>
        <v/>
      </c>
      <c r="I988" s="17" t="str">
        <f t="shared" si="15"/>
        <v/>
      </c>
    </row>
    <row r="989" spans="5:9" x14ac:dyDescent="0.25">
      <c r="E989" s="17" t="s">
        <v>81</v>
      </c>
      <c r="G989" s="17" t="str">
        <f>IF(STOCK!$E989&lt;STOCK!$F989,"rupture de stock","")</f>
        <v/>
      </c>
      <c r="H989" s="17" t="str">
        <f>IF(A989="","",SUMIF(FACTURE!A$10:A$40,A989,FACTURE!$C$10:$C$40))</f>
        <v/>
      </c>
      <c r="I989" s="17" t="str">
        <f t="shared" si="15"/>
        <v/>
      </c>
    </row>
    <row r="990" spans="5:9" x14ac:dyDescent="0.25">
      <c r="E990" s="17" t="s">
        <v>81</v>
      </c>
      <c r="G990" s="17" t="str">
        <f>IF(STOCK!$E990&lt;STOCK!$F990,"rupture de stock","")</f>
        <v/>
      </c>
      <c r="H990" s="17" t="str">
        <f>IF(A990="","",SUMIF(FACTURE!A$10:A$40,A990,FACTURE!$C$10:$C$40))</f>
        <v/>
      </c>
      <c r="I990" s="17" t="str">
        <f t="shared" si="15"/>
        <v/>
      </c>
    </row>
    <row r="991" spans="5:9" x14ac:dyDescent="0.25">
      <c r="E991" s="17" t="s">
        <v>81</v>
      </c>
      <c r="G991" s="17" t="str">
        <f>IF(STOCK!$E991&lt;STOCK!$F991,"rupture de stock","")</f>
        <v/>
      </c>
      <c r="H991" s="17" t="str">
        <f>IF(A991="","",SUMIF(FACTURE!A$10:A$40,A991,FACTURE!$C$10:$C$40))</f>
        <v/>
      </c>
      <c r="I991" s="17" t="str">
        <f t="shared" si="15"/>
        <v/>
      </c>
    </row>
    <row r="992" spans="5:9" x14ac:dyDescent="0.25">
      <c r="E992" s="17" t="s">
        <v>81</v>
      </c>
      <c r="G992" s="17" t="str">
        <f>IF(STOCK!$E992&lt;STOCK!$F992,"rupture de stock","")</f>
        <v/>
      </c>
      <c r="H992" s="17" t="str">
        <f>IF(A992="","",SUMIF(FACTURE!A$10:A$40,A992,FACTURE!$C$10:$C$40))</f>
        <v/>
      </c>
      <c r="I992" s="17" t="str">
        <f t="shared" si="15"/>
        <v/>
      </c>
    </row>
    <row r="993" spans="5:9" x14ac:dyDescent="0.25">
      <c r="E993" s="17" t="s">
        <v>81</v>
      </c>
      <c r="G993" s="17" t="str">
        <f>IF(STOCK!$E993&lt;STOCK!$F993,"rupture de stock","")</f>
        <v/>
      </c>
      <c r="H993" s="17" t="str">
        <f>IF(A993="","",SUMIF(FACTURE!A$10:A$40,A993,FACTURE!$C$10:$C$40))</f>
        <v/>
      </c>
      <c r="I993" s="17" t="str">
        <f t="shared" si="15"/>
        <v/>
      </c>
    </row>
    <row r="994" spans="5:9" x14ac:dyDescent="0.25">
      <c r="E994" s="17" t="s">
        <v>81</v>
      </c>
      <c r="G994" s="17" t="str">
        <f>IF(STOCK!$E994&lt;STOCK!$F994,"rupture de stock","")</f>
        <v/>
      </c>
      <c r="H994" s="17" t="str">
        <f>IF(A994="","",SUMIF(FACTURE!A$10:A$40,A994,FACTURE!$C$10:$C$40))</f>
        <v/>
      </c>
      <c r="I994" s="17" t="str">
        <f t="shared" si="15"/>
        <v/>
      </c>
    </row>
    <row r="995" spans="5:9" x14ac:dyDescent="0.25">
      <c r="E995" s="17" t="s">
        <v>81</v>
      </c>
      <c r="G995" s="17" t="str">
        <f>IF(STOCK!$E995&lt;STOCK!$F995,"rupture de stock","")</f>
        <v/>
      </c>
      <c r="H995" s="17" t="str">
        <f>IF(A995="","",SUMIF(FACTURE!A$10:A$40,A995,FACTURE!$C$10:$C$40))</f>
        <v/>
      </c>
      <c r="I995" s="17" t="str">
        <f t="shared" si="15"/>
        <v/>
      </c>
    </row>
    <row r="996" spans="5:9" x14ac:dyDescent="0.25">
      <c r="E996" s="17" t="s">
        <v>81</v>
      </c>
      <c r="G996" s="17" t="str">
        <f>IF(STOCK!$E996&lt;STOCK!$F996,"rupture de stock","")</f>
        <v/>
      </c>
      <c r="H996" s="17" t="str">
        <f>IF(A996="","",SUMIF(FACTURE!A$10:A$40,A996,FACTURE!$C$10:$C$40))</f>
        <v/>
      </c>
      <c r="I996" s="17" t="str">
        <f t="shared" si="15"/>
        <v/>
      </c>
    </row>
    <row r="997" spans="5:9" x14ac:dyDescent="0.25">
      <c r="E997" s="17" t="s">
        <v>81</v>
      </c>
      <c r="G997" s="17" t="str">
        <f>IF(STOCK!$E997&lt;STOCK!$F997,"rupture de stock","")</f>
        <v/>
      </c>
      <c r="H997" s="17" t="str">
        <f>IF(A997="","",SUMIF(FACTURE!A$10:A$40,A997,FACTURE!$C$10:$C$40))</f>
        <v/>
      </c>
      <c r="I997" s="17" t="str">
        <f t="shared" si="15"/>
        <v/>
      </c>
    </row>
    <row r="998" spans="5:9" x14ac:dyDescent="0.25">
      <c r="E998" s="17" t="s">
        <v>81</v>
      </c>
      <c r="G998" s="17" t="str">
        <f>IF(STOCK!$E998&lt;STOCK!$F998,"rupture de stock","")</f>
        <v/>
      </c>
      <c r="H998" s="17" t="str">
        <f>IF(A998="","",SUMIF(FACTURE!A$10:A$40,A998,FACTURE!$C$10:$C$40))</f>
        <v/>
      </c>
      <c r="I998" s="17" t="str">
        <f t="shared" si="15"/>
        <v/>
      </c>
    </row>
    <row r="999" spans="5:9" x14ac:dyDescent="0.25">
      <c r="E999" s="17" t="s">
        <v>81</v>
      </c>
      <c r="G999" s="17" t="str">
        <f>IF(STOCK!$E999&lt;STOCK!$F999,"rupture de stock","")</f>
        <v/>
      </c>
      <c r="H999" s="17" t="str">
        <f>IF(A999="","",SUMIF(FACTURE!A$10:A$40,A999,FACTURE!$C$10:$C$40))</f>
        <v/>
      </c>
      <c r="I999" s="17" t="str">
        <f t="shared" si="15"/>
        <v/>
      </c>
    </row>
    <row r="1000" spans="5:9" x14ac:dyDescent="0.25">
      <c r="E1000" s="17" t="s">
        <v>81</v>
      </c>
      <c r="G1000" s="17" t="str">
        <f>IF(STOCK!$E1000&lt;STOCK!$F1000,"rupture de stock","")</f>
        <v/>
      </c>
      <c r="H1000" s="17" t="str">
        <f>IF(A1000="","",SUMIF(FACTURE!A$10:A$40,A1000,FACTURE!$C$10:$C$40))</f>
        <v/>
      </c>
      <c r="I1000" s="17" t="str">
        <f t="shared" si="15"/>
        <v/>
      </c>
    </row>
    <row r="1001" spans="5:9" x14ac:dyDescent="0.25">
      <c r="G1001" s="17" t="str">
        <f>IF(STOCK!$E1001&lt;STOCK!$F1001,"rupture de stock","")</f>
        <v/>
      </c>
      <c r="H1001" s="17" t="str">
        <f>IF(A1001="","",SUMIF(FACTURE!A$10:A$40,A1001,FACTURE!$C$10:$C$40))</f>
        <v/>
      </c>
    </row>
  </sheetData>
  <conditionalFormatting sqref="G1:G1048576">
    <cfRule type="cellIs" dxfId="0" priority="1" operator="equal">
      <formula>"rupture de stock"</formula>
    </cfRule>
  </conditionalFormatting>
  <dataValidations count="1">
    <dataValidation type="list" allowBlank="1" showInputMessage="1" showErrorMessage="1" sqref="C2:C1001">
      <formula1>Tva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006"/>
  <sheetViews>
    <sheetView workbookViewId="0">
      <selection activeCell="H17" sqref="H17"/>
    </sheetView>
  </sheetViews>
  <sheetFormatPr baseColWidth="10" defaultRowHeight="15" x14ac:dyDescent="0.25"/>
  <cols>
    <col min="1" max="1" width="22" style="17" customWidth="1"/>
    <col min="2" max="2" width="30.85546875" style="17" customWidth="1"/>
    <col min="3" max="3" width="11.42578125" style="17"/>
    <col min="4" max="4" width="31" style="17" customWidth="1"/>
    <col min="5" max="5" width="11.42578125" style="17"/>
    <col min="6" max="6" width="22.28515625" style="17" customWidth="1"/>
    <col min="7" max="9" width="12.7109375" style="43" bestFit="1" customWidth="1"/>
    <col min="10" max="10" width="11.42578125" style="17"/>
    <col min="11" max="11" width="14.28515625" style="17" customWidth="1"/>
    <col min="12" max="12" width="14" style="45" customWidth="1"/>
    <col min="13" max="16384" width="11.42578125" style="17"/>
  </cols>
  <sheetData>
    <row r="1" spans="1:13" x14ac:dyDescent="0.25">
      <c r="A1" s="17" t="s">
        <v>99</v>
      </c>
      <c r="B1" s="46" t="s">
        <v>21</v>
      </c>
      <c r="C1" s="46" t="s">
        <v>24</v>
      </c>
      <c r="D1" s="46" t="s">
        <v>22</v>
      </c>
      <c r="E1" s="46" t="s">
        <v>25</v>
      </c>
      <c r="F1" s="46" t="s">
        <v>23</v>
      </c>
      <c r="G1" s="47" t="s">
        <v>26</v>
      </c>
      <c r="H1" s="47" t="s">
        <v>27</v>
      </c>
      <c r="I1" s="47" t="s">
        <v>28</v>
      </c>
      <c r="J1" s="46" t="s">
        <v>29</v>
      </c>
      <c r="K1" s="46" t="s">
        <v>49</v>
      </c>
      <c r="L1" s="48" t="s">
        <v>77</v>
      </c>
    </row>
    <row r="2" spans="1:13" customFormat="1" x14ac:dyDescent="0.25">
      <c r="A2" s="54" t="str">
        <f>CONCATENATE(B2," ",C2)</f>
        <v>Souce coucoune</v>
      </c>
      <c r="B2" s="54" t="s">
        <v>90</v>
      </c>
      <c r="C2" s="54" t="s">
        <v>91</v>
      </c>
      <c r="D2" s="54" t="s">
        <v>92</v>
      </c>
      <c r="E2" s="54">
        <v>97200</v>
      </c>
      <c r="F2" s="54" t="s">
        <v>93</v>
      </c>
      <c r="G2" s="55">
        <v>596657445</v>
      </c>
      <c r="H2" s="55">
        <v>696831762</v>
      </c>
      <c r="I2" s="55">
        <v>596522094</v>
      </c>
      <c r="J2" s="54" t="s">
        <v>94</v>
      </c>
      <c r="K2" s="52">
        <f>COUNTIF('Historique factures'!B:B,Client!A:A)</f>
        <v>2</v>
      </c>
      <c r="L2" s="53">
        <f>SUMIF('Historique factures'!B:B,Client!A2,'Historique factures'!D:D)</f>
        <v>43.4</v>
      </c>
    </row>
    <row r="3" spans="1:13" customFormat="1" x14ac:dyDescent="0.25">
      <c r="A3" s="50" t="str">
        <f>CONCATENATE(B3," ",C3)</f>
        <v>james brown</v>
      </c>
      <c r="B3" s="50" t="s">
        <v>85</v>
      </c>
      <c r="C3" s="50" t="s">
        <v>86</v>
      </c>
      <c r="D3" s="50" t="s">
        <v>87</v>
      </c>
      <c r="E3" s="50">
        <v>97200</v>
      </c>
      <c r="F3" s="50" t="s">
        <v>88</v>
      </c>
      <c r="G3" s="51">
        <v>596657445</v>
      </c>
      <c r="H3" s="51">
        <v>596657445</v>
      </c>
      <c r="I3" s="51">
        <v>596657445</v>
      </c>
      <c r="J3" s="50" t="s">
        <v>89</v>
      </c>
      <c r="K3" s="3">
        <f>COUNTIF('Historique factures'!B:B,Client!A:A)</f>
        <v>1</v>
      </c>
      <c r="L3" s="49">
        <f>SUMIF('Historique factures'!B:B,Client!A3,'Historique factures'!D:D)</f>
        <v>32.549999999999997</v>
      </c>
    </row>
    <row r="4" spans="1:13" customFormat="1" x14ac:dyDescent="0.25">
      <c r="A4" s="44" t="str">
        <f>CONCATENATE(B4," ",C4)</f>
        <v xml:space="preserve"> 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3" customFormat="1" x14ac:dyDescent="0.25">
      <c r="A5" s="38"/>
      <c r="B5" s="39"/>
      <c r="C5" s="39"/>
      <c r="D5" s="39"/>
      <c r="E5" s="39"/>
      <c r="F5" s="39"/>
      <c r="G5" s="41"/>
      <c r="H5" s="41"/>
      <c r="I5" s="41"/>
      <c r="J5" s="39"/>
      <c r="K5" s="38"/>
      <c r="L5" s="40"/>
      <c r="M5" s="39"/>
    </row>
    <row r="6" spans="1:13" customFormat="1" x14ac:dyDescent="0.25">
      <c r="A6" s="38"/>
      <c r="B6" s="39"/>
      <c r="C6" s="39"/>
      <c r="D6" s="39"/>
      <c r="E6" s="39"/>
      <c r="F6" s="39"/>
      <c r="G6" s="41"/>
      <c r="H6" s="41"/>
      <c r="I6" s="41"/>
      <c r="J6" s="39"/>
      <c r="K6" s="38"/>
      <c r="L6" s="40"/>
      <c r="M6" s="39"/>
    </row>
    <row r="7" spans="1:13" customFormat="1" x14ac:dyDescent="0.25">
      <c r="A7" s="38"/>
      <c r="B7" s="39"/>
      <c r="C7" s="39"/>
      <c r="D7" s="39"/>
      <c r="E7" s="39"/>
      <c r="F7" s="39"/>
      <c r="G7" s="41"/>
      <c r="H7" s="41"/>
      <c r="I7" s="41"/>
      <c r="J7" s="39"/>
      <c r="K7" s="38"/>
      <c r="L7" s="40"/>
      <c r="M7" s="39"/>
    </row>
    <row r="8" spans="1:13" customFormat="1" x14ac:dyDescent="0.25">
      <c r="A8" s="38"/>
      <c r="B8" s="38"/>
      <c r="C8" s="38"/>
      <c r="D8" s="38"/>
      <c r="E8" s="38"/>
      <c r="F8" s="38"/>
      <c r="G8" s="42"/>
      <c r="H8" s="42"/>
      <c r="I8" s="42"/>
      <c r="J8" s="38"/>
      <c r="K8" s="38"/>
      <c r="L8" s="40"/>
      <c r="M8" s="39"/>
    </row>
    <row r="9" spans="1:13" x14ac:dyDescent="0.25">
      <c r="A9" s="38"/>
      <c r="B9" s="38"/>
      <c r="C9" s="38"/>
      <c r="D9" s="38"/>
      <c r="E9" s="38"/>
      <c r="F9" s="38"/>
      <c r="G9" s="42"/>
      <c r="H9" s="42"/>
      <c r="I9" s="42"/>
      <c r="J9" s="38"/>
      <c r="K9" s="38"/>
      <c r="L9" s="40"/>
      <c r="M9" s="38"/>
    </row>
    <row r="10" spans="1:13" x14ac:dyDescent="0.25">
      <c r="A10" s="38"/>
      <c r="B10" s="38"/>
      <c r="C10" s="38"/>
      <c r="D10" s="38"/>
      <c r="E10" s="38"/>
      <c r="F10" s="38"/>
      <c r="G10" s="42"/>
      <c r="H10" s="42"/>
      <c r="I10" s="42"/>
      <c r="J10" s="38"/>
      <c r="K10" s="38"/>
      <c r="L10" s="40"/>
      <c r="M10" s="38"/>
    </row>
    <row r="11" spans="1:13" x14ac:dyDescent="0.25">
      <c r="A11" s="38"/>
      <c r="B11" s="38"/>
      <c r="C11" s="38"/>
      <c r="D11" s="38"/>
      <c r="E11" s="38"/>
      <c r="F11" s="38"/>
      <c r="G11" s="42"/>
      <c r="H11" s="42"/>
      <c r="I11" s="42"/>
      <c r="J11" s="38"/>
      <c r="K11" s="38"/>
      <c r="L11" s="40"/>
      <c r="M11" s="38"/>
    </row>
    <row r="12" spans="1:13" x14ac:dyDescent="0.25">
      <c r="A12" s="38"/>
      <c r="B12" s="38"/>
      <c r="C12" s="38"/>
      <c r="D12" s="38"/>
      <c r="E12" s="38"/>
      <c r="F12" s="38"/>
      <c r="G12" s="42"/>
      <c r="H12" s="42"/>
      <c r="I12" s="42"/>
      <c r="J12" s="38"/>
      <c r="K12" s="38"/>
      <c r="L12" s="40"/>
      <c r="M12" s="38"/>
    </row>
    <row r="13" spans="1:13" x14ac:dyDescent="0.25">
      <c r="A13" s="38" t="str">
        <f t="shared" ref="A13:A73" si="0">CONCATENATE(B13," ",C13)</f>
        <v xml:space="preserve"> </v>
      </c>
      <c r="B13" s="38"/>
      <c r="C13" s="38"/>
      <c r="D13" s="38"/>
      <c r="E13" s="38"/>
      <c r="F13" s="38"/>
      <c r="G13" s="42"/>
      <c r="H13" s="42"/>
      <c r="I13" s="42"/>
      <c r="J13" s="38"/>
      <c r="K13" s="38"/>
      <c r="L13" s="40"/>
      <c r="M13" s="38"/>
    </row>
    <row r="14" spans="1:13" x14ac:dyDescent="0.25">
      <c r="A14" s="17" t="str">
        <f t="shared" si="0"/>
        <v xml:space="preserve"> </v>
      </c>
    </row>
    <row r="15" spans="1:13" x14ac:dyDescent="0.25">
      <c r="A15" s="17" t="str">
        <f t="shared" si="0"/>
        <v xml:space="preserve"> </v>
      </c>
    </row>
    <row r="16" spans="1:13" x14ac:dyDescent="0.25">
      <c r="A16" s="17" t="str">
        <f t="shared" si="0"/>
        <v xml:space="preserve"> </v>
      </c>
    </row>
    <row r="17" spans="1:1" x14ac:dyDescent="0.25">
      <c r="A17" s="17" t="str">
        <f t="shared" si="0"/>
        <v xml:space="preserve"> </v>
      </c>
    </row>
    <row r="18" spans="1:1" x14ac:dyDescent="0.25">
      <c r="A18" s="17" t="str">
        <f t="shared" si="0"/>
        <v xml:space="preserve"> </v>
      </c>
    </row>
    <row r="19" spans="1:1" x14ac:dyDescent="0.25">
      <c r="A19" s="17" t="str">
        <f t="shared" si="0"/>
        <v xml:space="preserve"> </v>
      </c>
    </row>
    <row r="20" spans="1:1" x14ac:dyDescent="0.25">
      <c r="A20" s="17" t="str">
        <f t="shared" si="0"/>
        <v xml:space="preserve"> </v>
      </c>
    </row>
    <row r="21" spans="1:1" x14ac:dyDescent="0.25">
      <c r="A21" s="17" t="str">
        <f t="shared" si="0"/>
        <v xml:space="preserve"> </v>
      </c>
    </row>
    <row r="22" spans="1:1" x14ac:dyDescent="0.25">
      <c r="A22" s="17" t="str">
        <f t="shared" si="0"/>
        <v xml:space="preserve"> </v>
      </c>
    </row>
    <row r="23" spans="1:1" x14ac:dyDescent="0.25">
      <c r="A23" s="17" t="str">
        <f t="shared" si="0"/>
        <v xml:space="preserve"> </v>
      </c>
    </row>
    <row r="24" spans="1:1" x14ac:dyDescent="0.25">
      <c r="A24" s="17" t="str">
        <f t="shared" si="0"/>
        <v xml:space="preserve"> </v>
      </c>
    </row>
    <row r="25" spans="1:1" x14ac:dyDescent="0.25">
      <c r="A25" s="17" t="str">
        <f t="shared" si="0"/>
        <v xml:space="preserve"> </v>
      </c>
    </row>
    <row r="26" spans="1:1" x14ac:dyDescent="0.25">
      <c r="A26" s="17" t="str">
        <f t="shared" si="0"/>
        <v xml:space="preserve"> </v>
      </c>
    </row>
    <row r="27" spans="1:1" x14ac:dyDescent="0.25">
      <c r="A27" s="17" t="str">
        <f t="shared" si="0"/>
        <v xml:space="preserve"> </v>
      </c>
    </row>
    <row r="28" spans="1:1" x14ac:dyDescent="0.25">
      <c r="A28" s="17" t="str">
        <f t="shared" si="0"/>
        <v xml:space="preserve"> </v>
      </c>
    </row>
    <row r="29" spans="1:1" x14ac:dyDescent="0.25">
      <c r="A29" s="17" t="str">
        <f t="shared" si="0"/>
        <v xml:space="preserve"> </v>
      </c>
    </row>
    <row r="30" spans="1:1" x14ac:dyDescent="0.25">
      <c r="A30" s="17" t="str">
        <f t="shared" si="0"/>
        <v xml:space="preserve"> </v>
      </c>
    </row>
    <row r="31" spans="1:1" x14ac:dyDescent="0.25">
      <c r="A31" s="17" t="str">
        <f t="shared" si="0"/>
        <v xml:space="preserve"> </v>
      </c>
    </row>
    <row r="32" spans="1:1" x14ac:dyDescent="0.25">
      <c r="A32" s="17" t="str">
        <f t="shared" si="0"/>
        <v xml:space="preserve"> </v>
      </c>
    </row>
    <row r="33" spans="1:1" x14ac:dyDescent="0.25">
      <c r="A33" s="17" t="str">
        <f t="shared" si="0"/>
        <v xml:space="preserve"> </v>
      </c>
    </row>
    <row r="34" spans="1:1" x14ac:dyDescent="0.25">
      <c r="A34" s="17" t="str">
        <f t="shared" si="0"/>
        <v xml:space="preserve"> </v>
      </c>
    </row>
    <row r="35" spans="1:1" x14ac:dyDescent="0.25">
      <c r="A35" s="17" t="str">
        <f t="shared" si="0"/>
        <v xml:space="preserve"> </v>
      </c>
    </row>
    <row r="36" spans="1:1" x14ac:dyDescent="0.25">
      <c r="A36" s="17" t="str">
        <f t="shared" si="0"/>
        <v xml:space="preserve"> </v>
      </c>
    </row>
    <row r="37" spans="1:1" x14ac:dyDescent="0.25">
      <c r="A37" s="17" t="str">
        <f t="shared" si="0"/>
        <v xml:space="preserve"> </v>
      </c>
    </row>
    <row r="38" spans="1:1" x14ac:dyDescent="0.25">
      <c r="A38" s="17" t="str">
        <f t="shared" si="0"/>
        <v xml:space="preserve"> </v>
      </c>
    </row>
    <row r="39" spans="1:1" x14ac:dyDescent="0.25">
      <c r="A39" s="17" t="str">
        <f t="shared" si="0"/>
        <v xml:space="preserve"> </v>
      </c>
    </row>
    <row r="40" spans="1:1" x14ac:dyDescent="0.25">
      <c r="A40" s="17" t="str">
        <f t="shared" si="0"/>
        <v xml:space="preserve"> </v>
      </c>
    </row>
    <row r="41" spans="1:1" x14ac:dyDescent="0.25">
      <c r="A41" s="17" t="str">
        <f t="shared" si="0"/>
        <v xml:space="preserve"> </v>
      </c>
    </row>
    <row r="42" spans="1:1" x14ac:dyDescent="0.25">
      <c r="A42" s="17" t="str">
        <f t="shared" si="0"/>
        <v xml:space="preserve"> </v>
      </c>
    </row>
    <row r="43" spans="1:1" x14ac:dyDescent="0.25">
      <c r="A43" s="17" t="str">
        <f t="shared" si="0"/>
        <v xml:space="preserve"> </v>
      </c>
    </row>
    <row r="44" spans="1:1" x14ac:dyDescent="0.25">
      <c r="A44" s="17" t="str">
        <f t="shared" si="0"/>
        <v xml:space="preserve"> </v>
      </c>
    </row>
    <row r="45" spans="1:1" x14ac:dyDescent="0.25">
      <c r="A45" s="17" t="str">
        <f t="shared" si="0"/>
        <v xml:space="preserve"> </v>
      </c>
    </row>
    <row r="46" spans="1:1" x14ac:dyDescent="0.25">
      <c r="A46" s="17" t="str">
        <f t="shared" si="0"/>
        <v xml:space="preserve"> </v>
      </c>
    </row>
    <row r="47" spans="1:1" x14ac:dyDescent="0.25">
      <c r="A47" s="17" t="str">
        <f t="shared" si="0"/>
        <v xml:space="preserve"> </v>
      </c>
    </row>
    <row r="48" spans="1:1" x14ac:dyDescent="0.25">
      <c r="A48" s="17" t="str">
        <f t="shared" si="0"/>
        <v xml:space="preserve"> </v>
      </c>
    </row>
    <row r="49" spans="1:1" x14ac:dyDescent="0.25">
      <c r="A49" s="17" t="str">
        <f t="shared" si="0"/>
        <v xml:space="preserve"> </v>
      </c>
    </row>
    <row r="50" spans="1:1" x14ac:dyDescent="0.25">
      <c r="A50" s="17" t="str">
        <f t="shared" si="0"/>
        <v xml:space="preserve"> </v>
      </c>
    </row>
    <row r="51" spans="1:1" x14ac:dyDescent="0.25">
      <c r="A51" s="17" t="str">
        <f t="shared" si="0"/>
        <v xml:space="preserve"> </v>
      </c>
    </row>
    <row r="52" spans="1:1" x14ac:dyDescent="0.25">
      <c r="A52" s="17" t="str">
        <f t="shared" si="0"/>
        <v xml:space="preserve"> </v>
      </c>
    </row>
    <row r="53" spans="1:1" x14ac:dyDescent="0.25">
      <c r="A53" s="17" t="str">
        <f t="shared" si="0"/>
        <v xml:space="preserve"> </v>
      </c>
    </row>
    <row r="54" spans="1:1" x14ac:dyDescent="0.25">
      <c r="A54" s="17" t="str">
        <f t="shared" si="0"/>
        <v xml:space="preserve"> </v>
      </c>
    </row>
    <row r="55" spans="1:1" x14ac:dyDescent="0.25">
      <c r="A55" s="17" t="str">
        <f t="shared" si="0"/>
        <v xml:space="preserve"> </v>
      </c>
    </row>
    <row r="56" spans="1:1" x14ac:dyDescent="0.25">
      <c r="A56" s="17" t="str">
        <f t="shared" si="0"/>
        <v xml:space="preserve"> </v>
      </c>
    </row>
    <row r="57" spans="1:1" x14ac:dyDescent="0.25">
      <c r="A57" s="17" t="str">
        <f t="shared" si="0"/>
        <v xml:space="preserve"> </v>
      </c>
    </row>
    <row r="58" spans="1:1" x14ac:dyDescent="0.25">
      <c r="A58" s="17" t="str">
        <f t="shared" si="0"/>
        <v xml:space="preserve"> </v>
      </c>
    </row>
    <row r="59" spans="1:1" x14ac:dyDescent="0.25">
      <c r="A59" s="17" t="str">
        <f t="shared" si="0"/>
        <v xml:space="preserve"> </v>
      </c>
    </row>
    <row r="60" spans="1:1" x14ac:dyDescent="0.25">
      <c r="A60" s="17" t="str">
        <f t="shared" si="0"/>
        <v xml:space="preserve"> </v>
      </c>
    </row>
    <row r="61" spans="1:1" x14ac:dyDescent="0.25">
      <c r="A61" s="17" t="str">
        <f t="shared" si="0"/>
        <v xml:space="preserve"> </v>
      </c>
    </row>
    <row r="62" spans="1:1" x14ac:dyDescent="0.25">
      <c r="A62" s="17" t="str">
        <f t="shared" si="0"/>
        <v xml:space="preserve"> </v>
      </c>
    </row>
    <row r="63" spans="1:1" x14ac:dyDescent="0.25">
      <c r="A63" s="17" t="str">
        <f t="shared" si="0"/>
        <v xml:space="preserve"> </v>
      </c>
    </row>
    <row r="64" spans="1:1" x14ac:dyDescent="0.25">
      <c r="A64" s="17" t="str">
        <f t="shared" si="0"/>
        <v xml:space="preserve"> </v>
      </c>
    </row>
    <row r="65" spans="1:1" x14ac:dyDescent="0.25">
      <c r="A65" s="17" t="str">
        <f t="shared" si="0"/>
        <v xml:space="preserve"> </v>
      </c>
    </row>
    <row r="66" spans="1:1" x14ac:dyDescent="0.25">
      <c r="A66" s="17" t="str">
        <f t="shared" si="0"/>
        <v xml:space="preserve"> </v>
      </c>
    </row>
    <row r="67" spans="1:1" x14ac:dyDescent="0.25">
      <c r="A67" s="17" t="str">
        <f t="shared" si="0"/>
        <v xml:space="preserve"> </v>
      </c>
    </row>
    <row r="68" spans="1:1" x14ac:dyDescent="0.25">
      <c r="A68" s="17" t="str">
        <f t="shared" si="0"/>
        <v xml:space="preserve"> </v>
      </c>
    </row>
    <row r="69" spans="1:1" x14ac:dyDescent="0.25">
      <c r="A69" s="17" t="str">
        <f t="shared" si="0"/>
        <v xml:space="preserve"> </v>
      </c>
    </row>
    <row r="70" spans="1:1" x14ac:dyDescent="0.25">
      <c r="A70" s="17" t="str">
        <f t="shared" si="0"/>
        <v xml:space="preserve"> </v>
      </c>
    </row>
    <row r="71" spans="1:1" x14ac:dyDescent="0.25">
      <c r="A71" s="17" t="str">
        <f t="shared" si="0"/>
        <v xml:space="preserve"> </v>
      </c>
    </row>
    <row r="72" spans="1:1" x14ac:dyDescent="0.25">
      <c r="A72" s="17" t="str">
        <f t="shared" si="0"/>
        <v xml:space="preserve"> </v>
      </c>
    </row>
    <row r="73" spans="1:1" x14ac:dyDescent="0.25">
      <c r="A73" s="17" t="str">
        <f t="shared" si="0"/>
        <v xml:space="preserve"> </v>
      </c>
    </row>
    <row r="74" spans="1:1" x14ac:dyDescent="0.25">
      <c r="A74" s="17" t="str">
        <f t="shared" ref="A74:A137" si="1">CONCATENATE(B74," ",C74)</f>
        <v xml:space="preserve"> </v>
      </c>
    </row>
    <row r="75" spans="1:1" x14ac:dyDescent="0.25">
      <c r="A75" s="17" t="str">
        <f t="shared" si="1"/>
        <v xml:space="preserve"> </v>
      </c>
    </row>
    <row r="76" spans="1:1" x14ac:dyDescent="0.25">
      <c r="A76" s="17" t="str">
        <f t="shared" si="1"/>
        <v xml:space="preserve"> </v>
      </c>
    </row>
    <row r="77" spans="1:1" x14ac:dyDescent="0.25">
      <c r="A77" s="17" t="str">
        <f t="shared" si="1"/>
        <v xml:space="preserve"> </v>
      </c>
    </row>
    <row r="78" spans="1:1" x14ac:dyDescent="0.25">
      <c r="A78" s="17" t="str">
        <f t="shared" si="1"/>
        <v xml:space="preserve"> </v>
      </c>
    </row>
    <row r="79" spans="1:1" x14ac:dyDescent="0.25">
      <c r="A79" s="17" t="str">
        <f t="shared" si="1"/>
        <v xml:space="preserve"> </v>
      </c>
    </row>
    <row r="80" spans="1:1" x14ac:dyDescent="0.25">
      <c r="A80" s="17" t="str">
        <f t="shared" si="1"/>
        <v xml:space="preserve"> </v>
      </c>
    </row>
    <row r="81" spans="1:1" x14ac:dyDescent="0.25">
      <c r="A81" s="17" t="str">
        <f t="shared" si="1"/>
        <v xml:space="preserve"> </v>
      </c>
    </row>
    <row r="82" spans="1:1" x14ac:dyDescent="0.25">
      <c r="A82" s="17" t="str">
        <f t="shared" si="1"/>
        <v xml:space="preserve"> </v>
      </c>
    </row>
    <row r="83" spans="1:1" x14ac:dyDescent="0.25">
      <c r="A83" s="17" t="str">
        <f t="shared" si="1"/>
        <v xml:space="preserve"> </v>
      </c>
    </row>
    <row r="84" spans="1:1" x14ac:dyDescent="0.25">
      <c r="A84" s="17" t="str">
        <f t="shared" si="1"/>
        <v xml:space="preserve"> </v>
      </c>
    </row>
    <row r="85" spans="1:1" x14ac:dyDescent="0.25">
      <c r="A85" s="17" t="str">
        <f t="shared" si="1"/>
        <v xml:space="preserve"> </v>
      </c>
    </row>
    <row r="86" spans="1:1" x14ac:dyDescent="0.25">
      <c r="A86" s="17" t="str">
        <f t="shared" si="1"/>
        <v xml:space="preserve"> </v>
      </c>
    </row>
    <row r="87" spans="1:1" x14ac:dyDescent="0.25">
      <c r="A87" s="17" t="str">
        <f t="shared" si="1"/>
        <v xml:space="preserve"> </v>
      </c>
    </row>
    <row r="88" spans="1:1" x14ac:dyDescent="0.25">
      <c r="A88" s="17" t="str">
        <f t="shared" si="1"/>
        <v xml:space="preserve"> </v>
      </c>
    </row>
    <row r="89" spans="1:1" x14ac:dyDescent="0.25">
      <c r="A89" s="17" t="str">
        <f t="shared" si="1"/>
        <v xml:space="preserve"> </v>
      </c>
    </row>
    <row r="90" spans="1:1" x14ac:dyDescent="0.25">
      <c r="A90" s="17" t="str">
        <f t="shared" si="1"/>
        <v xml:space="preserve"> </v>
      </c>
    </row>
    <row r="91" spans="1:1" x14ac:dyDescent="0.25">
      <c r="A91" s="17" t="str">
        <f t="shared" si="1"/>
        <v xml:space="preserve"> </v>
      </c>
    </row>
    <row r="92" spans="1:1" x14ac:dyDescent="0.25">
      <c r="A92" s="17" t="str">
        <f t="shared" si="1"/>
        <v xml:space="preserve"> </v>
      </c>
    </row>
    <row r="93" spans="1:1" x14ac:dyDescent="0.25">
      <c r="A93" s="17" t="str">
        <f t="shared" si="1"/>
        <v xml:space="preserve"> </v>
      </c>
    </row>
    <row r="94" spans="1:1" x14ac:dyDescent="0.25">
      <c r="A94" s="17" t="str">
        <f t="shared" si="1"/>
        <v xml:space="preserve"> </v>
      </c>
    </row>
    <row r="95" spans="1:1" x14ac:dyDescent="0.25">
      <c r="A95" s="17" t="str">
        <f t="shared" si="1"/>
        <v xml:space="preserve"> </v>
      </c>
    </row>
    <row r="96" spans="1:1" x14ac:dyDescent="0.25">
      <c r="A96" s="17" t="str">
        <f t="shared" si="1"/>
        <v xml:space="preserve"> </v>
      </c>
    </row>
    <row r="97" spans="1:1" x14ac:dyDescent="0.25">
      <c r="A97" s="17" t="str">
        <f t="shared" si="1"/>
        <v xml:space="preserve"> </v>
      </c>
    </row>
    <row r="98" spans="1:1" x14ac:dyDescent="0.25">
      <c r="A98" s="17" t="str">
        <f t="shared" si="1"/>
        <v xml:space="preserve"> </v>
      </c>
    </row>
    <row r="99" spans="1:1" x14ac:dyDescent="0.25">
      <c r="A99" s="17" t="str">
        <f t="shared" si="1"/>
        <v xml:space="preserve"> </v>
      </c>
    </row>
    <row r="100" spans="1:1" x14ac:dyDescent="0.25">
      <c r="A100" s="17" t="str">
        <f t="shared" si="1"/>
        <v xml:space="preserve"> </v>
      </c>
    </row>
    <row r="101" spans="1:1" x14ac:dyDescent="0.25">
      <c r="A101" s="17" t="str">
        <f t="shared" si="1"/>
        <v xml:space="preserve"> </v>
      </c>
    </row>
    <row r="102" spans="1:1" x14ac:dyDescent="0.25">
      <c r="A102" s="17" t="str">
        <f t="shared" si="1"/>
        <v xml:space="preserve"> </v>
      </c>
    </row>
    <row r="103" spans="1:1" x14ac:dyDescent="0.25">
      <c r="A103" s="17" t="str">
        <f t="shared" si="1"/>
        <v xml:space="preserve"> </v>
      </c>
    </row>
    <row r="104" spans="1:1" x14ac:dyDescent="0.25">
      <c r="A104" s="17" t="str">
        <f t="shared" si="1"/>
        <v xml:space="preserve"> </v>
      </c>
    </row>
    <row r="105" spans="1:1" x14ac:dyDescent="0.25">
      <c r="A105" s="17" t="str">
        <f t="shared" si="1"/>
        <v xml:space="preserve"> </v>
      </c>
    </row>
    <row r="106" spans="1:1" x14ac:dyDescent="0.25">
      <c r="A106" s="17" t="str">
        <f t="shared" si="1"/>
        <v xml:space="preserve"> </v>
      </c>
    </row>
    <row r="107" spans="1:1" x14ac:dyDescent="0.25">
      <c r="A107" s="17" t="str">
        <f t="shared" si="1"/>
        <v xml:space="preserve"> </v>
      </c>
    </row>
    <row r="108" spans="1:1" x14ac:dyDescent="0.25">
      <c r="A108" s="17" t="str">
        <f t="shared" si="1"/>
        <v xml:space="preserve"> </v>
      </c>
    </row>
    <row r="109" spans="1:1" x14ac:dyDescent="0.25">
      <c r="A109" s="17" t="str">
        <f t="shared" si="1"/>
        <v xml:space="preserve"> </v>
      </c>
    </row>
    <row r="110" spans="1:1" x14ac:dyDescent="0.25">
      <c r="A110" s="17" t="str">
        <f t="shared" si="1"/>
        <v xml:space="preserve"> </v>
      </c>
    </row>
    <row r="111" spans="1:1" x14ac:dyDescent="0.25">
      <c r="A111" s="17" t="str">
        <f t="shared" si="1"/>
        <v xml:space="preserve"> </v>
      </c>
    </row>
    <row r="112" spans="1:1" x14ac:dyDescent="0.25">
      <c r="A112" s="17" t="str">
        <f t="shared" si="1"/>
        <v xml:space="preserve"> </v>
      </c>
    </row>
    <row r="113" spans="1:1" x14ac:dyDescent="0.25">
      <c r="A113" s="17" t="str">
        <f t="shared" si="1"/>
        <v xml:space="preserve"> </v>
      </c>
    </row>
    <row r="114" spans="1:1" x14ac:dyDescent="0.25">
      <c r="A114" s="17" t="str">
        <f t="shared" si="1"/>
        <v xml:space="preserve"> </v>
      </c>
    </row>
    <row r="115" spans="1:1" x14ac:dyDescent="0.25">
      <c r="A115" s="17" t="str">
        <f t="shared" si="1"/>
        <v xml:space="preserve"> </v>
      </c>
    </row>
    <row r="116" spans="1:1" x14ac:dyDescent="0.25">
      <c r="A116" s="17" t="str">
        <f t="shared" si="1"/>
        <v xml:space="preserve"> </v>
      </c>
    </row>
    <row r="117" spans="1:1" x14ac:dyDescent="0.25">
      <c r="A117" s="17" t="str">
        <f t="shared" si="1"/>
        <v xml:space="preserve"> </v>
      </c>
    </row>
    <row r="118" spans="1:1" x14ac:dyDescent="0.25">
      <c r="A118" s="17" t="str">
        <f t="shared" si="1"/>
        <v xml:space="preserve"> </v>
      </c>
    </row>
    <row r="119" spans="1:1" x14ac:dyDescent="0.25">
      <c r="A119" s="17" t="str">
        <f t="shared" si="1"/>
        <v xml:space="preserve"> </v>
      </c>
    </row>
    <row r="120" spans="1:1" x14ac:dyDescent="0.25">
      <c r="A120" s="17" t="str">
        <f t="shared" si="1"/>
        <v xml:space="preserve"> </v>
      </c>
    </row>
    <row r="121" spans="1:1" x14ac:dyDescent="0.25">
      <c r="A121" s="17" t="str">
        <f t="shared" si="1"/>
        <v xml:space="preserve"> </v>
      </c>
    </row>
    <row r="122" spans="1:1" x14ac:dyDescent="0.25">
      <c r="A122" s="17" t="str">
        <f t="shared" si="1"/>
        <v xml:space="preserve"> </v>
      </c>
    </row>
    <row r="123" spans="1:1" x14ac:dyDescent="0.25">
      <c r="A123" s="17" t="str">
        <f t="shared" si="1"/>
        <v xml:space="preserve"> </v>
      </c>
    </row>
    <row r="124" spans="1:1" x14ac:dyDescent="0.25">
      <c r="A124" s="17" t="str">
        <f t="shared" si="1"/>
        <v xml:space="preserve"> </v>
      </c>
    </row>
    <row r="125" spans="1:1" x14ac:dyDescent="0.25">
      <c r="A125" s="17" t="str">
        <f t="shared" si="1"/>
        <v xml:space="preserve"> </v>
      </c>
    </row>
    <row r="126" spans="1:1" x14ac:dyDescent="0.25">
      <c r="A126" s="17" t="str">
        <f t="shared" si="1"/>
        <v xml:space="preserve"> </v>
      </c>
    </row>
    <row r="127" spans="1:1" x14ac:dyDescent="0.25">
      <c r="A127" s="17" t="str">
        <f t="shared" si="1"/>
        <v xml:space="preserve"> </v>
      </c>
    </row>
    <row r="128" spans="1:1" x14ac:dyDescent="0.25">
      <c r="A128" s="17" t="str">
        <f t="shared" si="1"/>
        <v xml:space="preserve"> </v>
      </c>
    </row>
    <row r="129" spans="1:1" x14ac:dyDescent="0.25">
      <c r="A129" s="17" t="str">
        <f t="shared" si="1"/>
        <v xml:space="preserve"> </v>
      </c>
    </row>
    <row r="130" spans="1:1" x14ac:dyDescent="0.25">
      <c r="A130" s="17" t="str">
        <f t="shared" si="1"/>
        <v xml:space="preserve"> </v>
      </c>
    </row>
    <row r="131" spans="1:1" x14ac:dyDescent="0.25">
      <c r="A131" s="17" t="str">
        <f t="shared" si="1"/>
        <v xml:space="preserve"> </v>
      </c>
    </row>
    <row r="132" spans="1:1" x14ac:dyDescent="0.25">
      <c r="A132" s="17" t="str">
        <f t="shared" si="1"/>
        <v xml:space="preserve"> </v>
      </c>
    </row>
    <row r="133" spans="1:1" x14ac:dyDescent="0.25">
      <c r="A133" s="17" t="str">
        <f t="shared" si="1"/>
        <v xml:space="preserve"> </v>
      </c>
    </row>
    <row r="134" spans="1:1" x14ac:dyDescent="0.25">
      <c r="A134" s="17" t="str">
        <f t="shared" si="1"/>
        <v xml:space="preserve"> </v>
      </c>
    </row>
    <row r="135" spans="1:1" x14ac:dyDescent="0.25">
      <c r="A135" s="17" t="str">
        <f t="shared" si="1"/>
        <v xml:space="preserve"> </v>
      </c>
    </row>
    <row r="136" spans="1:1" x14ac:dyDescent="0.25">
      <c r="A136" s="17" t="str">
        <f t="shared" si="1"/>
        <v xml:space="preserve"> </v>
      </c>
    </row>
    <row r="137" spans="1:1" x14ac:dyDescent="0.25">
      <c r="A137" s="17" t="str">
        <f t="shared" si="1"/>
        <v xml:space="preserve"> </v>
      </c>
    </row>
    <row r="138" spans="1:1" x14ac:dyDescent="0.25">
      <c r="A138" s="17" t="str">
        <f t="shared" ref="A138:A201" si="2">CONCATENATE(B138," ",C138)</f>
        <v xml:space="preserve"> </v>
      </c>
    </row>
    <row r="139" spans="1:1" x14ac:dyDescent="0.25">
      <c r="A139" s="17" t="str">
        <f t="shared" si="2"/>
        <v xml:space="preserve"> </v>
      </c>
    </row>
    <row r="140" spans="1:1" x14ac:dyDescent="0.25">
      <c r="A140" s="17" t="str">
        <f t="shared" si="2"/>
        <v xml:space="preserve"> </v>
      </c>
    </row>
    <row r="141" spans="1:1" x14ac:dyDescent="0.25">
      <c r="A141" s="17" t="str">
        <f t="shared" si="2"/>
        <v xml:space="preserve"> </v>
      </c>
    </row>
    <row r="142" spans="1:1" x14ac:dyDescent="0.25">
      <c r="A142" s="17" t="str">
        <f t="shared" si="2"/>
        <v xml:space="preserve"> </v>
      </c>
    </row>
    <row r="143" spans="1:1" x14ac:dyDescent="0.25">
      <c r="A143" s="17" t="str">
        <f t="shared" si="2"/>
        <v xml:space="preserve"> </v>
      </c>
    </row>
    <row r="144" spans="1:1" x14ac:dyDescent="0.25">
      <c r="A144" s="17" t="str">
        <f t="shared" si="2"/>
        <v xml:space="preserve"> </v>
      </c>
    </row>
    <row r="145" spans="1:1" x14ac:dyDescent="0.25">
      <c r="A145" s="17" t="str">
        <f t="shared" si="2"/>
        <v xml:space="preserve"> </v>
      </c>
    </row>
    <row r="146" spans="1:1" x14ac:dyDescent="0.25">
      <c r="A146" s="17" t="str">
        <f t="shared" si="2"/>
        <v xml:space="preserve"> </v>
      </c>
    </row>
    <row r="147" spans="1:1" x14ac:dyDescent="0.25">
      <c r="A147" s="17" t="str">
        <f t="shared" si="2"/>
        <v xml:space="preserve"> </v>
      </c>
    </row>
    <row r="148" spans="1:1" x14ac:dyDescent="0.25">
      <c r="A148" s="17" t="str">
        <f t="shared" si="2"/>
        <v xml:space="preserve"> </v>
      </c>
    </row>
    <row r="149" spans="1:1" x14ac:dyDescent="0.25">
      <c r="A149" s="17" t="str">
        <f t="shared" si="2"/>
        <v xml:space="preserve"> </v>
      </c>
    </row>
    <row r="150" spans="1:1" x14ac:dyDescent="0.25">
      <c r="A150" s="17" t="str">
        <f t="shared" si="2"/>
        <v xml:space="preserve"> </v>
      </c>
    </row>
    <row r="151" spans="1:1" x14ac:dyDescent="0.25">
      <c r="A151" s="17" t="str">
        <f t="shared" si="2"/>
        <v xml:space="preserve"> </v>
      </c>
    </row>
    <row r="152" spans="1:1" x14ac:dyDescent="0.25">
      <c r="A152" s="17" t="str">
        <f t="shared" si="2"/>
        <v xml:space="preserve"> </v>
      </c>
    </row>
    <row r="153" spans="1:1" x14ac:dyDescent="0.25">
      <c r="A153" s="17" t="str">
        <f t="shared" si="2"/>
        <v xml:space="preserve"> </v>
      </c>
    </row>
    <row r="154" spans="1:1" x14ac:dyDescent="0.25">
      <c r="A154" s="17" t="str">
        <f t="shared" si="2"/>
        <v xml:space="preserve"> </v>
      </c>
    </row>
    <row r="155" spans="1:1" x14ac:dyDescent="0.25">
      <c r="A155" s="17" t="str">
        <f t="shared" si="2"/>
        <v xml:space="preserve"> </v>
      </c>
    </row>
    <row r="156" spans="1:1" x14ac:dyDescent="0.25">
      <c r="A156" s="17" t="str">
        <f t="shared" si="2"/>
        <v xml:space="preserve"> </v>
      </c>
    </row>
    <row r="157" spans="1:1" x14ac:dyDescent="0.25">
      <c r="A157" s="17" t="str">
        <f t="shared" si="2"/>
        <v xml:space="preserve"> </v>
      </c>
    </row>
    <row r="158" spans="1:1" x14ac:dyDescent="0.25">
      <c r="A158" s="17" t="str">
        <f t="shared" si="2"/>
        <v xml:space="preserve"> </v>
      </c>
    </row>
    <row r="159" spans="1:1" x14ac:dyDescent="0.25">
      <c r="A159" s="17" t="str">
        <f t="shared" si="2"/>
        <v xml:space="preserve"> </v>
      </c>
    </row>
    <row r="160" spans="1:1" x14ac:dyDescent="0.25">
      <c r="A160" s="17" t="str">
        <f t="shared" si="2"/>
        <v xml:space="preserve"> </v>
      </c>
    </row>
    <row r="161" spans="1:1" x14ac:dyDescent="0.25">
      <c r="A161" s="17" t="str">
        <f t="shared" si="2"/>
        <v xml:space="preserve"> </v>
      </c>
    </row>
    <row r="162" spans="1:1" x14ac:dyDescent="0.25">
      <c r="A162" s="17" t="str">
        <f t="shared" si="2"/>
        <v xml:space="preserve"> </v>
      </c>
    </row>
    <row r="163" spans="1:1" x14ac:dyDescent="0.25">
      <c r="A163" s="17" t="str">
        <f t="shared" si="2"/>
        <v xml:space="preserve"> </v>
      </c>
    </row>
    <row r="164" spans="1:1" x14ac:dyDescent="0.25">
      <c r="A164" s="17" t="str">
        <f t="shared" si="2"/>
        <v xml:space="preserve"> </v>
      </c>
    </row>
    <row r="165" spans="1:1" x14ac:dyDescent="0.25">
      <c r="A165" s="17" t="str">
        <f t="shared" si="2"/>
        <v xml:space="preserve"> </v>
      </c>
    </row>
    <row r="166" spans="1:1" x14ac:dyDescent="0.25">
      <c r="A166" s="17" t="str">
        <f t="shared" si="2"/>
        <v xml:space="preserve"> </v>
      </c>
    </row>
    <row r="167" spans="1:1" x14ac:dyDescent="0.25">
      <c r="A167" s="17" t="str">
        <f t="shared" si="2"/>
        <v xml:space="preserve"> </v>
      </c>
    </row>
    <row r="168" spans="1:1" x14ac:dyDescent="0.25">
      <c r="A168" s="17" t="str">
        <f t="shared" si="2"/>
        <v xml:space="preserve"> </v>
      </c>
    </row>
    <row r="169" spans="1:1" x14ac:dyDescent="0.25">
      <c r="A169" s="17" t="str">
        <f t="shared" si="2"/>
        <v xml:space="preserve"> </v>
      </c>
    </row>
    <row r="170" spans="1:1" x14ac:dyDescent="0.25">
      <c r="A170" s="17" t="str">
        <f t="shared" si="2"/>
        <v xml:space="preserve"> </v>
      </c>
    </row>
    <row r="171" spans="1:1" x14ac:dyDescent="0.25">
      <c r="A171" s="17" t="str">
        <f t="shared" si="2"/>
        <v xml:space="preserve"> </v>
      </c>
    </row>
    <row r="172" spans="1:1" x14ac:dyDescent="0.25">
      <c r="A172" s="17" t="str">
        <f t="shared" si="2"/>
        <v xml:space="preserve"> </v>
      </c>
    </row>
    <row r="173" spans="1:1" x14ac:dyDescent="0.25">
      <c r="A173" s="17" t="str">
        <f t="shared" si="2"/>
        <v xml:space="preserve"> </v>
      </c>
    </row>
    <row r="174" spans="1:1" x14ac:dyDescent="0.25">
      <c r="A174" s="17" t="str">
        <f t="shared" si="2"/>
        <v xml:space="preserve"> </v>
      </c>
    </row>
    <row r="175" spans="1:1" x14ac:dyDescent="0.25">
      <c r="A175" s="17" t="str">
        <f t="shared" si="2"/>
        <v xml:space="preserve"> </v>
      </c>
    </row>
    <row r="176" spans="1:1" x14ac:dyDescent="0.25">
      <c r="A176" s="17" t="str">
        <f t="shared" si="2"/>
        <v xml:space="preserve"> </v>
      </c>
    </row>
    <row r="177" spans="1:1" x14ac:dyDescent="0.25">
      <c r="A177" s="17" t="str">
        <f t="shared" si="2"/>
        <v xml:space="preserve"> </v>
      </c>
    </row>
    <row r="178" spans="1:1" x14ac:dyDescent="0.25">
      <c r="A178" s="17" t="str">
        <f t="shared" si="2"/>
        <v xml:space="preserve"> </v>
      </c>
    </row>
    <row r="179" spans="1:1" x14ac:dyDescent="0.25">
      <c r="A179" s="17" t="str">
        <f t="shared" si="2"/>
        <v xml:space="preserve"> </v>
      </c>
    </row>
    <row r="180" spans="1:1" x14ac:dyDescent="0.25">
      <c r="A180" s="17" t="str">
        <f t="shared" si="2"/>
        <v xml:space="preserve"> </v>
      </c>
    </row>
    <row r="181" spans="1:1" x14ac:dyDescent="0.25">
      <c r="A181" s="17" t="str">
        <f t="shared" si="2"/>
        <v xml:space="preserve"> </v>
      </c>
    </row>
    <row r="182" spans="1:1" x14ac:dyDescent="0.25">
      <c r="A182" s="17" t="str">
        <f t="shared" si="2"/>
        <v xml:space="preserve"> </v>
      </c>
    </row>
    <row r="183" spans="1:1" x14ac:dyDescent="0.25">
      <c r="A183" s="17" t="str">
        <f t="shared" si="2"/>
        <v xml:space="preserve"> </v>
      </c>
    </row>
    <row r="184" spans="1:1" x14ac:dyDescent="0.25">
      <c r="A184" s="17" t="str">
        <f t="shared" si="2"/>
        <v xml:space="preserve"> </v>
      </c>
    </row>
    <row r="185" spans="1:1" x14ac:dyDescent="0.25">
      <c r="A185" s="17" t="str">
        <f t="shared" si="2"/>
        <v xml:space="preserve"> </v>
      </c>
    </row>
    <row r="186" spans="1:1" x14ac:dyDescent="0.25">
      <c r="A186" s="17" t="str">
        <f t="shared" si="2"/>
        <v xml:space="preserve"> </v>
      </c>
    </row>
    <row r="187" spans="1:1" x14ac:dyDescent="0.25">
      <c r="A187" s="17" t="str">
        <f t="shared" si="2"/>
        <v xml:space="preserve"> </v>
      </c>
    </row>
    <row r="188" spans="1:1" x14ac:dyDescent="0.25">
      <c r="A188" s="17" t="str">
        <f t="shared" si="2"/>
        <v xml:space="preserve"> </v>
      </c>
    </row>
    <row r="189" spans="1:1" x14ac:dyDescent="0.25">
      <c r="A189" s="17" t="str">
        <f t="shared" si="2"/>
        <v xml:space="preserve"> </v>
      </c>
    </row>
    <row r="190" spans="1:1" x14ac:dyDescent="0.25">
      <c r="A190" s="17" t="str">
        <f t="shared" si="2"/>
        <v xml:space="preserve"> </v>
      </c>
    </row>
    <row r="191" spans="1:1" x14ac:dyDescent="0.25">
      <c r="A191" s="17" t="str">
        <f t="shared" si="2"/>
        <v xml:space="preserve"> </v>
      </c>
    </row>
    <row r="192" spans="1:1" x14ac:dyDescent="0.25">
      <c r="A192" s="17" t="str">
        <f t="shared" si="2"/>
        <v xml:space="preserve"> </v>
      </c>
    </row>
    <row r="193" spans="1:1" x14ac:dyDescent="0.25">
      <c r="A193" s="17" t="str">
        <f t="shared" si="2"/>
        <v xml:space="preserve"> </v>
      </c>
    </row>
    <row r="194" spans="1:1" x14ac:dyDescent="0.25">
      <c r="A194" s="17" t="str">
        <f t="shared" si="2"/>
        <v xml:space="preserve"> </v>
      </c>
    </row>
    <row r="195" spans="1:1" x14ac:dyDescent="0.25">
      <c r="A195" s="17" t="str">
        <f t="shared" si="2"/>
        <v xml:space="preserve"> </v>
      </c>
    </row>
    <row r="196" spans="1:1" x14ac:dyDescent="0.25">
      <c r="A196" s="17" t="str">
        <f t="shared" si="2"/>
        <v xml:space="preserve"> </v>
      </c>
    </row>
    <row r="197" spans="1:1" x14ac:dyDescent="0.25">
      <c r="A197" s="17" t="str">
        <f t="shared" si="2"/>
        <v xml:space="preserve"> </v>
      </c>
    </row>
    <row r="198" spans="1:1" x14ac:dyDescent="0.25">
      <c r="A198" s="17" t="str">
        <f t="shared" si="2"/>
        <v xml:space="preserve"> </v>
      </c>
    </row>
    <row r="199" spans="1:1" x14ac:dyDescent="0.25">
      <c r="A199" s="17" t="str">
        <f t="shared" si="2"/>
        <v xml:space="preserve"> </v>
      </c>
    </row>
    <row r="200" spans="1:1" x14ac:dyDescent="0.25">
      <c r="A200" s="17" t="str">
        <f t="shared" si="2"/>
        <v xml:space="preserve"> </v>
      </c>
    </row>
    <row r="201" spans="1:1" x14ac:dyDescent="0.25">
      <c r="A201" s="17" t="str">
        <f t="shared" si="2"/>
        <v xml:space="preserve"> </v>
      </c>
    </row>
    <row r="202" spans="1:1" x14ac:dyDescent="0.25">
      <c r="A202" s="17" t="str">
        <f t="shared" ref="A202:A265" si="3">CONCATENATE(B202," ",C202)</f>
        <v xml:space="preserve"> </v>
      </c>
    </row>
    <row r="203" spans="1:1" x14ac:dyDescent="0.25">
      <c r="A203" s="17" t="str">
        <f t="shared" si="3"/>
        <v xml:space="preserve"> </v>
      </c>
    </row>
    <row r="204" spans="1:1" x14ac:dyDescent="0.25">
      <c r="A204" s="17" t="str">
        <f t="shared" si="3"/>
        <v xml:space="preserve"> </v>
      </c>
    </row>
    <row r="205" spans="1:1" x14ac:dyDescent="0.25">
      <c r="A205" s="17" t="str">
        <f t="shared" si="3"/>
        <v xml:space="preserve"> </v>
      </c>
    </row>
    <row r="206" spans="1:1" x14ac:dyDescent="0.25">
      <c r="A206" s="17" t="str">
        <f t="shared" si="3"/>
        <v xml:space="preserve"> </v>
      </c>
    </row>
    <row r="207" spans="1:1" x14ac:dyDescent="0.25">
      <c r="A207" s="17" t="str">
        <f t="shared" si="3"/>
        <v xml:space="preserve"> </v>
      </c>
    </row>
    <row r="208" spans="1:1" x14ac:dyDescent="0.25">
      <c r="A208" s="17" t="str">
        <f t="shared" si="3"/>
        <v xml:space="preserve"> </v>
      </c>
    </row>
    <row r="209" spans="1:1" x14ac:dyDescent="0.25">
      <c r="A209" s="17" t="str">
        <f t="shared" si="3"/>
        <v xml:space="preserve"> </v>
      </c>
    </row>
    <row r="210" spans="1:1" x14ac:dyDescent="0.25">
      <c r="A210" s="17" t="str">
        <f t="shared" si="3"/>
        <v xml:space="preserve"> </v>
      </c>
    </row>
    <row r="211" spans="1:1" x14ac:dyDescent="0.25">
      <c r="A211" s="17" t="str">
        <f t="shared" si="3"/>
        <v xml:space="preserve"> </v>
      </c>
    </row>
    <row r="212" spans="1:1" x14ac:dyDescent="0.25">
      <c r="A212" s="17" t="str">
        <f t="shared" si="3"/>
        <v xml:space="preserve"> </v>
      </c>
    </row>
    <row r="213" spans="1:1" x14ac:dyDescent="0.25">
      <c r="A213" s="17" t="str">
        <f t="shared" si="3"/>
        <v xml:space="preserve"> </v>
      </c>
    </row>
    <row r="214" spans="1:1" x14ac:dyDescent="0.25">
      <c r="A214" s="17" t="str">
        <f t="shared" si="3"/>
        <v xml:space="preserve"> </v>
      </c>
    </row>
    <row r="215" spans="1:1" x14ac:dyDescent="0.25">
      <c r="A215" s="17" t="str">
        <f t="shared" si="3"/>
        <v xml:space="preserve"> </v>
      </c>
    </row>
    <row r="216" spans="1:1" x14ac:dyDescent="0.25">
      <c r="A216" s="17" t="str">
        <f t="shared" si="3"/>
        <v xml:space="preserve"> </v>
      </c>
    </row>
    <row r="217" spans="1:1" x14ac:dyDescent="0.25">
      <c r="A217" s="17" t="str">
        <f t="shared" si="3"/>
        <v xml:space="preserve"> </v>
      </c>
    </row>
    <row r="218" spans="1:1" x14ac:dyDescent="0.25">
      <c r="A218" s="17" t="str">
        <f t="shared" si="3"/>
        <v xml:space="preserve"> </v>
      </c>
    </row>
    <row r="219" spans="1:1" x14ac:dyDescent="0.25">
      <c r="A219" s="17" t="str">
        <f t="shared" si="3"/>
        <v xml:space="preserve"> </v>
      </c>
    </row>
    <row r="220" spans="1:1" x14ac:dyDescent="0.25">
      <c r="A220" s="17" t="str">
        <f t="shared" si="3"/>
        <v xml:space="preserve"> </v>
      </c>
    </row>
    <row r="221" spans="1:1" x14ac:dyDescent="0.25">
      <c r="A221" s="17" t="str">
        <f t="shared" si="3"/>
        <v xml:space="preserve"> </v>
      </c>
    </row>
    <row r="222" spans="1:1" x14ac:dyDescent="0.25">
      <c r="A222" s="17" t="str">
        <f t="shared" si="3"/>
        <v xml:space="preserve"> </v>
      </c>
    </row>
    <row r="223" spans="1:1" x14ac:dyDescent="0.25">
      <c r="A223" s="17" t="str">
        <f t="shared" si="3"/>
        <v xml:space="preserve"> </v>
      </c>
    </row>
    <row r="224" spans="1:1" x14ac:dyDescent="0.25">
      <c r="A224" s="17" t="str">
        <f t="shared" si="3"/>
        <v xml:space="preserve"> </v>
      </c>
    </row>
    <row r="225" spans="1:1" x14ac:dyDescent="0.25">
      <c r="A225" s="17" t="str">
        <f t="shared" si="3"/>
        <v xml:space="preserve"> </v>
      </c>
    </row>
    <row r="226" spans="1:1" x14ac:dyDescent="0.25">
      <c r="A226" s="17" t="str">
        <f t="shared" si="3"/>
        <v xml:space="preserve"> </v>
      </c>
    </row>
    <row r="227" spans="1:1" x14ac:dyDescent="0.25">
      <c r="A227" s="17" t="str">
        <f t="shared" si="3"/>
        <v xml:space="preserve"> </v>
      </c>
    </row>
    <row r="228" spans="1:1" x14ac:dyDescent="0.25">
      <c r="A228" s="17" t="str">
        <f t="shared" si="3"/>
        <v xml:space="preserve"> </v>
      </c>
    </row>
    <row r="229" spans="1:1" x14ac:dyDescent="0.25">
      <c r="A229" s="17" t="str">
        <f t="shared" si="3"/>
        <v xml:space="preserve"> </v>
      </c>
    </row>
    <row r="230" spans="1:1" x14ac:dyDescent="0.25">
      <c r="A230" s="17" t="str">
        <f t="shared" si="3"/>
        <v xml:space="preserve"> </v>
      </c>
    </row>
    <row r="231" spans="1:1" x14ac:dyDescent="0.25">
      <c r="A231" s="17" t="str">
        <f t="shared" si="3"/>
        <v xml:space="preserve"> </v>
      </c>
    </row>
    <row r="232" spans="1:1" x14ac:dyDescent="0.25">
      <c r="A232" s="17" t="str">
        <f t="shared" si="3"/>
        <v xml:space="preserve"> </v>
      </c>
    </row>
    <row r="233" spans="1:1" x14ac:dyDescent="0.25">
      <c r="A233" s="17" t="str">
        <f t="shared" si="3"/>
        <v xml:space="preserve"> </v>
      </c>
    </row>
    <row r="234" spans="1:1" x14ac:dyDescent="0.25">
      <c r="A234" s="17" t="str">
        <f t="shared" si="3"/>
        <v xml:space="preserve"> </v>
      </c>
    </row>
    <row r="235" spans="1:1" x14ac:dyDescent="0.25">
      <c r="A235" s="17" t="str">
        <f t="shared" si="3"/>
        <v xml:space="preserve"> </v>
      </c>
    </row>
    <row r="236" spans="1:1" x14ac:dyDescent="0.25">
      <c r="A236" s="17" t="str">
        <f t="shared" si="3"/>
        <v xml:space="preserve"> </v>
      </c>
    </row>
    <row r="237" spans="1:1" x14ac:dyDescent="0.25">
      <c r="A237" s="17" t="str">
        <f t="shared" si="3"/>
        <v xml:space="preserve"> </v>
      </c>
    </row>
    <row r="238" spans="1:1" x14ac:dyDescent="0.25">
      <c r="A238" s="17" t="str">
        <f t="shared" si="3"/>
        <v xml:space="preserve"> </v>
      </c>
    </row>
    <row r="239" spans="1:1" x14ac:dyDescent="0.25">
      <c r="A239" s="17" t="str">
        <f t="shared" si="3"/>
        <v xml:space="preserve"> </v>
      </c>
    </row>
    <row r="240" spans="1:1" x14ac:dyDescent="0.25">
      <c r="A240" s="17" t="str">
        <f t="shared" si="3"/>
        <v xml:space="preserve"> </v>
      </c>
    </row>
    <row r="241" spans="1:1" x14ac:dyDescent="0.25">
      <c r="A241" s="17" t="str">
        <f t="shared" si="3"/>
        <v xml:space="preserve"> </v>
      </c>
    </row>
    <row r="242" spans="1:1" x14ac:dyDescent="0.25">
      <c r="A242" s="17" t="str">
        <f t="shared" si="3"/>
        <v xml:space="preserve"> </v>
      </c>
    </row>
    <row r="243" spans="1:1" x14ac:dyDescent="0.25">
      <c r="A243" s="17" t="str">
        <f t="shared" si="3"/>
        <v xml:space="preserve"> </v>
      </c>
    </row>
    <row r="244" spans="1:1" x14ac:dyDescent="0.25">
      <c r="A244" s="17" t="str">
        <f t="shared" si="3"/>
        <v xml:space="preserve"> </v>
      </c>
    </row>
    <row r="245" spans="1:1" x14ac:dyDescent="0.25">
      <c r="A245" s="17" t="str">
        <f t="shared" si="3"/>
        <v xml:space="preserve"> </v>
      </c>
    </row>
    <row r="246" spans="1:1" x14ac:dyDescent="0.25">
      <c r="A246" s="17" t="str">
        <f t="shared" si="3"/>
        <v xml:space="preserve"> </v>
      </c>
    </row>
    <row r="247" spans="1:1" x14ac:dyDescent="0.25">
      <c r="A247" s="17" t="str">
        <f t="shared" si="3"/>
        <v xml:space="preserve"> </v>
      </c>
    </row>
    <row r="248" spans="1:1" x14ac:dyDescent="0.25">
      <c r="A248" s="17" t="str">
        <f t="shared" si="3"/>
        <v xml:space="preserve"> </v>
      </c>
    </row>
    <row r="249" spans="1:1" x14ac:dyDescent="0.25">
      <c r="A249" s="17" t="str">
        <f t="shared" si="3"/>
        <v xml:space="preserve"> </v>
      </c>
    </row>
    <row r="250" spans="1:1" x14ac:dyDescent="0.25">
      <c r="A250" s="17" t="str">
        <f t="shared" si="3"/>
        <v xml:space="preserve"> </v>
      </c>
    </row>
    <row r="251" spans="1:1" x14ac:dyDescent="0.25">
      <c r="A251" s="17" t="str">
        <f t="shared" si="3"/>
        <v xml:space="preserve"> </v>
      </c>
    </row>
    <row r="252" spans="1:1" x14ac:dyDescent="0.25">
      <c r="A252" s="17" t="str">
        <f t="shared" si="3"/>
        <v xml:space="preserve"> </v>
      </c>
    </row>
    <row r="253" spans="1:1" x14ac:dyDescent="0.25">
      <c r="A253" s="17" t="str">
        <f t="shared" si="3"/>
        <v xml:space="preserve"> </v>
      </c>
    </row>
    <row r="254" spans="1:1" x14ac:dyDescent="0.25">
      <c r="A254" s="17" t="str">
        <f t="shared" si="3"/>
        <v xml:space="preserve"> </v>
      </c>
    </row>
    <row r="255" spans="1:1" x14ac:dyDescent="0.25">
      <c r="A255" s="17" t="str">
        <f t="shared" si="3"/>
        <v xml:space="preserve"> </v>
      </c>
    </row>
    <row r="256" spans="1:1" x14ac:dyDescent="0.25">
      <c r="A256" s="17" t="str">
        <f t="shared" si="3"/>
        <v xml:space="preserve"> </v>
      </c>
    </row>
    <row r="257" spans="1:1" x14ac:dyDescent="0.25">
      <c r="A257" s="17" t="str">
        <f t="shared" si="3"/>
        <v xml:space="preserve"> </v>
      </c>
    </row>
    <row r="258" spans="1:1" x14ac:dyDescent="0.25">
      <c r="A258" s="17" t="str">
        <f t="shared" si="3"/>
        <v xml:space="preserve"> </v>
      </c>
    </row>
    <row r="259" spans="1:1" x14ac:dyDescent="0.25">
      <c r="A259" s="17" t="str">
        <f t="shared" si="3"/>
        <v xml:space="preserve"> </v>
      </c>
    </row>
    <row r="260" spans="1:1" x14ac:dyDescent="0.25">
      <c r="A260" s="17" t="str">
        <f t="shared" si="3"/>
        <v xml:space="preserve"> </v>
      </c>
    </row>
    <row r="261" spans="1:1" x14ac:dyDescent="0.25">
      <c r="A261" s="17" t="str">
        <f t="shared" si="3"/>
        <v xml:space="preserve"> </v>
      </c>
    </row>
    <row r="262" spans="1:1" x14ac:dyDescent="0.25">
      <c r="A262" s="17" t="str">
        <f t="shared" si="3"/>
        <v xml:space="preserve"> </v>
      </c>
    </row>
    <row r="263" spans="1:1" x14ac:dyDescent="0.25">
      <c r="A263" s="17" t="str">
        <f t="shared" si="3"/>
        <v xml:space="preserve"> </v>
      </c>
    </row>
    <row r="264" spans="1:1" x14ac:dyDescent="0.25">
      <c r="A264" s="17" t="str">
        <f t="shared" si="3"/>
        <v xml:space="preserve"> </v>
      </c>
    </row>
    <row r="265" spans="1:1" x14ac:dyDescent="0.25">
      <c r="A265" s="17" t="str">
        <f t="shared" si="3"/>
        <v xml:space="preserve"> </v>
      </c>
    </row>
    <row r="266" spans="1:1" x14ac:dyDescent="0.25">
      <c r="A266" s="17" t="str">
        <f t="shared" ref="A266:A329" si="4">CONCATENATE(B266," ",C266)</f>
        <v xml:space="preserve"> </v>
      </c>
    </row>
    <row r="267" spans="1:1" x14ac:dyDescent="0.25">
      <c r="A267" s="17" t="str">
        <f t="shared" si="4"/>
        <v xml:space="preserve"> </v>
      </c>
    </row>
    <row r="268" spans="1:1" x14ac:dyDescent="0.25">
      <c r="A268" s="17" t="str">
        <f t="shared" si="4"/>
        <v xml:space="preserve"> </v>
      </c>
    </row>
    <row r="269" spans="1:1" x14ac:dyDescent="0.25">
      <c r="A269" s="17" t="str">
        <f t="shared" si="4"/>
        <v xml:space="preserve"> </v>
      </c>
    </row>
    <row r="270" spans="1:1" x14ac:dyDescent="0.25">
      <c r="A270" s="17" t="str">
        <f t="shared" si="4"/>
        <v xml:space="preserve"> </v>
      </c>
    </row>
    <row r="271" spans="1:1" x14ac:dyDescent="0.25">
      <c r="A271" s="17" t="str">
        <f t="shared" si="4"/>
        <v xml:space="preserve"> </v>
      </c>
    </row>
    <row r="272" spans="1:1" x14ac:dyDescent="0.25">
      <c r="A272" s="17" t="str">
        <f t="shared" si="4"/>
        <v xml:space="preserve"> </v>
      </c>
    </row>
    <row r="273" spans="1:1" x14ac:dyDescent="0.25">
      <c r="A273" s="17" t="str">
        <f t="shared" si="4"/>
        <v xml:space="preserve"> </v>
      </c>
    </row>
    <row r="274" spans="1:1" x14ac:dyDescent="0.25">
      <c r="A274" s="17" t="str">
        <f t="shared" si="4"/>
        <v xml:space="preserve"> </v>
      </c>
    </row>
    <row r="275" spans="1:1" x14ac:dyDescent="0.25">
      <c r="A275" s="17" t="str">
        <f t="shared" si="4"/>
        <v xml:space="preserve"> </v>
      </c>
    </row>
    <row r="276" spans="1:1" x14ac:dyDescent="0.25">
      <c r="A276" s="17" t="str">
        <f t="shared" si="4"/>
        <v xml:space="preserve"> </v>
      </c>
    </row>
    <row r="277" spans="1:1" x14ac:dyDescent="0.25">
      <c r="A277" s="17" t="str">
        <f t="shared" si="4"/>
        <v xml:space="preserve"> </v>
      </c>
    </row>
    <row r="278" spans="1:1" x14ac:dyDescent="0.25">
      <c r="A278" s="17" t="str">
        <f t="shared" si="4"/>
        <v xml:space="preserve"> </v>
      </c>
    </row>
    <row r="279" spans="1:1" x14ac:dyDescent="0.25">
      <c r="A279" s="17" t="str">
        <f t="shared" si="4"/>
        <v xml:space="preserve"> </v>
      </c>
    </row>
    <row r="280" spans="1:1" x14ac:dyDescent="0.25">
      <c r="A280" s="17" t="str">
        <f t="shared" si="4"/>
        <v xml:space="preserve"> </v>
      </c>
    </row>
    <row r="281" spans="1:1" x14ac:dyDescent="0.25">
      <c r="A281" s="17" t="str">
        <f t="shared" si="4"/>
        <v xml:space="preserve"> </v>
      </c>
    </row>
    <row r="282" spans="1:1" x14ac:dyDescent="0.25">
      <c r="A282" s="17" t="str">
        <f t="shared" si="4"/>
        <v xml:space="preserve"> </v>
      </c>
    </row>
    <row r="283" spans="1:1" x14ac:dyDescent="0.25">
      <c r="A283" s="17" t="str">
        <f t="shared" si="4"/>
        <v xml:space="preserve"> </v>
      </c>
    </row>
    <row r="284" spans="1:1" x14ac:dyDescent="0.25">
      <c r="A284" s="17" t="str">
        <f t="shared" si="4"/>
        <v xml:space="preserve"> </v>
      </c>
    </row>
    <row r="285" spans="1:1" x14ac:dyDescent="0.25">
      <c r="A285" s="17" t="str">
        <f t="shared" si="4"/>
        <v xml:space="preserve"> </v>
      </c>
    </row>
    <row r="286" spans="1:1" x14ac:dyDescent="0.25">
      <c r="A286" s="17" t="str">
        <f t="shared" si="4"/>
        <v xml:space="preserve"> </v>
      </c>
    </row>
    <row r="287" spans="1:1" x14ac:dyDescent="0.25">
      <c r="A287" s="17" t="str">
        <f t="shared" si="4"/>
        <v xml:space="preserve"> </v>
      </c>
    </row>
    <row r="288" spans="1:1" x14ac:dyDescent="0.25">
      <c r="A288" s="17" t="str">
        <f t="shared" si="4"/>
        <v xml:space="preserve"> </v>
      </c>
    </row>
    <row r="289" spans="1:1" x14ac:dyDescent="0.25">
      <c r="A289" s="17" t="str">
        <f t="shared" si="4"/>
        <v xml:space="preserve"> </v>
      </c>
    </row>
    <row r="290" spans="1:1" x14ac:dyDescent="0.25">
      <c r="A290" s="17" t="str">
        <f t="shared" si="4"/>
        <v xml:space="preserve"> </v>
      </c>
    </row>
    <row r="291" spans="1:1" x14ac:dyDescent="0.25">
      <c r="A291" s="17" t="str">
        <f t="shared" si="4"/>
        <v xml:space="preserve"> </v>
      </c>
    </row>
    <row r="292" spans="1:1" x14ac:dyDescent="0.25">
      <c r="A292" s="17" t="str">
        <f t="shared" si="4"/>
        <v xml:space="preserve"> </v>
      </c>
    </row>
    <row r="293" spans="1:1" x14ac:dyDescent="0.25">
      <c r="A293" s="17" t="str">
        <f t="shared" si="4"/>
        <v xml:space="preserve"> </v>
      </c>
    </row>
    <row r="294" spans="1:1" x14ac:dyDescent="0.25">
      <c r="A294" s="17" t="str">
        <f t="shared" si="4"/>
        <v xml:space="preserve"> </v>
      </c>
    </row>
    <row r="295" spans="1:1" x14ac:dyDescent="0.25">
      <c r="A295" s="17" t="str">
        <f t="shared" si="4"/>
        <v xml:space="preserve"> </v>
      </c>
    </row>
    <row r="296" spans="1:1" x14ac:dyDescent="0.25">
      <c r="A296" s="17" t="str">
        <f t="shared" si="4"/>
        <v xml:space="preserve"> </v>
      </c>
    </row>
    <row r="297" spans="1:1" x14ac:dyDescent="0.25">
      <c r="A297" s="17" t="str">
        <f t="shared" si="4"/>
        <v xml:space="preserve"> </v>
      </c>
    </row>
    <row r="298" spans="1:1" x14ac:dyDescent="0.25">
      <c r="A298" s="17" t="str">
        <f t="shared" si="4"/>
        <v xml:space="preserve"> </v>
      </c>
    </row>
    <row r="299" spans="1:1" x14ac:dyDescent="0.25">
      <c r="A299" s="17" t="str">
        <f t="shared" si="4"/>
        <v xml:space="preserve"> </v>
      </c>
    </row>
    <row r="300" spans="1:1" x14ac:dyDescent="0.25">
      <c r="A300" s="17" t="str">
        <f t="shared" si="4"/>
        <v xml:space="preserve"> </v>
      </c>
    </row>
    <row r="301" spans="1:1" x14ac:dyDescent="0.25">
      <c r="A301" s="17" t="str">
        <f t="shared" si="4"/>
        <v xml:space="preserve"> </v>
      </c>
    </row>
    <row r="302" spans="1:1" x14ac:dyDescent="0.25">
      <c r="A302" s="17" t="str">
        <f t="shared" si="4"/>
        <v xml:space="preserve"> </v>
      </c>
    </row>
    <row r="303" spans="1:1" x14ac:dyDescent="0.25">
      <c r="A303" s="17" t="str">
        <f t="shared" si="4"/>
        <v xml:space="preserve"> </v>
      </c>
    </row>
    <row r="304" spans="1:1" x14ac:dyDescent="0.25">
      <c r="A304" s="17" t="str">
        <f t="shared" si="4"/>
        <v xml:space="preserve"> </v>
      </c>
    </row>
    <row r="305" spans="1:1" x14ac:dyDescent="0.25">
      <c r="A305" s="17" t="str">
        <f t="shared" si="4"/>
        <v xml:space="preserve"> </v>
      </c>
    </row>
    <row r="306" spans="1:1" x14ac:dyDescent="0.25">
      <c r="A306" s="17" t="str">
        <f t="shared" si="4"/>
        <v xml:space="preserve"> </v>
      </c>
    </row>
    <row r="307" spans="1:1" x14ac:dyDescent="0.25">
      <c r="A307" s="17" t="str">
        <f t="shared" si="4"/>
        <v xml:space="preserve"> </v>
      </c>
    </row>
    <row r="308" spans="1:1" x14ac:dyDescent="0.25">
      <c r="A308" s="17" t="str">
        <f t="shared" si="4"/>
        <v xml:space="preserve"> </v>
      </c>
    </row>
    <row r="309" spans="1:1" x14ac:dyDescent="0.25">
      <c r="A309" s="17" t="str">
        <f t="shared" si="4"/>
        <v xml:space="preserve"> </v>
      </c>
    </row>
    <row r="310" spans="1:1" x14ac:dyDescent="0.25">
      <c r="A310" s="17" t="str">
        <f t="shared" si="4"/>
        <v xml:space="preserve"> </v>
      </c>
    </row>
    <row r="311" spans="1:1" x14ac:dyDescent="0.25">
      <c r="A311" s="17" t="str">
        <f t="shared" si="4"/>
        <v xml:space="preserve"> </v>
      </c>
    </row>
    <row r="312" spans="1:1" x14ac:dyDescent="0.25">
      <c r="A312" s="17" t="str">
        <f t="shared" si="4"/>
        <v xml:space="preserve"> </v>
      </c>
    </row>
    <row r="313" spans="1:1" x14ac:dyDescent="0.25">
      <c r="A313" s="17" t="str">
        <f t="shared" si="4"/>
        <v xml:space="preserve"> </v>
      </c>
    </row>
    <row r="314" spans="1:1" x14ac:dyDescent="0.25">
      <c r="A314" s="17" t="str">
        <f t="shared" si="4"/>
        <v xml:space="preserve"> </v>
      </c>
    </row>
    <row r="315" spans="1:1" x14ac:dyDescent="0.25">
      <c r="A315" s="17" t="str">
        <f t="shared" si="4"/>
        <v xml:space="preserve"> </v>
      </c>
    </row>
    <row r="316" spans="1:1" x14ac:dyDescent="0.25">
      <c r="A316" s="17" t="str">
        <f t="shared" si="4"/>
        <v xml:space="preserve"> </v>
      </c>
    </row>
    <row r="317" spans="1:1" x14ac:dyDescent="0.25">
      <c r="A317" s="17" t="str">
        <f t="shared" si="4"/>
        <v xml:space="preserve"> </v>
      </c>
    </row>
    <row r="318" spans="1:1" x14ac:dyDescent="0.25">
      <c r="A318" s="17" t="str">
        <f t="shared" si="4"/>
        <v xml:space="preserve"> </v>
      </c>
    </row>
    <row r="319" spans="1:1" x14ac:dyDescent="0.25">
      <c r="A319" s="17" t="str">
        <f t="shared" si="4"/>
        <v xml:space="preserve"> </v>
      </c>
    </row>
    <row r="320" spans="1:1" x14ac:dyDescent="0.25">
      <c r="A320" s="17" t="str">
        <f t="shared" si="4"/>
        <v xml:space="preserve"> </v>
      </c>
    </row>
    <row r="321" spans="1:1" x14ac:dyDescent="0.25">
      <c r="A321" s="17" t="str">
        <f t="shared" si="4"/>
        <v xml:space="preserve"> </v>
      </c>
    </row>
    <row r="322" spans="1:1" x14ac:dyDescent="0.25">
      <c r="A322" s="17" t="str">
        <f t="shared" si="4"/>
        <v xml:space="preserve"> </v>
      </c>
    </row>
    <row r="323" spans="1:1" x14ac:dyDescent="0.25">
      <c r="A323" s="17" t="str">
        <f t="shared" si="4"/>
        <v xml:space="preserve"> </v>
      </c>
    </row>
    <row r="324" spans="1:1" x14ac:dyDescent="0.25">
      <c r="A324" s="17" t="str">
        <f t="shared" si="4"/>
        <v xml:space="preserve"> </v>
      </c>
    </row>
    <row r="325" spans="1:1" x14ac:dyDescent="0.25">
      <c r="A325" s="17" t="str">
        <f t="shared" si="4"/>
        <v xml:space="preserve"> </v>
      </c>
    </row>
    <row r="326" spans="1:1" x14ac:dyDescent="0.25">
      <c r="A326" s="17" t="str">
        <f t="shared" si="4"/>
        <v xml:space="preserve"> </v>
      </c>
    </row>
    <row r="327" spans="1:1" x14ac:dyDescent="0.25">
      <c r="A327" s="17" t="str">
        <f t="shared" si="4"/>
        <v xml:space="preserve"> </v>
      </c>
    </row>
    <row r="328" spans="1:1" x14ac:dyDescent="0.25">
      <c r="A328" s="17" t="str">
        <f t="shared" si="4"/>
        <v xml:space="preserve"> </v>
      </c>
    </row>
    <row r="329" spans="1:1" x14ac:dyDescent="0.25">
      <c r="A329" s="17" t="str">
        <f t="shared" si="4"/>
        <v xml:space="preserve"> </v>
      </c>
    </row>
    <row r="330" spans="1:1" x14ac:dyDescent="0.25">
      <c r="A330" s="17" t="str">
        <f t="shared" ref="A330:A393" si="5">CONCATENATE(B330," ",C330)</f>
        <v xml:space="preserve"> </v>
      </c>
    </row>
    <row r="331" spans="1:1" x14ac:dyDescent="0.25">
      <c r="A331" s="17" t="str">
        <f t="shared" si="5"/>
        <v xml:space="preserve"> </v>
      </c>
    </row>
    <row r="332" spans="1:1" x14ac:dyDescent="0.25">
      <c r="A332" s="17" t="str">
        <f t="shared" si="5"/>
        <v xml:space="preserve"> </v>
      </c>
    </row>
    <row r="333" spans="1:1" x14ac:dyDescent="0.25">
      <c r="A333" s="17" t="str">
        <f t="shared" si="5"/>
        <v xml:space="preserve"> </v>
      </c>
    </row>
    <row r="334" spans="1:1" x14ac:dyDescent="0.25">
      <c r="A334" s="17" t="str">
        <f t="shared" si="5"/>
        <v xml:space="preserve"> </v>
      </c>
    </row>
    <row r="335" spans="1:1" x14ac:dyDescent="0.25">
      <c r="A335" s="17" t="str">
        <f t="shared" si="5"/>
        <v xml:space="preserve"> </v>
      </c>
    </row>
    <row r="336" spans="1:1" x14ac:dyDescent="0.25">
      <c r="A336" s="17" t="str">
        <f t="shared" si="5"/>
        <v xml:space="preserve"> </v>
      </c>
    </row>
    <row r="337" spans="1:1" x14ac:dyDescent="0.25">
      <c r="A337" s="17" t="str">
        <f t="shared" si="5"/>
        <v xml:space="preserve"> </v>
      </c>
    </row>
    <row r="338" spans="1:1" x14ac:dyDescent="0.25">
      <c r="A338" s="17" t="str">
        <f t="shared" si="5"/>
        <v xml:space="preserve"> </v>
      </c>
    </row>
    <row r="339" spans="1:1" x14ac:dyDescent="0.25">
      <c r="A339" s="17" t="str">
        <f t="shared" si="5"/>
        <v xml:space="preserve"> </v>
      </c>
    </row>
    <row r="340" spans="1:1" x14ac:dyDescent="0.25">
      <c r="A340" s="17" t="str">
        <f t="shared" si="5"/>
        <v xml:space="preserve"> </v>
      </c>
    </row>
    <row r="341" spans="1:1" x14ac:dyDescent="0.25">
      <c r="A341" s="17" t="str">
        <f t="shared" si="5"/>
        <v xml:space="preserve"> </v>
      </c>
    </row>
    <row r="342" spans="1:1" x14ac:dyDescent="0.25">
      <c r="A342" s="17" t="str">
        <f t="shared" si="5"/>
        <v xml:space="preserve"> </v>
      </c>
    </row>
    <row r="343" spans="1:1" x14ac:dyDescent="0.25">
      <c r="A343" s="17" t="str">
        <f t="shared" si="5"/>
        <v xml:space="preserve"> </v>
      </c>
    </row>
    <row r="344" spans="1:1" x14ac:dyDescent="0.25">
      <c r="A344" s="17" t="str">
        <f t="shared" si="5"/>
        <v xml:space="preserve"> </v>
      </c>
    </row>
    <row r="345" spans="1:1" x14ac:dyDescent="0.25">
      <c r="A345" s="17" t="str">
        <f t="shared" si="5"/>
        <v xml:space="preserve"> </v>
      </c>
    </row>
    <row r="346" spans="1:1" x14ac:dyDescent="0.25">
      <c r="A346" s="17" t="str">
        <f t="shared" si="5"/>
        <v xml:space="preserve"> </v>
      </c>
    </row>
    <row r="347" spans="1:1" x14ac:dyDescent="0.25">
      <c r="A347" s="17" t="str">
        <f t="shared" si="5"/>
        <v xml:space="preserve"> </v>
      </c>
    </row>
    <row r="348" spans="1:1" x14ac:dyDescent="0.25">
      <c r="A348" s="17" t="str">
        <f t="shared" si="5"/>
        <v xml:space="preserve"> </v>
      </c>
    </row>
    <row r="349" spans="1:1" x14ac:dyDescent="0.25">
      <c r="A349" s="17" t="str">
        <f t="shared" si="5"/>
        <v xml:space="preserve"> </v>
      </c>
    </row>
    <row r="350" spans="1:1" x14ac:dyDescent="0.25">
      <c r="A350" s="17" t="str">
        <f t="shared" si="5"/>
        <v xml:space="preserve"> </v>
      </c>
    </row>
    <row r="351" spans="1:1" x14ac:dyDescent="0.25">
      <c r="A351" s="17" t="str">
        <f t="shared" si="5"/>
        <v xml:space="preserve"> </v>
      </c>
    </row>
    <row r="352" spans="1:1" x14ac:dyDescent="0.25">
      <c r="A352" s="17" t="str">
        <f t="shared" si="5"/>
        <v xml:space="preserve"> </v>
      </c>
    </row>
    <row r="353" spans="1:1" x14ac:dyDescent="0.25">
      <c r="A353" s="17" t="str">
        <f t="shared" si="5"/>
        <v xml:space="preserve"> </v>
      </c>
    </row>
    <row r="354" spans="1:1" x14ac:dyDescent="0.25">
      <c r="A354" s="17" t="str">
        <f t="shared" si="5"/>
        <v xml:space="preserve"> </v>
      </c>
    </row>
    <row r="355" spans="1:1" x14ac:dyDescent="0.25">
      <c r="A355" s="17" t="str">
        <f t="shared" si="5"/>
        <v xml:space="preserve"> </v>
      </c>
    </row>
    <row r="356" spans="1:1" x14ac:dyDescent="0.25">
      <c r="A356" s="17" t="str">
        <f t="shared" si="5"/>
        <v xml:space="preserve"> </v>
      </c>
    </row>
    <row r="357" spans="1:1" x14ac:dyDescent="0.25">
      <c r="A357" s="17" t="str">
        <f t="shared" si="5"/>
        <v xml:space="preserve"> </v>
      </c>
    </row>
    <row r="358" spans="1:1" x14ac:dyDescent="0.25">
      <c r="A358" s="17" t="str">
        <f t="shared" si="5"/>
        <v xml:space="preserve"> </v>
      </c>
    </row>
    <row r="359" spans="1:1" x14ac:dyDescent="0.25">
      <c r="A359" s="17" t="str">
        <f t="shared" si="5"/>
        <v xml:space="preserve"> </v>
      </c>
    </row>
    <row r="360" spans="1:1" x14ac:dyDescent="0.25">
      <c r="A360" s="17" t="str">
        <f t="shared" si="5"/>
        <v xml:space="preserve"> </v>
      </c>
    </row>
    <row r="361" spans="1:1" x14ac:dyDescent="0.25">
      <c r="A361" s="17" t="str">
        <f t="shared" si="5"/>
        <v xml:space="preserve"> </v>
      </c>
    </row>
    <row r="362" spans="1:1" x14ac:dyDescent="0.25">
      <c r="A362" s="17" t="str">
        <f t="shared" si="5"/>
        <v xml:space="preserve"> </v>
      </c>
    </row>
    <row r="363" spans="1:1" x14ac:dyDescent="0.25">
      <c r="A363" s="17" t="str">
        <f t="shared" si="5"/>
        <v xml:space="preserve"> </v>
      </c>
    </row>
    <row r="364" spans="1:1" x14ac:dyDescent="0.25">
      <c r="A364" s="17" t="str">
        <f t="shared" si="5"/>
        <v xml:space="preserve"> </v>
      </c>
    </row>
    <row r="365" spans="1:1" x14ac:dyDescent="0.25">
      <c r="A365" s="17" t="str">
        <f t="shared" si="5"/>
        <v xml:space="preserve"> </v>
      </c>
    </row>
    <row r="366" spans="1:1" x14ac:dyDescent="0.25">
      <c r="A366" s="17" t="str">
        <f t="shared" si="5"/>
        <v xml:space="preserve"> </v>
      </c>
    </row>
    <row r="367" spans="1:1" x14ac:dyDescent="0.25">
      <c r="A367" s="17" t="str">
        <f t="shared" si="5"/>
        <v xml:space="preserve"> </v>
      </c>
    </row>
    <row r="368" spans="1:1" x14ac:dyDescent="0.25">
      <c r="A368" s="17" t="str">
        <f t="shared" si="5"/>
        <v xml:space="preserve"> </v>
      </c>
    </row>
    <row r="369" spans="1:1" x14ac:dyDescent="0.25">
      <c r="A369" s="17" t="str">
        <f t="shared" si="5"/>
        <v xml:space="preserve"> </v>
      </c>
    </row>
    <row r="370" spans="1:1" x14ac:dyDescent="0.25">
      <c r="A370" s="17" t="str">
        <f t="shared" si="5"/>
        <v xml:space="preserve"> </v>
      </c>
    </row>
    <row r="371" spans="1:1" x14ac:dyDescent="0.25">
      <c r="A371" s="17" t="str">
        <f t="shared" si="5"/>
        <v xml:space="preserve"> </v>
      </c>
    </row>
    <row r="372" spans="1:1" x14ac:dyDescent="0.25">
      <c r="A372" s="17" t="str">
        <f t="shared" si="5"/>
        <v xml:space="preserve"> </v>
      </c>
    </row>
    <row r="373" spans="1:1" x14ac:dyDescent="0.25">
      <c r="A373" s="17" t="str">
        <f t="shared" si="5"/>
        <v xml:space="preserve"> </v>
      </c>
    </row>
    <row r="374" spans="1:1" x14ac:dyDescent="0.25">
      <c r="A374" s="17" t="str">
        <f t="shared" si="5"/>
        <v xml:space="preserve"> </v>
      </c>
    </row>
    <row r="375" spans="1:1" x14ac:dyDescent="0.25">
      <c r="A375" s="17" t="str">
        <f t="shared" si="5"/>
        <v xml:space="preserve"> </v>
      </c>
    </row>
    <row r="376" spans="1:1" x14ac:dyDescent="0.25">
      <c r="A376" s="17" t="str">
        <f t="shared" si="5"/>
        <v xml:space="preserve"> </v>
      </c>
    </row>
    <row r="377" spans="1:1" x14ac:dyDescent="0.25">
      <c r="A377" s="17" t="str">
        <f t="shared" si="5"/>
        <v xml:space="preserve"> </v>
      </c>
    </row>
    <row r="378" spans="1:1" x14ac:dyDescent="0.25">
      <c r="A378" s="17" t="str">
        <f t="shared" si="5"/>
        <v xml:space="preserve"> </v>
      </c>
    </row>
    <row r="379" spans="1:1" x14ac:dyDescent="0.25">
      <c r="A379" s="17" t="str">
        <f t="shared" si="5"/>
        <v xml:space="preserve"> </v>
      </c>
    </row>
    <row r="380" spans="1:1" x14ac:dyDescent="0.25">
      <c r="A380" s="17" t="str">
        <f t="shared" si="5"/>
        <v xml:space="preserve"> </v>
      </c>
    </row>
    <row r="381" spans="1:1" x14ac:dyDescent="0.25">
      <c r="A381" s="17" t="str">
        <f t="shared" si="5"/>
        <v xml:space="preserve"> </v>
      </c>
    </row>
    <row r="382" spans="1:1" x14ac:dyDescent="0.25">
      <c r="A382" s="17" t="str">
        <f t="shared" si="5"/>
        <v xml:space="preserve"> </v>
      </c>
    </row>
    <row r="383" spans="1:1" x14ac:dyDescent="0.25">
      <c r="A383" s="17" t="str">
        <f t="shared" si="5"/>
        <v xml:space="preserve"> </v>
      </c>
    </row>
    <row r="384" spans="1:1" x14ac:dyDescent="0.25">
      <c r="A384" s="17" t="str">
        <f t="shared" si="5"/>
        <v xml:space="preserve"> </v>
      </c>
    </row>
    <row r="385" spans="1:1" x14ac:dyDescent="0.25">
      <c r="A385" s="17" t="str">
        <f t="shared" si="5"/>
        <v xml:space="preserve"> </v>
      </c>
    </row>
    <row r="386" spans="1:1" x14ac:dyDescent="0.25">
      <c r="A386" s="17" t="str">
        <f t="shared" si="5"/>
        <v xml:space="preserve"> </v>
      </c>
    </row>
    <row r="387" spans="1:1" x14ac:dyDescent="0.25">
      <c r="A387" s="17" t="str">
        <f t="shared" si="5"/>
        <v xml:space="preserve"> </v>
      </c>
    </row>
    <row r="388" spans="1:1" x14ac:dyDescent="0.25">
      <c r="A388" s="17" t="str">
        <f t="shared" si="5"/>
        <v xml:space="preserve"> </v>
      </c>
    </row>
    <row r="389" spans="1:1" x14ac:dyDescent="0.25">
      <c r="A389" s="17" t="str">
        <f t="shared" si="5"/>
        <v xml:space="preserve"> </v>
      </c>
    </row>
    <row r="390" spans="1:1" x14ac:dyDescent="0.25">
      <c r="A390" s="17" t="str">
        <f t="shared" si="5"/>
        <v xml:space="preserve"> </v>
      </c>
    </row>
    <row r="391" spans="1:1" x14ac:dyDescent="0.25">
      <c r="A391" s="17" t="str">
        <f t="shared" si="5"/>
        <v xml:space="preserve"> </v>
      </c>
    </row>
    <row r="392" spans="1:1" x14ac:dyDescent="0.25">
      <c r="A392" s="17" t="str">
        <f t="shared" si="5"/>
        <v xml:space="preserve"> </v>
      </c>
    </row>
    <row r="393" spans="1:1" x14ac:dyDescent="0.25">
      <c r="A393" s="17" t="str">
        <f t="shared" si="5"/>
        <v xml:space="preserve"> </v>
      </c>
    </row>
    <row r="394" spans="1:1" x14ac:dyDescent="0.25">
      <c r="A394" s="17" t="str">
        <f t="shared" ref="A394:A457" si="6">CONCATENATE(B394," ",C394)</f>
        <v xml:space="preserve"> </v>
      </c>
    </row>
    <row r="395" spans="1:1" x14ac:dyDescent="0.25">
      <c r="A395" s="17" t="str">
        <f t="shared" si="6"/>
        <v xml:space="preserve"> </v>
      </c>
    </row>
    <row r="396" spans="1:1" x14ac:dyDescent="0.25">
      <c r="A396" s="17" t="str">
        <f t="shared" si="6"/>
        <v xml:space="preserve"> </v>
      </c>
    </row>
    <row r="397" spans="1:1" x14ac:dyDescent="0.25">
      <c r="A397" s="17" t="str">
        <f t="shared" si="6"/>
        <v xml:space="preserve"> </v>
      </c>
    </row>
    <row r="398" spans="1:1" x14ac:dyDescent="0.25">
      <c r="A398" s="17" t="str">
        <f t="shared" si="6"/>
        <v xml:space="preserve"> </v>
      </c>
    </row>
    <row r="399" spans="1:1" x14ac:dyDescent="0.25">
      <c r="A399" s="17" t="str">
        <f t="shared" si="6"/>
        <v xml:space="preserve"> </v>
      </c>
    </row>
    <row r="400" spans="1:1" x14ac:dyDescent="0.25">
      <c r="A400" s="17" t="str">
        <f t="shared" si="6"/>
        <v xml:space="preserve"> </v>
      </c>
    </row>
    <row r="401" spans="1:1" x14ac:dyDescent="0.25">
      <c r="A401" s="17" t="str">
        <f t="shared" si="6"/>
        <v xml:space="preserve"> </v>
      </c>
    </row>
    <row r="402" spans="1:1" x14ac:dyDescent="0.25">
      <c r="A402" s="17" t="str">
        <f t="shared" si="6"/>
        <v xml:space="preserve"> </v>
      </c>
    </row>
    <row r="403" spans="1:1" x14ac:dyDescent="0.25">
      <c r="A403" s="17" t="str">
        <f t="shared" si="6"/>
        <v xml:space="preserve"> </v>
      </c>
    </row>
    <row r="404" spans="1:1" x14ac:dyDescent="0.25">
      <c r="A404" s="17" t="str">
        <f t="shared" si="6"/>
        <v xml:space="preserve"> </v>
      </c>
    </row>
    <row r="405" spans="1:1" x14ac:dyDescent="0.25">
      <c r="A405" s="17" t="str">
        <f t="shared" si="6"/>
        <v xml:space="preserve"> </v>
      </c>
    </row>
    <row r="406" spans="1:1" x14ac:dyDescent="0.25">
      <c r="A406" s="17" t="str">
        <f t="shared" si="6"/>
        <v xml:space="preserve"> </v>
      </c>
    </row>
    <row r="407" spans="1:1" x14ac:dyDescent="0.25">
      <c r="A407" s="17" t="str">
        <f t="shared" si="6"/>
        <v xml:space="preserve"> </v>
      </c>
    </row>
    <row r="408" spans="1:1" x14ac:dyDescent="0.25">
      <c r="A408" s="17" t="str">
        <f t="shared" si="6"/>
        <v xml:space="preserve"> </v>
      </c>
    </row>
    <row r="409" spans="1:1" x14ac:dyDescent="0.25">
      <c r="A409" s="17" t="str">
        <f t="shared" si="6"/>
        <v xml:space="preserve"> </v>
      </c>
    </row>
    <row r="410" spans="1:1" x14ac:dyDescent="0.25">
      <c r="A410" s="17" t="str">
        <f t="shared" si="6"/>
        <v xml:space="preserve"> </v>
      </c>
    </row>
    <row r="411" spans="1:1" x14ac:dyDescent="0.25">
      <c r="A411" s="17" t="str">
        <f t="shared" si="6"/>
        <v xml:space="preserve"> </v>
      </c>
    </row>
    <row r="412" spans="1:1" x14ac:dyDescent="0.25">
      <c r="A412" s="17" t="str">
        <f t="shared" si="6"/>
        <v xml:space="preserve"> </v>
      </c>
    </row>
    <row r="413" spans="1:1" x14ac:dyDescent="0.25">
      <c r="A413" s="17" t="str">
        <f t="shared" si="6"/>
        <v xml:space="preserve"> </v>
      </c>
    </row>
    <row r="414" spans="1:1" x14ac:dyDescent="0.25">
      <c r="A414" s="17" t="str">
        <f t="shared" si="6"/>
        <v xml:space="preserve"> </v>
      </c>
    </row>
    <row r="415" spans="1:1" x14ac:dyDescent="0.25">
      <c r="A415" s="17" t="str">
        <f t="shared" si="6"/>
        <v xml:space="preserve"> </v>
      </c>
    </row>
    <row r="416" spans="1:1" x14ac:dyDescent="0.25">
      <c r="A416" s="17" t="str">
        <f t="shared" si="6"/>
        <v xml:space="preserve"> </v>
      </c>
    </row>
    <row r="417" spans="1:1" x14ac:dyDescent="0.25">
      <c r="A417" s="17" t="str">
        <f t="shared" si="6"/>
        <v xml:space="preserve"> </v>
      </c>
    </row>
    <row r="418" spans="1:1" x14ac:dyDescent="0.25">
      <c r="A418" s="17" t="str">
        <f t="shared" si="6"/>
        <v xml:space="preserve"> </v>
      </c>
    </row>
    <row r="419" spans="1:1" x14ac:dyDescent="0.25">
      <c r="A419" s="17" t="str">
        <f t="shared" si="6"/>
        <v xml:space="preserve"> </v>
      </c>
    </row>
    <row r="420" spans="1:1" x14ac:dyDescent="0.25">
      <c r="A420" s="17" t="str">
        <f t="shared" si="6"/>
        <v xml:space="preserve"> </v>
      </c>
    </row>
    <row r="421" spans="1:1" x14ac:dyDescent="0.25">
      <c r="A421" s="17" t="str">
        <f t="shared" si="6"/>
        <v xml:space="preserve"> </v>
      </c>
    </row>
    <row r="422" spans="1:1" x14ac:dyDescent="0.25">
      <c r="A422" s="17" t="str">
        <f t="shared" si="6"/>
        <v xml:space="preserve"> </v>
      </c>
    </row>
    <row r="423" spans="1:1" x14ac:dyDescent="0.25">
      <c r="A423" s="17" t="str">
        <f t="shared" si="6"/>
        <v xml:space="preserve"> </v>
      </c>
    </row>
    <row r="424" spans="1:1" x14ac:dyDescent="0.25">
      <c r="A424" s="17" t="str">
        <f t="shared" si="6"/>
        <v xml:space="preserve"> </v>
      </c>
    </row>
    <row r="425" spans="1:1" x14ac:dyDescent="0.25">
      <c r="A425" s="17" t="str">
        <f t="shared" si="6"/>
        <v xml:space="preserve"> </v>
      </c>
    </row>
    <row r="426" spans="1:1" x14ac:dyDescent="0.25">
      <c r="A426" s="17" t="str">
        <f t="shared" si="6"/>
        <v xml:space="preserve"> </v>
      </c>
    </row>
    <row r="427" spans="1:1" x14ac:dyDescent="0.25">
      <c r="A427" s="17" t="str">
        <f t="shared" si="6"/>
        <v xml:space="preserve"> </v>
      </c>
    </row>
    <row r="428" spans="1:1" x14ac:dyDescent="0.25">
      <c r="A428" s="17" t="str">
        <f t="shared" si="6"/>
        <v xml:space="preserve"> </v>
      </c>
    </row>
    <row r="429" spans="1:1" x14ac:dyDescent="0.25">
      <c r="A429" s="17" t="str">
        <f t="shared" si="6"/>
        <v xml:space="preserve"> </v>
      </c>
    </row>
    <row r="430" spans="1:1" x14ac:dyDescent="0.25">
      <c r="A430" s="17" t="str">
        <f t="shared" si="6"/>
        <v xml:space="preserve"> </v>
      </c>
    </row>
    <row r="431" spans="1:1" x14ac:dyDescent="0.25">
      <c r="A431" s="17" t="str">
        <f t="shared" si="6"/>
        <v xml:space="preserve"> </v>
      </c>
    </row>
    <row r="432" spans="1:1" x14ac:dyDescent="0.25">
      <c r="A432" s="17" t="str">
        <f t="shared" si="6"/>
        <v xml:space="preserve"> </v>
      </c>
    </row>
    <row r="433" spans="1:1" x14ac:dyDescent="0.25">
      <c r="A433" s="17" t="str">
        <f t="shared" si="6"/>
        <v xml:space="preserve"> </v>
      </c>
    </row>
    <row r="434" spans="1:1" x14ac:dyDescent="0.25">
      <c r="A434" s="17" t="str">
        <f t="shared" si="6"/>
        <v xml:space="preserve"> </v>
      </c>
    </row>
    <row r="435" spans="1:1" x14ac:dyDescent="0.25">
      <c r="A435" s="17" t="str">
        <f t="shared" si="6"/>
        <v xml:space="preserve"> </v>
      </c>
    </row>
    <row r="436" spans="1:1" x14ac:dyDescent="0.25">
      <c r="A436" s="17" t="str">
        <f t="shared" si="6"/>
        <v xml:space="preserve"> </v>
      </c>
    </row>
    <row r="437" spans="1:1" x14ac:dyDescent="0.25">
      <c r="A437" s="17" t="str">
        <f t="shared" si="6"/>
        <v xml:space="preserve"> </v>
      </c>
    </row>
    <row r="438" spans="1:1" x14ac:dyDescent="0.25">
      <c r="A438" s="17" t="str">
        <f t="shared" si="6"/>
        <v xml:space="preserve"> </v>
      </c>
    </row>
    <row r="439" spans="1:1" x14ac:dyDescent="0.25">
      <c r="A439" s="17" t="str">
        <f t="shared" si="6"/>
        <v xml:space="preserve"> </v>
      </c>
    </row>
    <row r="440" spans="1:1" x14ac:dyDescent="0.25">
      <c r="A440" s="17" t="str">
        <f t="shared" si="6"/>
        <v xml:space="preserve"> </v>
      </c>
    </row>
    <row r="441" spans="1:1" x14ac:dyDescent="0.25">
      <c r="A441" s="17" t="str">
        <f t="shared" si="6"/>
        <v xml:space="preserve"> </v>
      </c>
    </row>
    <row r="442" spans="1:1" x14ac:dyDescent="0.25">
      <c r="A442" s="17" t="str">
        <f t="shared" si="6"/>
        <v xml:space="preserve"> </v>
      </c>
    </row>
    <row r="443" spans="1:1" x14ac:dyDescent="0.25">
      <c r="A443" s="17" t="str">
        <f t="shared" si="6"/>
        <v xml:space="preserve"> </v>
      </c>
    </row>
    <row r="444" spans="1:1" x14ac:dyDescent="0.25">
      <c r="A444" s="17" t="str">
        <f t="shared" si="6"/>
        <v xml:space="preserve"> </v>
      </c>
    </row>
    <row r="445" spans="1:1" x14ac:dyDescent="0.25">
      <c r="A445" s="17" t="str">
        <f t="shared" si="6"/>
        <v xml:space="preserve"> </v>
      </c>
    </row>
    <row r="446" spans="1:1" x14ac:dyDescent="0.25">
      <c r="A446" s="17" t="str">
        <f t="shared" si="6"/>
        <v xml:space="preserve"> </v>
      </c>
    </row>
    <row r="447" spans="1:1" x14ac:dyDescent="0.25">
      <c r="A447" s="17" t="str">
        <f t="shared" si="6"/>
        <v xml:space="preserve"> </v>
      </c>
    </row>
    <row r="448" spans="1:1" x14ac:dyDescent="0.25">
      <c r="A448" s="17" t="str">
        <f t="shared" si="6"/>
        <v xml:space="preserve"> </v>
      </c>
    </row>
    <row r="449" spans="1:1" x14ac:dyDescent="0.25">
      <c r="A449" s="17" t="str">
        <f t="shared" si="6"/>
        <v xml:space="preserve"> </v>
      </c>
    </row>
    <row r="450" spans="1:1" x14ac:dyDescent="0.25">
      <c r="A450" s="17" t="str">
        <f t="shared" si="6"/>
        <v xml:space="preserve"> </v>
      </c>
    </row>
    <row r="451" spans="1:1" x14ac:dyDescent="0.25">
      <c r="A451" s="17" t="str">
        <f t="shared" si="6"/>
        <v xml:space="preserve"> </v>
      </c>
    </row>
    <row r="452" spans="1:1" x14ac:dyDescent="0.25">
      <c r="A452" s="17" t="str">
        <f t="shared" si="6"/>
        <v xml:space="preserve"> </v>
      </c>
    </row>
    <row r="453" spans="1:1" x14ac:dyDescent="0.25">
      <c r="A453" s="17" t="str">
        <f t="shared" si="6"/>
        <v xml:space="preserve"> </v>
      </c>
    </row>
    <row r="454" spans="1:1" x14ac:dyDescent="0.25">
      <c r="A454" s="17" t="str">
        <f t="shared" si="6"/>
        <v xml:space="preserve"> </v>
      </c>
    </row>
    <row r="455" spans="1:1" x14ac:dyDescent="0.25">
      <c r="A455" s="17" t="str">
        <f t="shared" si="6"/>
        <v xml:space="preserve"> </v>
      </c>
    </row>
    <row r="456" spans="1:1" x14ac:dyDescent="0.25">
      <c r="A456" s="17" t="str">
        <f t="shared" si="6"/>
        <v xml:space="preserve"> </v>
      </c>
    </row>
    <row r="457" spans="1:1" x14ac:dyDescent="0.25">
      <c r="A457" s="17" t="str">
        <f t="shared" si="6"/>
        <v xml:space="preserve"> </v>
      </c>
    </row>
    <row r="458" spans="1:1" x14ac:dyDescent="0.25">
      <c r="A458" s="17" t="str">
        <f t="shared" ref="A458:A521" si="7">CONCATENATE(B458," ",C458)</f>
        <v xml:space="preserve"> </v>
      </c>
    </row>
    <row r="459" spans="1:1" x14ac:dyDescent="0.25">
      <c r="A459" s="17" t="str">
        <f t="shared" si="7"/>
        <v xml:space="preserve"> </v>
      </c>
    </row>
    <row r="460" spans="1:1" x14ac:dyDescent="0.25">
      <c r="A460" s="17" t="str">
        <f t="shared" si="7"/>
        <v xml:space="preserve"> </v>
      </c>
    </row>
    <row r="461" spans="1:1" x14ac:dyDescent="0.25">
      <c r="A461" s="17" t="str">
        <f t="shared" si="7"/>
        <v xml:space="preserve"> </v>
      </c>
    </row>
    <row r="462" spans="1:1" x14ac:dyDescent="0.25">
      <c r="A462" s="17" t="str">
        <f t="shared" si="7"/>
        <v xml:space="preserve"> </v>
      </c>
    </row>
    <row r="463" spans="1:1" x14ac:dyDescent="0.25">
      <c r="A463" s="17" t="str">
        <f t="shared" si="7"/>
        <v xml:space="preserve"> </v>
      </c>
    </row>
    <row r="464" spans="1:1" x14ac:dyDescent="0.25">
      <c r="A464" s="17" t="str">
        <f t="shared" si="7"/>
        <v xml:space="preserve"> </v>
      </c>
    </row>
    <row r="465" spans="1:1" x14ac:dyDescent="0.25">
      <c r="A465" s="17" t="str">
        <f t="shared" si="7"/>
        <v xml:space="preserve"> </v>
      </c>
    </row>
    <row r="466" spans="1:1" x14ac:dyDescent="0.25">
      <c r="A466" s="17" t="str">
        <f t="shared" si="7"/>
        <v xml:space="preserve"> </v>
      </c>
    </row>
    <row r="467" spans="1:1" x14ac:dyDescent="0.25">
      <c r="A467" s="17" t="str">
        <f t="shared" si="7"/>
        <v xml:space="preserve"> </v>
      </c>
    </row>
    <row r="468" spans="1:1" x14ac:dyDescent="0.25">
      <c r="A468" s="17" t="str">
        <f t="shared" si="7"/>
        <v xml:space="preserve"> </v>
      </c>
    </row>
    <row r="469" spans="1:1" x14ac:dyDescent="0.25">
      <c r="A469" s="17" t="str">
        <f t="shared" si="7"/>
        <v xml:space="preserve"> </v>
      </c>
    </row>
    <row r="470" spans="1:1" x14ac:dyDescent="0.25">
      <c r="A470" s="17" t="str">
        <f t="shared" si="7"/>
        <v xml:space="preserve"> </v>
      </c>
    </row>
    <row r="471" spans="1:1" x14ac:dyDescent="0.25">
      <c r="A471" s="17" t="str">
        <f t="shared" si="7"/>
        <v xml:space="preserve"> </v>
      </c>
    </row>
    <row r="472" spans="1:1" x14ac:dyDescent="0.25">
      <c r="A472" s="17" t="str">
        <f t="shared" si="7"/>
        <v xml:space="preserve"> </v>
      </c>
    </row>
    <row r="473" spans="1:1" x14ac:dyDescent="0.25">
      <c r="A473" s="17" t="str">
        <f t="shared" si="7"/>
        <v xml:space="preserve"> </v>
      </c>
    </row>
    <row r="474" spans="1:1" x14ac:dyDescent="0.25">
      <c r="A474" s="17" t="str">
        <f t="shared" si="7"/>
        <v xml:space="preserve"> </v>
      </c>
    </row>
    <row r="475" spans="1:1" x14ac:dyDescent="0.25">
      <c r="A475" s="17" t="str">
        <f t="shared" si="7"/>
        <v xml:space="preserve"> </v>
      </c>
    </row>
    <row r="476" spans="1:1" x14ac:dyDescent="0.25">
      <c r="A476" s="17" t="str">
        <f t="shared" si="7"/>
        <v xml:space="preserve"> </v>
      </c>
    </row>
    <row r="477" spans="1:1" x14ac:dyDescent="0.25">
      <c r="A477" s="17" t="str">
        <f t="shared" si="7"/>
        <v xml:space="preserve"> </v>
      </c>
    </row>
    <row r="478" spans="1:1" x14ac:dyDescent="0.25">
      <c r="A478" s="17" t="str">
        <f t="shared" si="7"/>
        <v xml:space="preserve"> </v>
      </c>
    </row>
    <row r="479" spans="1:1" x14ac:dyDescent="0.25">
      <c r="A479" s="17" t="str">
        <f t="shared" si="7"/>
        <v xml:space="preserve"> </v>
      </c>
    </row>
    <row r="480" spans="1:1" x14ac:dyDescent="0.25">
      <c r="A480" s="17" t="str">
        <f t="shared" si="7"/>
        <v xml:space="preserve"> </v>
      </c>
    </row>
    <row r="481" spans="1:1" x14ac:dyDescent="0.25">
      <c r="A481" s="17" t="str">
        <f t="shared" si="7"/>
        <v xml:space="preserve"> </v>
      </c>
    </row>
    <row r="482" spans="1:1" x14ac:dyDescent="0.25">
      <c r="A482" s="17" t="str">
        <f t="shared" si="7"/>
        <v xml:space="preserve"> </v>
      </c>
    </row>
    <row r="483" spans="1:1" x14ac:dyDescent="0.25">
      <c r="A483" s="17" t="str">
        <f t="shared" si="7"/>
        <v xml:space="preserve"> </v>
      </c>
    </row>
    <row r="484" spans="1:1" x14ac:dyDescent="0.25">
      <c r="A484" s="17" t="str">
        <f t="shared" si="7"/>
        <v xml:space="preserve"> </v>
      </c>
    </row>
    <row r="485" spans="1:1" x14ac:dyDescent="0.25">
      <c r="A485" s="17" t="str">
        <f t="shared" si="7"/>
        <v xml:space="preserve"> </v>
      </c>
    </row>
    <row r="486" spans="1:1" x14ac:dyDescent="0.25">
      <c r="A486" s="17" t="str">
        <f t="shared" si="7"/>
        <v xml:space="preserve"> </v>
      </c>
    </row>
    <row r="487" spans="1:1" x14ac:dyDescent="0.25">
      <c r="A487" s="17" t="str">
        <f t="shared" si="7"/>
        <v xml:space="preserve"> </v>
      </c>
    </row>
    <row r="488" spans="1:1" x14ac:dyDescent="0.25">
      <c r="A488" s="17" t="str">
        <f t="shared" si="7"/>
        <v xml:space="preserve"> </v>
      </c>
    </row>
    <row r="489" spans="1:1" x14ac:dyDescent="0.25">
      <c r="A489" s="17" t="str">
        <f t="shared" si="7"/>
        <v xml:space="preserve"> </v>
      </c>
    </row>
    <row r="490" spans="1:1" x14ac:dyDescent="0.25">
      <c r="A490" s="17" t="str">
        <f t="shared" si="7"/>
        <v xml:space="preserve"> </v>
      </c>
    </row>
    <row r="491" spans="1:1" x14ac:dyDescent="0.25">
      <c r="A491" s="17" t="str">
        <f t="shared" si="7"/>
        <v xml:space="preserve"> </v>
      </c>
    </row>
    <row r="492" spans="1:1" x14ac:dyDescent="0.25">
      <c r="A492" s="17" t="str">
        <f t="shared" si="7"/>
        <v xml:space="preserve"> </v>
      </c>
    </row>
    <row r="493" spans="1:1" x14ac:dyDescent="0.25">
      <c r="A493" s="17" t="str">
        <f t="shared" si="7"/>
        <v xml:space="preserve"> </v>
      </c>
    </row>
    <row r="494" spans="1:1" x14ac:dyDescent="0.25">
      <c r="A494" s="17" t="str">
        <f t="shared" si="7"/>
        <v xml:space="preserve"> </v>
      </c>
    </row>
    <row r="495" spans="1:1" x14ac:dyDescent="0.25">
      <c r="A495" s="17" t="str">
        <f t="shared" si="7"/>
        <v xml:space="preserve"> </v>
      </c>
    </row>
    <row r="496" spans="1:1" x14ac:dyDescent="0.25">
      <c r="A496" s="17" t="str">
        <f t="shared" si="7"/>
        <v xml:space="preserve"> </v>
      </c>
    </row>
    <row r="497" spans="1:1" x14ac:dyDescent="0.25">
      <c r="A497" s="17" t="str">
        <f t="shared" si="7"/>
        <v xml:space="preserve"> </v>
      </c>
    </row>
    <row r="498" spans="1:1" x14ac:dyDescent="0.25">
      <c r="A498" s="17" t="str">
        <f t="shared" si="7"/>
        <v xml:space="preserve"> </v>
      </c>
    </row>
    <row r="499" spans="1:1" x14ac:dyDescent="0.25">
      <c r="A499" s="17" t="str">
        <f t="shared" si="7"/>
        <v xml:space="preserve"> </v>
      </c>
    </row>
    <row r="500" spans="1:1" x14ac:dyDescent="0.25">
      <c r="A500" s="17" t="str">
        <f t="shared" si="7"/>
        <v xml:space="preserve"> </v>
      </c>
    </row>
    <row r="501" spans="1:1" x14ac:dyDescent="0.25">
      <c r="A501" s="17" t="str">
        <f t="shared" si="7"/>
        <v xml:space="preserve"> </v>
      </c>
    </row>
    <row r="502" spans="1:1" x14ac:dyDescent="0.25">
      <c r="A502" s="17" t="str">
        <f t="shared" si="7"/>
        <v xml:space="preserve"> </v>
      </c>
    </row>
    <row r="503" spans="1:1" x14ac:dyDescent="0.25">
      <c r="A503" s="17" t="str">
        <f t="shared" si="7"/>
        <v xml:space="preserve"> </v>
      </c>
    </row>
    <row r="504" spans="1:1" x14ac:dyDescent="0.25">
      <c r="A504" s="17" t="str">
        <f t="shared" si="7"/>
        <v xml:space="preserve"> </v>
      </c>
    </row>
    <row r="505" spans="1:1" x14ac:dyDescent="0.25">
      <c r="A505" s="17" t="str">
        <f t="shared" si="7"/>
        <v xml:space="preserve"> </v>
      </c>
    </row>
    <row r="506" spans="1:1" x14ac:dyDescent="0.25">
      <c r="A506" s="17" t="str">
        <f t="shared" si="7"/>
        <v xml:space="preserve"> </v>
      </c>
    </row>
    <row r="507" spans="1:1" x14ac:dyDescent="0.25">
      <c r="A507" s="17" t="str">
        <f t="shared" si="7"/>
        <v xml:space="preserve"> </v>
      </c>
    </row>
    <row r="508" spans="1:1" x14ac:dyDescent="0.25">
      <c r="A508" s="17" t="str">
        <f t="shared" si="7"/>
        <v xml:space="preserve"> </v>
      </c>
    </row>
    <row r="509" spans="1:1" x14ac:dyDescent="0.25">
      <c r="A509" s="17" t="str">
        <f t="shared" si="7"/>
        <v xml:space="preserve"> </v>
      </c>
    </row>
    <row r="510" spans="1:1" x14ac:dyDescent="0.25">
      <c r="A510" s="17" t="str">
        <f t="shared" si="7"/>
        <v xml:space="preserve"> </v>
      </c>
    </row>
    <row r="511" spans="1:1" x14ac:dyDescent="0.25">
      <c r="A511" s="17" t="str">
        <f t="shared" si="7"/>
        <v xml:space="preserve"> </v>
      </c>
    </row>
    <row r="512" spans="1:1" x14ac:dyDescent="0.25">
      <c r="A512" s="17" t="str">
        <f t="shared" si="7"/>
        <v xml:space="preserve"> </v>
      </c>
    </row>
    <row r="513" spans="1:1" x14ac:dyDescent="0.25">
      <c r="A513" s="17" t="str">
        <f t="shared" si="7"/>
        <v xml:space="preserve"> </v>
      </c>
    </row>
    <row r="514" spans="1:1" x14ac:dyDescent="0.25">
      <c r="A514" s="17" t="str">
        <f t="shared" si="7"/>
        <v xml:space="preserve"> </v>
      </c>
    </row>
    <row r="515" spans="1:1" x14ac:dyDescent="0.25">
      <c r="A515" s="17" t="str">
        <f t="shared" si="7"/>
        <v xml:space="preserve"> </v>
      </c>
    </row>
    <row r="516" spans="1:1" x14ac:dyDescent="0.25">
      <c r="A516" s="17" t="str">
        <f t="shared" si="7"/>
        <v xml:space="preserve"> </v>
      </c>
    </row>
    <row r="517" spans="1:1" x14ac:dyDescent="0.25">
      <c r="A517" s="17" t="str">
        <f t="shared" si="7"/>
        <v xml:space="preserve"> </v>
      </c>
    </row>
    <row r="518" spans="1:1" x14ac:dyDescent="0.25">
      <c r="A518" s="17" t="str">
        <f t="shared" si="7"/>
        <v xml:space="preserve"> </v>
      </c>
    </row>
    <row r="519" spans="1:1" x14ac:dyDescent="0.25">
      <c r="A519" s="17" t="str">
        <f t="shared" si="7"/>
        <v xml:space="preserve"> </v>
      </c>
    </row>
    <row r="520" spans="1:1" x14ac:dyDescent="0.25">
      <c r="A520" s="17" t="str">
        <f t="shared" si="7"/>
        <v xml:space="preserve"> </v>
      </c>
    </row>
    <row r="521" spans="1:1" x14ac:dyDescent="0.25">
      <c r="A521" s="17" t="str">
        <f t="shared" si="7"/>
        <v xml:space="preserve"> </v>
      </c>
    </row>
    <row r="522" spans="1:1" x14ac:dyDescent="0.25">
      <c r="A522" s="17" t="str">
        <f t="shared" ref="A522:A585" si="8">CONCATENATE(B522," ",C522)</f>
        <v xml:space="preserve"> </v>
      </c>
    </row>
    <row r="523" spans="1:1" x14ac:dyDescent="0.25">
      <c r="A523" s="17" t="str">
        <f t="shared" si="8"/>
        <v xml:space="preserve"> </v>
      </c>
    </row>
    <row r="524" spans="1:1" x14ac:dyDescent="0.25">
      <c r="A524" s="17" t="str">
        <f t="shared" si="8"/>
        <v xml:space="preserve"> </v>
      </c>
    </row>
    <row r="525" spans="1:1" x14ac:dyDescent="0.25">
      <c r="A525" s="17" t="str">
        <f t="shared" si="8"/>
        <v xml:space="preserve"> </v>
      </c>
    </row>
    <row r="526" spans="1:1" x14ac:dyDescent="0.25">
      <c r="A526" s="17" t="str">
        <f t="shared" si="8"/>
        <v xml:space="preserve"> </v>
      </c>
    </row>
    <row r="527" spans="1:1" x14ac:dyDescent="0.25">
      <c r="A527" s="17" t="str">
        <f t="shared" si="8"/>
        <v xml:space="preserve"> </v>
      </c>
    </row>
    <row r="528" spans="1:1" x14ac:dyDescent="0.25">
      <c r="A528" s="17" t="str">
        <f t="shared" si="8"/>
        <v xml:space="preserve"> </v>
      </c>
    </row>
    <row r="529" spans="1:1" x14ac:dyDescent="0.25">
      <c r="A529" s="17" t="str">
        <f t="shared" si="8"/>
        <v xml:space="preserve"> </v>
      </c>
    </row>
    <row r="530" spans="1:1" x14ac:dyDescent="0.25">
      <c r="A530" s="17" t="str">
        <f t="shared" si="8"/>
        <v xml:space="preserve"> </v>
      </c>
    </row>
    <row r="531" spans="1:1" x14ac:dyDescent="0.25">
      <c r="A531" s="17" t="str">
        <f t="shared" si="8"/>
        <v xml:space="preserve"> </v>
      </c>
    </row>
    <row r="532" spans="1:1" x14ac:dyDescent="0.25">
      <c r="A532" s="17" t="str">
        <f t="shared" si="8"/>
        <v xml:space="preserve"> </v>
      </c>
    </row>
    <row r="533" spans="1:1" x14ac:dyDescent="0.25">
      <c r="A533" s="17" t="str">
        <f t="shared" si="8"/>
        <v xml:space="preserve"> </v>
      </c>
    </row>
    <row r="534" spans="1:1" x14ac:dyDescent="0.25">
      <c r="A534" s="17" t="str">
        <f t="shared" si="8"/>
        <v xml:space="preserve"> </v>
      </c>
    </row>
    <row r="535" spans="1:1" x14ac:dyDescent="0.25">
      <c r="A535" s="17" t="str">
        <f t="shared" si="8"/>
        <v xml:space="preserve"> </v>
      </c>
    </row>
    <row r="536" spans="1:1" x14ac:dyDescent="0.25">
      <c r="A536" s="17" t="str">
        <f t="shared" si="8"/>
        <v xml:space="preserve"> </v>
      </c>
    </row>
    <row r="537" spans="1:1" x14ac:dyDescent="0.25">
      <c r="A537" s="17" t="str">
        <f t="shared" si="8"/>
        <v xml:space="preserve"> </v>
      </c>
    </row>
    <row r="538" spans="1:1" x14ac:dyDescent="0.25">
      <c r="A538" s="17" t="str">
        <f t="shared" si="8"/>
        <v xml:space="preserve"> </v>
      </c>
    </row>
    <row r="539" spans="1:1" x14ac:dyDescent="0.25">
      <c r="A539" s="17" t="str">
        <f t="shared" si="8"/>
        <v xml:space="preserve"> </v>
      </c>
    </row>
    <row r="540" spans="1:1" x14ac:dyDescent="0.25">
      <c r="A540" s="17" t="str">
        <f t="shared" si="8"/>
        <v xml:space="preserve"> </v>
      </c>
    </row>
    <row r="541" spans="1:1" x14ac:dyDescent="0.25">
      <c r="A541" s="17" t="str">
        <f t="shared" si="8"/>
        <v xml:space="preserve"> </v>
      </c>
    </row>
    <row r="542" spans="1:1" x14ac:dyDescent="0.25">
      <c r="A542" s="17" t="str">
        <f t="shared" si="8"/>
        <v xml:space="preserve"> </v>
      </c>
    </row>
    <row r="543" spans="1:1" x14ac:dyDescent="0.25">
      <c r="A543" s="17" t="str">
        <f t="shared" si="8"/>
        <v xml:space="preserve"> </v>
      </c>
    </row>
    <row r="544" spans="1:1" x14ac:dyDescent="0.25">
      <c r="A544" s="17" t="str">
        <f t="shared" si="8"/>
        <v xml:space="preserve"> </v>
      </c>
    </row>
    <row r="545" spans="1:1" x14ac:dyDescent="0.25">
      <c r="A545" s="17" t="str">
        <f t="shared" si="8"/>
        <v xml:space="preserve"> </v>
      </c>
    </row>
    <row r="546" spans="1:1" x14ac:dyDescent="0.25">
      <c r="A546" s="17" t="str">
        <f t="shared" si="8"/>
        <v xml:space="preserve"> </v>
      </c>
    </row>
    <row r="547" spans="1:1" x14ac:dyDescent="0.25">
      <c r="A547" s="17" t="str">
        <f t="shared" si="8"/>
        <v xml:space="preserve"> </v>
      </c>
    </row>
    <row r="548" spans="1:1" x14ac:dyDescent="0.25">
      <c r="A548" s="17" t="str">
        <f t="shared" si="8"/>
        <v xml:space="preserve"> </v>
      </c>
    </row>
    <row r="549" spans="1:1" x14ac:dyDescent="0.25">
      <c r="A549" s="17" t="str">
        <f t="shared" si="8"/>
        <v xml:space="preserve"> </v>
      </c>
    </row>
    <row r="550" spans="1:1" x14ac:dyDescent="0.25">
      <c r="A550" s="17" t="str">
        <f t="shared" si="8"/>
        <v xml:space="preserve"> </v>
      </c>
    </row>
    <row r="551" spans="1:1" x14ac:dyDescent="0.25">
      <c r="A551" s="17" t="str">
        <f t="shared" si="8"/>
        <v xml:space="preserve"> </v>
      </c>
    </row>
    <row r="552" spans="1:1" x14ac:dyDescent="0.25">
      <c r="A552" s="17" t="str">
        <f t="shared" si="8"/>
        <v xml:space="preserve"> </v>
      </c>
    </row>
    <row r="553" spans="1:1" x14ac:dyDescent="0.25">
      <c r="A553" s="17" t="str">
        <f t="shared" si="8"/>
        <v xml:space="preserve"> </v>
      </c>
    </row>
    <row r="554" spans="1:1" x14ac:dyDescent="0.25">
      <c r="A554" s="17" t="str">
        <f t="shared" si="8"/>
        <v xml:space="preserve"> </v>
      </c>
    </row>
    <row r="555" spans="1:1" x14ac:dyDescent="0.25">
      <c r="A555" s="17" t="str">
        <f t="shared" si="8"/>
        <v xml:space="preserve"> </v>
      </c>
    </row>
    <row r="556" spans="1:1" x14ac:dyDescent="0.25">
      <c r="A556" s="17" t="str">
        <f t="shared" si="8"/>
        <v xml:space="preserve"> </v>
      </c>
    </row>
    <row r="557" spans="1:1" x14ac:dyDescent="0.25">
      <c r="A557" s="17" t="str">
        <f t="shared" si="8"/>
        <v xml:space="preserve"> </v>
      </c>
    </row>
    <row r="558" spans="1:1" x14ac:dyDescent="0.25">
      <c r="A558" s="17" t="str">
        <f t="shared" si="8"/>
        <v xml:space="preserve"> </v>
      </c>
    </row>
    <row r="559" spans="1:1" x14ac:dyDescent="0.25">
      <c r="A559" s="17" t="str">
        <f t="shared" si="8"/>
        <v xml:space="preserve"> </v>
      </c>
    </row>
    <row r="560" spans="1:1" x14ac:dyDescent="0.25">
      <c r="A560" s="17" t="str">
        <f t="shared" si="8"/>
        <v xml:space="preserve"> </v>
      </c>
    </row>
    <row r="561" spans="1:1" x14ac:dyDescent="0.25">
      <c r="A561" s="17" t="str">
        <f t="shared" si="8"/>
        <v xml:space="preserve"> </v>
      </c>
    </row>
    <row r="562" spans="1:1" x14ac:dyDescent="0.25">
      <c r="A562" s="17" t="str">
        <f t="shared" si="8"/>
        <v xml:space="preserve"> </v>
      </c>
    </row>
    <row r="563" spans="1:1" x14ac:dyDescent="0.25">
      <c r="A563" s="17" t="str">
        <f t="shared" si="8"/>
        <v xml:space="preserve"> </v>
      </c>
    </row>
    <row r="564" spans="1:1" x14ac:dyDescent="0.25">
      <c r="A564" s="17" t="str">
        <f t="shared" si="8"/>
        <v xml:space="preserve"> </v>
      </c>
    </row>
    <row r="565" spans="1:1" x14ac:dyDescent="0.25">
      <c r="A565" s="17" t="str">
        <f t="shared" si="8"/>
        <v xml:space="preserve"> </v>
      </c>
    </row>
    <row r="566" spans="1:1" x14ac:dyDescent="0.25">
      <c r="A566" s="17" t="str">
        <f t="shared" si="8"/>
        <v xml:space="preserve"> </v>
      </c>
    </row>
    <row r="567" spans="1:1" x14ac:dyDescent="0.25">
      <c r="A567" s="17" t="str">
        <f t="shared" si="8"/>
        <v xml:space="preserve"> </v>
      </c>
    </row>
    <row r="568" spans="1:1" x14ac:dyDescent="0.25">
      <c r="A568" s="17" t="str">
        <f t="shared" si="8"/>
        <v xml:space="preserve"> </v>
      </c>
    </row>
    <row r="569" spans="1:1" x14ac:dyDescent="0.25">
      <c r="A569" s="17" t="str">
        <f t="shared" si="8"/>
        <v xml:space="preserve"> </v>
      </c>
    </row>
    <row r="570" spans="1:1" x14ac:dyDescent="0.25">
      <c r="A570" s="17" t="str">
        <f t="shared" si="8"/>
        <v xml:space="preserve"> </v>
      </c>
    </row>
    <row r="571" spans="1:1" x14ac:dyDescent="0.25">
      <c r="A571" s="17" t="str">
        <f t="shared" si="8"/>
        <v xml:space="preserve"> </v>
      </c>
    </row>
    <row r="572" spans="1:1" x14ac:dyDescent="0.25">
      <c r="A572" s="17" t="str">
        <f t="shared" si="8"/>
        <v xml:space="preserve"> </v>
      </c>
    </row>
    <row r="573" spans="1:1" x14ac:dyDescent="0.25">
      <c r="A573" s="17" t="str">
        <f t="shared" si="8"/>
        <v xml:space="preserve"> </v>
      </c>
    </row>
    <row r="574" spans="1:1" x14ac:dyDescent="0.25">
      <c r="A574" s="17" t="str">
        <f t="shared" si="8"/>
        <v xml:space="preserve"> </v>
      </c>
    </row>
    <row r="575" spans="1:1" x14ac:dyDescent="0.25">
      <c r="A575" s="17" t="str">
        <f t="shared" si="8"/>
        <v xml:space="preserve"> </v>
      </c>
    </row>
    <row r="576" spans="1:1" x14ac:dyDescent="0.25">
      <c r="A576" s="17" t="str">
        <f t="shared" si="8"/>
        <v xml:space="preserve"> </v>
      </c>
    </row>
    <row r="577" spans="1:1" x14ac:dyDescent="0.25">
      <c r="A577" s="17" t="str">
        <f t="shared" si="8"/>
        <v xml:space="preserve"> </v>
      </c>
    </row>
    <row r="578" spans="1:1" x14ac:dyDescent="0.25">
      <c r="A578" s="17" t="str">
        <f t="shared" si="8"/>
        <v xml:space="preserve"> </v>
      </c>
    </row>
    <row r="579" spans="1:1" x14ac:dyDescent="0.25">
      <c r="A579" s="17" t="str">
        <f t="shared" si="8"/>
        <v xml:space="preserve"> </v>
      </c>
    </row>
    <row r="580" spans="1:1" x14ac:dyDescent="0.25">
      <c r="A580" s="17" t="str">
        <f t="shared" si="8"/>
        <v xml:space="preserve"> </v>
      </c>
    </row>
    <row r="581" spans="1:1" x14ac:dyDescent="0.25">
      <c r="A581" s="17" t="str">
        <f t="shared" si="8"/>
        <v xml:space="preserve"> </v>
      </c>
    </row>
    <row r="582" spans="1:1" x14ac:dyDescent="0.25">
      <c r="A582" s="17" t="str">
        <f t="shared" si="8"/>
        <v xml:space="preserve"> </v>
      </c>
    </row>
    <row r="583" spans="1:1" x14ac:dyDescent="0.25">
      <c r="A583" s="17" t="str">
        <f t="shared" si="8"/>
        <v xml:space="preserve"> </v>
      </c>
    </row>
    <row r="584" spans="1:1" x14ac:dyDescent="0.25">
      <c r="A584" s="17" t="str">
        <f t="shared" si="8"/>
        <v xml:space="preserve"> </v>
      </c>
    </row>
    <row r="585" spans="1:1" x14ac:dyDescent="0.25">
      <c r="A585" s="17" t="str">
        <f t="shared" si="8"/>
        <v xml:space="preserve"> </v>
      </c>
    </row>
    <row r="586" spans="1:1" x14ac:dyDescent="0.25">
      <c r="A586" s="17" t="str">
        <f t="shared" ref="A586:A649" si="9">CONCATENATE(B586," ",C586)</f>
        <v xml:space="preserve"> </v>
      </c>
    </row>
    <row r="587" spans="1:1" x14ac:dyDescent="0.25">
      <c r="A587" s="17" t="str">
        <f t="shared" si="9"/>
        <v xml:space="preserve"> </v>
      </c>
    </row>
    <row r="588" spans="1:1" x14ac:dyDescent="0.25">
      <c r="A588" s="17" t="str">
        <f t="shared" si="9"/>
        <v xml:space="preserve"> </v>
      </c>
    </row>
    <row r="589" spans="1:1" x14ac:dyDescent="0.25">
      <c r="A589" s="17" t="str">
        <f t="shared" si="9"/>
        <v xml:space="preserve"> </v>
      </c>
    </row>
    <row r="590" spans="1:1" x14ac:dyDescent="0.25">
      <c r="A590" s="17" t="str">
        <f t="shared" si="9"/>
        <v xml:space="preserve"> </v>
      </c>
    </row>
    <row r="591" spans="1:1" x14ac:dyDescent="0.25">
      <c r="A591" s="17" t="str">
        <f t="shared" si="9"/>
        <v xml:space="preserve"> </v>
      </c>
    </row>
    <row r="592" spans="1:1" x14ac:dyDescent="0.25">
      <c r="A592" s="17" t="str">
        <f t="shared" si="9"/>
        <v xml:space="preserve"> </v>
      </c>
    </row>
    <row r="593" spans="1:1" x14ac:dyDescent="0.25">
      <c r="A593" s="17" t="str">
        <f t="shared" si="9"/>
        <v xml:space="preserve"> </v>
      </c>
    </row>
    <row r="594" spans="1:1" x14ac:dyDescent="0.25">
      <c r="A594" s="17" t="str">
        <f t="shared" si="9"/>
        <v xml:space="preserve"> </v>
      </c>
    </row>
    <row r="595" spans="1:1" x14ac:dyDescent="0.25">
      <c r="A595" s="17" t="str">
        <f t="shared" si="9"/>
        <v xml:space="preserve"> </v>
      </c>
    </row>
    <row r="596" spans="1:1" x14ac:dyDescent="0.25">
      <c r="A596" s="17" t="str">
        <f t="shared" si="9"/>
        <v xml:space="preserve"> </v>
      </c>
    </row>
    <row r="597" spans="1:1" x14ac:dyDescent="0.25">
      <c r="A597" s="17" t="str">
        <f t="shared" si="9"/>
        <v xml:space="preserve"> </v>
      </c>
    </row>
    <row r="598" spans="1:1" x14ac:dyDescent="0.25">
      <c r="A598" s="17" t="str">
        <f t="shared" si="9"/>
        <v xml:space="preserve"> </v>
      </c>
    </row>
    <row r="599" spans="1:1" x14ac:dyDescent="0.25">
      <c r="A599" s="17" t="str">
        <f t="shared" si="9"/>
        <v xml:space="preserve"> </v>
      </c>
    </row>
    <row r="600" spans="1:1" x14ac:dyDescent="0.25">
      <c r="A600" s="17" t="str">
        <f t="shared" si="9"/>
        <v xml:space="preserve"> </v>
      </c>
    </row>
    <row r="601" spans="1:1" x14ac:dyDescent="0.25">
      <c r="A601" s="17" t="str">
        <f t="shared" si="9"/>
        <v xml:space="preserve"> </v>
      </c>
    </row>
    <row r="602" spans="1:1" x14ac:dyDescent="0.25">
      <c r="A602" s="17" t="str">
        <f t="shared" si="9"/>
        <v xml:space="preserve"> </v>
      </c>
    </row>
    <row r="603" spans="1:1" x14ac:dyDescent="0.25">
      <c r="A603" s="17" t="str">
        <f t="shared" si="9"/>
        <v xml:space="preserve"> </v>
      </c>
    </row>
    <row r="604" spans="1:1" x14ac:dyDescent="0.25">
      <c r="A604" s="17" t="str">
        <f t="shared" si="9"/>
        <v xml:space="preserve"> </v>
      </c>
    </row>
    <row r="605" spans="1:1" x14ac:dyDescent="0.25">
      <c r="A605" s="17" t="str">
        <f t="shared" si="9"/>
        <v xml:space="preserve"> </v>
      </c>
    </row>
    <row r="606" spans="1:1" x14ac:dyDescent="0.25">
      <c r="A606" s="17" t="str">
        <f t="shared" si="9"/>
        <v xml:space="preserve"> </v>
      </c>
    </row>
    <row r="607" spans="1:1" x14ac:dyDescent="0.25">
      <c r="A607" s="17" t="str">
        <f t="shared" si="9"/>
        <v xml:space="preserve"> </v>
      </c>
    </row>
    <row r="608" spans="1:1" x14ac:dyDescent="0.25">
      <c r="A608" s="17" t="str">
        <f t="shared" si="9"/>
        <v xml:space="preserve"> </v>
      </c>
    </row>
    <row r="609" spans="1:1" x14ac:dyDescent="0.25">
      <c r="A609" s="17" t="str">
        <f t="shared" si="9"/>
        <v xml:space="preserve"> </v>
      </c>
    </row>
    <row r="610" spans="1:1" x14ac:dyDescent="0.25">
      <c r="A610" s="17" t="str">
        <f t="shared" si="9"/>
        <v xml:space="preserve"> </v>
      </c>
    </row>
    <row r="611" spans="1:1" x14ac:dyDescent="0.25">
      <c r="A611" s="17" t="str">
        <f t="shared" si="9"/>
        <v xml:space="preserve"> </v>
      </c>
    </row>
    <row r="612" spans="1:1" x14ac:dyDescent="0.25">
      <c r="A612" s="17" t="str">
        <f t="shared" si="9"/>
        <v xml:space="preserve"> </v>
      </c>
    </row>
    <row r="613" spans="1:1" x14ac:dyDescent="0.25">
      <c r="A613" s="17" t="str">
        <f t="shared" si="9"/>
        <v xml:space="preserve"> </v>
      </c>
    </row>
    <row r="614" spans="1:1" x14ac:dyDescent="0.25">
      <c r="A614" s="17" t="str">
        <f t="shared" si="9"/>
        <v xml:space="preserve"> </v>
      </c>
    </row>
    <row r="615" spans="1:1" x14ac:dyDescent="0.25">
      <c r="A615" s="17" t="str">
        <f t="shared" si="9"/>
        <v xml:space="preserve"> </v>
      </c>
    </row>
    <row r="616" spans="1:1" x14ac:dyDescent="0.25">
      <c r="A616" s="17" t="str">
        <f t="shared" si="9"/>
        <v xml:space="preserve"> </v>
      </c>
    </row>
    <row r="617" spans="1:1" x14ac:dyDescent="0.25">
      <c r="A617" s="17" t="str">
        <f t="shared" si="9"/>
        <v xml:space="preserve"> </v>
      </c>
    </row>
    <row r="618" spans="1:1" x14ac:dyDescent="0.25">
      <c r="A618" s="17" t="str">
        <f t="shared" si="9"/>
        <v xml:space="preserve"> </v>
      </c>
    </row>
    <row r="619" spans="1:1" x14ac:dyDescent="0.25">
      <c r="A619" s="17" t="str">
        <f t="shared" si="9"/>
        <v xml:space="preserve"> </v>
      </c>
    </row>
    <row r="620" spans="1:1" x14ac:dyDescent="0.25">
      <c r="A620" s="17" t="str">
        <f t="shared" si="9"/>
        <v xml:space="preserve"> </v>
      </c>
    </row>
    <row r="621" spans="1:1" x14ac:dyDescent="0.25">
      <c r="A621" s="17" t="str">
        <f t="shared" si="9"/>
        <v xml:space="preserve"> </v>
      </c>
    </row>
    <row r="622" spans="1:1" x14ac:dyDescent="0.25">
      <c r="A622" s="17" t="str">
        <f t="shared" si="9"/>
        <v xml:space="preserve"> </v>
      </c>
    </row>
    <row r="623" spans="1:1" x14ac:dyDescent="0.25">
      <c r="A623" s="17" t="str">
        <f t="shared" si="9"/>
        <v xml:space="preserve"> </v>
      </c>
    </row>
    <row r="624" spans="1:1" x14ac:dyDescent="0.25">
      <c r="A624" s="17" t="str">
        <f t="shared" si="9"/>
        <v xml:space="preserve"> </v>
      </c>
    </row>
    <row r="625" spans="1:1" x14ac:dyDescent="0.25">
      <c r="A625" s="17" t="str">
        <f t="shared" si="9"/>
        <v xml:space="preserve"> </v>
      </c>
    </row>
    <row r="626" spans="1:1" x14ac:dyDescent="0.25">
      <c r="A626" s="17" t="str">
        <f t="shared" si="9"/>
        <v xml:space="preserve"> </v>
      </c>
    </row>
    <row r="627" spans="1:1" x14ac:dyDescent="0.25">
      <c r="A627" s="17" t="str">
        <f t="shared" si="9"/>
        <v xml:space="preserve"> </v>
      </c>
    </row>
    <row r="628" spans="1:1" x14ac:dyDescent="0.25">
      <c r="A628" s="17" t="str">
        <f t="shared" si="9"/>
        <v xml:space="preserve"> </v>
      </c>
    </row>
    <row r="629" spans="1:1" x14ac:dyDescent="0.25">
      <c r="A629" s="17" t="str">
        <f t="shared" si="9"/>
        <v xml:space="preserve"> </v>
      </c>
    </row>
    <row r="630" spans="1:1" x14ac:dyDescent="0.25">
      <c r="A630" s="17" t="str">
        <f t="shared" si="9"/>
        <v xml:space="preserve"> </v>
      </c>
    </row>
    <row r="631" spans="1:1" x14ac:dyDescent="0.25">
      <c r="A631" s="17" t="str">
        <f t="shared" si="9"/>
        <v xml:space="preserve"> </v>
      </c>
    </row>
    <row r="632" spans="1:1" x14ac:dyDescent="0.25">
      <c r="A632" s="17" t="str">
        <f t="shared" si="9"/>
        <v xml:space="preserve"> </v>
      </c>
    </row>
    <row r="633" spans="1:1" x14ac:dyDescent="0.25">
      <c r="A633" s="17" t="str">
        <f t="shared" si="9"/>
        <v xml:space="preserve"> </v>
      </c>
    </row>
    <row r="634" spans="1:1" x14ac:dyDescent="0.25">
      <c r="A634" s="17" t="str">
        <f t="shared" si="9"/>
        <v xml:space="preserve"> </v>
      </c>
    </row>
    <row r="635" spans="1:1" x14ac:dyDescent="0.25">
      <c r="A635" s="17" t="str">
        <f t="shared" si="9"/>
        <v xml:space="preserve"> </v>
      </c>
    </row>
    <row r="636" spans="1:1" x14ac:dyDescent="0.25">
      <c r="A636" s="17" t="str">
        <f t="shared" si="9"/>
        <v xml:space="preserve"> </v>
      </c>
    </row>
    <row r="637" spans="1:1" x14ac:dyDescent="0.25">
      <c r="A637" s="17" t="str">
        <f t="shared" si="9"/>
        <v xml:space="preserve"> </v>
      </c>
    </row>
    <row r="638" spans="1:1" x14ac:dyDescent="0.25">
      <c r="A638" s="17" t="str">
        <f t="shared" si="9"/>
        <v xml:space="preserve"> </v>
      </c>
    </row>
    <row r="639" spans="1:1" x14ac:dyDescent="0.25">
      <c r="A639" s="17" t="str">
        <f t="shared" si="9"/>
        <v xml:space="preserve"> </v>
      </c>
    </row>
    <row r="640" spans="1:1" x14ac:dyDescent="0.25">
      <c r="A640" s="17" t="str">
        <f t="shared" si="9"/>
        <v xml:space="preserve"> </v>
      </c>
    </row>
    <row r="641" spans="1:1" x14ac:dyDescent="0.25">
      <c r="A641" s="17" t="str">
        <f t="shared" si="9"/>
        <v xml:space="preserve"> </v>
      </c>
    </row>
    <row r="642" spans="1:1" x14ac:dyDescent="0.25">
      <c r="A642" s="17" t="str">
        <f t="shared" si="9"/>
        <v xml:space="preserve"> </v>
      </c>
    </row>
    <row r="643" spans="1:1" x14ac:dyDescent="0.25">
      <c r="A643" s="17" t="str">
        <f t="shared" si="9"/>
        <v xml:space="preserve"> </v>
      </c>
    </row>
    <row r="644" spans="1:1" x14ac:dyDescent="0.25">
      <c r="A644" s="17" t="str">
        <f t="shared" si="9"/>
        <v xml:space="preserve"> </v>
      </c>
    </row>
    <row r="645" spans="1:1" x14ac:dyDescent="0.25">
      <c r="A645" s="17" t="str">
        <f t="shared" si="9"/>
        <v xml:space="preserve"> </v>
      </c>
    </row>
    <row r="646" spans="1:1" x14ac:dyDescent="0.25">
      <c r="A646" s="17" t="str">
        <f t="shared" si="9"/>
        <v xml:space="preserve"> </v>
      </c>
    </row>
    <row r="647" spans="1:1" x14ac:dyDescent="0.25">
      <c r="A647" s="17" t="str">
        <f t="shared" si="9"/>
        <v xml:space="preserve"> </v>
      </c>
    </row>
    <row r="648" spans="1:1" x14ac:dyDescent="0.25">
      <c r="A648" s="17" t="str">
        <f t="shared" si="9"/>
        <v xml:space="preserve"> </v>
      </c>
    </row>
    <row r="649" spans="1:1" x14ac:dyDescent="0.25">
      <c r="A649" s="17" t="str">
        <f t="shared" si="9"/>
        <v xml:space="preserve"> </v>
      </c>
    </row>
    <row r="650" spans="1:1" x14ac:dyDescent="0.25">
      <c r="A650" s="17" t="str">
        <f t="shared" ref="A650:A713" si="10">CONCATENATE(B650," ",C650)</f>
        <v xml:space="preserve"> </v>
      </c>
    </row>
    <row r="651" spans="1:1" x14ac:dyDescent="0.25">
      <c r="A651" s="17" t="str">
        <f t="shared" si="10"/>
        <v xml:space="preserve"> </v>
      </c>
    </row>
    <row r="652" spans="1:1" x14ac:dyDescent="0.25">
      <c r="A652" s="17" t="str">
        <f t="shared" si="10"/>
        <v xml:space="preserve"> </v>
      </c>
    </row>
    <row r="653" spans="1:1" x14ac:dyDescent="0.25">
      <c r="A653" s="17" t="str">
        <f t="shared" si="10"/>
        <v xml:space="preserve"> </v>
      </c>
    </row>
    <row r="654" spans="1:1" x14ac:dyDescent="0.25">
      <c r="A654" s="17" t="str">
        <f t="shared" si="10"/>
        <v xml:space="preserve"> </v>
      </c>
    </row>
    <row r="655" spans="1:1" x14ac:dyDescent="0.25">
      <c r="A655" s="17" t="str">
        <f t="shared" si="10"/>
        <v xml:space="preserve"> </v>
      </c>
    </row>
    <row r="656" spans="1:1" x14ac:dyDescent="0.25">
      <c r="A656" s="17" t="str">
        <f t="shared" si="10"/>
        <v xml:space="preserve"> </v>
      </c>
    </row>
    <row r="657" spans="1:1" x14ac:dyDescent="0.25">
      <c r="A657" s="17" t="str">
        <f t="shared" si="10"/>
        <v xml:space="preserve"> </v>
      </c>
    </row>
    <row r="658" spans="1:1" x14ac:dyDescent="0.25">
      <c r="A658" s="17" t="str">
        <f t="shared" si="10"/>
        <v xml:space="preserve"> </v>
      </c>
    </row>
    <row r="659" spans="1:1" x14ac:dyDescent="0.25">
      <c r="A659" s="17" t="str">
        <f t="shared" si="10"/>
        <v xml:space="preserve"> </v>
      </c>
    </row>
    <row r="660" spans="1:1" x14ac:dyDescent="0.25">
      <c r="A660" s="17" t="str">
        <f t="shared" si="10"/>
        <v xml:space="preserve"> </v>
      </c>
    </row>
    <row r="661" spans="1:1" x14ac:dyDescent="0.25">
      <c r="A661" s="17" t="str">
        <f t="shared" si="10"/>
        <v xml:space="preserve"> </v>
      </c>
    </row>
    <row r="662" spans="1:1" x14ac:dyDescent="0.25">
      <c r="A662" s="17" t="str">
        <f t="shared" si="10"/>
        <v xml:space="preserve"> </v>
      </c>
    </row>
    <row r="663" spans="1:1" x14ac:dyDescent="0.25">
      <c r="A663" s="17" t="str">
        <f t="shared" si="10"/>
        <v xml:space="preserve"> </v>
      </c>
    </row>
    <row r="664" spans="1:1" x14ac:dyDescent="0.25">
      <c r="A664" s="17" t="str">
        <f t="shared" si="10"/>
        <v xml:space="preserve"> </v>
      </c>
    </row>
    <row r="665" spans="1:1" x14ac:dyDescent="0.25">
      <c r="A665" s="17" t="str">
        <f t="shared" si="10"/>
        <v xml:space="preserve"> </v>
      </c>
    </row>
    <row r="666" spans="1:1" x14ac:dyDescent="0.25">
      <c r="A666" s="17" t="str">
        <f t="shared" si="10"/>
        <v xml:space="preserve"> </v>
      </c>
    </row>
    <row r="667" spans="1:1" x14ac:dyDescent="0.25">
      <c r="A667" s="17" t="str">
        <f t="shared" si="10"/>
        <v xml:space="preserve"> </v>
      </c>
    </row>
    <row r="668" spans="1:1" x14ac:dyDescent="0.25">
      <c r="A668" s="17" t="str">
        <f t="shared" si="10"/>
        <v xml:space="preserve"> </v>
      </c>
    </row>
    <row r="669" spans="1:1" x14ac:dyDescent="0.25">
      <c r="A669" s="17" t="str">
        <f t="shared" si="10"/>
        <v xml:space="preserve"> </v>
      </c>
    </row>
    <row r="670" spans="1:1" x14ac:dyDescent="0.25">
      <c r="A670" s="17" t="str">
        <f t="shared" si="10"/>
        <v xml:space="preserve"> </v>
      </c>
    </row>
    <row r="671" spans="1:1" x14ac:dyDescent="0.25">
      <c r="A671" s="17" t="str">
        <f t="shared" si="10"/>
        <v xml:space="preserve"> </v>
      </c>
    </row>
    <row r="672" spans="1:1" x14ac:dyDescent="0.25">
      <c r="A672" s="17" t="str">
        <f t="shared" si="10"/>
        <v xml:space="preserve"> </v>
      </c>
    </row>
    <row r="673" spans="1:1" x14ac:dyDescent="0.25">
      <c r="A673" s="17" t="str">
        <f t="shared" si="10"/>
        <v xml:space="preserve"> </v>
      </c>
    </row>
    <row r="674" spans="1:1" x14ac:dyDescent="0.25">
      <c r="A674" s="17" t="str">
        <f t="shared" si="10"/>
        <v xml:space="preserve"> </v>
      </c>
    </row>
    <row r="675" spans="1:1" x14ac:dyDescent="0.25">
      <c r="A675" s="17" t="str">
        <f t="shared" si="10"/>
        <v xml:space="preserve"> </v>
      </c>
    </row>
    <row r="676" spans="1:1" x14ac:dyDescent="0.25">
      <c r="A676" s="17" t="str">
        <f t="shared" si="10"/>
        <v xml:space="preserve"> </v>
      </c>
    </row>
    <row r="677" spans="1:1" x14ac:dyDescent="0.25">
      <c r="A677" s="17" t="str">
        <f t="shared" si="10"/>
        <v xml:space="preserve"> </v>
      </c>
    </row>
    <row r="678" spans="1:1" x14ac:dyDescent="0.25">
      <c r="A678" s="17" t="str">
        <f t="shared" si="10"/>
        <v xml:space="preserve"> </v>
      </c>
    </row>
    <row r="679" spans="1:1" x14ac:dyDescent="0.25">
      <c r="A679" s="17" t="str">
        <f t="shared" si="10"/>
        <v xml:space="preserve"> </v>
      </c>
    </row>
    <row r="680" spans="1:1" x14ac:dyDescent="0.25">
      <c r="A680" s="17" t="str">
        <f t="shared" si="10"/>
        <v xml:space="preserve"> </v>
      </c>
    </row>
    <row r="681" spans="1:1" x14ac:dyDescent="0.25">
      <c r="A681" s="17" t="str">
        <f t="shared" si="10"/>
        <v xml:space="preserve"> </v>
      </c>
    </row>
    <row r="682" spans="1:1" x14ac:dyDescent="0.25">
      <c r="A682" s="17" t="str">
        <f t="shared" si="10"/>
        <v xml:space="preserve"> </v>
      </c>
    </row>
    <row r="683" spans="1:1" x14ac:dyDescent="0.25">
      <c r="A683" s="17" t="str">
        <f t="shared" si="10"/>
        <v xml:space="preserve"> </v>
      </c>
    </row>
    <row r="684" spans="1:1" x14ac:dyDescent="0.25">
      <c r="A684" s="17" t="str">
        <f t="shared" si="10"/>
        <v xml:space="preserve"> </v>
      </c>
    </row>
    <row r="685" spans="1:1" x14ac:dyDescent="0.25">
      <c r="A685" s="17" t="str">
        <f t="shared" si="10"/>
        <v xml:space="preserve"> </v>
      </c>
    </row>
    <row r="686" spans="1:1" x14ac:dyDescent="0.25">
      <c r="A686" s="17" t="str">
        <f t="shared" si="10"/>
        <v xml:space="preserve"> </v>
      </c>
    </row>
    <row r="687" spans="1:1" x14ac:dyDescent="0.25">
      <c r="A687" s="17" t="str">
        <f t="shared" si="10"/>
        <v xml:space="preserve"> </v>
      </c>
    </row>
    <row r="688" spans="1:1" x14ac:dyDescent="0.25">
      <c r="A688" s="17" t="str">
        <f t="shared" si="10"/>
        <v xml:space="preserve"> </v>
      </c>
    </row>
    <row r="689" spans="1:1" x14ac:dyDescent="0.25">
      <c r="A689" s="17" t="str">
        <f t="shared" si="10"/>
        <v xml:space="preserve"> </v>
      </c>
    </row>
    <row r="690" spans="1:1" x14ac:dyDescent="0.25">
      <c r="A690" s="17" t="str">
        <f t="shared" si="10"/>
        <v xml:space="preserve"> </v>
      </c>
    </row>
    <row r="691" spans="1:1" x14ac:dyDescent="0.25">
      <c r="A691" s="17" t="str">
        <f t="shared" si="10"/>
        <v xml:space="preserve"> </v>
      </c>
    </row>
    <row r="692" spans="1:1" x14ac:dyDescent="0.25">
      <c r="A692" s="17" t="str">
        <f t="shared" si="10"/>
        <v xml:space="preserve"> </v>
      </c>
    </row>
    <row r="693" spans="1:1" x14ac:dyDescent="0.25">
      <c r="A693" s="17" t="str">
        <f t="shared" si="10"/>
        <v xml:space="preserve"> </v>
      </c>
    </row>
    <row r="694" spans="1:1" x14ac:dyDescent="0.25">
      <c r="A694" s="17" t="str">
        <f t="shared" si="10"/>
        <v xml:space="preserve"> </v>
      </c>
    </row>
    <row r="695" spans="1:1" x14ac:dyDescent="0.25">
      <c r="A695" s="17" t="str">
        <f t="shared" si="10"/>
        <v xml:space="preserve"> </v>
      </c>
    </row>
    <row r="696" spans="1:1" x14ac:dyDescent="0.25">
      <c r="A696" s="17" t="str">
        <f t="shared" si="10"/>
        <v xml:space="preserve"> </v>
      </c>
    </row>
    <row r="697" spans="1:1" x14ac:dyDescent="0.25">
      <c r="A697" s="17" t="str">
        <f t="shared" si="10"/>
        <v xml:space="preserve"> </v>
      </c>
    </row>
    <row r="698" spans="1:1" x14ac:dyDescent="0.25">
      <c r="A698" s="17" t="str">
        <f t="shared" si="10"/>
        <v xml:space="preserve"> </v>
      </c>
    </row>
    <row r="699" spans="1:1" x14ac:dyDescent="0.25">
      <c r="A699" s="17" t="str">
        <f t="shared" si="10"/>
        <v xml:space="preserve"> </v>
      </c>
    </row>
    <row r="700" spans="1:1" x14ac:dyDescent="0.25">
      <c r="A700" s="17" t="str">
        <f t="shared" si="10"/>
        <v xml:space="preserve"> </v>
      </c>
    </row>
    <row r="701" spans="1:1" x14ac:dyDescent="0.25">
      <c r="A701" s="17" t="str">
        <f t="shared" si="10"/>
        <v xml:space="preserve"> </v>
      </c>
    </row>
    <row r="702" spans="1:1" x14ac:dyDescent="0.25">
      <c r="A702" s="17" t="str">
        <f t="shared" si="10"/>
        <v xml:space="preserve"> </v>
      </c>
    </row>
    <row r="703" spans="1:1" x14ac:dyDescent="0.25">
      <c r="A703" s="17" t="str">
        <f t="shared" si="10"/>
        <v xml:space="preserve"> </v>
      </c>
    </row>
    <row r="704" spans="1:1" x14ac:dyDescent="0.25">
      <c r="A704" s="17" t="str">
        <f t="shared" si="10"/>
        <v xml:space="preserve"> </v>
      </c>
    </row>
    <row r="705" spans="1:1" x14ac:dyDescent="0.25">
      <c r="A705" s="17" t="str">
        <f t="shared" si="10"/>
        <v xml:space="preserve"> </v>
      </c>
    </row>
    <row r="706" spans="1:1" x14ac:dyDescent="0.25">
      <c r="A706" s="17" t="str">
        <f t="shared" si="10"/>
        <v xml:space="preserve"> </v>
      </c>
    </row>
    <row r="707" spans="1:1" x14ac:dyDescent="0.25">
      <c r="A707" s="17" t="str">
        <f t="shared" si="10"/>
        <v xml:space="preserve"> </v>
      </c>
    </row>
    <row r="708" spans="1:1" x14ac:dyDescent="0.25">
      <c r="A708" s="17" t="str">
        <f t="shared" si="10"/>
        <v xml:space="preserve"> </v>
      </c>
    </row>
    <row r="709" spans="1:1" x14ac:dyDescent="0.25">
      <c r="A709" s="17" t="str">
        <f t="shared" si="10"/>
        <v xml:space="preserve"> </v>
      </c>
    </row>
    <row r="710" spans="1:1" x14ac:dyDescent="0.25">
      <c r="A710" s="17" t="str">
        <f t="shared" si="10"/>
        <v xml:space="preserve"> </v>
      </c>
    </row>
    <row r="711" spans="1:1" x14ac:dyDescent="0.25">
      <c r="A711" s="17" t="str">
        <f t="shared" si="10"/>
        <v xml:space="preserve"> </v>
      </c>
    </row>
    <row r="712" spans="1:1" x14ac:dyDescent="0.25">
      <c r="A712" s="17" t="str">
        <f t="shared" si="10"/>
        <v xml:space="preserve"> </v>
      </c>
    </row>
    <row r="713" spans="1:1" x14ac:dyDescent="0.25">
      <c r="A713" s="17" t="str">
        <f t="shared" si="10"/>
        <v xml:space="preserve"> </v>
      </c>
    </row>
    <row r="714" spans="1:1" x14ac:dyDescent="0.25">
      <c r="A714" s="17" t="str">
        <f t="shared" ref="A714:A777" si="11">CONCATENATE(B714," ",C714)</f>
        <v xml:space="preserve"> </v>
      </c>
    </row>
    <row r="715" spans="1:1" x14ac:dyDescent="0.25">
      <c r="A715" s="17" t="str">
        <f t="shared" si="11"/>
        <v xml:space="preserve"> </v>
      </c>
    </row>
    <row r="716" spans="1:1" x14ac:dyDescent="0.25">
      <c r="A716" s="17" t="str">
        <f t="shared" si="11"/>
        <v xml:space="preserve"> </v>
      </c>
    </row>
    <row r="717" spans="1:1" x14ac:dyDescent="0.25">
      <c r="A717" s="17" t="str">
        <f t="shared" si="11"/>
        <v xml:space="preserve"> </v>
      </c>
    </row>
    <row r="718" spans="1:1" x14ac:dyDescent="0.25">
      <c r="A718" s="17" t="str">
        <f t="shared" si="11"/>
        <v xml:space="preserve"> </v>
      </c>
    </row>
    <row r="719" spans="1:1" x14ac:dyDescent="0.25">
      <c r="A719" s="17" t="str">
        <f t="shared" si="11"/>
        <v xml:space="preserve"> </v>
      </c>
    </row>
    <row r="720" spans="1:1" x14ac:dyDescent="0.25">
      <c r="A720" s="17" t="str">
        <f t="shared" si="11"/>
        <v xml:space="preserve"> </v>
      </c>
    </row>
    <row r="721" spans="1:1" x14ac:dyDescent="0.25">
      <c r="A721" s="17" t="str">
        <f t="shared" si="11"/>
        <v xml:space="preserve"> </v>
      </c>
    </row>
    <row r="722" spans="1:1" x14ac:dyDescent="0.25">
      <c r="A722" s="17" t="str">
        <f t="shared" si="11"/>
        <v xml:space="preserve"> </v>
      </c>
    </row>
    <row r="723" spans="1:1" x14ac:dyDescent="0.25">
      <c r="A723" s="17" t="str">
        <f t="shared" si="11"/>
        <v xml:space="preserve"> </v>
      </c>
    </row>
    <row r="724" spans="1:1" x14ac:dyDescent="0.25">
      <c r="A724" s="17" t="str">
        <f t="shared" si="11"/>
        <v xml:space="preserve"> </v>
      </c>
    </row>
    <row r="725" spans="1:1" x14ac:dyDescent="0.25">
      <c r="A725" s="17" t="str">
        <f t="shared" si="11"/>
        <v xml:space="preserve"> </v>
      </c>
    </row>
    <row r="726" spans="1:1" x14ac:dyDescent="0.25">
      <c r="A726" s="17" t="str">
        <f t="shared" si="11"/>
        <v xml:space="preserve"> </v>
      </c>
    </row>
    <row r="727" spans="1:1" x14ac:dyDescent="0.25">
      <c r="A727" s="17" t="str">
        <f t="shared" si="11"/>
        <v xml:space="preserve"> </v>
      </c>
    </row>
    <row r="728" spans="1:1" x14ac:dyDescent="0.25">
      <c r="A728" s="17" t="str">
        <f t="shared" si="11"/>
        <v xml:space="preserve"> </v>
      </c>
    </row>
    <row r="729" spans="1:1" x14ac:dyDescent="0.25">
      <c r="A729" s="17" t="str">
        <f t="shared" si="11"/>
        <v xml:space="preserve"> </v>
      </c>
    </row>
    <row r="730" spans="1:1" x14ac:dyDescent="0.25">
      <c r="A730" s="17" t="str">
        <f t="shared" si="11"/>
        <v xml:space="preserve"> </v>
      </c>
    </row>
    <row r="731" spans="1:1" x14ac:dyDescent="0.25">
      <c r="A731" s="17" t="str">
        <f t="shared" si="11"/>
        <v xml:space="preserve"> </v>
      </c>
    </row>
    <row r="732" spans="1:1" x14ac:dyDescent="0.25">
      <c r="A732" s="17" t="str">
        <f t="shared" si="11"/>
        <v xml:space="preserve"> </v>
      </c>
    </row>
    <row r="733" spans="1:1" x14ac:dyDescent="0.25">
      <c r="A733" s="17" t="str">
        <f t="shared" si="11"/>
        <v xml:space="preserve"> </v>
      </c>
    </row>
    <row r="734" spans="1:1" x14ac:dyDescent="0.25">
      <c r="A734" s="17" t="str">
        <f t="shared" si="11"/>
        <v xml:space="preserve"> </v>
      </c>
    </row>
    <row r="735" spans="1:1" x14ac:dyDescent="0.25">
      <c r="A735" s="17" t="str">
        <f t="shared" si="11"/>
        <v xml:space="preserve"> </v>
      </c>
    </row>
    <row r="736" spans="1:1" x14ac:dyDescent="0.25">
      <c r="A736" s="17" t="str">
        <f t="shared" si="11"/>
        <v xml:space="preserve"> </v>
      </c>
    </row>
    <row r="737" spans="1:1" x14ac:dyDescent="0.25">
      <c r="A737" s="17" t="str">
        <f t="shared" si="11"/>
        <v xml:space="preserve"> </v>
      </c>
    </row>
    <row r="738" spans="1:1" x14ac:dyDescent="0.25">
      <c r="A738" s="17" t="str">
        <f t="shared" si="11"/>
        <v xml:space="preserve"> </v>
      </c>
    </row>
    <row r="739" spans="1:1" x14ac:dyDescent="0.25">
      <c r="A739" s="17" t="str">
        <f t="shared" si="11"/>
        <v xml:space="preserve"> </v>
      </c>
    </row>
    <row r="740" spans="1:1" x14ac:dyDescent="0.25">
      <c r="A740" s="17" t="str">
        <f t="shared" si="11"/>
        <v xml:space="preserve"> </v>
      </c>
    </row>
    <row r="741" spans="1:1" x14ac:dyDescent="0.25">
      <c r="A741" s="17" t="str">
        <f t="shared" si="11"/>
        <v xml:space="preserve"> </v>
      </c>
    </row>
    <row r="742" spans="1:1" x14ac:dyDescent="0.25">
      <c r="A742" s="17" t="str">
        <f t="shared" si="11"/>
        <v xml:space="preserve"> </v>
      </c>
    </row>
    <row r="743" spans="1:1" x14ac:dyDescent="0.25">
      <c r="A743" s="17" t="str">
        <f t="shared" si="11"/>
        <v xml:space="preserve"> </v>
      </c>
    </row>
    <row r="744" spans="1:1" x14ac:dyDescent="0.25">
      <c r="A744" s="17" t="str">
        <f t="shared" si="11"/>
        <v xml:space="preserve"> </v>
      </c>
    </row>
    <row r="745" spans="1:1" x14ac:dyDescent="0.25">
      <c r="A745" s="17" t="str">
        <f t="shared" si="11"/>
        <v xml:space="preserve"> </v>
      </c>
    </row>
    <row r="746" spans="1:1" x14ac:dyDescent="0.25">
      <c r="A746" s="17" t="str">
        <f t="shared" si="11"/>
        <v xml:space="preserve"> </v>
      </c>
    </row>
    <row r="747" spans="1:1" x14ac:dyDescent="0.25">
      <c r="A747" s="17" t="str">
        <f t="shared" si="11"/>
        <v xml:space="preserve"> </v>
      </c>
    </row>
    <row r="748" spans="1:1" x14ac:dyDescent="0.25">
      <c r="A748" s="17" t="str">
        <f t="shared" si="11"/>
        <v xml:space="preserve"> </v>
      </c>
    </row>
    <row r="749" spans="1:1" x14ac:dyDescent="0.25">
      <c r="A749" s="17" t="str">
        <f t="shared" si="11"/>
        <v xml:space="preserve"> </v>
      </c>
    </row>
    <row r="750" spans="1:1" x14ac:dyDescent="0.25">
      <c r="A750" s="17" t="str">
        <f t="shared" si="11"/>
        <v xml:space="preserve"> </v>
      </c>
    </row>
    <row r="751" spans="1:1" x14ac:dyDescent="0.25">
      <c r="A751" s="17" t="str">
        <f t="shared" si="11"/>
        <v xml:space="preserve"> </v>
      </c>
    </row>
    <row r="752" spans="1:1" x14ac:dyDescent="0.25">
      <c r="A752" s="17" t="str">
        <f t="shared" si="11"/>
        <v xml:space="preserve"> </v>
      </c>
    </row>
    <row r="753" spans="1:1" x14ac:dyDescent="0.25">
      <c r="A753" s="17" t="str">
        <f t="shared" si="11"/>
        <v xml:space="preserve"> </v>
      </c>
    </row>
    <row r="754" spans="1:1" x14ac:dyDescent="0.25">
      <c r="A754" s="17" t="str">
        <f t="shared" si="11"/>
        <v xml:space="preserve"> </v>
      </c>
    </row>
    <row r="755" spans="1:1" x14ac:dyDescent="0.25">
      <c r="A755" s="17" t="str">
        <f t="shared" si="11"/>
        <v xml:space="preserve"> </v>
      </c>
    </row>
    <row r="756" spans="1:1" x14ac:dyDescent="0.25">
      <c r="A756" s="17" t="str">
        <f t="shared" si="11"/>
        <v xml:space="preserve"> </v>
      </c>
    </row>
    <row r="757" spans="1:1" x14ac:dyDescent="0.25">
      <c r="A757" s="17" t="str">
        <f t="shared" si="11"/>
        <v xml:space="preserve"> </v>
      </c>
    </row>
    <row r="758" spans="1:1" x14ac:dyDescent="0.25">
      <c r="A758" s="17" t="str">
        <f t="shared" si="11"/>
        <v xml:space="preserve"> </v>
      </c>
    </row>
    <row r="759" spans="1:1" x14ac:dyDescent="0.25">
      <c r="A759" s="17" t="str">
        <f t="shared" si="11"/>
        <v xml:space="preserve"> </v>
      </c>
    </row>
    <row r="760" spans="1:1" x14ac:dyDescent="0.25">
      <c r="A760" s="17" t="str">
        <f t="shared" si="11"/>
        <v xml:space="preserve"> </v>
      </c>
    </row>
    <row r="761" spans="1:1" x14ac:dyDescent="0.25">
      <c r="A761" s="17" t="str">
        <f t="shared" si="11"/>
        <v xml:space="preserve"> </v>
      </c>
    </row>
    <row r="762" spans="1:1" x14ac:dyDescent="0.25">
      <c r="A762" s="17" t="str">
        <f t="shared" si="11"/>
        <v xml:space="preserve"> </v>
      </c>
    </row>
    <row r="763" spans="1:1" x14ac:dyDescent="0.25">
      <c r="A763" s="17" t="str">
        <f t="shared" si="11"/>
        <v xml:space="preserve"> </v>
      </c>
    </row>
    <row r="764" spans="1:1" x14ac:dyDescent="0.25">
      <c r="A764" s="17" t="str">
        <f t="shared" si="11"/>
        <v xml:space="preserve"> </v>
      </c>
    </row>
    <row r="765" spans="1:1" x14ac:dyDescent="0.25">
      <c r="A765" s="17" t="str">
        <f t="shared" si="11"/>
        <v xml:space="preserve"> </v>
      </c>
    </row>
    <row r="766" spans="1:1" x14ac:dyDescent="0.25">
      <c r="A766" s="17" t="str">
        <f t="shared" si="11"/>
        <v xml:space="preserve"> </v>
      </c>
    </row>
    <row r="767" spans="1:1" x14ac:dyDescent="0.25">
      <c r="A767" s="17" t="str">
        <f t="shared" si="11"/>
        <v xml:space="preserve"> </v>
      </c>
    </row>
    <row r="768" spans="1:1" x14ac:dyDescent="0.25">
      <c r="A768" s="17" t="str">
        <f t="shared" si="11"/>
        <v xml:space="preserve"> </v>
      </c>
    </row>
    <row r="769" spans="1:1" x14ac:dyDescent="0.25">
      <c r="A769" s="17" t="str">
        <f t="shared" si="11"/>
        <v xml:space="preserve"> </v>
      </c>
    </row>
    <row r="770" spans="1:1" x14ac:dyDescent="0.25">
      <c r="A770" s="17" t="str">
        <f t="shared" si="11"/>
        <v xml:space="preserve"> </v>
      </c>
    </row>
    <row r="771" spans="1:1" x14ac:dyDescent="0.25">
      <c r="A771" s="17" t="str">
        <f t="shared" si="11"/>
        <v xml:space="preserve"> </v>
      </c>
    </row>
    <row r="772" spans="1:1" x14ac:dyDescent="0.25">
      <c r="A772" s="17" t="str">
        <f t="shared" si="11"/>
        <v xml:space="preserve"> </v>
      </c>
    </row>
    <row r="773" spans="1:1" x14ac:dyDescent="0.25">
      <c r="A773" s="17" t="str">
        <f t="shared" si="11"/>
        <v xml:space="preserve"> </v>
      </c>
    </row>
    <row r="774" spans="1:1" x14ac:dyDescent="0.25">
      <c r="A774" s="17" t="str">
        <f t="shared" si="11"/>
        <v xml:space="preserve"> </v>
      </c>
    </row>
    <row r="775" spans="1:1" x14ac:dyDescent="0.25">
      <c r="A775" s="17" t="str">
        <f t="shared" si="11"/>
        <v xml:space="preserve"> </v>
      </c>
    </row>
    <row r="776" spans="1:1" x14ac:dyDescent="0.25">
      <c r="A776" s="17" t="str">
        <f t="shared" si="11"/>
        <v xml:space="preserve"> </v>
      </c>
    </row>
    <row r="777" spans="1:1" x14ac:dyDescent="0.25">
      <c r="A777" s="17" t="str">
        <f t="shared" si="11"/>
        <v xml:space="preserve"> </v>
      </c>
    </row>
    <row r="778" spans="1:1" x14ac:dyDescent="0.25">
      <c r="A778" s="17" t="str">
        <f t="shared" ref="A778:A841" si="12">CONCATENATE(B778," ",C778)</f>
        <v xml:space="preserve"> </v>
      </c>
    </row>
    <row r="779" spans="1:1" x14ac:dyDescent="0.25">
      <c r="A779" s="17" t="str">
        <f t="shared" si="12"/>
        <v xml:space="preserve"> </v>
      </c>
    </row>
    <row r="780" spans="1:1" x14ac:dyDescent="0.25">
      <c r="A780" s="17" t="str">
        <f t="shared" si="12"/>
        <v xml:space="preserve"> </v>
      </c>
    </row>
    <row r="781" spans="1:1" x14ac:dyDescent="0.25">
      <c r="A781" s="17" t="str">
        <f t="shared" si="12"/>
        <v xml:space="preserve"> </v>
      </c>
    </row>
    <row r="782" spans="1:1" x14ac:dyDescent="0.25">
      <c r="A782" s="17" t="str">
        <f t="shared" si="12"/>
        <v xml:space="preserve"> </v>
      </c>
    </row>
    <row r="783" spans="1:1" x14ac:dyDescent="0.25">
      <c r="A783" s="17" t="str">
        <f t="shared" si="12"/>
        <v xml:space="preserve"> </v>
      </c>
    </row>
    <row r="784" spans="1:1" x14ac:dyDescent="0.25">
      <c r="A784" s="17" t="str">
        <f t="shared" si="12"/>
        <v xml:space="preserve"> </v>
      </c>
    </row>
    <row r="785" spans="1:1" x14ac:dyDescent="0.25">
      <c r="A785" s="17" t="str">
        <f t="shared" si="12"/>
        <v xml:space="preserve"> </v>
      </c>
    </row>
    <row r="786" spans="1:1" x14ac:dyDescent="0.25">
      <c r="A786" s="17" t="str">
        <f t="shared" si="12"/>
        <v xml:space="preserve"> </v>
      </c>
    </row>
    <row r="787" spans="1:1" x14ac:dyDescent="0.25">
      <c r="A787" s="17" t="str">
        <f t="shared" si="12"/>
        <v xml:space="preserve"> </v>
      </c>
    </row>
    <row r="788" spans="1:1" x14ac:dyDescent="0.25">
      <c r="A788" s="17" t="str">
        <f t="shared" si="12"/>
        <v xml:space="preserve"> </v>
      </c>
    </row>
    <row r="789" spans="1:1" x14ac:dyDescent="0.25">
      <c r="A789" s="17" t="str">
        <f t="shared" si="12"/>
        <v xml:space="preserve"> </v>
      </c>
    </row>
    <row r="790" spans="1:1" x14ac:dyDescent="0.25">
      <c r="A790" s="17" t="str">
        <f t="shared" si="12"/>
        <v xml:space="preserve"> </v>
      </c>
    </row>
    <row r="791" spans="1:1" x14ac:dyDescent="0.25">
      <c r="A791" s="17" t="str">
        <f t="shared" si="12"/>
        <v xml:space="preserve"> </v>
      </c>
    </row>
    <row r="792" spans="1:1" x14ac:dyDescent="0.25">
      <c r="A792" s="17" t="str">
        <f t="shared" si="12"/>
        <v xml:space="preserve"> </v>
      </c>
    </row>
    <row r="793" spans="1:1" x14ac:dyDescent="0.25">
      <c r="A793" s="17" t="str">
        <f t="shared" si="12"/>
        <v xml:space="preserve"> </v>
      </c>
    </row>
    <row r="794" spans="1:1" x14ac:dyDescent="0.25">
      <c r="A794" s="17" t="str">
        <f t="shared" si="12"/>
        <v xml:space="preserve"> </v>
      </c>
    </row>
    <row r="795" spans="1:1" x14ac:dyDescent="0.25">
      <c r="A795" s="17" t="str">
        <f t="shared" si="12"/>
        <v xml:space="preserve"> </v>
      </c>
    </row>
    <row r="796" spans="1:1" x14ac:dyDescent="0.25">
      <c r="A796" s="17" t="str">
        <f t="shared" si="12"/>
        <v xml:space="preserve"> </v>
      </c>
    </row>
    <row r="797" spans="1:1" x14ac:dyDescent="0.25">
      <c r="A797" s="17" t="str">
        <f t="shared" si="12"/>
        <v xml:space="preserve"> </v>
      </c>
    </row>
    <row r="798" spans="1:1" x14ac:dyDescent="0.25">
      <c r="A798" s="17" t="str">
        <f t="shared" si="12"/>
        <v xml:space="preserve"> </v>
      </c>
    </row>
    <row r="799" spans="1:1" x14ac:dyDescent="0.25">
      <c r="A799" s="17" t="str">
        <f t="shared" si="12"/>
        <v xml:space="preserve"> </v>
      </c>
    </row>
    <row r="800" spans="1:1" x14ac:dyDescent="0.25">
      <c r="A800" s="17" t="str">
        <f t="shared" si="12"/>
        <v xml:space="preserve"> </v>
      </c>
    </row>
    <row r="801" spans="1:1" x14ac:dyDescent="0.25">
      <c r="A801" s="17" t="str">
        <f t="shared" si="12"/>
        <v xml:space="preserve"> </v>
      </c>
    </row>
    <row r="802" spans="1:1" x14ac:dyDescent="0.25">
      <c r="A802" s="17" t="str">
        <f t="shared" si="12"/>
        <v xml:space="preserve"> </v>
      </c>
    </row>
    <row r="803" spans="1:1" x14ac:dyDescent="0.25">
      <c r="A803" s="17" t="str">
        <f t="shared" si="12"/>
        <v xml:space="preserve"> </v>
      </c>
    </row>
    <row r="804" spans="1:1" x14ac:dyDescent="0.25">
      <c r="A804" s="17" t="str">
        <f t="shared" si="12"/>
        <v xml:space="preserve"> </v>
      </c>
    </row>
    <row r="805" spans="1:1" x14ac:dyDescent="0.25">
      <c r="A805" s="17" t="str">
        <f t="shared" si="12"/>
        <v xml:space="preserve"> </v>
      </c>
    </row>
    <row r="806" spans="1:1" x14ac:dyDescent="0.25">
      <c r="A806" s="17" t="str">
        <f t="shared" si="12"/>
        <v xml:space="preserve"> </v>
      </c>
    </row>
    <row r="807" spans="1:1" x14ac:dyDescent="0.25">
      <c r="A807" s="17" t="str">
        <f t="shared" si="12"/>
        <v xml:space="preserve"> </v>
      </c>
    </row>
    <row r="808" spans="1:1" x14ac:dyDescent="0.25">
      <c r="A808" s="17" t="str">
        <f t="shared" si="12"/>
        <v xml:space="preserve"> </v>
      </c>
    </row>
    <row r="809" spans="1:1" x14ac:dyDescent="0.25">
      <c r="A809" s="17" t="str">
        <f t="shared" si="12"/>
        <v xml:space="preserve"> </v>
      </c>
    </row>
    <row r="810" spans="1:1" x14ac:dyDescent="0.25">
      <c r="A810" s="17" t="str">
        <f t="shared" si="12"/>
        <v xml:space="preserve"> </v>
      </c>
    </row>
    <row r="811" spans="1:1" x14ac:dyDescent="0.25">
      <c r="A811" s="17" t="str">
        <f t="shared" si="12"/>
        <v xml:space="preserve"> </v>
      </c>
    </row>
    <row r="812" spans="1:1" x14ac:dyDescent="0.25">
      <c r="A812" s="17" t="str">
        <f t="shared" si="12"/>
        <v xml:space="preserve"> </v>
      </c>
    </row>
    <row r="813" spans="1:1" x14ac:dyDescent="0.25">
      <c r="A813" s="17" t="str">
        <f t="shared" si="12"/>
        <v xml:space="preserve"> </v>
      </c>
    </row>
    <row r="814" spans="1:1" x14ac:dyDescent="0.25">
      <c r="A814" s="17" t="str">
        <f t="shared" si="12"/>
        <v xml:space="preserve"> </v>
      </c>
    </row>
    <row r="815" spans="1:1" x14ac:dyDescent="0.25">
      <c r="A815" s="17" t="str">
        <f t="shared" si="12"/>
        <v xml:space="preserve"> </v>
      </c>
    </row>
    <row r="816" spans="1:1" x14ac:dyDescent="0.25">
      <c r="A816" s="17" t="str">
        <f t="shared" si="12"/>
        <v xml:space="preserve"> </v>
      </c>
    </row>
    <row r="817" spans="1:1" x14ac:dyDescent="0.25">
      <c r="A817" s="17" t="str">
        <f t="shared" si="12"/>
        <v xml:space="preserve"> </v>
      </c>
    </row>
    <row r="818" spans="1:1" x14ac:dyDescent="0.25">
      <c r="A818" s="17" t="str">
        <f t="shared" si="12"/>
        <v xml:space="preserve"> </v>
      </c>
    </row>
    <row r="819" spans="1:1" x14ac:dyDescent="0.25">
      <c r="A819" s="17" t="str">
        <f t="shared" si="12"/>
        <v xml:space="preserve"> </v>
      </c>
    </row>
    <row r="820" spans="1:1" x14ac:dyDescent="0.25">
      <c r="A820" s="17" t="str">
        <f t="shared" si="12"/>
        <v xml:space="preserve"> </v>
      </c>
    </row>
    <row r="821" spans="1:1" x14ac:dyDescent="0.25">
      <c r="A821" s="17" t="str">
        <f t="shared" si="12"/>
        <v xml:space="preserve"> </v>
      </c>
    </row>
    <row r="822" spans="1:1" x14ac:dyDescent="0.25">
      <c r="A822" s="17" t="str">
        <f t="shared" si="12"/>
        <v xml:space="preserve"> </v>
      </c>
    </row>
    <row r="823" spans="1:1" x14ac:dyDescent="0.25">
      <c r="A823" s="17" t="str">
        <f t="shared" si="12"/>
        <v xml:space="preserve"> </v>
      </c>
    </row>
    <row r="824" spans="1:1" x14ac:dyDescent="0.25">
      <c r="A824" s="17" t="str">
        <f t="shared" si="12"/>
        <v xml:space="preserve"> </v>
      </c>
    </row>
    <row r="825" spans="1:1" x14ac:dyDescent="0.25">
      <c r="A825" s="17" t="str">
        <f t="shared" si="12"/>
        <v xml:space="preserve"> </v>
      </c>
    </row>
    <row r="826" spans="1:1" x14ac:dyDescent="0.25">
      <c r="A826" s="17" t="str">
        <f t="shared" si="12"/>
        <v xml:space="preserve"> </v>
      </c>
    </row>
    <row r="827" spans="1:1" x14ac:dyDescent="0.25">
      <c r="A827" s="17" t="str">
        <f t="shared" si="12"/>
        <v xml:space="preserve"> </v>
      </c>
    </row>
    <row r="828" spans="1:1" x14ac:dyDescent="0.25">
      <c r="A828" s="17" t="str">
        <f t="shared" si="12"/>
        <v xml:space="preserve"> </v>
      </c>
    </row>
    <row r="829" spans="1:1" x14ac:dyDescent="0.25">
      <c r="A829" s="17" t="str">
        <f t="shared" si="12"/>
        <v xml:space="preserve"> </v>
      </c>
    </row>
    <row r="830" spans="1:1" x14ac:dyDescent="0.25">
      <c r="A830" s="17" t="str">
        <f t="shared" si="12"/>
        <v xml:space="preserve"> </v>
      </c>
    </row>
    <row r="831" spans="1:1" x14ac:dyDescent="0.25">
      <c r="A831" s="17" t="str">
        <f t="shared" si="12"/>
        <v xml:space="preserve"> </v>
      </c>
    </row>
    <row r="832" spans="1:1" x14ac:dyDescent="0.25">
      <c r="A832" s="17" t="str">
        <f t="shared" si="12"/>
        <v xml:space="preserve"> </v>
      </c>
    </row>
    <row r="833" spans="1:1" x14ac:dyDescent="0.25">
      <c r="A833" s="17" t="str">
        <f t="shared" si="12"/>
        <v xml:space="preserve"> </v>
      </c>
    </row>
    <row r="834" spans="1:1" x14ac:dyDescent="0.25">
      <c r="A834" s="17" t="str">
        <f t="shared" si="12"/>
        <v xml:space="preserve"> </v>
      </c>
    </row>
    <row r="835" spans="1:1" x14ac:dyDescent="0.25">
      <c r="A835" s="17" t="str">
        <f t="shared" si="12"/>
        <v xml:space="preserve"> </v>
      </c>
    </row>
    <row r="836" spans="1:1" x14ac:dyDescent="0.25">
      <c r="A836" s="17" t="str">
        <f t="shared" si="12"/>
        <v xml:space="preserve"> </v>
      </c>
    </row>
    <row r="837" spans="1:1" x14ac:dyDescent="0.25">
      <c r="A837" s="17" t="str">
        <f t="shared" si="12"/>
        <v xml:space="preserve"> </v>
      </c>
    </row>
    <row r="838" spans="1:1" x14ac:dyDescent="0.25">
      <c r="A838" s="17" t="str">
        <f t="shared" si="12"/>
        <v xml:space="preserve"> </v>
      </c>
    </row>
    <row r="839" spans="1:1" x14ac:dyDescent="0.25">
      <c r="A839" s="17" t="str">
        <f t="shared" si="12"/>
        <v xml:space="preserve"> </v>
      </c>
    </row>
    <row r="840" spans="1:1" x14ac:dyDescent="0.25">
      <c r="A840" s="17" t="str">
        <f t="shared" si="12"/>
        <v xml:space="preserve"> </v>
      </c>
    </row>
    <row r="841" spans="1:1" x14ac:dyDescent="0.25">
      <c r="A841" s="17" t="str">
        <f t="shared" si="12"/>
        <v xml:space="preserve"> </v>
      </c>
    </row>
    <row r="842" spans="1:1" x14ac:dyDescent="0.25">
      <c r="A842" s="17" t="str">
        <f t="shared" ref="A842:A905" si="13">CONCATENATE(B842," ",C842)</f>
        <v xml:space="preserve"> </v>
      </c>
    </row>
    <row r="843" spans="1:1" x14ac:dyDescent="0.25">
      <c r="A843" s="17" t="str">
        <f t="shared" si="13"/>
        <v xml:space="preserve"> </v>
      </c>
    </row>
    <row r="844" spans="1:1" x14ac:dyDescent="0.25">
      <c r="A844" s="17" t="str">
        <f t="shared" si="13"/>
        <v xml:space="preserve"> </v>
      </c>
    </row>
    <row r="845" spans="1:1" x14ac:dyDescent="0.25">
      <c r="A845" s="17" t="str">
        <f t="shared" si="13"/>
        <v xml:space="preserve"> </v>
      </c>
    </row>
    <row r="846" spans="1:1" x14ac:dyDescent="0.25">
      <c r="A846" s="17" t="str">
        <f t="shared" si="13"/>
        <v xml:space="preserve"> </v>
      </c>
    </row>
    <row r="847" spans="1:1" x14ac:dyDescent="0.25">
      <c r="A847" s="17" t="str">
        <f t="shared" si="13"/>
        <v xml:space="preserve"> </v>
      </c>
    </row>
    <row r="848" spans="1:1" x14ac:dyDescent="0.25">
      <c r="A848" s="17" t="str">
        <f t="shared" si="13"/>
        <v xml:space="preserve"> </v>
      </c>
    </row>
    <row r="849" spans="1:1" x14ac:dyDescent="0.25">
      <c r="A849" s="17" t="str">
        <f t="shared" si="13"/>
        <v xml:space="preserve"> </v>
      </c>
    </row>
    <row r="850" spans="1:1" x14ac:dyDescent="0.25">
      <c r="A850" s="17" t="str">
        <f t="shared" si="13"/>
        <v xml:space="preserve"> </v>
      </c>
    </row>
    <row r="851" spans="1:1" x14ac:dyDescent="0.25">
      <c r="A851" s="17" t="str">
        <f t="shared" si="13"/>
        <v xml:space="preserve"> </v>
      </c>
    </row>
    <row r="852" spans="1:1" x14ac:dyDescent="0.25">
      <c r="A852" s="17" t="str">
        <f t="shared" si="13"/>
        <v xml:space="preserve"> </v>
      </c>
    </row>
    <row r="853" spans="1:1" x14ac:dyDescent="0.25">
      <c r="A853" s="17" t="str">
        <f t="shared" si="13"/>
        <v xml:space="preserve"> </v>
      </c>
    </row>
    <row r="854" spans="1:1" x14ac:dyDescent="0.25">
      <c r="A854" s="17" t="str">
        <f t="shared" si="13"/>
        <v xml:space="preserve"> </v>
      </c>
    </row>
    <row r="855" spans="1:1" x14ac:dyDescent="0.25">
      <c r="A855" s="17" t="str">
        <f t="shared" si="13"/>
        <v xml:space="preserve"> </v>
      </c>
    </row>
    <row r="856" spans="1:1" x14ac:dyDescent="0.25">
      <c r="A856" s="17" t="str">
        <f t="shared" si="13"/>
        <v xml:space="preserve"> </v>
      </c>
    </row>
    <row r="857" spans="1:1" x14ac:dyDescent="0.25">
      <c r="A857" s="17" t="str">
        <f t="shared" si="13"/>
        <v xml:space="preserve"> </v>
      </c>
    </row>
    <row r="858" spans="1:1" x14ac:dyDescent="0.25">
      <c r="A858" s="17" t="str">
        <f t="shared" si="13"/>
        <v xml:space="preserve"> </v>
      </c>
    </row>
    <row r="859" spans="1:1" x14ac:dyDescent="0.25">
      <c r="A859" s="17" t="str">
        <f t="shared" si="13"/>
        <v xml:space="preserve"> </v>
      </c>
    </row>
    <row r="860" spans="1:1" x14ac:dyDescent="0.25">
      <c r="A860" s="17" t="str">
        <f t="shared" si="13"/>
        <v xml:space="preserve"> </v>
      </c>
    </row>
    <row r="861" spans="1:1" x14ac:dyDescent="0.25">
      <c r="A861" s="17" t="str">
        <f t="shared" si="13"/>
        <v xml:space="preserve"> </v>
      </c>
    </row>
    <row r="862" spans="1:1" x14ac:dyDescent="0.25">
      <c r="A862" s="17" t="str">
        <f t="shared" si="13"/>
        <v xml:space="preserve"> </v>
      </c>
    </row>
    <row r="863" spans="1:1" x14ac:dyDescent="0.25">
      <c r="A863" s="17" t="str">
        <f t="shared" si="13"/>
        <v xml:space="preserve"> </v>
      </c>
    </row>
    <row r="864" spans="1:1" x14ac:dyDescent="0.25">
      <c r="A864" s="17" t="str">
        <f t="shared" si="13"/>
        <v xml:space="preserve"> </v>
      </c>
    </row>
    <row r="865" spans="1:1" x14ac:dyDescent="0.25">
      <c r="A865" s="17" t="str">
        <f t="shared" si="13"/>
        <v xml:space="preserve"> </v>
      </c>
    </row>
    <row r="866" spans="1:1" x14ac:dyDescent="0.25">
      <c r="A866" s="17" t="str">
        <f t="shared" si="13"/>
        <v xml:space="preserve"> </v>
      </c>
    </row>
    <row r="867" spans="1:1" x14ac:dyDescent="0.25">
      <c r="A867" s="17" t="str">
        <f t="shared" si="13"/>
        <v xml:space="preserve"> </v>
      </c>
    </row>
    <row r="868" spans="1:1" x14ac:dyDescent="0.25">
      <c r="A868" s="17" t="str">
        <f t="shared" si="13"/>
        <v xml:space="preserve"> </v>
      </c>
    </row>
    <row r="869" spans="1:1" x14ac:dyDescent="0.25">
      <c r="A869" s="17" t="str">
        <f t="shared" si="13"/>
        <v xml:space="preserve"> </v>
      </c>
    </row>
    <row r="870" spans="1:1" x14ac:dyDescent="0.25">
      <c r="A870" s="17" t="str">
        <f t="shared" si="13"/>
        <v xml:space="preserve"> </v>
      </c>
    </row>
    <row r="871" spans="1:1" x14ac:dyDescent="0.25">
      <c r="A871" s="17" t="str">
        <f t="shared" si="13"/>
        <v xml:space="preserve"> </v>
      </c>
    </row>
    <row r="872" spans="1:1" x14ac:dyDescent="0.25">
      <c r="A872" s="17" t="str">
        <f t="shared" si="13"/>
        <v xml:space="preserve"> </v>
      </c>
    </row>
    <row r="873" spans="1:1" x14ac:dyDescent="0.25">
      <c r="A873" s="17" t="str">
        <f t="shared" si="13"/>
        <v xml:space="preserve"> </v>
      </c>
    </row>
    <row r="874" spans="1:1" x14ac:dyDescent="0.25">
      <c r="A874" s="17" t="str">
        <f t="shared" si="13"/>
        <v xml:space="preserve"> </v>
      </c>
    </row>
    <row r="875" spans="1:1" x14ac:dyDescent="0.25">
      <c r="A875" s="17" t="str">
        <f t="shared" si="13"/>
        <v xml:space="preserve"> </v>
      </c>
    </row>
    <row r="876" spans="1:1" x14ac:dyDescent="0.25">
      <c r="A876" s="17" t="str">
        <f t="shared" si="13"/>
        <v xml:space="preserve"> </v>
      </c>
    </row>
    <row r="877" spans="1:1" x14ac:dyDescent="0.25">
      <c r="A877" s="17" t="str">
        <f t="shared" si="13"/>
        <v xml:space="preserve"> </v>
      </c>
    </row>
    <row r="878" spans="1:1" x14ac:dyDescent="0.25">
      <c r="A878" s="17" t="str">
        <f t="shared" si="13"/>
        <v xml:space="preserve"> </v>
      </c>
    </row>
    <row r="879" spans="1:1" x14ac:dyDescent="0.25">
      <c r="A879" s="17" t="str">
        <f t="shared" si="13"/>
        <v xml:space="preserve"> </v>
      </c>
    </row>
    <row r="880" spans="1:1" x14ac:dyDescent="0.25">
      <c r="A880" s="17" t="str">
        <f t="shared" si="13"/>
        <v xml:space="preserve"> </v>
      </c>
    </row>
    <row r="881" spans="1:1" x14ac:dyDescent="0.25">
      <c r="A881" s="17" t="str">
        <f t="shared" si="13"/>
        <v xml:space="preserve"> </v>
      </c>
    </row>
    <row r="882" spans="1:1" x14ac:dyDescent="0.25">
      <c r="A882" s="17" t="str">
        <f t="shared" si="13"/>
        <v xml:space="preserve"> </v>
      </c>
    </row>
    <row r="883" spans="1:1" x14ac:dyDescent="0.25">
      <c r="A883" s="17" t="str">
        <f t="shared" si="13"/>
        <v xml:space="preserve"> </v>
      </c>
    </row>
    <row r="884" spans="1:1" x14ac:dyDescent="0.25">
      <c r="A884" s="17" t="str">
        <f t="shared" si="13"/>
        <v xml:space="preserve"> </v>
      </c>
    </row>
    <row r="885" spans="1:1" x14ac:dyDescent="0.25">
      <c r="A885" s="17" t="str">
        <f t="shared" si="13"/>
        <v xml:space="preserve"> </v>
      </c>
    </row>
    <row r="886" spans="1:1" x14ac:dyDescent="0.25">
      <c r="A886" s="17" t="str">
        <f t="shared" si="13"/>
        <v xml:space="preserve"> </v>
      </c>
    </row>
    <row r="887" spans="1:1" x14ac:dyDescent="0.25">
      <c r="A887" s="17" t="str">
        <f t="shared" si="13"/>
        <v xml:space="preserve"> </v>
      </c>
    </row>
    <row r="888" spans="1:1" x14ac:dyDescent="0.25">
      <c r="A888" s="17" t="str">
        <f t="shared" si="13"/>
        <v xml:space="preserve"> </v>
      </c>
    </row>
    <row r="889" spans="1:1" x14ac:dyDescent="0.25">
      <c r="A889" s="17" t="str">
        <f t="shared" si="13"/>
        <v xml:space="preserve"> </v>
      </c>
    </row>
    <row r="890" spans="1:1" x14ac:dyDescent="0.25">
      <c r="A890" s="17" t="str">
        <f t="shared" si="13"/>
        <v xml:space="preserve"> </v>
      </c>
    </row>
    <row r="891" spans="1:1" x14ac:dyDescent="0.25">
      <c r="A891" s="17" t="str">
        <f t="shared" si="13"/>
        <v xml:space="preserve"> </v>
      </c>
    </row>
    <row r="892" spans="1:1" x14ac:dyDescent="0.25">
      <c r="A892" s="17" t="str">
        <f t="shared" si="13"/>
        <v xml:space="preserve"> </v>
      </c>
    </row>
    <row r="893" spans="1:1" x14ac:dyDescent="0.25">
      <c r="A893" s="17" t="str">
        <f t="shared" si="13"/>
        <v xml:space="preserve"> </v>
      </c>
    </row>
    <row r="894" spans="1:1" x14ac:dyDescent="0.25">
      <c r="A894" s="17" t="str">
        <f t="shared" si="13"/>
        <v xml:space="preserve"> </v>
      </c>
    </row>
    <row r="895" spans="1:1" x14ac:dyDescent="0.25">
      <c r="A895" s="17" t="str">
        <f t="shared" si="13"/>
        <v xml:space="preserve"> </v>
      </c>
    </row>
    <row r="896" spans="1:1" x14ac:dyDescent="0.25">
      <c r="A896" s="17" t="str">
        <f t="shared" si="13"/>
        <v xml:space="preserve"> </v>
      </c>
    </row>
    <row r="897" spans="1:1" x14ac:dyDescent="0.25">
      <c r="A897" s="17" t="str">
        <f t="shared" si="13"/>
        <v xml:space="preserve"> </v>
      </c>
    </row>
    <row r="898" spans="1:1" x14ac:dyDescent="0.25">
      <c r="A898" s="17" t="str">
        <f t="shared" si="13"/>
        <v xml:space="preserve"> </v>
      </c>
    </row>
    <row r="899" spans="1:1" x14ac:dyDescent="0.25">
      <c r="A899" s="17" t="str">
        <f t="shared" si="13"/>
        <v xml:space="preserve"> </v>
      </c>
    </row>
    <row r="900" spans="1:1" x14ac:dyDescent="0.25">
      <c r="A900" s="17" t="str">
        <f t="shared" si="13"/>
        <v xml:space="preserve"> </v>
      </c>
    </row>
    <row r="901" spans="1:1" x14ac:dyDescent="0.25">
      <c r="A901" s="17" t="str">
        <f t="shared" si="13"/>
        <v xml:space="preserve"> </v>
      </c>
    </row>
    <row r="902" spans="1:1" x14ac:dyDescent="0.25">
      <c r="A902" s="17" t="str">
        <f t="shared" si="13"/>
        <v xml:space="preserve"> </v>
      </c>
    </row>
    <row r="903" spans="1:1" x14ac:dyDescent="0.25">
      <c r="A903" s="17" t="str">
        <f t="shared" si="13"/>
        <v xml:space="preserve"> </v>
      </c>
    </row>
    <row r="904" spans="1:1" x14ac:dyDescent="0.25">
      <c r="A904" s="17" t="str">
        <f t="shared" si="13"/>
        <v xml:space="preserve"> </v>
      </c>
    </row>
    <row r="905" spans="1:1" x14ac:dyDescent="0.25">
      <c r="A905" s="17" t="str">
        <f t="shared" si="13"/>
        <v xml:space="preserve"> </v>
      </c>
    </row>
    <row r="906" spans="1:1" x14ac:dyDescent="0.25">
      <c r="A906" s="17" t="str">
        <f t="shared" ref="A906:A969" si="14">CONCATENATE(B906," ",C906)</f>
        <v xml:space="preserve"> </v>
      </c>
    </row>
    <row r="907" spans="1:1" x14ac:dyDescent="0.25">
      <c r="A907" s="17" t="str">
        <f t="shared" si="14"/>
        <v xml:space="preserve"> </v>
      </c>
    </row>
    <row r="908" spans="1:1" x14ac:dyDescent="0.25">
      <c r="A908" s="17" t="str">
        <f t="shared" si="14"/>
        <v xml:space="preserve"> </v>
      </c>
    </row>
    <row r="909" spans="1:1" x14ac:dyDescent="0.25">
      <c r="A909" s="17" t="str">
        <f t="shared" si="14"/>
        <v xml:space="preserve"> </v>
      </c>
    </row>
    <row r="910" spans="1:1" x14ac:dyDescent="0.25">
      <c r="A910" s="17" t="str">
        <f t="shared" si="14"/>
        <v xml:space="preserve"> </v>
      </c>
    </row>
    <row r="911" spans="1:1" x14ac:dyDescent="0.25">
      <c r="A911" s="17" t="str">
        <f t="shared" si="14"/>
        <v xml:space="preserve"> </v>
      </c>
    </row>
    <row r="912" spans="1:1" x14ac:dyDescent="0.25">
      <c r="A912" s="17" t="str">
        <f t="shared" si="14"/>
        <v xml:space="preserve"> </v>
      </c>
    </row>
    <row r="913" spans="1:1" x14ac:dyDescent="0.25">
      <c r="A913" s="17" t="str">
        <f t="shared" si="14"/>
        <v xml:space="preserve"> </v>
      </c>
    </row>
    <row r="914" spans="1:1" x14ac:dyDescent="0.25">
      <c r="A914" s="17" t="str">
        <f t="shared" si="14"/>
        <v xml:space="preserve"> </v>
      </c>
    </row>
    <row r="915" spans="1:1" x14ac:dyDescent="0.25">
      <c r="A915" s="17" t="str">
        <f t="shared" si="14"/>
        <v xml:space="preserve"> </v>
      </c>
    </row>
    <row r="916" spans="1:1" x14ac:dyDescent="0.25">
      <c r="A916" s="17" t="str">
        <f t="shared" si="14"/>
        <v xml:space="preserve"> </v>
      </c>
    </row>
    <row r="917" spans="1:1" x14ac:dyDescent="0.25">
      <c r="A917" s="17" t="str">
        <f t="shared" si="14"/>
        <v xml:space="preserve"> </v>
      </c>
    </row>
    <row r="918" spans="1:1" x14ac:dyDescent="0.25">
      <c r="A918" s="17" t="str">
        <f t="shared" si="14"/>
        <v xml:space="preserve"> </v>
      </c>
    </row>
    <row r="919" spans="1:1" x14ac:dyDescent="0.25">
      <c r="A919" s="17" t="str">
        <f t="shared" si="14"/>
        <v xml:space="preserve"> </v>
      </c>
    </row>
    <row r="920" spans="1:1" x14ac:dyDescent="0.25">
      <c r="A920" s="17" t="str">
        <f t="shared" si="14"/>
        <v xml:space="preserve"> </v>
      </c>
    </row>
    <row r="921" spans="1:1" x14ac:dyDescent="0.25">
      <c r="A921" s="17" t="str">
        <f t="shared" si="14"/>
        <v xml:space="preserve"> </v>
      </c>
    </row>
    <row r="922" spans="1:1" x14ac:dyDescent="0.25">
      <c r="A922" s="17" t="str">
        <f t="shared" si="14"/>
        <v xml:space="preserve"> </v>
      </c>
    </row>
    <row r="923" spans="1:1" x14ac:dyDescent="0.25">
      <c r="A923" s="17" t="str">
        <f t="shared" si="14"/>
        <v xml:space="preserve"> </v>
      </c>
    </row>
    <row r="924" spans="1:1" x14ac:dyDescent="0.25">
      <c r="A924" s="17" t="str">
        <f t="shared" si="14"/>
        <v xml:space="preserve"> </v>
      </c>
    </row>
    <row r="925" spans="1:1" x14ac:dyDescent="0.25">
      <c r="A925" s="17" t="str">
        <f t="shared" si="14"/>
        <v xml:space="preserve"> </v>
      </c>
    </row>
    <row r="926" spans="1:1" x14ac:dyDescent="0.25">
      <c r="A926" s="17" t="str">
        <f t="shared" si="14"/>
        <v xml:space="preserve"> </v>
      </c>
    </row>
    <row r="927" spans="1:1" x14ac:dyDescent="0.25">
      <c r="A927" s="17" t="str">
        <f t="shared" si="14"/>
        <v xml:space="preserve"> </v>
      </c>
    </row>
    <row r="928" spans="1:1" x14ac:dyDescent="0.25">
      <c r="A928" s="17" t="str">
        <f t="shared" si="14"/>
        <v xml:space="preserve"> </v>
      </c>
    </row>
    <row r="929" spans="1:1" x14ac:dyDescent="0.25">
      <c r="A929" s="17" t="str">
        <f t="shared" si="14"/>
        <v xml:space="preserve"> </v>
      </c>
    </row>
    <row r="930" spans="1:1" x14ac:dyDescent="0.25">
      <c r="A930" s="17" t="str">
        <f t="shared" si="14"/>
        <v xml:space="preserve"> </v>
      </c>
    </row>
    <row r="931" spans="1:1" x14ac:dyDescent="0.25">
      <c r="A931" s="17" t="str">
        <f t="shared" si="14"/>
        <v xml:space="preserve"> </v>
      </c>
    </row>
    <row r="932" spans="1:1" x14ac:dyDescent="0.25">
      <c r="A932" s="17" t="str">
        <f t="shared" si="14"/>
        <v xml:space="preserve"> </v>
      </c>
    </row>
    <row r="933" spans="1:1" x14ac:dyDescent="0.25">
      <c r="A933" s="17" t="str">
        <f t="shared" si="14"/>
        <v xml:space="preserve"> </v>
      </c>
    </row>
    <row r="934" spans="1:1" x14ac:dyDescent="0.25">
      <c r="A934" s="17" t="str">
        <f t="shared" si="14"/>
        <v xml:space="preserve"> </v>
      </c>
    </row>
    <row r="935" spans="1:1" x14ac:dyDescent="0.25">
      <c r="A935" s="17" t="str">
        <f t="shared" si="14"/>
        <v xml:space="preserve"> </v>
      </c>
    </row>
    <row r="936" spans="1:1" x14ac:dyDescent="0.25">
      <c r="A936" s="17" t="str">
        <f t="shared" si="14"/>
        <v xml:space="preserve"> </v>
      </c>
    </row>
    <row r="937" spans="1:1" x14ac:dyDescent="0.25">
      <c r="A937" s="17" t="str">
        <f t="shared" si="14"/>
        <v xml:space="preserve"> </v>
      </c>
    </row>
    <row r="938" spans="1:1" x14ac:dyDescent="0.25">
      <c r="A938" s="17" t="str">
        <f t="shared" si="14"/>
        <v xml:space="preserve"> </v>
      </c>
    </row>
    <row r="939" spans="1:1" x14ac:dyDescent="0.25">
      <c r="A939" s="17" t="str">
        <f t="shared" si="14"/>
        <v xml:space="preserve"> </v>
      </c>
    </row>
    <row r="940" spans="1:1" x14ac:dyDescent="0.25">
      <c r="A940" s="17" t="str">
        <f t="shared" si="14"/>
        <v xml:space="preserve"> </v>
      </c>
    </row>
    <row r="941" spans="1:1" x14ac:dyDescent="0.25">
      <c r="A941" s="17" t="str">
        <f t="shared" si="14"/>
        <v xml:space="preserve"> </v>
      </c>
    </row>
    <row r="942" spans="1:1" x14ac:dyDescent="0.25">
      <c r="A942" s="17" t="str">
        <f t="shared" si="14"/>
        <v xml:space="preserve"> </v>
      </c>
    </row>
    <row r="943" spans="1:1" x14ac:dyDescent="0.25">
      <c r="A943" s="17" t="str">
        <f t="shared" si="14"/>
        <v xml:space="preserve"> </v>
      </c>
    </row>
    <row r="944" spans="1:1" x14ac:dyDescent="0.25">
      <c r="A944" s="17" t="str">
        <f t="shared" si="14"/>
        <v xml:space="preserve"> </v>
      </c>
    </row>
    <row r="945" spans="1:1" x14ac:dyDescent="0.25">
      <c r="A945" s="17" t="str">
        <f t="shared" si="14"/>
        <v xml:space="preserve"> </v>
      </c>
    </row>
    <row r="946" spans="1:1" x14ac:dyDescent="0.25">
      <c r="A946" s="17" t="str">
        <f t="shared" si="14"/>
        <v xml:space="preserve"> </v>
      </c>
    </row>
    <row r="947" spans="1:1" x14ac:dyDescent="0.25">
      <c r="A947" s="17" t="str">
        <f t="shared" si="14"/>
        <v xml:space="preserve"> </v>
      </c>
    </row>
    <row r="948" spans="1:1" x14ac:dyDescent="0.25">
      <c r="A948" s="17" t="str">
        <f t="shared" si="14"/>
        <v xml:space="preserve"> </v>
      </c>
    </row>
    <row r="949" spans="1:1" x14ac:dyDescent="0.25">
      <c r="A949" s="17" t="str">
        <f t="shared" si="14"/>
        <v xml:space="preserve"> </v>
      </c>
    </row>
    <row r="950" spans="1:1" x14ac:dyDescent="0.25">
      <c r="A950" s="17" t="str">
        <f t="shared" si="14"/>
        <v xml:space="preserve"> </v>
      </c>
    </row>
    <row r="951" spans="1:1" x14ac:dyDescent="0.25">
      <c r="A951" s="17" t="str">
        <f t="shared" si="14"/>
        <v xml:space="preserve"> </v>
      </c>
    </row>
    <row r="952" spans="1:1" x14ac:dyDescent="0.25">
      <c r="A952" s="17" t="str">
        <f t="shared" si="14"/>
        <v xml:space="preserve"> </v>
      </c>
    </row>
    <row r="953" spans="1:1" x14ac:dyDescent="0.25">
      <c r="A953" s="17" t="str">
        <f t="shared" si="14"/>
        <v xml:space="preserve"> </v>
      </c>
    </row>
    <row r="954" spans="1:1" x14ac:dyDescent="0.25">
      <c r="A954" s="17" t="str">
        <f t="shared" si="14"/>
        <v xml:space="preserve"> </v>
      </c>
    </row>
    <row r="955" spans="1:1" x14ac:dyDescent="0.25">
      <c r="A955" s="17" t="str">
        <f t="shared" si="14"/>
        <v xml:space="preserve"> </v>
      </c>
    </row>
    <row r="956" spans="1:1" x14ac:dyDescent="0.25">
      <c r="A956" s="17" t="str">
        <f t="shared" si="14"/>
        <v xml:space="preserve"> </v>
      </c>
    </row>
    <row r="957" spans="1:1" x14ac:dyDescent="0.25">
      <c r="A957" s="17" t="str">
        <f t="shared" si="14"/>
        <v xml:space="preserve"> </v>
      </c>
    </row>
    <row r="958" spans="1:1" x14ac:dyDescent="0.25">
      <c r="A958" s="17" t="str">
        <f t="shared" si="14"/>
        <v xml:space="preserve"> </v>
      </c>
    </row>
    <row r="959" spans="1:1" x14ac:dyDescent="0.25">
      <c r="A959" s="17" t="str">
        <f t="shared" si="14"/>
        <v xml:space="preserve"> </v>
      </c>
    </row>
    <row r="960" spans="1:1" x14ac:dyDescent="0.25">
      <c r="A960" s="17" t="str">
        <f t="shared" si="14"/>
        <v xml:space="preserve"> </v>
      </c>
    </row>
    <row r="961" spans="1:1" x14ac:dyDescent="0.25">
      <c r="A961" s="17" t="str">
        <f t="shared" si="14"/>
        <v xml:space="preserve"> </v>
      </c>
    </row>
    <row r="962" spans="1:1" x14ac:dyDescent="0.25">
      <c r="A962" s="17" t="str">
        <f t="shared" si="14"/>
        <v xml:space="preserve"> </v>
      </c>
    </row>
    <row r="963" spans="1:1" x14ac:dyDescent="0.25">
      <c r="A963" s="17" t="str">
        <f t="shared" si="14"/>
        <v xml:space="preserve"> </v>
      </c>
    </row>
    <row r="964" spans="1:1" x14ac:dyDescent="0.25">
      <c r="A964" s="17" t="str">
        <f t="shared" si="14"/>
        <v xml:space="preserve"> </v>
      </c>
    </row>
    <row r="965" spans="1:1" x14ac:dyDescent="0.25">
      <c r="A965" s="17" t="str">
        <f t="shared" si="14"/>
        <v xml:space="preserve"> </v>
      </c>
    </row>
    <row r="966" spans="1:1" x14ac:dyDescent="0.25">
      <c r="A966" s="17" t="str">
        <f t="shared" si="14"/>
        <v xml:space="preserve"> </v>
      </c>
    </row>
    <row r="967" spans="1:1" x14ac:dyDescent="0.25">
      <c r="A967" s="17" t="str">
        <f t="shared" si="14"/>
        <v xml:space="preserve"> </v>
      </c>
    </row>
    <row r="968" spans="1:1" x14ac:dyDescent="0.25">
      <c r="A968" s="17" t="str">
        <f t="shared" si="14"/>
        <v xml:space="preserve"> </v>
      </c>
    </row>
    <row r="969" spans="1:1" x14ac:dyDescent="0.25">
      <c r="A969" s="17" t="str">
        <f t="shared" si="14"/>
        <v xml:space="preserve"> </v>
      </c>
    </row>
    <row r="970" spans="1:1" x14ac:dyDescent="0.25">
      <c r="A970" s="17" t="str">
        <f t="shared" ref="A970:A1006" si="15">CONCATENATE(B970," ",C970)</f>
        <v xml:space="preserve"> </v>
      </c>
    </row>
    <row r="971" spans="1:1" x14ac:dyDescent="0.25">
      <c r="A971" s="17" t="str">
        <f t="shared" si="15"/>
        <v xml:space="preserve"> </v>
      </c>
    </row>
    <row r="972" spans="1:1" x14ac:dyDescent="0.25">
      <c r="A972" s="17" t="str">
        <f t="shared" si="15"/>
        <v xml:space="preserve"> </v>
      </c>
    </row>
    <row r="973" spans="1:1" x14ac:dyDescent="0.25">
      <c r="A973" s="17" t="str">
        <f t="shared" si="15"/>
        <v xml:space="preserve"> </v>
      </c>
    </row>
    <row r="974" spans="1:1" x14ac:dyDescent="0.25">
      <c r="A974" s="17" t="str">
        <f t="shared" si="15"/>
        <v xml:space="preserve"> </v>
      </c>
    </row>
    <row r="975" spans="1:1" x14ac:dyDescent="0.25">
      <c r="A975" s="17" t="str">
        <f t="shared" si="15"/>
        <v xml:space="preserve"> </v>
      </c>
    </row>
    <row r="976" spans="1:1" x14ac:dyDescent="0.25">
      <c r="A976" s="17" t="str">
        <f t="shared" si="15"/>
        <v xml:space="preserve"> </v>
      </c>
    </row>
    <row r="977" spans="1:1" x14ac:dyDescent="0.25">
      <c r="A977" s="17" t="str">
        <f t="shared" si="15"/>
        <v xml:space="preserve"> </v>
      </c>
    </row>
    <row r="978" spans="1:1" x14ac:dyDescent="0.25">
      <c r="A978" s="17" t="str">
        <f t="shared" si="15"/>
        <v xml:space="preserve"> </v>
      </c>
    </row>
    <row r="979" spans="1:1" x14ac:dyDescent="0.25">
      <c r="A979" s="17" t="str">
        <f t="shared" si="15"/>
        <v xml:space="preserve"> </v>
      </c>
    </row>
    <row r="980" spans="1:1" x14ac:dyDescent="0.25">
      <c r="A980" s="17" t="str">
        <f t="shared" si="15"/>
        <v xml:space="preserve"> </v>
      </c>
    </row>
    <row r="981" spans="1:1" x14ac:dyDescent="0.25">
      <c r="A981" s="17" t="str">
        <f t="shared" si="15"/>
        <v xml:space="preserve"> </v>
      </c>
    </row>
    <row r="982" spans="1:1" x14ac:dyDescent="0.25">
      <c r="A982" s="17" t="str">
        <f t="shared" si="15"/>
        <v xml:space="preserve"> </v>
      </c>
    </row>
    <row r="983" spans="1:1" x14ac:dyDescent="0.25">
      <c r="A983" s="17" t="str">
        <f t="shared" si="15"/>
        <v xml:space="preserve"> </v>
      </c>
    </row>
    <row r="984" spans="1:1" x14ac:dyDescent="0.25">
      <c r="A984" s="17" t="str">
        <f t="shared" si="15"/>
        <v xml:space="preserve"> </v>
      </c>
    </row>
    <row r="985" spans="1:1" x14ac:dyDescent="0.25">
      <c r="A985" s="17" t="str">
        <f t="shared" si="15"/>
        <v xml:space="preserve"> </v>
      </c>
    </row>
    <row r="986" spans="1:1" x14ac:dyDescent="0.25">
      <c r="A986" s="17" t="str">
        <f t="shared" si="15"/>
        <v xml:space="preserve"> </v>
      </c>
    </row>
    <row r="987" spans="1:1" x14ac:dyDescent="0.25">
      <c r="A987" s="17" t="str">
        <f t="shared" si="15"/>
        <v xml:space="preserve"> </v>
      </c>
    </row>
    <row r="988" spans="1:1" x14ac:dyDescent="0.25">
      <c r="A988" s="17" t="str">
        <f t="shared" si="15"/>
        <v xml:space="preserve"> </v>
      </c>
    </row>
    <row r="989" spans="1:1" x14ac:dyDescent="0.25">
      <c r="A989" s="17" t="str">
        <f t="shared" si="15"/>
        <v xml:space="preserve"> </v>
      </c>
    </row>
    <row r="990" spans="1:1" x14ac:dyDescent="0.25">
      <c r="A990" s="17" t="str">
        <f t="shared" si="15"/>
        <v xml:space="preserve"> </v>
      </c>
    </row>
    <row r="991" spans="1:1" x14ac:dyDescent="0.25">
      <c r="A991" s="17" t="str">
        <f t="shared" si="15"/>
        <v xml:space="preserve"> </v>
      </c>
    </row>
    <row r="992" spans="1:1" x14ac:dyDescent="0.25">
      <c r="A992" s="17" t="str">
        <f t="shared" si="15"/>
        <v xml:space="preserve"> </v>
      </c>
    </row>
    <row r="993" spans="1:1" x14ac:dyDescent="0.25">
      <c r="A993" s="17" t="str">
        <f t="shared" si="15"/>
        <v xml:space="preserve"> </v>
      </c>
    </row>
    <row r="994" spans="1:1" x14ac:dyDescent="0.25">
      <c r="A994" s="17" t="str">
        <f t="shared" si="15"/>
        <v xml:space="preserve"> </v>
      </c>
    </row>
    <row r="995" spans="1:1" x14ac:dyDescent="0.25">
      <c r="A995" s="17" t="str">
        <f t="shared" si="15"/>
        <v xml:space="preserve"> </v>
      </c>
    </row>
    <row r="996" spans="1:1" x14ac:dyDescent="0.25">
      <c r="A996" s="17" t="str">
        <f t="shared" si="15"/>
        <v xml:space="preserve"> </v>
      </c>
    </row>
    <row r="997" spans="1:1" x14ac:dyDescent="0.25">
      <c r="A997" s="17" t="str">
        <f t="shared" si="15"/>
        <v xml:space="preserve"> </v>
      </c>
    </row>
    <row r="998" spans="1:1" x14ac:dyDescent="0.25">
      <c r="A998" s="17" t="str">
        <f t="shared" si="15"/>
        <v xml:space="preserve"> </v>
      </c>
    </row>
    <row r="999" spans="1:1" x14ac:dyDescent="0.25">
      <c r="A999" s="17" t="str">
        <f t="shared" si="15"/>
        <v xml:space="preserve"> </v>
      </c>
    </row>
    <row r="1000" spans="1:1" x14ac:dyDescent="0.25">
      <c r="A1000" s="17" t="str">
        <f t="shared" si="15"/>
        <v xml:space="preserve"> </v>
      </c>
    </row>
    <row r="1001" spans="1:1" x14ac:dyDescent="0.25">
      <c r="A1001" s="17" t="str">
        <f t="shared" si="15"/>
        <v xml:space="preserve"> </v>
      </c>
    </row>
    <row r="1002" spans="1:1" x14ac:dyDescent="0.25">
      <c r="A1002" s="17" t="str">
        <f t="shared" si="15"/>
        <v xml:space="preserve"> </v>
      </c>
    </row>
    <row r="1003" spans="1:1" x14ac:dyDescent="0.25">
      <c r="A1003" s="17" t="str">
        <f t="shared" si="15"/>
        <v xml:space="preserve"> </v>
      </c>
    </row>
    <row r="1004" spans="1:1" x14ac:dyDescent="0.25">
      <c r="A1004" s="17" t="str">
        <f t="shared" si="15"/>
        <v xml:space="preserve"> </v>
      </c>
    </row>
    <row r="1005" spans="1:1" x14ac:dyDescent="0.25">
      <c r="A1005" s="17" t="str">
        <f t="shared" si="15"/>
        <v xml:space="preserve"> </v>
      </c>
    </row>
    <row r="1006" spans="1:1" x14ac:dyDescent="0.25">
      <c r="A1006" s="17" t="str">
        <f t="shared" si="15"/>
        <v xml:space="preserve"> 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1"/>
  <sheetViews>
    <sheetView workbookViewId="0">
      <pane ySplit="1" topLeftCell="A2" activePane="bottomLeft" state="frozen"/>
      <selection pane="bottomLeft" activeCell="K19" sqref="K18:K19"/>
    </sheetView>
  </sheetViews>
  <sheetFormatPr baseColWidth="10" defaultRowHeight="15" x14ac:dyDescent="0.25"/>
  <cols>
    <col min="1" max="1" width="8.28515625" style="17" customWidth="1"/>
    <col min="2" max="2" width="35.7109375" style="17" customWidth="1"/>
    <col min="3" max="3" width="19.5703125" style="22" customWidth="1"/>
    <col min="4" max="4" width="16.7109375" style="26" customWidth="1"/>
    <col min="5" max="5" width="11.42578125" style="17"/>
    <col min="6" max="6" width="11.42578125" style="2"/>
  </cols>
  <sheetData>
    <row r="1" spans="1:15" x14ac:dyDescent="0.25">
      <c r="A1" s="17" t="s">
        <v>33</v>
      </c>
      <c r="B1" s="17" t="s">
        <v>30</v>
      </c>
      <c r="C1" s="17" t="s">
        <v>34</v>
      </c>
      <c r="D1" s="45" t="s">
        <v>98</v>
      </c>
      <c r="E1" s="17" t="s">
        <v>78</v>
      </c>
      <c r="I1" s="111" t="s">
        <v>96</v>
      </c>
      <c r="J1" s="111"/>
      <c r="K1" t="s">
        <v>52</v>
      </c>
      <c r="L1" t="s">
        <v>53</v>
      </c>
      <c r="M1" t="s">
        <v>55</v>
      </c>
      <c r="N1" t="s">
        <v>97</v>
      </c>
      <c r="O1">
        <f>COUNTA(A:A)</f>
        <v>4</v>
      </c>
    </row>
    <row r="2" spans="1:15" x14ac:dyDescent="0.25">
      <c r="A2" s="17" t="s">
        <v>103</v>
      </c>
      <c r="B2" s="17" t="s">
        <v>95</v>
      </c>
      <c r="C2" s="22">
        <v>41769</v>
      </c>
      <c r="D2" s="45">
        <v>21.7</v>
      </c>
      <c r="E2" s="17">
        <f>MONTH(C2)</f>
        <v>5</v>
      </c>
    </row>
    <row r="3" spans="1:15" x14ac:dyDescent="0.25">
      <c r="A3" s="2" t="s">
        <v>101</v>
      </c>
      <c r="B3" s="2" t="s">
        <v>95</v>
      </c>
      <c r="C3" s="82">
        <v>41769</v>
      </c>
      <c r="D3" s="26">
        <v>21.7</v>
      </c>
      <c r="E3" s="2">
        <f>MONTH(C3)</f>
        <v>5</v>
      </c>
    </row>
    <row r="4" spans="1:15" x14ac:dyDescent="0.25">
      <c r="A4" s="2" t="s">
        <v>100</v>
      </c>
      <c r="B4" s="2" t="s">
        <v>102</v>
      </c>
      <c r="C4" s="82">
        <v>41769</v>
      </c>
      <c r="D4" s="26">
        <v>32.549999999999997</v>
      </c>
      <c r="E4" s="2">
        <f>MONTH(C4)</f>
        <v>5</v>
      </c>
    </row>
    <row r="5" spans="1:15" x14ac:dyDescent="0.25">
      <c r="A5" s="2"/>
      <c r="B5" s="2"/>
      <c r="C5" s="82"/>
      <c r="E5" s="2"/>
    </row>
    <row r="6" spans="1:15" x14ac:dyDescent="0.25">
      <c r="A6" s="2"/>
      <c r="B6" s="2"/>
      <c r="C6" s="82"/>
      <c r="E6" s="2"/>
    </row>
    <row r="7" spans="1:15" x14ac:dyDescent="0.25">
      <c r="A7" s="2"/>
      <c r="B7" s="2"/>
      <c r="C7" s="2"/>
      <c r="E7" s="2"/>
    </row>
    <row r="8" spans="1:15" x14ac:dyDescent="0.25">
      <c r="A8" s="23"/>
      <c r="B8" s="23"/>
      <c r="C8" s="24"/>
      <c r="D8" s="25"/>
      <c r="E8" s="23"/>
    </row>
    <row r="9" spans="1:15" x14ac:dyDescent="0.25">
      <c r="A9" s="23"/>
      <c r="B9" s="23"/>
      <c r="C9" s="24"/>
      <c r="D9" s="25"/>
      <c r="E9" s="23"/>
      <c r="M9" s="39"/>
      <c r="N9" s="39"/>
    </row>
    <row r="10" spans="1:15" x14ac:dyDescent="0.25">
      <c r="A10" s="23"/>
      <c r="B10" s="23"/>
      <c r="C10" s="24"/>
      <c r="D10" s="25"/>
      <c r="E10" s="23"/>
    </row>
    <row r="11" spans="1:15" x14ac:dyDescent="0.25">
      <c r="A11" s="23"/>
      <c r="B11" s="23"/>
      <c r="C11" s="24"/>
      <c r="D11" s="25"/>
      <c r="E11" s="23"/>
    </row>
    <row r="12" spans="1:15" x14ac:dyDescent="0.25">
      <c r="A12" s="23"/>
      <c r="B12" s="23"/>
      <c r="C12" s="24"/>
      <c r="D12" s="25"/>
      <c r="E12" s="23"/>
    </row>
    <row r="13" spans="1:15" x14ac:dyDescent="0.25">
      <c r="A13" s="23"/>
      <c r="B13" s="23"/>
      <c r="C13" s="24"/>
      <c r="D13" s="25"/>
      <c r="E13" s="23"/>
      <c r="M13" s="56"/>
      <c r="N13" s="56"/>
    </row>
    <row r="14" spans="1:15" x14ac:dyDescent="0.25">
      <c r="A14" s="23"/>
      <c r="B14" s="23"/>
      <c r="C14" s="24"/>
      <c r="D14" s="25"/>
      <c r="E14" s="23"/>
      <c r="J14" s="10"/>
      <c r="M14" s="56"/>
      <c r="N14" s="56"/>
    </row>
    <row r="15" spans="1:15" x14ac:dyDescent="0.25">
      <c r="A15" s="23"/>
      <c r="B15" s="23"/>
      <c r="C15" s="24"/>
      <c r="D15" s="25"/>
      <c r="E15" s="23"/>
      <c r="M15" s="56"/>
      <c r="N15" s="56"/>
    </row>
    <row r="16" spans="1:15" x14ac:dyDescent="0.25">
      <c r="A16" s="23"/>
      <c r="B16" s="23"/>
      <c r="C16" s="24"/>
      <c r="D16" s="25"/>
      <c r="E16" s="23"/>
      <c r="M16" s="56"/>
      <c r="N16" s="56"/>
    </row>
    <row r="17" spans="1:14" x14ac:dyDescent="0.25">
      <c r="A17" s="23"/>
      <c r="B17" s="23"/>
      <c r="C17" s="24"/>
      <c r="D17" s="25"/>
      <c r="E17" s="23"/>
      <c r="M17" s="39"/>
      <c r="N17" s="39"/>
    </row>
    <row r="18" spans="1:14" x14ac:dyDescent="0.25">
      <c r="A18" s="23"/>
      <c r="B18" s="23"/>
      <c r="C18" s="24"/>
      <c r="D18" s="25"/>
      <c r="E18" s="23"/>
    </row>
    <row r="19" spans="1:14" x14ac:dyDescent="0.25">
      <c r="A19" s="23"/>
      <c r="B19" s="23"/>
      <c r="C19" s="24"/>
      <c r="D19" s="83"/>
      <c r="E19" s="23"/>
    </row>
    <row r="20" spans="1:14" x14ac:dyDescent="0.25">
      <c r="A20" s="23"/>
      <c r="B20" s="23"/>
      <c r="C20" s="24"/>
      <c r="D20" s="25"/>
    </row>
    <row r="21" spans="1:14" x14ac:dyDescent="0.25">
      <c r="A21" s="23"/>
      <c r="B21" s="23"/>
      <c r="C21" s="24"/>
      <c r="D21" s="25"/>
    </row>
  </sheetData>
  <mergeCells count="1">
    <mergeCell ref="I1:J1"/>
  </mergeCells>
  <hyperlinks>
    <hyperlink ref="I1:J1" location="'Tableau de Bord'!A1" display="Tableu de bord"/>
    <hyperlink ref="K1" location="FACTURE!A1" display="Facture"/>
    <hyperlink ref="L1" location="STOCK!A1" display="Stock"/>
    <hyperlink ref="M1" location="Client!A1" display="clients"/>
    <hyperlink ref="N1" location="Paramettre!A1" display="Paramettre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-0.249977111117893"/>
  </sheetPr>
  <dimension ref="A1:K6"/>
  <sheetViews>
    <sheetView workbookViewId="0">
      <selection activeCell="D2" sqref="D2"/>
    </sheetView>
  </sheetViews>
  <sheetFormatPr baseColWidth="10" defaultRowHeight="15" x14ac:dyDescent="0.25"/>
  <cols>
    <col min="1" max="1" width="11.42578125" style="30"/>
    <col min="2" max="3" width="11.42578125" style="17"/>
  </cols>
  <sheetData>
    <row r="1" spans="1:11" ht="30.75" thickBot="1" x14ac:dyDescent="0.3">
      <c r="A1" s="31" t="s">
        <v>82</v>
      </c>
      <c r="B1" s="32" t="s">
        <v>20</v>
      </c>
      <c r="C1" s="33" t="s">
        <v>83</v>
      </c>
      <c r="D1" s="32" t="s">
        <v>33</v>
      </c>
      <c r="J1" s="112" t="s">
        <v>51</v>
      </c>
      <c r="K1" s="113"/>
    </row>
    <row r="2" spans="1:11" ht="15.75" thickBot="1" x14ac:dyDescent="0.3">
      <c r="A2" s="30">
        <v>8.5000000000000006E-2</v>
      </c>
      <c r="B2" s="35">
        <f>COUNTA('Historique factures'!A:A)</f>
        <v>4</v>
      </c>
      <c r="C2" s="36" t="s">
        <v>84</v>
      </c>
      <c r="D2" s="37" t="str">
        <f>CONCATENATE(C2,"/",B2)</f>
        <v>EPF/4</v>
      </c>
      <c r="J2" s="102" t="s">
        <v>96</v>
      </c>
      <c r="K2" s="102"/>
    </row>
    <row r="3" spans="1:11" x14ac:dyDescent="0.25">
      <c r="A3" s="30">
        <v>5.5E-2</v>
      </c>
      <c r="J3" s="99" t="s">
        <v>53</v>
      </c>
      <c r="K3" s="99"/>
    </row>
    <row r="4" spans="1:11" x14ac:dyDescent="0.25">
      <c r="A4" s="30">
        <v>0.19600000000000001</v>
      </c>
      <c r="J4" s="99" t="s">
        <v>54</v>
      </c>
      <c r="K4" s="99"/>
    </row>
    <row r="5" spans="1:11" x14ac:dyDescent="0.25">
      <c r="A5" s="30">
        <v>0</v>
      </c>
      <c r="J5" s="99" t="s">
        <v>55</v>
      </c>
      <c r="K5" s="99"/>
    </row>
    <row r="6" spans="1:11" x14ac:dyDescent="0.25">
      <c r="J6" s="99" t="s">
        <v>52</v>
      </c>
      <c r="K6" s="99"/>
    </row>
  </sheetData>
  <mergeCells count="6">
    <mergeCell ref="J6:K6"/>
    <mergeCell ref="J1:K1"/>
    <mergeCell ref="J2:K2"/>
    <mergeCell ref="J3:K3"/>
    <mergeCell ref="J4:K4"/>
    <mergeCell ref="J5:K5"/>
  </mergeCells>
  <hyperlinks>
    <hyperlink ref="J3:K3" location="STOCK!A1" display="Stock"/>
    <hyperlink ref="J4:K4" location="'Historique factures'!A1" display="Historique"/>
    <hyperlink ref="J5:K5" location="Client!A1" display="clients"/>
    <hyperlink ref="J6:K6" location="FACTURE!A1" display="Facture"/>
    <hyperlink ref="J2:K2" location="'Tableau de Bord'!A1" display="Tableu de bord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Tableau de Bord</vt:lpstr>
      <vt:lpstr>FACTURE</vt:lpstr>
      <vt:lpstr>STOCK</vt:lpstr>
      <vt:lpstr>Client</vt:lpstr>
      <vt:lpstr>Historique factures</vt:lpstr>
      <vt:lpstr>Paramettre</vt:lpstr>
      <vt:lpstr>FACTURE!Zone_d_impression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Guy Blancher</cp:lastModifiedBy>
  <cp:lastPrinted>2014-05-10T23:34:13Z</cp:lastPrinted>
  <dcterms:created xsi:type="dcterms:W3CDTF">2014-05-06T12:54:49Z</dcterms:created>
  <dcterms:modified xsi:type="dcterms:W3CDTF">2014-05-12T12:08:32Z</dcterms:modified>
</cp:coreProperties>
</file>