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05" windowHeight="9675" activeTab="1"/>
  </bookViews>
  <sheets>
    <sheet name="Inventaire" sheetId="1" r:id="rId1"/>
    <sheet name="Changelog" sheetId="2" r:id="rId2"/>
    <sheet name="Feuil3" sheetId="3" r:id="rId3"/>
  </sheets>
  <definedNames>
    <definedName name="_4210_48p">Inventaire!#REF!</definedName>
    <definedName name="_4210_52p">Inventaire!#REF!</definedName>
    <definedName name="_77XX">Inventaire!#REF!</definedName>
    <definedName name="A3100_48p">Inventaire!#REF!</definedName>
    <definedName name="A3610_28p">Inventaire!#REF!</definedName>
    <definedName name="A5500_24G_EI">Inventaire!#REF!</definedName>
    <definedName name="A5500_24G_EI_SFP">Inventaire!#REF!</definedName>
    <definedName name="A5500_24G_SI">Inventaire!#REF!</definedName>
    <definedName name="Liste">Inventaire!$C$4:$C$16</definedName>
    <definedName name="Modèle">Inventaire!#REF!</definedName>
    <definedName name="S5500_28_EI">Inventaire!#REF!</definedName>
    <definedName name="S5500_28_EI_PWR">Inventaire!#REF!</definedName>
    <definedName name="S5500_28_SI">Inventaire!#REF!</definedName>
  </definedNames>
  <calcPr calcId="152511"/>
</workbook>
</file>

<file path=xl/calcChain.xml><?xml version="1.0" encoding="utf-8"?>
<calcChain xmlns="http://schemas.openxmlformats.org/spreadsheetml/2006/main">
  <c r="I3" i="2" l="1"/>
  <c r="J3" i="2" s="1"/>
  <c r="H3" i="2"/>
  <c r="E42" i="1"/>
  <c r="E39" i="1" l="1"/>
  <c r="D44" i="1"/>
  <c r="O6" i="1"/>
  <c r="O7" i="1"/>
  <c r="O8" i="1"/>
  <c r="O9" i="1"/>
  <c r="O10" i="1"/>
  <c r="O12" i="1"/>
  <c r="O13" i="1"/>
  <c r="O14" i="1"/>
  <c r="O15" i="1"/>
  <c r="O16" i="1"/>
  <c r="O5" i="1"/>
  <c r="O4" i="1"/>
  <c r="F42" i="1"/>
  <c r="D40" i="1"/>
  <c r="F39" i="1" l="1"/>
  <c r="F8" i="3"/>
  <c r="D8" i="3"/>
  <c r="D46" i="1"/>
  <c r="K3" i="2" l="1"/>
  <c r="O11" i="1" l="1"/>
  <c r="C40" i="1"/>
  <c r="C42" i="1"/>
</calcChain>
</file>

<file path=xl/sharedStrings.xml><?xml version="1.0" encoding="utf-8"?>
<sst xmlns="http://schemas.openxmlformats.org/spreadsheetml/2006/main" count="55" uniqueCount="32">
  <si>
    <t>Modèle</t>
  </si>
  <si>
    <t>Quantité</t>
  </si>
  <si>
    <t>A5500 24G SI</t>
  </si>
  <si>
    <t>A5500 24G EI</t>
  </si>
  <si>
    <t>A5500 24G EI SFP</t>
  </si>
  <si>
    <t>4210 48p</t>
  </si>
  <si>
    <t>4210 52p</t>
  </si>
  <si>
    <t>A3100 48p</t>
  </si>
  <si>
    <t>A3610 28p</t>
  </si>
  <si>
    <t>77XX</t>
  </si>
  <si>
    <t>S5500 28 EI</t>
  </si>
  <si>
    <t>S5500 28 EI PWR</t>
  </si>
  <si>
    <t>S5500 28 SI</t>
  </si>
  <si>
    <t>N°</t>
  </si>
  <si>
    <t>Date</t>
  </si>
  <si>
    <t>Opération</t>
  </si>
  <si>
    <t>Raison</t>
  </si>
  <si>
    <t>Nombre</t>
  </si>
  <si>
    <t>Réapprovisionnement</t>
  </si>
  <si>
    <t>Exemple</t>
  </si>
  <si>
    <t>Récap opération</t>
  </si>
  <si>
    <t>Quantité actuel</t>
  </si>
  <si>
    <t>Quantité après opération</t>
  </si>
  <si>
    <t xml:space="preserve">Nouveau Stock </t>
  </si>
  <si>
    <t>Formules</t>
  </si>
  <si>
    <t>qte actuelle</t>
  </si>
  <si>
    <t>qte apres op</t>
  </si>
  <si>
    <t>Suppression</t>
  </si>
  <si>
    <t>Ajout</t>
  </si>
  <si>
    <t>Ajout de 1   A3100 48p</t>
  </si>
  <si>
    <t>Ajout de 2   A3100 48p</t>
  </si>
  <si>
    <t>Suppression de 3  A3100 48p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</si>
</sst>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 applyAlignment="1"/>
    <xf numFmtId="0" fontId="0" fillId="0" borderId="0" xfId="0" applyBorder="1" applyAlignment="1"/>
    <xf numFmtId="0" fontId="0" fillId="0" borderId="0" xfId="0" applyAlignmen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1" fillId="0" borderId="0" xfId="0" applyFont="1"/>
    <xf numFmtId="0" fontId="0" fillId="2" borderId="8" xfId="0" applyFill="1" applyBorder="1"/>
    <xf numFmtId="0" fontId="0" fillId="2" borderId="9" xfId="0" applyFill="1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2" borderId="5" xfId="0" applyFill="1" applyBorder="1"/>
    <xf numFmtId="0" fontId="0" fillId="0" borderId="10" xfId="0" applyBorder="1"/>
    <xf numFmtId="0" fontId="0" fillId="0" borderId="12" xfId="0" applyBorder="1"/>
    <xf numFmtId="14" fontId="0" fillId="2" borderId="9" xfId="0" applyNumberFormat="1" applyFill="1" applyBorder="1" applyAlignment="1">
      <alignment horizontal="center"/>
    </xf>
    <xf numFmtId="0" fontId="0" fillId="2" borderId="9" xfId="0" applyFill="1" applyBorder="1" applyAlignment="1">
      <alignment horizontal="right"/>
    </xf>
    <xf numFmtId="0" fontId="0" fillId="0" borderId="6" xfId="0" applyBorder="1" applyAlignment="1">
      <alignment horizontal="center"/>
    </xf>
    <xf numFmtId="0" fontId="0" fillId="0" borderId="8" xfId="0" applyFill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Fill="1" applyBorder="1"/>
    <xf numFmtId="14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left"/>
    </xf>
    <xf numFmtId="0" fontId="0" fillId="2" borderId="8" xfId="0" applyFill="1" applyBorder="1" applyAlignment="1">
      <alignment horizontal="center"/>
    </xf>
    <xf numFmtId="0" fontId="0" fillId="0" borderId="8" xfId="0" applyFill="1" applyBorder="1" applyAlignment="1">
      <alignment horizontal="center"/>
    </xf>
  </cellXfs>
  <cellStyles count="1">
    <cellStyle name="Normal" xfId="0" builtinId="0"/>
  </cellStyles>
  <dxfs count="8">
    <dxf>
      <fill>
        <patternFill patternType="solid">
          <bgColor rgb="FF00B050"/>
        </patternFill>
      </fill>
    </dxf>
    <dxf>
      <fill>
        <patternFill>
          <bgColor rgb="FF92D050"/>
        </patternFill>
      </fill>
    </dxf>
    <dxf>
      <fill>
        <patternFill patternType="solid">
          <bgColor rgb="FF00B050"/>
        </patternFill>
      </fill>
    </dxf>
    <dxf>
      <fill>
        <patternFill>
          <bgColor rgb="FF92D050"/>
        </patternFill>
      </fill>
    </dxf>
    <dxf>
      <fill>
        <patternFill patternType="solid">
          <bgColor rgb="FF00B050"/>
        </patternFill>
      </fill>
    </dxf>
    <dxf>
      <fill>
        <patternFill>
          <bgColor rgb="FF92D050"/>
        </patternFill>
      </fill>
    </dxf>
    <dxf>
      <fill>
        <patternFill patternType="solid">
          <bgColor rgb="FF00B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B050"/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1038225</xdr:colOff>
      <xdr:row>3</xdr:row>
      <xdr:rowOff>57149</xdr:rowOff>
    </xdr:from>
    <xdr:to>
      <xdr:col>5</xdr:col>
      <xdr:colOff>647700</xdr:colOff>
      <xdr:row>3</xdr:row>
      <xdr:rowOff>247648</xdr:rowOff>
    </xdr:to>
    <xdr:sp macro="[0]!ValiderLaModif" textlink="">
      <xdr:nvSpPr>
        <xdr:cNvPr id="2" name="ZoneTexte 1"/>
        <xdr:cNvSpPr txBox="1"/>
      </xdr:nvSpPr>
      <xdr:spPr>
        <a:xfrm>
          <a:off x="3486150" y="628649"/>
          <a:ext cx="1495425" cy="1904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 la modif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R46"/>
  <sheetViews>
    <sheetView workbookViewId="0">
      <selection activeCell="C12" sqref="C12:D12"/>
    </sheetView>
  </sheetViews>
  <sheetFormatPr baseColWidth="10" defaultRowHeight="15" x14ac:dyDescent="0.25"/>
  <cols>
    <col min="3" max="3" width="19" customWidth="1"/>
    <col min="4" max="4" width="19" style="30" customWidth="1"/>
  </cols>
  <sheetData>
    <row r="2" spans="1:18" x14ac:dyDescent="0.25">
      <c r="A2" s="3"/>
      <c r="B2" s="3"/>
    </row>
    <row r="3" spans="1:18" x14ac:dyDescent="0.25">
      <c r="A3" s="3"/>
      <c r="B3" s="3"/>
      <c r="C3" s="18" t="s">
        <v>0</v>
      </c>
      <c r="D3" s="33" t="s">
        <v>1</v>
      </c>
      <c r="M3" s="20" t="s">
        <v>0</v>
      </c>
      <c r="N3" s="21"/>
      <c r="O3" s="22" t="s">
        <v>1</v>
      </c>
      <c r="P3" s="23"/>
    </row>
    <row r="4" spans="1:18" x14ac:dyDescent="0.25">
      <c r="A4" s="3"/>
      <c r="B4" s="3"/>
      <c r="C4" s="35" t="s">
        <v>10</v>
      </c>
      <c r="D4" s="34">
        <v>3</v>
      </c>
      <c r="K4" s="11"/>
      <c r="L4" s="11"/>
      <c r="M4" s="24" t="s">
        <v>10</v>
      </c>
      <c r="N4" s="25"/>
      <c r="O4" s="20">
        <f>IF(ISERROR(VLOOKUP(C4,Changelog!$D$5:'Changelog'!$D$248,1,0)=C4),D4,VLOOKUP(C4,Changelog!$D$5:'Changelog'!$J$248,7,0))</f>
        <v>3</v>
      </c>
      <c r="P4" s="21"/>
    </row>
    <row r="5" spans="1:18" x14ac:dyDescent="0.25">
      <c r="A5" s="3"/>
      <c r="B5" s="3"/>
      <c r="C5" s="35" t="s">
        <v>11</v>
      </c>
      <c r="D5" s="34">
        <v>2</v>
      </c>
      <c r="K5" s="11"/>
      <c r="L5" s="11"/>
      <c r="M5" s="20" t="s">
        <v>11</v>
      </c>
      <c r="N5" s="21"/>
      <c r="O5" s="20">
        <f>IF(ISERROR(VLOOKUP(C5,Changelog!$D$5:'Changelog'!$D$248,1,0)=C5),D5,VLOOKUP(C5,Changelog!$D$5:'Changelog'!$J$248,7,0))</f>
        <v>2</v>
      </c>
      <c r="P5" s="21"/>
    </row>
    <row r="6" spans="1:18" x14ac:dyDescent="0.25">
      <c r="A6" s="3"/>
      <c r="B6" s="3"/>
      <c r="C6" s="35" t="s">
        <v>12</v>
      </c>
      <c r="D6" s="34">
        <v>1</v>
      </c>
      <c r="K6" s="11"/>
      <c r="L6" s="11"/>
      <c r="M6" s="20" t="s">
        <v>12</v>
      </c>
      <c r="N6" s="21"/>
      <c r="O6" s="20">
        <f>IF(ISERROR(VLOOKUP(C6,Changelog!$D$5:'Changelog'!$D$248,1,0)=C6),D6,VLOOKUP(C6,Changelog!$D$5:'Changelog'!$J$248,7,0))</f>
        <v>1</v>
      </c>
      <c r="P6" s="21"/>
    </row>
    <row r="7" spans="1:18" x14ac:dyDescent="0.25">
      <c r="A7" s="3"/>
      <c r="B7" s="3"/>
      <c r="C7" s="35" t="s">
        <v>2</v>
      </c>
      <c r="D7" s="34">
        <v>3</v>
      </c>
      <c r="K7" s="11"/>
      <c r="L7" s="11"/>
      <c r="M7" s="24" t="s">
        <v>2</v>
      </c>
      <c r="N7" s="25"/>
      <c r="O7" s="20">
        <f>IF(ISERROR(VLOOKUP(C7,Changelog!$D$5:'Changelog'!$D$248,1,0)=C7),D7,VLOOKUP(C7,Changelog!$D$5:'Changelog'!$J$248,7,0))</f>
        <v>3</v>
      </c>
      <c r="P7" s="21"/>
    </row>
    <row r="8" spans="1:18" x14ac:dyDescent="0.25">
      <c r="A8" s="3"/>
      <c r="B8" s="3"/>
      <c r="C8" s="35" t="s">
        <v>3</v>
      </c>
      <c r="D8" s="34">
        <v>12</v>
      </c>
      <c r="K8" s="11"/>
      <c r="L8" s="11"/>
      <c r="M8" s="20" t="s">
        <v>3</v>
      </c>
      <c r="N8" s="21"/>
      <c r="O8" s="20">
        <f>IF(ISERROR(VLOOKUP(C8,Changelog!$D$5:'Changelog'!$D$248,1,0)=C8),D8,VLOOKUP(C8,Changelog!$D$5:'Changelog'!$J$248,7,0))</f>
        <v>12</v>
      </c>
      <c r="P8" s="21"/>
    </row>
    <row r="9" spans="1:18" x14ac:dyDescent="0.25">
      <c r="A9" s="1"/>
      <c r="B9" s="2"/>
      <c r="C9" s="35" t="s">
        <v>4</v>
      </c>
      <c r="D9" s="34">
        <v>6</v>
      </c>
      <c r="K9" s="11"/>
      <c r="L9" s="11"/>
      <c r="M9" s="24" t="s">
        <v>4</v>
      </c>
      <c r="N9" s="25"/>
      <c r="O9" s="20">
        <f>IF(ISERROR(VLOOKUP(C9,Changelog!$D$5:'Changelog'!$D$248,1,0)=C9),D9,VLOOKUP(C9,Changelog!$D$5:'Changelog'!$J$248,7,0))</f>
        <v>6</v>
      </c>
      <c r="P9" s="21"/>
    </row>
    <row r="10" spans="1:18" x14ac:dyDescent="0.25">
      <c r="A10" s="1"/>
      <c r="B10" s="2"/>
      <c r="C10" s="35" t="s">
        <v>5</v>
      </c>
      <c r="D10" s="34">
        <v>1</v>
      </c>
      <c r="K10" s="11"/>
      <c r="L10" s="11"/>
      <c r="M10" s="20" t="s">
        <v>5</v>
      </c>
      <c r="N10" s="21"/>
      <c r="O10" s="20">
        <f>IF(ISERROR(VLOOKUP(C10,Changelog!$D$5:'Changelog'!$D$248,1,0)=C10),D10,VLOOKUP(C10,Changelog!$D$5:'Changelog'!$J$248,7,0))</f>
        <v>1</v>
      </c>
      <c r="P10" s="21"/>
    </row>
    <row r="11" spans="1:18" x14ac:dyDescent="0.25">
      <c r="A11" s="1"/>
      <c r="B11" s="2"/>
      <c r="C11" s="35" t="s">
        <v>6</v>
      </c>
      <c r="D11" s="34">
        <v>2</v>
      </c>
      <c r="K11" s="11"/>
      <c r="L11" s="11"/>
      <c r="M11" s="24" t="s">
        <v>6</v>
      </c>
      <c r="N11" s="25"/>
      <c r="O11" s="20">
        <f>IF(ISERROR(VLOOKUP(C11,Changelog!$D$5:'Changelog'!$D$248,1,0)=C11),D11,VLOOKUP(C11,Changelog!$D$5:'Changelog'!$J$248,7,0))</f>
        <v>2</v>
      </c>
      <c r="P11" s="21"/>
    </row>
    <row r="12" spans="1:18" x14ac:dyDescent="0.25">
      <c r="A12" s="1"/>
      <c r="B12" s="2"/>
      <c r="C12" s="35" t="s">
        <v>7</v>
      </c>
      <c r="D12" s="34">
        <v>4</v>
      </c>
      <c r="K12" s="11"/>
      <c r="L12" s="11"/>
      <c r="M12" s="20" t="s">
        <v>7</v>
      </c>
      <c r="N12" s="21"/>
      <c r="O12" s="20">
        <f>IF(ISERROR(VLOOKUP(C12,Changelog!$D$5:'Changelog'!$D$248,1,0)=C12),D12,VLOOKUP(C12,Changelog!$D$5:'Changelog'!$J$248,7,0))</f>
        <v>5</v>
      </c>
      <c r="P12" s="21"/>
    </row>
    <row r="13" spans="1:18" x14ac:dyDescent="0.25">
      <c r="A13" s="1"/>
      <c r="B13" s="2"/>
      <c r="C13" s="35" t="s">
        <v>8</v>
      </c>
      <c r="D13" s="34">
        <v>3</v>
      </c>
      <c r="K13" s="11"/>
      <c r="L13" s="11"/>
      <c r="M13" s="24" t="s">
        <v>8</v>
      </c>
      <c r="N13" s="25"/>
      <c r="O13" s="20">
        <f>IF(ISERROR(VLOOKUP(C13,Changelog!$D$5:'Changelog'!$D$248,1,0)=C13),D13,VLOOKUP(C13,Changelog!$D$5:'Changelog'!$J$248,7,0))</f>
        <v>3</v>
      </c>
      <c r="P13" s="21"/>
    </row>
    <row r="14" spans="1:18" x14ac:dyDescent="0.25">
      <c r="A14" s="1"/>
      <c r="B14" s="2"/>
      <c r="C14" s="35">
        <v>7700</v>
      </c>
      <c r="D14" s="34">
        <v>2</v>
      </c>
      <c r="K14" s="11"/>
      <c r="L14" s="11"/>
      <c r="M14" s="20">
        <v>7700</v>
      </c>
      <c r="N14" s="21"/>
      <c r="O14" s="20">
        <f>IF(ISERROR(VLOOKUP(C14,Changelog!$D$5:'Changelog'!$D$248,1,0)=C14),D14,VLOOKUP(C14,Changelog!$D$5:'Changelog'!$J$248,7,0))</f>
        <v>2</v>
      </c>
      <c r="P14" s="21"/>
    </row>
    <row r="15" spans="1:18" x14ac:dyDescent="0.25">
      <c r="A15" s="1"/>
      <c r="B15" s="2"/>
      <c r="C15" s="35">
        <v>7750</v>
      </c>
      <c r="D15" s="34">
        <v>1</v>
      </c>
      <c r="K15" s="11"/>
      <c r="L15" s="11"/>
      <c r="M15" s="24">
        <v>7750</v>
      </c>
      <c r="N15" s="25"/>
      <c r="O15" s="20">
        <f>IF(ISERROR(VLOOKUP(C15,Changelog!$D$5:'Changelog'!$D$248,1,0)=C15),D15,VLOOKUP(C15,Changelog!$D$5:'Changelog'!$J$248,7,0))</f>
        <v>1</v>
      </c>
      <c r="P15" s="21"/>
    </row>
    <row r="16" spans="1:18" x14ac:dyDescent="0.25">
      <c r="A16" s="1"/>
      <c r="B16" s="2"/>
      <c r="C16" s="35" t="s">
        <v>9</v>
      </c>
      <c r="D16" s="34">
        <v>1</v>
      </c>
      <c r="K16" s="11"/>
      <c r="L16" s="11"/>
      <c r="M16" s="20" t="s">
        <v>9</v>
      </c>
      <c r="N16" s="21"/>
      <c r="O16" s="20">
        <f>IF(ISERROR(VLOOKUP(C16,Changelog!$D$5:'Changelog'!$D$248,1,0)=C16),D16,VLOOKUP(C16,Changelog!$D$5:'Changelog'!$J$248,7,0))</f>
        <v>1</v>
      </c>
      <c r="P16" s="21"/>
      <c r="Q16" s="2"/>
      <c r="R16" s="2"/>
    </row>
    <row r="17" spans="1:18" x14ac:dyDescent="0.25">
      <c r="A17" s="1"/>
      <c r="B17" s="2"/>
      <c r="C17" s="2"/>
      <c r="D17" s="31"/>
      <c r="O17" s="11"/>
      <c r="P17" s="11"/>
      <c r="Q17" s="2"/>
      <c r="R17" s="2"/>
    </row>
    <row r="18" spans="1:18" x14ac:dyDescent="0.25">
      <c r="A18" s="1"/>
      <c r="B18" s="2"/>
      <c r="C18" s="2"/>
      <c r="D18" s="31"/>
      <c r="E18" s="2"/>
      <c r="F18" s="2"/>
      <c r="G18" s="2"/>
      <c r="O18" s="11"/>
      <c r="P18" s="11"/>
      <c r="Q18" s="2"/>
      <c r="R18" s="2"/>
    </row>
    <row r="19" spans="1:18" x14ac:dyDescent="0.25">
      <c r="A19" s="2"/>
      <c r="B19" s="2"/>
      <c r="C19" s="2"/>
      <c r="D19" s="31"/>
      <c r="E19" s="2"/>
      <c r="F19" s="2"/>
      <c r="G19" s="2"/>
      <c r="O19" s="11"/>
      <c r="P19" s="11"/>
      <c r="Q19" s="2"/>
      <c r="R19" s="2"/>
    </row>
    <row r="20" spans="1:18" x14ac:dyDescent="0.25">
      <c r="A20" s="2"/>
      <c r="B20" s="2"/>
      <c r="C20" s="2"/>
      <c r="D20" s="31"/>
      <c r="E20" s="2"/>
      <c r="F20" s="2"/>
      <c r="G20" s="2"/>
      <c r="O20" s="11"/>
      <c r="P20" s="11"/>
      <c r="Q20" s="2"/>
      <c r="R20" s="2"/>
    </row>
    <row r="21" spans="1:18" x14ac:dyDescent="0.25">
      <c r="A21" s="2"/>
      <c r="B21" s="2"/>
      <c r="C21" s="2"/>
      <c r="D21" s="31"/>
      <c r="E21" s="2"/>
      <c r="F21" s="2"/>
      <c r="G21" s="2"/>
      <c r="O21" s="11"/>
      <c r="P21" s="11"/>
      <c r="Q21" s="2"/>
      <c r="R21" s="2"/>
    </row>
    <row r="22" spans="1:18" x14ac:dyDescent="0.25">
      <c r="A22" s="2"/>
      <c r="B22" s="2"/>
      <c r="C22" s="2"/>
      <c r="D22" s="31"/>
      <c r="E22" s="2"/>
      <c r="F22" s="2"/>
      <c r="G22" s="2"/>
      <c r="O22" s="11"/>
      <c r="P22" s="11"/>
      <c r="Q22" s="2"/>
      <c r="R22" s="2"/>
    </row>
    <row r="23" spans="1:18" x14ac:dyDescent="0.25">
      <c r="A23" s="2"/>
      <c r="B23" s="2"/>
      <c r="C23" s="2"/>
      <c r="D23" s="31"/>
      <c r="E23" s="2"/>
      <c r="F23" s="2"/>
      <c r="G23" s="2"/>
      <c r="O23" s="11"/>
      <c r="P23" s="11"/>
      <c r="Q23" s="2"/>
      <c r="R23" s="2"/>
    </row>
    <row r="24" spans="1:18" x14ac:dyDescent="0.25">
      <c r="A24" s="2"/>
      <c r="B24" s="2"/>
      <c r="C24" s="2"/>
      <c r="D24" s="31"/>
      <c r="E24" s="2"/>
      <c r="F24" s="2"/>
      <c r="G24" s="2"/>
      <c r="O24" s="11"/>
      <c r="P24" s="11"/>
      <c r="Q24" s="2"/>
      <c r="R24" s="2"/>
    </row>
    <row r="25" spans="1:18" x14ac:dyDescent="0.25">
      <c r="A25" s="2"/>
      <c r="B25" s="2"/>
      <c r="C25" s="2"/>
      <c r="D25" s="31"/>
      <c r="E25" s="2"/>
      <c r="F25" s="2"/>
      <c r="G25" s="2"/>
      <c r="M25" s="2"/>
      <c r="N25" s="2"/>
      <c r="O25" s="2"/>
      <c r="P25" s="2"/>
      <c r="Q25" s="2"/>
      <c r="R25" s="2"/>
    </row>
    <row r="26" spans="1:18" x14ac:dyDescent="0.25">
      <c r="A26" s="2"/>
      <c r="B26" s="2"/>
      <c r="C26" s="2"/>
      <c r="D26" s="31"/>
      <c r="E26" s="2"/>
      <c r="F26" s="2"/>
      <c r="G26" s="2"/>
      <c r="M26" s="2"/>
      <c r="N26" s="2"/>
      <c r="O26" s="2"/>
      <c r="P26" s="2"/>
      <c r="Q26" s="2"/>
      <c r="R26" s="2"/>
    </row>
    <row r="27" spans="1:18" x14ac:dyDescent="0.25">
      <c r="A27" s="2"/>
      <c r="B27" s="2"/>
      <c r="M27" s="2"/>
      <c r="N27" s="2"/>
      <c r="O27" s="2"/>
      <c r="P27" s="2"/>
      <c r="Q27" s="2"/>
      <c r="R27" s="2"/>
    </row>
    <row r="28" spans="1:18" x14ac:dyDescent="0.25">
      <c r="A28" s="2"/>
      <c r="B28" s="2"/>
      <c r="M28" s="2"/>
      <c r="N28" s="2"/>
      <c r="O28" s="2"/>
      <c r="P28" s="2"/>
      <c r="Q28" s="2"/>
      <c r="R28" s="2"/>
    </row>
    <row r="29" spans="1:18" x14ac:dyDescent="0.25">
      <c r="A29" s="2"/>
      <c r="B29" s="2"/>
      <c r="M29" s="2"/>
      <c r="N29" s="2"/>
      <c r="O29" s="2"/>
      <c r="P29" s="2"/>
      <c r="Q29" s="11"/>
      <c r="R29" s="11"/>
    </row>
    <row r="30" spans="1:18" x14ac:dyDescent="0.25">
      <c r="M30" s="2"/>
      <c r="N30" s="2"/>
      <c r="O30" s="2"/>
      <c r="P30" s="2"/>
    </row>
    <row r="31" spans="1:18" x14ac:dyDescent="0.25">
      <c r="M31" s="2"/>
      <c r="N31" s="2"/>
      <c r="O31" s="2"/>
      <c r="P31" s="2"/>
    </row>
    <row r="32" spans="1:18" x14ac:dyDescent="0.25">
      <c r="M32" s="2"/>
      <c r="N32" s="2"/>
      <c r="O32" s="2"/>
      <c r="P32" s="2"/>
    </row>
    <row r="33" spans="3:16" x14ac:dyDescent="0.25">
      <c r="M33" s="2"/>
      <c r="N33" s="2"/>
      <c r="O33" s="2"/>
      <c r="P33" s="2"/>
    </row>
    <row r="34" spans="3:16" x14ac:dyDescent="0.25">
      <c r="M34" s="2"/>
      <c r="N34" s="2"/>
      <c r="O34" s="2"/>
      <c r="P34" s="2"/>
    </row>
    <row r="35" spans="3:16" x14ac:dyDescent="0.25">
      <c r="M35" s="2"/>
      <c r="N35" s="2"/>
      <c r="O35" s="2"/>
      <c r="P35" s="2"/>
    </row>
    <row r="36" spans="3:16" x14ac:dyDescent="0.25">
      <c r="M36" s="2"/>
      <c r="N36" s="2"/>
      <c r="O36" s="2"/>
      <c r="P36" s="2"/>
    </row>
    <row r="37" spans="3:16" x14ac:dyDescent="0.25">
      <c r="M37" s="2"/>
      <c r="N37" s="2"/>
      <c r="O37" s="2"/>
      <c r="P37" s="2"/>
    </row>
    <row r="38" spans="3:16" x14ac:dyDescent="0.25">
      <c r="C38" s="22" t="s">
        <v>24</v>
      </c>
      <c r="D38" s="26"/>
      <c r="E38" s="9"/>
      <c r="F38" s="9"/>
      <c r="M38" s="2"/>
      <c r="N38" s="2"/>
      <c r="O38" s="2"/>
      <c r="P38" s="2"/>
    </row>
    <row r="39" spans="3:16" x14ac:dyDescent="0.25">
      <c r="C39" s="10"/>
      <c r="D39" s="31"/>
      <c r="E39" s="12">
        <f>(VLOOKUP(9^9,Changelog!I5:'Changelog'!I1000001,1))</f>
        <v>7</v>
      </c>
      <c r="F39" s="12">
        <f>(VLOOKUP(9^9,Changelog!J5:'Changelog'!J1000001,1))</f>
        <v>4</v>
      </c>
      <c r="M39" s="2"/>
      <c r="N39" s="2"/>
      <c r="O39" s="2"/>
      <c r="P39" s="2"/>
    </row>
    <row r="40" spans="3:16" x14ac:dyDescent="0.25">
      <c r="C40" s="10" t="e">
        <f>IF(VLOOKUP(C4,Changelog!D5:'Changelog'!D248,1,0)=C4,VLOOKUP(C4,Changelog!D5:'Changelog'!J248,7,0),IFERROR(VLOOKUP(C4,Changelog!D5:'Changelog'!D248,1,0)=C4,Q16))</f>
        <v>#N/A</v>
      </c>
      <c r="D40" s="31">
        <f>IFERROR(VLOOKUP(C4,Changelog!D5:'Changelog'!D248,1,0)=C4,)</f>
        <v>0</v>
      </c>
      <c r="E40" s="12"/>
      <c r="F40" s="12"/>
    </row>
    <row r="41" spans="3:16" x14ac:dyDescent="0.25">
      <c r="C41" s="10"/>
      <c r="D41" s="31"/>
      <c r="E41" s="12"/>
      <c r="F41" s="12"/>
    </row>
    <row r="42" spans="3:16" x14ac:dyDescent="0.25">
      <c r="C42" s="10" t="e">
        <f>IF(VLOOKUP(C4,Changelog!D5:'Changelog'!D248,1,0)=C4,VLOOKUP(C4,Changelog!D5:'Changelog'!J248,7,0),0)</f>
        <v>#N/A</v>
      </c>
      <c r="D42" s="31"/>
      <c r="E42" s="13" t="str">
        <f>IF(ISERROR(VLOOKUP(B4,Changelog!C5:'Changelog'!C248,1,0)=B4),C4,VLOOKUP(B4,Changelog!C5:'Changelog'!I248,7,0))</f>
        <v>S5500 28 EI</v>
      </c>
      <c r="F42" s="13">
        <f>IF(ISERROR(VLOOKUP(C4,Changelog!D5:'Changelog'!D248,1,0)=C4),D4,VLOOKUP(C4,Changelog!D5:'Changelog'!J248,7,0))</f>
        <v>3</v>
      </c>
    </row>
    <row r="43" spans="3:16" x14ac:dyDescent="0.25">
      <c r="C43" s="10"/>
      <c r="D43" s="31"/>
      <c r="E43" s="12"/>
      <c r="F43" s="12"/>
    </row>
    <row r="44" spans="3:16" x14ac:dyDescent="0.25">
      <c r="C44" s="10"/>
      <c r="D44" s="30" t="str">
        <f>IF(ISBLANK(G32),"Vide","Pas")</f>
        <v>Vide</v>
      </c>
      <c r="E44" s="12"/>
      <c r="F44" s="12"/>
    </row>
    <row r="45" spans="3:16" x14ac:dyDescent="0.25">
      <c r="C45" s="10"/>
      <c r="D45" s="31"/>
      <c r="E45" s="12"/>
      <c r="F45" s="12"/>
    </row>
    <row r="46" spans="3:16" x14ac:dyDescent="0.25">
      <c r="C46" s="14"/>
      <c r="D46" s="32" t="e">
        <f>IF(IFERROR(VLOOKUP(C4,Changelog!D5:'Changelog'!D248,1,0)=C4,Q16)*VLOOKUP(C4,Changelog!D5:'Changelog'!D248,1,0)=C4,,VLOOKUP(C4,Changelog!D5:'Changelog'!J248,7,0))</f>
        <v>#N/A</v>
      </c>
      <c r="E46" s="15"/>
      <c r="F46" s="15"/>
    </row>
  </sheetData>
  <mergeCells count="29">
    <mergeCell ref="C38:D38"/>
    <mergeCell ref="M4:N4"/>
    <mergeCell ref="M5:N5"/>
    <mergeCell ref="M6:N6"/>
    <mergeCell ref="M7:N7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O14:P14"/>
    <mergeCell ref="O15:P15"/>
    <mergeCell ref="O16:P16"/>
    <mergeCell ref="M3:N3"/>
    <mergeCell ref="O3:P3"/>
    <mergeCell ref="O4:P4"/>
    <mergeCell ref="O5:P5"/>
    <mergeCell ref="O6:P6"/>
    <mergeCell ref="O7:P7"/>
    <mergeCell ref="O8:P8"/>
    <mergeCell ref="O9:P9"/>
    <mergeCell ref="O10:P10"/>
    <mergeCell ref="O11:P11"/>
    <mergeCell ref="O12:P12"/>
    <mergeCell ref="O13:P13"/>
  </mergeCells>
  <dataValidations count="1">
    <dataValidation type="list" allowBlank="1" showInputMessage="1" showErrorMessage="1" sqref="M4:N16 M26:N38">
      <formula1>"Liste = Liste"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"/>
  <sheetViews>
    <sheetView tabSelected="1" zoomScaleNormal="100" workbookViewId="0">
      <pane ySplit="1" topLeftCell="A2" activePane="bottomLeft" state="frozen"/>
      <selection pane="bottomLeft" activeCell="B7" sqref="B7"/>
    </sheetView>
  </sheetViews>
  <sheetFormatPr baseColWidth="10" defaultRowHeight="15" x14ac:dyDescent="0.25"/>
  <cols>
    <col min="3" max="3" width="13.85546875" style="4" customWidth="1"/>
    <col min="4" max="4" width="15.7109375" customWidth="1"/>
    <col min="5" max="5" width="12.5703125" customWidth="1"/>
    <col min="6" max="6" width="10.140625" customWidth="1"/>
    <col min="7" max="7" width="38.7109375" customWidth="1"/>
    <col min="8" max="8" width="28.28515625" customWidth="1"/>
    <col min="9" max="9" width="15.85546875" customWidth="1"/>
    <col min="10" max="10" width="23" customWidth="1"/>
    <col min="11" max="11" width="18.85546875" customWidth="1"/>
  </cols>
  <sheetData>
    <row r="1" spans="1:11" x14ac:dyDescent="0.25">
      <c r="B1" s="6" t="s">
        <v>13</v>
      </c>
      <c r="C1" s="6" t="s">
        <v>14</v>
      </c>
      <c r="D1" s="6" t="s">
        <v>0</v>
      </c>
      <c r="E1" s="6" t="s">
        <v>15</v>
      </c>
      <c r="F1" s="6" t="s">
        <v>17</v>
      </c>
      <c r="G1" s="6" t="s">
        <v>16</v>
      </c>
      <c r="H1" s="6" t="s">
        <v>20</v>
      </c>
      <c r="I1" s="6" t="s">
        <v>21</v>
      </c>
      <c r="J1" s="6" t="s">
        <v>22</v>
      </c>
      <c r="K1" s="6" t="s">
        <v>23</v>
      </c>
    </row>
    <row r="2" spans="1:11" x14ac:dyDescent="0.25">
      <c r="C2"/>
    </row>
    <row r="3" spans="1:11" x14ac:dyDescent="0.25">
      <c r="A3" t="s">
        <v>19</v>
      </c>
      <c r="B3" s="7">
        <v>0</v>
      </c>
      <c r="C3" s="16">
        <v>41435</v>
      </c>
      <c r="D3" s="7" t="s">
        <v>7</v>
      </c>
      <c r="E3" s="17" t="s">
        <v>27</v>
      </c>
      <c r="F3" s="36"/>
      <c r="G3" s="8" t="s">
        <v>18</v>
      </c>
      <c r="H3" s="7" t="str">
        <f>IF(COUNTIF(E3,"Ajout")&gt;0,"Ajout de "&amp;F3&amp;"   "&amp;D3&amp;"","Suppression de "&amp;F3&amp;"  "&amp;D3&amp;"")</f>
        <v>Suppression de   A3100 48p</v>
      </c>
      <c r="I3" s="8">
        <f>VLOOKUP(D3,Inventaire!C$4:$D$16,2,0)</f>
        <v>4</v>
      </c>
      <c r="J3" s="7">
        <f>IF(COUNTIF(E3,"Ajout")&gt;0,I3+F3,IF(I3-F3&lt;0,0,I3-F3))</f>
        <v>4</v>
      </c>
      <c r="K3" s="7">
        <f>J3</f>
        <v>4</v>
      </c>
    </row>
    <row r="4" spans="1:11" ht="28.5" customHeight="1" x14ac:dyDescent="0.25">
      <c r="C4" s="5"/>
    </row>
    <row r="5" spans="1:11" x14ac:dyDescent="0.25">
      <c r="B5" s="19">
        <v>1</v>
      </c>
      <c r="C5" s="28">
        <v>41435</v>
      </c>
      <c r="D5" s="19" t="s">
        <v>7</v>
      </c>
      <c r="E5" s="29" t="s">
        <v>28</v>
      </c>
      <c r="F5" s="37">
        <v>1</v>
      </c>
      <c r="G5" s="27" t="s">
        <v>18</v>
      </c>
      <c r="H5" s="19" t="s">
        <v>29</v>
      </c>
      <c r="I5" s="27">
        <v>4</v>
      </c>
      <c r="J5" s="19">
        <v>5</v>
      </c>
      <c r="K5" s="19">
        <v>5</v>
      </c>
    </row>
    <row r="6" spans="1:11" x14ac:dyDescent="0.25">
      <c r="B6" s="19">
        <v>2</v>
      </c>
      <c r="C6" s="28">
        <v>41435</v>
      </c>
      <c r="D6" s="19" t="s">
        <v>7</v>
      </c>
      <c r="E6" s="29" t="s">
        <v>28</v>
      </c>
      <c r="F6" s="37">
        <v>2</v>
      </c>
      <c r="G6" s="27" t="s">
        <v>18</v>
      </c>
      <c r="H6" s="19" t="s">
        <v>30</v>
      </c>
      <c r="I6" s="27">
        <v>5</v>
      </c>
      <c r="J6" s="19">
        <v>7</v>
      </c>
      <c r="K6" s="19">
        <v>7</v>
      </c>
    </row>
    <row r="7" spans="1:11" x14ac:dyDescent="0.25">
      <c r="B7" s="19">
        <v>3</v>
      </c>
      <c r="C7" s="28">
        <v>41435</v>
      </c>
      <c r="D7" s="19" t="s">
        <v>7</v>
      </c>
      <c r="E7" s="29" t="s">
        <v>27</v>
      </c>
      <c r="F7" s="37">
        <v>3</v>
      </c>
      <c r="G7" s="27" t="s">
        <v>18</v>
      </c>
      <c r="H7" s="19" t="s">
        <v>31</v>
      </c>
      <c r="I7" s="27">
        <v>7</v>
      </c>
      <c r="J7" s="19">
        <v>4</v>
      </c>
      <c r="K7" s="19">
        <v>4</v>
      </c>
    </row>
  </sheetData>
  <conditionalFormatting sqref="B5:K5">
    <cfRule type="expression" dxfId="7" priority="8">
      <formula>MOD(ROW(),2)= 1</formula>
    </cfRule>
    <cfRule type="expression" dxfId="6" priority="7">
      <formula>MOD(ROW(),2)=0</formula>
    </cfRule>
  </conditionalFormatting>
  <conditionalFormatting sqref="B6:K6">
    <cfRule type="expression" dxfId="2" priority="3">
      <formula>MOD(ROW(),2)=0</formula>
    </cfRule>
    <cfRule type="expression" dxfId="3" priority="4">
      <formula>MOD(ROW(),2)= 1</formula>
    </cfRule>
  </conditionalFormatting>
  <conditionalFormatting sqref="B7:K7">
    <cfRule type="expression" dxfId="0" priority="1">
      <formula>MOD(ROW(),2)=0</formula>
    </cfRule>
    <cfRule type="expression" dxfId="1" priority="2">
      <formula>MOD(ROW(),2)= 1</formula>
    </cfRule>
  </conditionalFormatting>
  <dataValidations count="1">
    <dataValidation type="list" allowBlank="1" showInputMessage="1" showErrorMessage="1" sqref="E3:E5">
      <formula1>"Ajout, Suppression, 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="Veuillez sélectionner un modèle">
          <x14:formula1>
            <xm:f>Inventaire!D5:D17</xm:f>
          </x14:formula1>
          <xm:sqref>D4</xm:sqref>
        </x14:dataValidation>
        <x14:dataValidation type="list" allowBlank="1" showInputMessage="1" showErrorMessage="1" error="Veuillez sélectionner un modèle">
          <x14:formula1>
            <xm:f>Inventaire!C4:C16</xm:f>
          </x14:formula1>
          <xm:sqref>D3 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7:F8"/>
  <sheetViews>
    <sheetView workbookViewId="0">
      <selection activeCell="L22" sqref="L22"/>
    </sheetView>
  </sheetViews>
  <sheetFormatPr baseColWidth="10" defaultRowHeight="15" x14ac:dyDescent="0.25"/>
  <sheetData>
    <row r="7" spans="4:6" x14ac:dyDescent="0.25">
      <c r="D7" t="s">
        <v>25</v>
      </c>
      <c r="F7" t="s">
        <v>26</v>
      </c>
    </row>
    <row r="8" spans="4:6" x14ac:dyDescent="0.25">
      <c r="D8" t="e">
        <f>VLOOKUP(D5,Inventaire!C$4:$D$16,3,0)</f>
        <v>#N/A</v>
      </c>
      <c r="F8">
        <f>IF(COUNTIF(E5,"Ajout")&gt;0,I5+F5,I5-F5)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</vt:lpstr>
      <vt:lpstr>Changelog</vt:lpstr>
      <vt:lpstr>Feuil3</vt:lpstr>
      <vt:lpstr>Liste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MACONE JULIEN</dc:creator>
  <cp:lastModifiedBy>gmb</cp:lastModifiedBy>
  <dcterms:created xsi:type="dcterms:W3CDTF">2017-06-16T12:29:25Z</dcterms:created>
  <dcterms:modified xsi:type="dcterms:W3CDTF">2017-06-20T12:56:37Z</dcterms:modified>
</cp:coreProperties>
</file>