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scourdi\"/>
    </mc:Choice>
  </mc:AlternateContent>
  <bookViews>
    <workbookView xWindow="0" yWindow="0" windowWidth="19575" windowHeight="8925" tabRatio="898" activeTab="1"/>
  </bookViews>
  <sheets>
    <sheet name="Références" sheetId="5" r:id="rId1"/>
    <sheet name="FICHE DOSSIER" sheetId="1" r:id="rId2"/>
    <sheet name="FICHE CONSOMMATION" sheetId="2" r:id="rId3"/>
    <sheet name="TOTAL DETAIL" sheetId="9" r:id="rId4"/>
    <sheet name="FACTURE" sheetId="6" r:id="rId5"/>
    <sheet name="FACTURE D'ACOMPTE" sheetId="12" r:id="rId6"/>
    <sheet name="FICHE AEROPORT" sheetId="11" r:id="rId7"/>
  </sheets>
  <definedNames>
    <definedName name="BOISSONS">Références!$F$1:$F$49</definedName>
    <definedName name="REPAS">Références!$B$1:$B$49</definedName>
    <definedName name="SPA">Références!$J$1:$J$49</definedName>
    <definedName name="TRANSFERTS">Références!$O$1:$O$49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11" i="1" l="1"/>
  <c r="AN11" i="1"/>
  <c r="AM14" i="1"/>
  <c r="AO14" i="1"/>
  <c r="AO15" i="1"/>
  <c r="AF17" i="1"/>
  <c r="AM17" i="1"/>
  <c r="AO17" i="1"/>
  <c r="AM18" i="1"/>
  <c r="AO18" i="1"/>
  <c r="AO19" i="1"/>
  <c r="T15" i="12"/>
  <c r="Q32" i="6"/>
  <c r="U7" i="2"/>
  <c r="P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3" i="12"/>
  <c r="T38" i="12"/>
  <c r="R38" i="12"/>
  <c r="P38" i="12"/>
  <c r="P36" i="12"/>
  <c r="N15" i="12"/>
  <c r="O15" i="12"/>
  <c r="N16" i="12"/>
  <c r="O16" i="12"/>
  <c r="N17" i="12"/>
  <c r="O17" i="12"/>
  <c r="N18" i="12"/>
  <c r="O18" i="12"/>
  <c r="N19" i="12"/>
  <c r="O19" i="12"/>
  <c r="N20" i="12"/>
  <c r="O20" i="12"/>
  <c r="N21" i="12"/>
  <c r="O21" i="12"/>
  <c r="N22" i="12"/>
  <c r="O22" i="12"/>
  <c r="N23" i="12"/>
  <c r="O23" i="12"/>
  <c r="N24" i="12"/>
  <c r="O24" i="12"/>
  <c r="N25" i="12"/>
  <c r="O25" i="12"/>
  <c r="N26" i="12"/>
  <c r="O26" i="12"/>
  <c r="N27" i="12"/>
  <c r="O27" i="12"/>
  <c r="N28" i="12"/>
  <c r="O28" i="12"/>
  <c r="N29" i="12"/>
  <c r="O29" i="12"/>
  <c r="T30" i="12"/>
  <c r="T31" i="12"/>
  <c r="M12" i="12"/>
  <c r="K12" i="12"/>
  <c r="I12" i="12"/>
  <c r="G12" i="12"/>
  <c r="E12" i="12"/>
  <c r="C12" i="12"/>
  <c r="B12" i="12"/>
  <c r="C9" i="12"/>
  <c r="A9" i="12"/>
  <c r="B34" i="6"/>
  <c r="Q16" i="6"/>
  <c r="N16" i="6"/>
  <c r="O16" i="6"/>
  <c r="Q17" i="11"/>
  <c r="N17" i="11"/>
  <c r="K17" i="11"/>
  <c r="H17" i="11"/>
  <c r="F17" i="11"/>
  <c r="D17" i="11"/>
  <c r="A4" i="11"/>
  <c r="A15" i="6"/>
  <c r="P15" i="6"/>
  <c r="Q15" i="6"/>
  <c r="T7" i="2"/>
  <c r="X5" i="9"/>
  <c r="Z5" i="9"/>
  <c r="X7" i="9"/>
  <c r="Z7" i="9"/>
  <c r="X9" i="9"/>
  <c r="Z9" i="9"/>
  <c r="X11" i="9"/>
  <c r="Z11" i="9"/>
  <c r="X13" i="9"/>
  <c r="Z13" i="9"/>
  <c r="X15" i="9"/>
  <c r="Z15" i="9"/>
  <c r="AA5" i="9"/>
  <c r="X17" i="9"/>
  <c r="Z17" i="9"/>
  <c r="X19" i="9"/>
  <c r="Z19" i="9"/>
  <c r="X21" i="9"/>
  <c r="Z21" i="9"/>
  <c r="X23" i="9"/>
  <c r="Z23" i="9"/>
  <c r="X25" i="9"/>
  <c r="Z25" i="9"/>
  <c r="X27" i="9"/>
  <c r="Z27" i="9"/>
  <c r="AA17" i="9"/>
  <c r="X29" i="9"/>
  <c r="Z29" i="9"/>
  <c r="X31" i="9"/>
  <c r="Z31" i="9"/>
  <c r="X33" i="9"/>
  <c r="Z33" i="9"/>
  <c r="X35" i="9"/>
  <c r="Z35" i="9"/>
  <c r="X37" i="9"/>
  <c r="Z37" i="9"/>
  <c r="X39" i="9"/>
  <c r="Z39" i="9"/>
  <c r="AA29" i="9"/>
  <c r="X41" i="9"/>
  <c r="Z41" i="9"/>
  <c r="X43" i="9"/>
  <c r="Z43" i="9"/>
  <c r="X45" i="9"/>
  <c r="Z45" i="9"/>
  <c r="X47" i="9"/>
  <c r="Z47" i="9"/>
  <c r="X49" i="9"/>
  <c r="Z49" i="9"/>
  <c r="X51" i="9"/>
  <c r="Z51" i="9"/>
  <c r="AA41" i="9"/>
  <c r="X53" i="9"/>
  <c r="Z53" i="9"/>
  <c r="X55" i="9"/>
  <c r="Z55" i="9"/>
  <c r="X57" i="9"/>
  <c r="Z57" i="9"/>
  <c r="X59" i="9"/>
  <c r="Z59" i="9"/>
  <c r="X61" i="9"/>
  <c r="Z61" i="9"/>
  <c r="X63" i="9"/>
  <c r="Z63" i="9"/>
  <c r="AA53" i="9"/>
  <c r="X65" i="9"/>
  <c r="Z65" i="9"/>
  <c r="X67" i="9"/>
  <c r="Z67" i="9"/>
  <c r="X69" i="9"/>
  <c r="Z69" i="9"/>
  <c r="X71" i="9"/>
  <c r="Z71" i="9"/>
  <c r="X73" i="9"/>
  <c r="Z73" i="9"/>
  <c r="X75" i="9"/>
  <c r="Z75" i="9"/>
  <c r="AA65" i="9"/>
  <c r="X77" i="9"/>
  <c r="Z77" i="9"/>
  <c r="X79" i="9"/>
  <c r="Z79" i="9"/>
  <c r="X81" i="9"/>
  <c r="Z81" i="9"/>
  <c r="X83" i="9"/>
  <c r="Z83" i="9"/>
  <c r="X85" i="9"/>
  <c r="Z85" i="9"/>
  <c r="X87" i="9"/>
  <c r="Z87" i="9"/>
  <c r="AA77" i="9"/>
  <c r="AA3" i="9"/>
  <c r="P20" i="6"/>
  <c r="Q20" i="6"/>
  <c r="C7" i="2"/>
  <c r="B5" i="9"/>
  <c r="D7" i="2"/>
  <c r="C5" i="9"/>
  <c r="D5" i="9"/>
  <c r="E5" i="9"/>
  <c r="C8" i="2"/>
  <c r="B6" i="9"/>
  <c r="D8" i="2"/>
  <c r="C6" i="9"/>
  <c r="D6" i="9"/>
  <c r="E6" i="9"/>
  <c r="C9" i="2"/>
  <c r="B7" i="9"/>
  <c r="D9" i="2"/>
  <c r="C7" i="9"/>
  <c r="D7" i="9"/>
  <c r="E7" i="9"/>
  <c r="C10" i="2"/>
  <c r="B8" i="9"/>
  <c r="D10" i="2"/>
  <c r="C8" i="9"/>
  <c r="D8" i="9"/>
  <c r="E8" i="9"/>
  <c r="C11" i="2"/>
  <c r="B9" i="9"/>
  <c r="D11" i="2"/>
  <c r="C9" i="9"/>
  <c r="D9" i="9"/>
  <c r="E9" i="9"/>
  <c r="D12" i="2"/>
  <c r="C10" i="9"/>
  <c r="D10" i="9"/>
  <c r="B10" i="9"/>
  <c r="E10" i="9"/>
  <c r="I7" i="2"/>
  <c r="B11" i="9"/>
  <c r="J7" i="2"/>
  <c r="C11" i="9"/>
  <c r="D11" i="9"/>
  <c r="E11" i="9"/>
  <c r="I8" i="2"/>
  <c r="B12" i="9"/>
  <c r="J8" i="2"/>
  <c r="C12" i="9"/>
  <c r="D12" i="9"/>
  <c r="E12" i="9"/>
  <c r="I9" i="2"/>
  <c r="B13" i="9"/>
  <c r="J9" i="2"/>
  <c r="C13" i="9"/>
  <c r="D13" i="9"/>
  <c r="E13" i="9"/>
  <c r="I10" i="2"/>
  <c r="B14" i="9"/>
  <c r="J10" i="2"/>
  <c r="C14" i="9"/>
  <c r="D14" i="9"/>
  <c r="E14" i="9"/>
  <c r="I11" i="2"/>
  <c r="B15" i="9"/>
  <c r="J11" i="2"/>
  <c r="C15" i="9"/>
  <c r="D15" i="9"/>
  <c r="E15" i="9"/>
  <c r="I12" i="2"/>
  <c r="B16" i="9"/>
  <c r="J12" i="2"/>
  <c r="C16" i="9"/>
  <c r="D16" i="9"/>
  <c r="E16" i="9"/>
  <c r="F5" i="9"/>
  <c r="B17" i="9"/>
  <c r="C17" i="9"/>
  <c r="D17" i="9"/>
  <c r="E17" i="9"/>
  <c r="B18" i="9"/>
  <c r="C18" i="9"/>
  <c r="D18" i="9"/>
  <c r="E18" i="9"/>
  <c r="B19" i="9"/>
  <c r="C19" i="9"/>
  <c r="D19" i="9"/>
  <c r="E19" i="9"/>
  <c r="B20" i="9"/>
  <c r="C20" i="9"/>
  <c r="D20" i="9"/>
  <c r="E20" i="9"/>
  <c r="B21" i="9"/>
  <c r="C21" i="9"/>
  <c r="D21" i="9"/>
  <c r="E21" i="9"/>
  <c r="B22" i="9"/>
  <c r="C22" i="9"/>
  <c r="D22" i="9"/>
  <c r="E22" i="9"/>
  <c r="B23" i="9"/>
  <c r="C23" i="9"/>
  <c r="D23" i="9"/>
  <c r="E23" i="9"/>
  <c r="B24" i="9"/>
  <c r="C24" i="9"/>
  <c r="D24" i="9"/>
  <c r="E24" i="9"/>
  <c r="B25" i="9"/>
  <c r="C25" i="9"/>
  <c r="D25" i="9"/>
  <c r="E25" i="9"/>
  <c r="B26" i="9"/>
  <c r="C26" i="9"/>
  <c r="D26" i="9"/>
  <c r="E26" i="9"/>
  <c r="B27" i="9"/>
  <c r="C27" i="9"/>
  <c r="D27" i="9"/>
  <c r="E27" i="9"/>
  <c r="B28" i="9"/>
  <c r="C28" i="9"/>
  <c r="D28" i="9"/>
  <c r="E28" i="9"/>
  <c r="F17" i="9"/>
  <c r="B29" i="9"/>
  <c r="C29" i="9"/>
  <c r="D29" i="9"/>
  <c r="E29" i="9"/>
  <c r="B30" i="9"/>
  <c r="C30" i="9"/>
  <c r="D30" i="9"/>
  <c r="E30" i="9"/>
  <c r="B31" i="9"/>
  <c r="C31" i="9"/>
  <c r="D31" i="9"/>
  <c r="E31" i="9"/>
  <c r="B32" i="9"/>
  <c r="C32" i="9"/>
  <c r="D32" i="9"/>
  <c r="E32" i="9"/>
  <c r="B33" i="9"/>
  <c r="C33" i="9"/>
  <c r="D33" i="9"/>
  <c r="E33" i="9"/>
  <c r="B34" i="9"/>
  <c r="C34" i="9"/>
  <c r="D34" i="9"/>
  <c r="E34" i="9"/>
  <c r="B35" i="9"/>
  <c r="C35" i="9"/>
  <c r="D35" i="9"/>
  <c r="E35" i="9"/>
  <c r="B36" i="9"/>
  <c r="C36" i="9"/>
  <c r="D36" i="9"/>
  <c r="E36" i="9"/>
  <c r="B37" i="9"/>
  <c r="C37" i="9"/>
  <c r="D37" i="9"/>
  <c r="E37" i="9"/>
  <c r="B38" i="9"/>
  <c r="C38" i="9"/>
  <c r="D38" i="9"/>
  <c r="E38" i="9"/>
  <c r="B39" i="9"/>
  <c r="C39" i="9"/>
  <c r="D39" i="9"/>
  <c r="E39" i="9"/>
  <c r="B40" i="9"/>
  <c r="C40" i="9"/>
  <c r="D40" i="9"/>
  <c r="E40" i="9"/>
  <c r="F29" i="9"/>
  <c r="B41" i="9"/>
  <c r="C41" i="9"/>
  <c r="D41" i="9"/>
  <c r="E41" i="9"/>
  <c r="B42" i="9"/>
  <c r="C42" i="9"/>
  <c r="D42" i="9"/>
  <c r="E42" i="9"/>
  <c r="B43" i="9"/>
  <c r="C43" i="9"/>
  <c r="D43" i="9"/>
  <c r="E43" i="9"/>
  <c r="B44" i="9"/>
  <c r="C44" i="9"/>
  <c r="D44" i="9"/>
  <c r="E44" i="9"/>
  <c r="B45" i="9"/>
  <c r="C45" i="9"/>
  <c r="D45" i="9"/>
  <c r="E45" i="9"/>
  <c r="B46" i="9"/>
  <c r="C46" i="9"/>
  <c r="D46" i="9"/>
  <c r="E46" i="9"/>
  <c r="B47" i="9"/>
  <c r="C47" i="9"/>
  <c r="D47" i="9"/>
  <c r="E47" i="9"/>
  <c r="B48" i="9"/>
  <c r="C48" i="9"/>
  <c r="D48" i="9"/>
  <c r="E48" i="9"/>
  <c r="B49" i="9"/>
  <c r="C49" i="9"/>
  <c r="D49" i="9"/>
  <c r="E49" i="9"/>
  <c r="B50" i="9"/>
  <c r="C50" i="9"/>
  <c r="D50" i="9"/>
  <c r="E50" i="9"/>
  <c r="B51" i="9"/>
  <c r="C51" i="9"/>
  <c r="D51" i="9"/>
  <c r="E51" i="9"/>
  <c r="B52" i="9"/>
  <c r="C52" i="9"/>
  <c r="D52" i="9"/>
  <c r="E52" i="9"/>
  <c r="F41" i="9"/>
  <c r="B53" i="9"/>
  <c r="C53" i="9"/>
  <c r="D53" i="9"/>
  <c r="E53" i="9"/>
  <c r="B54" i="9"/>
  <c r="C54" i="9"/>
  <c r="D54" i="9"/>
  <c r="E54" i="9"/>
  <c r="B55" i="9"/>
  <c r="C55" i="9"/>
  <c r="D55" i="9"/>
  <c r="E55" i="9"/>
  <c r="B56" i="9"/>
  <c r="C56" i="9"/>
  <c r="D56" i="9"/>
  <c r="E56" i="9"/>
  <c r="B57" i="9"/>
  <c r="C57" i="9"/>
  <c r="D57" i="9"/>
  <c r="E57" i="9"/>
  <c r="B58" i="9"/>
  <c r="C58" i="9"/>
  <c r="D58" i="9"/>
  <c r="E58" i="9"/>
  <c r="B59" i="9"/>
  <c r="C59" i="9"/>
  <c r="D59" i="9"/>
  <c r="E59" i="9"/>
  <c r="B60" i="9"/>
  <c r="C60" i="9"/>
  <c r="D60" i="9"/>
  <c r="E60" i="9"/>
  <c r="B61" i="9"/>
  <c r="C61" i="9"/>
  <c r="D61" i="9"/>
  <c r="E61" i="9"/>
  <c r="B62" i="9"/>
  <c r="C62" i="9"/>
  <c r="D62" i="9"/>
  <c r="E62" i="9"/>
  <c r="B63" i="9"/>
  <c r="C63" i="9"/>
  <c r="D63" i="9"/>
  <c r="E63" i="9"/>
  <c r="B64" i="9"/>
  <c r="C64" i="9"/>
  <c r="D64" i="9"/>
  <c r="E64" i="9"/>
  <c r="F53" i="9"/>
  <c r="B65" i="9"/>
  <c r="C65" i="9"/>
  <c r="D65" i="9"/>
  <c r="E65" i="9"/>
  <c r="B66" i="9"/>
  <c r="C66" i="9"/>
  <c r="D66" i="9"/>
  <c r="E66" i="9"/>
  <c r="B67" i="9"/>
  <c r="C67" i="9"/>
  <c r="D67" i="9"/>
  <c r="E67" i="9"/>
  <c r="B68" i="9"/>
  <c r="C68" i="9"/>
  <c r="D68" i="9"/>
  <c r="E68" i="9"/>
  <c r="B69" i="9"/>
  <c r="C69" i="9"/>
  <c r="D69" i="9"/>
  <c r="E69" i="9"/>
  <c r="B70" i="9"/>
  <c r="C70" i="9"/>
  <c r="D70" i="9"/>
  <c r="E70" i="9"/>
  <c r="B71" i="9"/>
  <c r="C71" i="9"/>
  <c r="D71" i="9"/>
  <c r="E71" i="9"/>
  <c r="B72" i="9"/>
  <c r="C72" i="9"/>
  <c r="D72" i="9"/>
  <c r="E72" i="9"/>
  <c r="B73" i="9"/>
  <c r="C73" i="9"/>
  <c r="D73" i="9"/>
  <c r="E73" i="9"/>
  <c r="B74" i="9"/>
  <c r="C74" i="9"/>
  <c r="D74" i="9"/>
  <c r="E74" i="9"/>
  <c r="B75" i="9"/>
  <c r="C75" i="9"/>
  <c r="D75" i="9"/>
  <c r="E75" i="9"/>
  <c r="B76" i="9"/>
  <c r="C76" i="9"/>
  <c r="D76" i="9"/>
  <c r="E76" i="9"/>
  <c r="F65" i="9"/>
  <c r="B77" i="9"/>
  <c r="C77" i="9"/>
  <c r="D77" i="9"/>
  <c r="E77" i="9"/>
  <c r="B78" i="9"/>
  <c r="C78" i="9"/>
  <c r="D78" i="9"/>
  <c r="E78" i="9"/>
  <c r="B79" i="9"/>
  <c r="C79" i="9"/>
  <c r="D79" i="9"/>
  <c r="E79" i="9"/>
  <c r="B80" i="9"/>
  <c r="C80" i="9"/>
  <c r="D80" i="9"/>
  <c r="E80" i="9"/>
  <c r="B81" i="9"/>
  <c r="C81" i="9"/>
  <c r="D81" i="9"/>
  <c r="E81" i="9"/>
  <c r="B82" i="9"/>
  <c r="C82" i="9"/>
  <c r="D82" i="9"/>
  <c r="E82" i="9"/>
  <c r="B83" i="9"/>
  <c r="C83" i="9"/>
  <c r="D83" i="9"/>
  <c r="E83" i="9"/>
  <c r="B84" i="9"/>
  <c r="C84" i="9"/>
  <c r="D84" i="9"/>
  <c r="E84" i="9"/>
  <c r="B85" i="9"/>
  <c r="C85" i="9"/>
  <c r="D85" i="9"/>
  <c r="E85" i="9"/>
  <c r="B86" i="9"/>
  <c r="C86" i="9"/>
  <c r="D86" i="9"/>
  <c r="E86" i="9"/>
  <c r="B87" i="9"/>
  <c r="C87" i="9"/>
  <c r="D87" i="9"/>
  <c r="E87" i="9"/>
  <c r="B88" i="9"/>
  <c r="C88" i="9"/>
  <c r="D88" i="9"/>
  <c r="E88" i="9"/>
  <c r="F77" i="9"/>
  <c r="F3" i="9"/>
  <c r="P17" i="6"/>
  <c r="Q17" i="6"/>
  <c r="P7" i="2"/>
  <c r="P5" i="9"/>
  <c r="Q7" i="2"/>
  <c r="Q5" i="9"/>
  <c r="S5" i="9"/>
  <c r="T5" i="9"/>
  <c r="P8" i="2"/>
  <c r="P7" i="9"/>
  <c r="Q8" i="2"/>
  <c r="Q7" i="9"/>
  <c r="S7" i="9"/>
  <c r="T7" i="9"/>
  <c r="P9" i="9"/>
  <c r="Q9" i="9"/>
  <c r="S9" i="9"/>
  <c r="T9" i="9"/>
  <c r="P11" i="9"/>
  <c r="Q11" i="9"/>
  <c r="S11" i="9"/>
  <c r="T11" i="9"/>
  <c r="P13" i="9"/>
  <c r="Q13" i="9"/>
  <c r="S13" i="9"/>
  <c r="T13" i="9"/>
  <c r="P15" i="9"/>
  <c r="Q15" i="9"/>
  <c r="S15" i="9"/>
  <c r="T15" i="9"/>
  <c r="U5" i="9"/>
  <c r="Q25" i="9"/>
  <c r="S25" i="9"/>
  <c r="P25" i="9"/>
  <c r="T25" i="9"/>
  <c r="P17" i="9"/>
  <c r="Q17" i="9"/>
  <c r="S17" i="9"/>
  <c r="T17" i="9"/>
  <c r="P19" i="9"/>
  <c r="Q19" i="9"/>
  <c r="S19" i="9"/>
  <c r="T19" i="9"/>
  <c r="P21" i="9"/>
  <c r="Q21" i="9"/>
  <c r="S21" i="9"/>
  <c r="T21" i="9"/>
  <c r="P23" i="9"/>
  <c r="Q23" i="9"/>
  <c r="S23" i="9"/>
  <c r="T23" i="9"/>
  <c r="P27" i="9"/>
  <c r="Q27" i="9"/>
  <c r="S27" i="9"/>
  <c r="T27" i="9"/>
  <c r="U17" i="9"/>
  <c r="P29" i="9"/>
  <c r="Q29" i="9"/>
  <c r="S29" i="9"/>
  <c r="T29" i="9"/>
  <c r="P31" i="9"/>
  <c r="Q31" i="9"/>
  <c r="S31" i="9"/>
  <c r="T31" i="9"/>
  <c r="P33" i="9"/>
  <c r="Q33" i="9"/>
  <c r="S33" i="9"/>
  <c r="T33" i="9"/>
  <c r="P35" i="9"/>
  <c r="Q35" i="9"/>
  <c r="S35" i="9"/>
  <c r="T35" i="9"/>
  <c r="P37" i="9"/>
  <c r="Q37" i="9"/>
  <c r="S37" i="9"/>
  <c r="T37" i="9"/>
  <c r="P39" i="9"/>
  <c r="Q39" i="9"/>
  <c r="S39" i="9"/>
  <c r="T39" i="9"/>
  <c r="U29" i="9"/>
  <c r="Q45" i="9"/>
  <c r="S45" i="9"/>
  <c r="P45" i="9"/>
  <c r="T45" i="9"/>
  <c r="P51" i="9"/>
  <c r="Q51" i="9"/>
  <c r="S51" i="9"/>
  <c r="T51" i="9"/>
  <c r="P41" i="9"/>
  <c r="Q41" i="9"/>
  <c r="S41" i="9"/>
  <c r="T41" i="9"/>
  <c r="P43" i="9"/>
  <c r="Q43" i="9"/>
  <c r="S43" i="9"/>
  <c r="T43" i="9"/>
  <c r="P47" i="9"/>
  <c r="Q47" i="9"/>
  <c r="S47" i="9"/>
  <c r="T47" i="9"/>
  <c r="P49" i="9"/>
  <c r="Q49" i="9"/>
  <c r="S49" i="9"/>
  <c r="T49" i="9"/>
  <c r="U41" i="9"/>
  <c r="P63" i="9"/>
  <c r="Q63" i="9"/>
  <c r="S63" i="9"/>
  <c r="T63" i="9"/>
  <c r="P53" i="9"/>
  <c r="Q53" i="9"/>
  <c r="S53" i="9"/>
  <c r="T53" i="9"/>
  <c r="P55" i="9"/>
  <c r="Q55" i="9"/>
  <c r="S55" i="9"/>
  <c r="T55" i="9"/>
  <c r="P57" i="9"/>
  <c r="Q57" i="9"/>
  <c r="S57" i="9"/>
  <c r="T57" i="9"/>
  <c r="P59" i="9"/>
  <c r="Q59" i="9"/>
  <c r="S59" i="9"/>
  <c r="T59" i="9"/>
  <c r="P61" i="9"/>
  <c r="Q61" i="9"/>
  <c r="S61" i="9"/>
  <c r="T61" i="9"/>
  <c r="U53" i="9"/>
  <c r="Q75" i="9"/>
  <c r="S75" i="9"/>
  <c r="P75" i="9"/>
  <c r="T75" i="9"/>
  <c r="P65" i="9"/>
  <c r="Q65" i="9"/>
  <c r="S65" i="9"/>
  <c r="T65" i="9"/>
  <c r="P67" i="9"/>
  <c r="Q67" i="9"/>
  <c r="S67" i="9"/>
  <c r="T67" i="9"/>
  <c r="P69" i="9"/>
  <c r="Q69" i="9"/>
  <c r="S69" i="9"/>
  <c r="T69" i="9"/>
  <c r="P71" i="9"/>
  <c r="Q71" i="9"/>
  <c r="S71" i="9"/>
  <c r="T71" i="9"/>
  <c r="P73" i="9"/>
  <c r="Q73" i="9"/>
  <c r="S73" i="9"/>
  <c r="T73" i="9"/>
  <c r="U65" i="9"/>
  <c r="P87" i="9"/>
  <c r="Q87" i="9"/>
  <c r="S87" i="9"/>
  <c r="T87" i="9"/>
  <c r="P77" i="9"/>
  <c r="Q77" i="9"/>
  <c r="S77" i="9"/>
  <c r="T77" i="9"/>
  <c r="P79" i="9"/>
  <c r="Q79" i="9"/>
  <c r="S79" i="9"/>
  <c r="T79" i="9"/>
  <c r="P81" i="9"/>
  <c r="Q81" i="9"/>
  <c r="S81" i="9"/>
  <c r="T81" i="9"/>
  <c r="P83" i="9"/>
  <c r="Q83" i="9"/>
  <c r="S83" i="9"/>
  <c r="T83" i="9"/>
  <c r="P85" i="9"/>
  <c r="Q85" i="9"/>
  <c r="S85" i="9"/>
  <c r="T85" i="9"/>
  <c r="U77" i="9"/>
  <c r="U3" i="9"/>
  <c r="P19" i="6"/>
  <c r="Q19" i="6"/>
  <c r="I17" i="9"/>
  <c r="J17" i="9"/>
  <c r="K17" i="9"/>
  <c r="L17" i="9"/>
  <c r="J23" i="9"/>
  <c r="K23" i="9"/>
  <c r="I23" i="9"/>
  <c r="L23" i="9"/>
  <c r="I18" i="9"/>
  <c r="J18" i="9"/>
  <c r="K18" i="9"/>
  <c r="L18" i="9"/>
  <c r="I19" i="9"/>
  <c r="J19" i="9"/>
  <c r="K19" i="9"/>
  <c r="L19" i="9"/>
  <c r="I20" i="9"/>
  <c r="J20" i="9"/>
  <c r="K20" i="9"/>
  <c r="L20" i="9"/>
  <c r="I21" i="9"/>
  <c r="J21" i="9"/>
  <c r="K21" i="9"/>
  <c r="L21" i="9"/>
  <c r="I22" i="9"/>
  <c r="J22" i="9"/>
  <c r="K22" i="9"/>
  <c r="L22" i="9"/>
  <c r="I24" i="9"/>
  <c r="J24" i="9"/>
  <c r="K24" i="9"/>
  <c r="L24" i="9"/>
  <c r="I25" i="9"/>
  <c r="J25" i="9"/>
  <c r="K25" i="9"/>
  <c r="L25" i="9"/>
  <c r="I26" i="9"/>
  <c r="J26" i="9"/>
  <c r="K26" i="9"/>
  <c r="L26" i="9"/>
  <c r="I27" i="9"/>
  <c r="J27" i="9"/>
  <c r="K27" i="9"/>
  <c r="L27" i="9"/>
  <c r="I28" i="9"/>
  <c r="J28" i="9"/>
  <c r="K28" i="9"/>
  <c r="L28" i="9"/>
  <c r="M17" i="9"/>
  <c r="J29" i="9"/>
  <c r="K29" i="9"/>
  <c r="I29" i="9"/>
  <c r="L29" i="9"/>
  <c r="J30" i="9"/>
  <c r="K30" i="9"/>
  <c r="I30" i="9"/>
  <c r="L30" i="9"/>
  <c r="J32" i="9"/>
  <c r="K32" i="9"/>
  <c r="I32" i="9"/>
  <c r="L32" i="9"/>
  <c r="I31" i="9"/>
  <c r="J31" i="9"/>
  <c r="K31" i="9"/>
  <c r="L31" i="9"/>
  <c r="I33" i="9"/>
  <c r="J33" i="9"/>
  <c r="K33" i="9"/>
  <c r="L33" i="9"/>
  <c r="I34" i="9"/>
  <c r="J34" i="9"/>
  <c r="K34" i="9"/>
  <c r="L34" i="9"/>
  <c r="I35" i="9"/>
  <c r="J35" i="9"/>
  <c r="K35" i="9"/>
  <c r="L35" i="9"/>
  <c r="I36" i="9"/>
  <c r="J36" i="9"/>
  <c r="K36" i="9"/>
  <c r="L36" i="9"/>
  <c r="I37" i="9"/>
  <c r="J37" i="9"/>
  <c r="K37" i="9"/>
  <c r="L37" i="9"/>
  <c r="I38" i="9"/>
  <c r="J38" i="9"/>
  <c r="K38" i="9"/>
  <c r="L38" i="9"/>
  <c r="I39" i="9"/>
  <c r="J39" i="9"/>
  <c r="K39" i="9"/>
  <c r="L39" i="9"/>
  <c r="I40" i="9"/>
  <c r="J40" i="9"/>
  <c r="K40" i="9"/>
  <c r="L40" i="9"/>
  <c r="M29" i="9"/>
  <c r="J53" i="9"/>
  <c r="K53" i="9"/>
  <c r="I53" i="9"/>
  <c r="L53" i="9"/>
  <c r="I60" i="9"/>
  <c r="J60" i="9"/>
  <c r="K60" i="9"/>
  <c r="L60" i="9"/>
  <c r="I55" i="9"/>
  <c r="J55" i="9"/>
  <c r="K55" i="9"/>
  <c r="L55" i="9"/>
  <c r="I54" i="9"/>
  <c r="J54" i="9"/>
  <c r="K54" i="9"/>
  <c r="L54" i="9"/>
  <c r="I56" i="9"/>
  <c r="J56" i="9"/>
  <c r="K56" i="9"/>
  <c r="L56" i="9"/>
  <c r="I57" i="9"/>
  <c r="J57" i="9"/>
  <c r="K57" i="9"/>
  <c r="L57" i="9"/>
  <c r="I58" i="9"/>
  <c r="J58" i="9"/>
  <c r="K58" i="9"/>
  <c r="L58" i="9"/>
  <c r="I59" i="9"/>
  <c r="J59" i="9"/>
  <c r="K59" i="9"/>
  <c r="L59" i="9"/>
  <c r="I61" i="9"/>
  <c r="J61" i="9"/>
  <c r="K61" i="9"/>
  <c r="L61" i="9"/>
  <c r="I62" i="9"/>
  <c r="J62" i="9"/>
  <c r="K62" i="9"/>
  <c r="L62" i="9"/>
  <c r="I63" i="9"/>
  <c r="J63" i="9"/>
  <c r="K63" i="9"/>
  <c r="L63" i="9"/>
  <c r="I64" i="9"/>
  <c r="J64" i="9"/>
  <c r="K64" i="9"/>
  <c r="L64" i="9"/>
  <c r="M53" i="9"/>
  <c r="J84" i="9"/>
  <c r="K84" i="9"/>
  <c r="I84" i="9"/>
  <c r="L84" i="9"/>
  <c r="J79" i="9"/>
  <c r="K79" i="9"/>
  <c r="I79" i="9"/>
  <c r="L79" i="9"/>
  <c r="I77" i="9"/>
  <c r="J77" i="9"/>
  <c r="K77" i="9"/>
  <c r="L77" i="9"/>
  <c r="I78" i="9"/>
  <c r="J78" i="9"/>
  <c r="K78" i="9"/>
  <c r="L78" i="9"/>
  <c r="I80" i="9"/>
  <c r="J80" i="9"/>
  <c r="K80" i="9"/>
  <c r="L80" i="9"/>
  <c r="I81" i="9"/>
  <c r="J81" i="9"/>
  <c r="K81" i="9"/>
  <c r="L81" i="9"/>
  <c r="I82" i="9"/>
  <c r="J82" i="9"/>
  <c r="K82" i="9"/>
  <c r="L82" i="9"/>
  <c r="I83" i="9"/>
  <c r="J83" i="9"/>
  <c r="K83" i="9"/>
  <c r="L83" i="9"/>
  <c r="I85" i="9"/>
  <c r="J85" i="9"/>
  <c r="K85" i="9"/>
  <c r="L85" i="9"/>
  <c r="I86" i="9"/>
  <c r="J86" i="9"/>
  <c r="K86" i="9"/>
  <c r="L86" i="9"/>
  <c r="I87" i="9"/>
  <c r="J87" i="9"/>
  <c r="K87" i="9"/>
  <c r="L87" i="9"/>
  <c r="I88" i="9"/>
  <c r="J88" i="9"/>
  <c r="K88" i="9"/>
  <c r="L88" i="9"/>
  <c r="M77" i="9"/>
  <c r="I5" i="9"/>
  <c r="J5" i="9"/>
  <c r="K5" i="9"/>
  <c r="L5" i="9"/>
  <c r="I6" i="9"/>
  <c r="J6" i="9"/>
  <c r="K6" i="9"/>
  <c r="L6" i="9"/>
  <c r="I7" i="9"/>
  <c r="J7" i="9"/>
  <c r="K7" i="9"/>
  <c r="L7" i="9"/>
  <c r="I8" i="9"/>
  <c r="J8" i="9"/>
  <c r="K8" i="9"/>
  <c r="L8" i="9"/>
  <c r="I9" i="9"/>
  <c r="J9" i="9"/>
  <c r="K9" i="9"/>
  <c r="L9" i="9"/>
  <c r="I10" i="9"/>
  <c r="J10" i="9"/>
  <c r="K10" i="9"/>
  <c r="L10" i="9"/>
  <c r="I11" i="9"/>
  <c r="J11" i="9"/>
  <c r="K11" i="9"/>
  <c r="L11" i="9"/>
  <c r="I12" i="9"/>
  <c r="J12" i="9"/>
  <c r="K12" i="9"/>
  <c r="L12" i="9"/>
  <c r="I13" i="9"/>
  <c r="J13" i="9"/>
  <c r="K13" i="9"/>
  <c r="L13" i="9"/>
  <c r="I14" i="9"/>
  <c r="J14" i="9"/>
  <c r="K14" i="9"/>
  <c r="L14" i="9"/>
  <c r="I15" i="9"/>
  <c r="J15" i="9"/>
  <c r="K15" i="9"/>
  <c r="L15" i="9"/>
  <c r="I16" i="9"/>
  <c r="J16" i="9"/>
  <c r="K16" i="9"/>
  <c r="L16" i="9"/>
  <c r="M5" i="9"/>
  <c r="I41" i="9"/>
  <c r="J41" i="9"/>
  <c r="K41" i="9"/>
  <c r="L41" i="9"/>
  <c r="I42" i="9"/>
  <c r="J42" i="9"/>
  <c r="K42" i="9"/>
  <c r="L42" i="9"/>
  <c r="I43" i="9"/>
  <c r="J43" i="9"/>
  <c r="K43" i="9"/>
  <c r="L43" i="9"/>
  <c r="I44" i="9"/>
  <c r="J44" i="9"/>
  <c r="K44" i="9"/>
  <c r="L44" i="9"/>
  <c r="I45" i="9"/>
  <c r="J45" i="9"/>
  <c r="K45" i="9"/>
  <c r="L45" i="9"/>
  <c r="I46" i="9"/>
  <c r="J46" i="9"/>
  <c r="K46" i="9"/>
  <c r="L46" i="9"/>
  <c r="I47" i="9"/>
  <c r="J47" i="9"/>
  <c r="K47" i="9"/>
  <c r="L47" i="9"/>
  <c r="I48" i="9"/>
  <c r="J48" i="9"/>
  <c r="K48" i="9"/>
  <c r="L48" i="9"/>
  <c r="I49" i="9"/>
  <c r="J49" i="9"/>
  <c r="K49" i="9"/>
  <c r="L49" i="9"/>
  <c r="I50" i="9"/>
  <c r="J50" i="9"/>
  <c r="K50" i="9"/>
  <c r="L50" i="9"/>
  <c r="I51" i="9"/>
  <c r="J51" i="9"/>
  <c r="K51" i="9"/>
  <c r="L51" i="9"/>
  <c r="I52" i="9"/>
  <c r="J52" i="9"/>
  <c r="K52" i="9"/>
  <c r="L52" i="9"/>
  <c r="M41" i="9"/>
  <c r="I65" i="9"/>
  <c r="J65" i="9"/>
  <c r="K65" i="9"/>
  <c r="L65" i="9"/>
  <c r="I66" i="9"/>
  <c r="J66" i="9"/>
  <c r="K66" i="9"/>
  <c r="L66" i="9"/>
  <c r="I67" i="9"/>
  <c r="J67" i="9"/>
  <c r="K67" i="9"/>
  <c r="L67" i="9"/>
  <c r="I68" i="9"/>
  <c r="J68" i="9"/>
  <c r="K68" i="9"/>
  <c r="L68" i="9"/>
  <c r="I69" i="9"/>
  <c r="J69" i="9"/>
  <c r="K69" i="9"/>
  <c r="L69" i="9"/>
  <c r="I70" i="9"/>
  <c r="J70" i="9"/>
  <c r="K70" i="9"/>
  <c r="L70" i="9"/>
  <c r="I71" i="9"/>
  <c r="J71" i="9"/>
  <c r="K71" i="9"/>
  <c r="L71" i="9"/>
  <c r="I72" i="9"/>
  <c r="J72" i="9"/>
  <c r="K72" i="9"/>
  <c r="L72" i="9"/>
  <c r="I73" i="9"/>
  <c r="J73" i="9"/>
  <c r="K73" i="9"/>
  <c r="L73" i="9"/>
  <c r="I74" i="9"/>
  <c r="J74" i="9"/>
  <c r="K74" i="9"/>
  <c r="L74" i="9"/>
  <c r="I75" i="9"/>
  <c r="J75" i="9"/>
  <c r="K75" i="9"/>
  <c r="L75" i="9"/>
  <c r="I76" i="9"/>
  <c r="J76" i="9"/>
  <c r="K76" i="9"/>
  <c r="L76" i="9"/>
  <c r="M65" i="9"/>
  <c r="M3" i="9"/>
  <c r="P18" i="6"/>
  <c r="Q18" i="6"/>
  <c r="Q21" i="6"/>
  <c r="Q22" i="6"/>
  <c r="Q23" i="6"/>
  <c r="Q24" i="6"/>
  <c r="Q25" i="6"/>
  <c r="Q26" i="6"/>
  <c r="Q27" i="6"/>
  <c r="Q28" i="6"/>
  <c r="Q29" i="6"/>
  <c r="Q33" i="6"/>
  <c r="N15" i="6"/>
  <c r="O15" i="6"/>
  <c r="N20" i="6"/>
  <c r="O20" i="6"/>
  <c r="N17" i="6"/>
  <c r="O17" i="6"/>
  <c r="N19" i="6"/>
  <c r="O19" i="6"/>
  <c r="N18" i="6"/>
  <c r="O18" i="6"/>
  <c r="N21" i="6"/>
  <c r="O21" i="6"/>
  <c r="N22" i="6"/>
  <c r="O22" i="6"/>
  <c r="N23" i="6"/>
  <c r="O23" i="6"/>
  <c r="N24" i="6"/>
  <c r="O24" i="6"/>
  <c r="N25" i="6"/>
  <c r="O25" i="6"/>
  <c r="N26" i="6"/>
  <c r="O26" i="6"/>
  <c r="N27" i="6"/>
  <c r="O27" i="6"/>
  <c r="N28" i="6"/>
  <c r="O28" i="6"/>
  <c r="N29" i="6"/>
  <c r="O29" i="6"/>
  <c r="Q30" i="6"/>
  <c r="R7" i="2"/>
  <c r="B35" i="6"/>
  <c r="C2" i="9"/>
  <c r="N1" i="2"/>
  <c r="I1" i="9"/>
  <c r="D1" i="2"/>
  <c r="C1" i="9"/>
  <c r="D2" i="2"/>
  <c r="A7" i="2"/>
  <c r="A13" i="2"/>
  <c r="A17" i="9"/>
  <c r="H17" i="9"/>
  <c r="O17" i="9"/>
  <c r="W17" i="9"/>
  <c r="Y87" i="9"/>
  <c r="Y85" i="9"/>
  <c r="Y83" i="9"/>
  <c r="Y81" i="9"/>
  <c r="Y79" i="9"/>
  <c r="Y77" i="9"/>
  <c r="Y75" i="9"/>
  <c r="Y73" i="9"/>
  <c r="Y71" i="9"/>
  <c r="Y69" i="9"/>
  <c r="Y67" i="9"/>
  <c r="Y65" i="9"/>
  <c r="Y63" i="9"/>
  <c r="Y61" i="9"/>
  <c r="Y59" i="9"/>
  <c r="Y57" i="9"/>
  <c r="Y55" i="9"/>
  <c r="Y53" i="9"/>
  <c r="Y51" i="9"/>
  <c r="Y49" i="9"/>
  <c r="Y47" i="9"/>
  <c r="Y45" i="9"/>
  <c r="Y43" i="9"/>
  <c r="Y41" i="9"/>
  <c r="Y39" i="9"/>
  <c r="Y37" i="9"/>
  <c r="Y35" i="9"/>
  <c r="Y33" i="9"/>
  <c r="Y31" i="9"/>
  <c r="Y29" i="9"/>
  <c r="Y27" i="9"/>
  <c r="Y25" i="9"/>
  <c r="Y23" i="9"/>
  <c r="Y21" i="9"/>
  <c r="Y19" i="9"/>
  <c r="Y17" i="9"/>
  <c r="Y15" i="9"/>
  <c r="Y13" i="9"/>
  <c r="Y11" i="9"/>
  <c r="Y9" i="9"/>
  <c r="Y7" i="9"/>
  <c r="A19" i="2"/>
  <c r="A25" i="2"/>
  <c r="A31" i="2"/>
  <c r="A37" i="2"/>
  <c r="A43" i="2"/>
  <c r="A77" i="9"/>
  <c r="H77" i="9"/>
  <c r="O77" i="9"/>
  <c r="W77" i="9"/>
  <c r="A65" i="9"/>
  <c r="H65" i="9"/>
  <c r="O65" i="9"/>
  <c r="W65" i="9"/>
  <c r="A53" i="9"/>
  <c r="H53" i="9"/>
  <c r="O53" i="9"/>
  <c r="W53" i="9"/>
  <c r="A41" i="9"/>
  <c r="H41" i="9"/>
  <c r="O41" i="9"/>
  <c r="W41" i="9"/>
  <c r="A29" i="9"/>
  <c r="H29" i="9"/>
  <c r="O29" i="9"/>
  <c r="W29" i="9"/>
  <c r="A5" i="9"/>
  <c r="H5" i="9"/>
  <c r="O5" i="9"/>
  <c r="W5" i="9"/>
  <c r="R87" i="9"/>
  <c r="R85" i="9"/>
  <c r="R83" i="9"/>
  <c r="R81" i="9"/>
  <c r="R79" i="9"/>
  <c r="R77" i="9"/>
  <c r="R75" i="9"/>
  <c r="R73" i="9"/>
  <c r="R71" i="9"/>
  <c r="R69" i="9"/>
  <c r="R67" i="9"/>
  <c r="R65" i="9"/>
  <c r="R63" i="9"/>
  <c r="R61" i="9"/>
  <c r="R59" i="9"/>
  <c r="R57" i="9"/>
  <c r="R55" i="9"/>
  <c r="R53" i="9"/>
  <c r="R51" i="9"/>
  <c r="R49" i="9"/>
  <c r="R47" i="9"/>
  <c r="R45" i="9"/>
  <c r="R43" i="9"/>
  <c r="R41" i="9"/>
  <c r="R37" i="9"/>
  <c r="R35" i="9"/>
  <c r="R33" i="9"/>
  <c r="R31" i="9"/>
  <c r="R29" i="9"/>
  <c r="R27" i="9"/>
  <c r="R25" i="9"/>
  <c r="R23" i="9"/>
  <c r="R21" i="9"/>
  <c r="R19" i="9"/>
  <c r="R17" i="9"/>
  <c r="R15" i="9"/>
  <c r="R13" i="9"/>
  <c r="R11" i="9"/>
  <c r="R9" i="9"/>
  <c r="R8" i="2"/>
  <c r="R7" i="9"/>
  <c r="R5" i="9"/>
  <c r="G2" i="5"/>
  <c r="N2" i="2"/>
  <c r="N3" i="2"/>
  <c r="U3" i="2"/>
  <c r="U2" i="2"/>
  <c r="U1" i="2"/>
  <c r="K8" i="2"/>
  <c r="K9" i="2"/>
  <c r="K10" i="2"/>
  <c r="K11" i="2"/>
  <c r="K12" i="2"/>
  <c r="K7" i="2"/>
  <c r="M12" i="6"/>
  <c r="K12" i="6"/>
  <c r="I12" i="6"/>
  <c r="G12" i="6"/>
  <c r="E12" i="6"/>
  <c r="C12" i="6"/>
  <c r="B12" i="6"/>
  <c r="A9" i="6"/>
  <c r="C9" i="6"/>
  <c r="Q34" i="6"/>
  <c r="Q35" i="6"/>
  <c r="P36" i="6"/>
  <c r="Q31" i="6"/>
  <c r="J3" i="2"/>
  <c r="J2" i="2"/>
  <c r="G3" i="2"/>
  <c r="G2" i="2"/>
  <c r="D3" i="2"/>
</calcChain>
</file>

<file path=xl/sharedStrings.xml><?xml version="1.0" encoding="utf-8"?>
<sst xmlns="http://schemas.openxmlformats.org/spreadsheetml/2006/main" count="567" uniqueCount="165">
  <si>
    <t>DATE</t>
  </si>
  <si>
    <t>CLIENT</t>
  </si>
  <si>
    <t>FAX</t>
  </si>
  <si>
    <t>ARRIVEE</t>
  </si>
  <si>
    <t>DEPART</t>
  </si>
  <si>
    <t>CHAMBRE</t>
  </si>
  <si>
    <t>VIA</t>
  </si>
  <si>
    <t>=</t>
  </si>
  <si>
    <t>CONDITIONS</t>
  </si>
  <si>
    <t>REMARQUES</t>
  </si>
  <si>
    <t>CHAMBRE :</t>
  </si>
  <si>
    <t>HEURE :</t>
  </si>
  <si>
    <t>HEURE D'ARRIVEE</t>
  </si>
  <si>
    <t>TRANSFERT</t>
  </si>
  <si>
    <t>SPA</t>
  </si>
  <si>
    <t xml:space="preserve">SPA </t>
  </si>
  <si>
    <t>14</t>
  </si>
  <si>
    <t>/</t>
  </si>
  <si>
    <t>REPAS</t>
  </si>
  <si>
    <t>PAX</t>
  </si>
  <si>
    <t>TYPE DE LIT</t>
  </si>
  <si>
    <t>DOUBLE</t>
  </si>
  <si>
    <t>X</t>
  </si>
  <si>
    <t>SIMPLE</t>
  </si>
  <si>
    <t>Qté</t>
  </si>
  <si>
    <t>Omelette</t>
  </si>
  <si>
    <t>Pastilla</t>
  </si>
  <si>
    <t>Salade variée</t>
  </si>
  <si>
    <t>Kefta aux œufs</t>
  </si>
  <si>
    <t>Poulet citrons</t>
  </si>
  <si>
    <t>Couscous</t>
  </si>
  <si>
    <t>VIA  :</t>
  </si>
  <si>
    <t>LANGUE :</t>
  </si>
  <si>
    <t>Salade Maroc</t>
  </si>
  <si>
    <t>Salade fruit</t>
  </si>
  <si>
    <t>Glace</t>
  </si>
  <si>
    <t>Patisserie</t>
  </si>
  <si>
    <t>Grillades</t>
  </si>
  <si>
    <t>BOISSONS</t>
  </si>
  <si>
    <t>Jus d'orange</t>
  </si>
  <si>
    <t>The</t>
  </si>
  <si>
    <t>Cafe</t>
  </si>
  <si>
    <t>Jus de fruits</t>
  </si>
  <si>
    <t>Coca</t>
  </si>
  <si>
    <t>Sprit</t>
  </si>
  <si>
    <t>Fanta</t>
  </si>
  <si>
    <t>APB</t>
  </si>
  <si>
    <t>GMR</t>
  </si>
  <si>
    <t>GMB</t>
  </si>
  <si>
    <t>GMr</t>
  </si>
  <si>
    <t>GMRV</t>
  </si>
  <si>
    <t>GMBV</t>
  </si>
  <si>
    <t>GMrV</t>
  </si>
  <si>
    <t>GMR med</t>
  </si>
  <si>
    <t>GMB med</t>
  </si>
  <si>
    <t>DETAILS</t>
  </si>
  <si>
    <t>TRANSPORT</t>
  </si>
  <si>
    <t>Eau M</t>
  </si>
  <si>
    <t>Eau G</t>
  </si>
  <si>
    <t>Soin Marocain</t>
  </si>
  <si>
    <t>Hamamm</t>
  </si>
  <si>
    <t>Massage 30</t>
  </si>
  <si>
    <t>Massage 1h</t>
  </si>
  <si>
    <t>Manucure</t>
  </si>
  <si>
    <t>Pedicure</t>
  </si>
  <si>
    <t>Soin visage</t>
  </si>
  <si>
    <t>Transfert 1300</t>
  </si>
  <si>
    <t>CLIENT :</t>
  </si>
  <si>
    <t>DEPART :</t>
  </si>
  <si>
    <t xml:space="preserve"> ARRIVEE :</t>
  </si>
  <si>
    <t xml:space="preserve">         DETAILS</t>
  </si>
  <si>
    <t>Facture</t>
  </si>
  <si>
    <t>N° FACT</t>
  </si>
  <si>
    <t>REF</t>
  </si>
  <si>
    <t>PERIODE</t>
  </si>
  <si>
    <t>en Dirhams</t>
  </si>
  <si>
    <t>Nbre</t>
  </si>
  <si>
    <t>DESIGNATION</t>
  </si>
  <si>
    <t>Prix u HT</t>
  </si>
  <si>
    <t>TOTAL HT</t>
  </si>
  <si>
    <t>prix u TTC</t>
  </si>
  <si>
    <t>TOTAL TTC</t>
  </si>
  <si>
    <t>TVA (10%)</t>
  </si>
  <si>
    <t>ACOMPTE</t>
  </si>
  <si>
    <t>TAXES DE SEJOUR</t>
  </si>
  <si>
    <t>TAXES DE PROMOTION TOURISTIQUE</t>
  </si>
  <si>
    <t xml:space="preserve">Arrêtée la présente facture à la somme de: </t>
  </si>
  <si>
    <t>Dirhams</t>
  </si>
  <si>
    <t xml:space="preserve">Règlement </t>
  </si>
  <si>
    <t>_</t>
  </si>
  <si>
    <t>Café Nespr</t>
  </si>
  <si>
    <t>TOTAL</t>
  </si>
  <si>
    <t xml:space="preserve"> </t>
  </si>
  <si>
    <t>TOTAL / JOUR</t>
  </si>
  <si>
    <t>VOLUBILIS</t>
  </si>
  <si>
    <t>Briouate</t>
  </si>
  <si>
    <t>briouate enfant</t>
  </si>
  <si>
    <t>HEURE</t>
  </si>
  <si>
    <t>TRANSFERT :</t>
  </si>
  <si>
    <t>VOL :</t>
  </si>
  <si>
    <t>N° DE VOL</t>
  </si>
  <si>
    <t>DATE DE RESA</t>
  </si>
  <si>
    <t>CB</t>
  </si>
  <si>
    <t>Amandes</t>
  </si>
  <si>
    <t>Cacahuètes</t>
  </si>
  <si>
    <t>Pistaches</t>
  </si>
  <si>
    <t>Olives</t>
  </si>
  <si>
    <t>Bœuf au prune</t>
  </si>
  <si>
    <t>Details</t>
  </si>
  <si>
    <t>PX UNITAIRE</t>
  </si>
  <si>
    <t>TOTAL UNITAIRE</t>
  </si>
  <si>
    <t>FACTURE :</t>
  </si>
  <si>
    <t>RESTAURATION</t>
  </si>
  <si>
    <t>NUIT + PETIT DEJEUNER</t>
  </si>
  <si>
    <t>ENFANTS</t>
  </si>
  <si>
    <t>ADULTES</t>
  </si>
  <si>
    <t>KOUTOUBIA</t>
  </si>
  <si>
    <t>à</t>
  </si>
  <si>
    <t>VOL</t>
  </si>
  <si>
    <t>OURIKA</t>
  </si>
  <si>
    <t>TOUBKAL</t>
  </si>
  <si>
    <t>IFRANE</t>
  </si>
  <si>
    <t>M'GOUN</t>
  </si>
  <si>
    <t>MOUCHARABIEH</t>
  </si>
  <si>
    <t>TICHKA</t>
  </si>
  <si>
    <t>TOTAL :</t>
  </si>
  <si>
    <t>CLIENT AU RIAD</t>
  </si>
  <si>
    <t>ARRIVEE :</t>
  </si>
  <si>
    <t>NUITEE :</t>
  </si>
  <si>
    <t>ORIGINE</t>
  </si>
  <si>
    <t>FACTURE D'ACOMPTE</t>
  </si>
  <si>
    <t>N° FACTURE</t>
  </si>
  <si>
    <t>PAYE LE :</t>
  </si>
  <si>
    <t>PRIX TRANSFERT</t>
  </si>
  <si>
    <t>MONTANT :</t>
  </si>
  <si>
    <t>REGLÉ LE</t>
  </si>
  <si>
    <t>M Transfert 170</t>
  </si>
  <si>
    <t>M Transfert 224</t>
  </si>
  <si>
    <t>M Transfert 290</t>
  </si>
  <si>
    <t>M Transfert 336</t>
  </si>
  <si>
    <t>M Tr soirée 500</t>
  </si>
  <si>
    <t>M Tr soirée 700</t>
  </si>
  <si>
    <t>M Mise dispo 500</t>
  </si>
  <si>
    <t>M Mise dispo 700</t>
  </si>
  <si>
    <t>A Transfert 170</t>
  </si>
  <si>
    <t>A Transfert 224</t>
  </si>
  <si>
    <t>A Transfert 290</t>
  </si>
  <si>
    <t>A Transfert 336</t>
  </si>
  <si>
    <t>A Transfert 1300</t>
  </si>
  <si>
    <t>A Tr soirée 500</t>
  </si>
  <si>
    <t>A Tr soirée 700</t>
  </si>
  <si>
    <t>A Mise dispo 500</t>
  </si>
  <si>
    <t>A Mise dispo 700</t>
  </si>
  <si>
    <t>M</t>
  </si>
  <si>
    <t>A Guide 1/2</t>
  </si>
  <si>
    <t>A Guide journée</t>
  </si>
  <si>
    <t>A Guide 1/2 + chauf</t>
  </si>
  <si>
    <t>A Guide 1 + chauf</t>
  </si>
  <si>
    <t>A</t>
  </si>
  <si>
    <t>HOTEL …</t>
  </si>
  <si>
    <t>04</t>
  </si>
  <si>
    <t>Martin</t>
  </si>
  <si>
    <t>9</t>
  </si>
  <si>
    <t>28</t>
  </si>
  <si>
    <t>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</si>
</sst>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* #,##0.00_)\ &quot;MAD&quot;_ ;_ * \(#,##0.00\)\ &quot;MAD&quot;_ ;_ * &quot;-&quot;??_)\ &quot;MAD&quot;_ ;_ @_ "/>
    <numFmt numFmtId="165" formatCode="_ * #,##0.00_)\ _M_A_D_ ;_ * \(#,##0.00\)\ _M_A_D_ ;_ * &quot;-&quot;??_)\ _M_A_D_ ;_ @_ "/>
    <numFmt numFmtId="166" formatCode="#,##0.00\ &quot;MAD&quot;"/>
    <numFmt numFmtId="167" formatCode="_ * #,##0.00_)[$€-484]_ ;_ * \(#,##0.00\)[$€-484]_ ;_ * &quot;-&quot;??_)[$€-484]_ ;_ @_ "/>
    <numFmt numFmtId="168" formatCode="0.000"/>
    <numFmt numFmtId="169" formatCode="#,##0.00\ &quot;MAD&quot;;[Red]\-#,##0.00\ &quot;MAD&quot;"/>
    <numFmt numFmtId="170" formatCode="#,##0.00[$€-484]"/>
  </numFmts>
  <fonts count="4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1"/>
      <name val="Calibri"/>
      <scheme val="minor"/>
    </font>
    <font>
      <sz val="9"/>
      <color theme="1"/>
      <name val="Calibri"/>
      <scheme val="minor"/>
    </font>
    <font>
      <b/>
      <sz val="8"/>
      <color theme="1"/>
      <name val="Calibri"/>
      <scheme val="minor"/>
    </font>
    <font>
      <sz val="28"/>
      <color theme="1"/>
      <name val="Perpetua Titling MT"/>
    </font>
    <font>
      <b/>
      <sz val="16"/>
      <color rgb="FF4C4C4C"/>
      <name val="Calibri"/>
      <scheme val="minor"/>
    </font>
    <font>
      <b/>
      <sz val="24"/>
      <color rgb="FF000000"/>
      <name val="Apple Chancery"/>
    </font>
    <font>
      <sz val="12"/>
      <color theme="0" tint="-0.499984740745262"/>
      <name val="Calibri"/>
      <scheme val="minor"/>
    </font>
    <font>
      <b/>
      <sz val="36"/>
      <color rgb="FF4C4C4C"/>
      <name val="Apple Chancery"/>
    </font>
    <font>
      <i/>
      <sz val="11"/>
      <color theme="1"/>
      <name val="Calibri"/>
      <scheme val="minor"/>
    </font>
    <font>
      <i/>
      <sz val="12"/>
      <color theme="1"/>
      <name val="Calibri"/>
      <scheme val="minor"/>
    </font>
    <font>
      <sz val="12"/>
      <name val="Calibri"/>
      <scheme val="minor"/>
    </font>
    <font>
      <b/>
      <sz val="7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rgb="FF000000"/>
      <name val="Calibri"/>
      <scheme val="minor"/>
    </font>
    <font>
      <sz val="7.5"/>
      <color theme="1"/>
      <name val="Calibri"/>
      <scheme val="minor"/>
    </font>
    <font>
      <b/>
      <sz val="7.5"/>
      <color theme="1"/>
      <name val="Calibri"/>
      <scheme val="minor"/>
    </font>
    <font>
      <sz val="7"/>
      <color rgb="FF000000"/>
      <name val="Calibri"/>
      <scheme val="minor"/>
    </font>
    <font>
      <b/>
      <sz val="10"/>
      <color rgb="FF000000"/>
      <name val="Calibri"/>
      <scheme val="minor"/>
    </font>
    <font>
      <sz val="10"/>
      <color rgb="FF000000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sz val="12"/>
      <color theme="1"/>
      <name val="Cambria"/>
    </font>
    <font>
      <sz val="100"/>
      <color theme="1"/>
      <name val="Cambria"/>
    </font>
    <font>
      <sz val="48"/>
      <color theme="1"/>
      <name val="Cambria"/>
    </font>
    <font>
      <sz val="72"/>
      <color theme="1"/>
      <name val="Cambria"/>
    </font>
    <font>
      <sz val="46"/>
      <color theme="1"/>
      <name val="Avenir Black"/>
    </font>
    <font>
      <sz val="72"/>
      <color theme="1"/>
      <name val="Avenir Black"/>
    </font>
    <font>
      <b/>
      <sz val="72"/>
      <color rgb="FF000000"/>
      <name val="Avenir Black"/>
    </font>
    <font>
      <b/>
      <sz val="72"/>
      <color theme="1"/>
      <name val="Avenir Black"/>
    </font>
    <font>
      <sz val="90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auto="1"/>
      </top>
      <bottom/>
      <diagonal/>
    </border>
    <border>
      <left style="dotted">
        <color theme="0" tint="-0.1499984740745262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thin">
        <color auto="1"/>
      </top>
      <bottom/>
      <diagonal/>
    </border>
    <border>
      <left style="dotted">
        <color theme="0" tint="-0.14999847407452621"/>
      </left>
      <right/>
      <top/>
      <bottom style="thin">
        <color auto="1"/>
      </bottom>
      <diagonal/>
    </border>
    <border>
      <left style="thin">
        <color auto="1"/>
      </left>
      <right style="dotted">
        <color theme="0" tint="-0.14999847407452621"/>
      </right>
      <top style="thin">
        <color auto="1"/>
      </top>
      <bottom/>
      <diagonal/>
    </border>
    <border>
      <left style="thin">
        <color auto="1"/>
      </left>
      <right style="dotted">
        <color theme="0" tint="-0.14999847407452621"/>
      </right>
      <top/>
      <bottom/>
      <diagonal/>
    </border>
    <border>
      <left style="thin">
        <color auto="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 style="thin">
        <color auto="1"/>
      </right>
      <top style="thin">
        <color auto="1"/>
      </top>
      <bottom/>
      <diagonal/>
    </border>
    <border>
      <left style="dotted">
        <color theme="0" tint="-0.14999847407452621"/>
      </left>
      <right style="thin">
        <color auto="1"/>
      </right>
      <top/>
      <bottom/>
      <diagonal/>
    </border>
    <border>
      <left style="dotted">
        <color theme="0" tint="-0.14999847407452621"/>
      </left>
      <right style="thin">
        <color auto="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 style="thin">
        <color auto="1"/>
      </top>
      <bottom/>
      <diagonal/>
    </border>
  </borders>
  <cellStyleXfs count="120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7">
    <xf numFmtId="0" fontId="0" fillId="0" borderId="0" xfId="0"/>
    <xf numFmtId="0" fontId="0" fillId="2" borderId="0" xfId="0" applyFill="1"/>
    <xf numFmtId="0" fontId="0" fillId="4" borderId="0" xfId="0" applyFill="1"/>
    <xf numFmtId="0" fontId="11" fillId="0" borderId="0" xfId="0" applyFont="1"/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vertical="center"/>
    </xf>
    <xf numFmtId="0" fontId="11" fillId="0" borderId="0" xfId="0" applyFont="1" applyAlignment="1">
      <alignment vertical="top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11" fillId="0" borderId="1" xfId="0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/>
    <xf numFmtId="0" fontId="9" fillId="5" borderId="13" xfId="0" applyFont="1" applyFill="1" applyBorder="1"/>
    <xf numFmtId="0" fontId="9" fillId="5" borderId="14" xfId="0" applyFont="1" applyFill="1" applyBorder="1"/>
    <xf numFmtId="0" fontId="9" fillId="5" borderId="15" xfId="0" applyFont="1" applyFill="1" applyBorder="1"/>
    <xf numFmtId="168" fontId="9" fillId="5" borderId="2" xfId="0" applyNumberFormat="1" applyFont="1" applyFill="1" applyBorder="1" applyAlignment="1">
      <alignment horizontal="left"/>
    </xf>
    <xf numFmtId="168" fontId="9" fillId="5" borderId="5" xfId="0" applyNumberFormat="1" applyFont="1" applyFill="1" applyBorder="1" applyAlignment="1">
      <alignment horizontal="left"/>
    </xf>
    <xf numFmtId="168" fontId="9" fillId="5" borderId="6" xfId="0" applyNumberFormat="1" applyFont="1" applyFill="1" applyBorder="1"/>
    <xf numFmtId="168" fontId="9" fillId="5" borderId="1" xfId="0" applyNumberFormat="1" applyFont="1" applyFill="1" applyBorder="1"/>
    <xf numFmtId="168" fontId="0" fillId="5" borderId="1" xfId="0" applyNumberFormat="1" applyFill="1" applyBorder="1"/>
    <xf numFmtId="2" fontId="0" fillId="5" borderId="1" xfId="0" applyNumberFormat="1" applyFill="1" applyBorder="1"/>
    <xf numFmtId="0" fontId="7" fillId="0" borderId="0" xfId="0" applyFont="1"/>
    <xf numFmtId="2" fontId="8" fillId="5" borderId="1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/>
    <xf numFmtId="0" fontId="17" fillId="2" borderId="0" xfId="0" applyFont="1" applyFill="1" applyAlignment="1">
      <alignment horizontal="left"/>
    </xf>
    <xf numFmtId="0" fontId="14" fillId="2" borderId="0" xfId="0" applyFont="1" applyFill="1" applyAlignment="1">
      <alignment horizontal="right"/>
    </xf>
    <xf numFmtId="0" fontId="18" fillId="2" borderId="0" xfId="0" applyFont="1" applyFill="1" applyAlignment="1">
      <alignment horizontal="left"/>
    </xf>
    <xf numFmtId="0" fontId="13" fillId="2" borderId="0" xfId="0" applyFont="1" applyFill="1"/>
    <xf numFmtId="0" fontId="14" fillId="2" borderId="0" xfId="0" applyFont="1" applyFill="1" applyAlignment="1">
      <alignment horizontal="left"/>
    </xf>
    <xf numFmtId="0" fontId="0" fillId="2" borderId="1" xfId="0" applyNumberFormat="1" applyFont="1" applyFill="1" applyBorder="1" applyAlignment="1">
      <alignment horizontal="center"/>
    </xf>
    <xf numFmtId="0" fontId="0" fillId="2" borderId="13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ont="1" applyFill="1" applyBorder="1"/>
    <xf numFmtId="0" fontId="0" fillId="2" borderId="15" xfId="0" applyFill="1" applyBorder="1"/>
    <xf numFmtId="0" fontId="0" fillId="2" borderId="0" xfId="0" applyFont="1" applyFill="1" applyBorder="1"/>
    <xf numFmtId="0" fontId="0" fillId="2" borderId="1" xfId="0" applyFont="1" applyFill="1" applyBorder="1"/>
    <xf numFmtId="49" fontId="0" fillId="2" borderId="13" xfId="0" applyNumberFormat="1" applyFill="1" applyBorder="1"/>
    <xf numFmtId="0" fontId="0" fillId="2" borderId="14" xfId="0" applyNumberFormat="1" applyFill="1" applyBorder="1"/>
    <xf numFmtId="49" fontId="0" fillId="2" borderId="14" xfId="0" applyNumberFormat="1" applyFill="1" applyBorder="1"/>
    <xf numFmtId="0" fontId="0" fillId="2" borderId="14" xfId="0" applyNumberFormat="1" applyFill="1" applyBorder="1" applyAlignment="1">
      <alignment horizontal="center"/>
    </xf>
    <xf numFmtId="14" fontId="0" fillId="2" borderId="14" xfId="0" applyNumberFormat="1" applyFont="1" applyFill="1" applyBorder="1"/>
    <xf numFmtId="0" fontId="19" fillId="2" borderId="0" xfId="0" applyFont="1" applyFill="1"/>
    <xf numFmtId="1" fontId="0" fillId="2" borderId="13" xfId="0" applyNumberFormat="1" applyFont="1" applyFill="1" applyBorder="1" applyAlignment="1">
      <alignment horizontal="center"/>
    </xf>
    <xf numFmtId="2" fontId="0" fillId="2" borderId="15" xfId="0" applyNumberFormat="1" applyFill="1" applyBorder="1"/>
    <xf numFmtId="2" fontId="0" fillId="2" borderId="1" xfId="0" applyNumberFormat="1" applyFill="1" applyBorder="1"/>
    <xf numFmtId="168" fontId="0" fillId="2" borderId="4" xfId="0" applyNumberFormat="1" applyFill="1" applyBorder="1"/>
    <xf numFmtId="2" fontId="0" fillId="2" borderId="4" xfId="0" applyNumberFormat="1" applyFill="1" applyBorder="1"/>
    <xf numFmtId="168" fontId="0" fillId="2" borderId="0" xfId="0" applyNumberFormat="1" applyFill="1"/>
    <xf numFmtId="168" fontId="0" fillId="2" borderId="1" xfId="0" applyNumberFormat="1" applyFill="1" applyBorder="1"/>
    <xf numFmtId="0" fontId="0" fillId="2" borderId="1" xfId="0" applyFill="1" applyBorder="1"/>
    <xf numFmtId="1" fontId="0" fillId="2" borderId="13" xfId="0" applyNumberFormat="1" applyFill="1" applyBorder="1" applyAlignment="1">
      <alignment horizontal="center"/>
    </xf>
    <xf numFmtId="168" fontId="0" fillId="2" borderId="13" xfId="0" applyNumberFormat="1" applyFill="1" applyBorder="1"/>
    <xf numFmtId="168" fontId="0" fillId="2" borderId="14" xfId="0" applyNumberFormat="1" applyFill="1" applyBorder="1"/>
    <xf numFmtId="0" fontId="19" fillId="2" borderId="0" xfId="0" applyFont="1" applyFill="1" applyAlignment="1">
      <alignment horizontal="right"/>
    </xf>
    <xf numFmtId="2" fontId="0" fillId="2" borderId="0" xfId="0" applyNumberFormat="1" applyFill="1" applyAlignment="1">
      <alignment horizontal="left"/>
    </xf>
    <xf numFmtId="169" fontId="0" fillId="2" borderId="13" xfId="0" applyNumberFormat="1" applyFill="1" applyBorder="1"/>
    <xf numFmtId="49" fontId="11" fillId="2" borderId="1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0" xfId="0" applyNumberFormat="1"/>
    <xf numFmtId="0" fontId="20" fillId="0" borderId="0" xfId="0" applyFont="1"/>
    <xf numFmtId="0" fontId="12" fillId="2" borderId="0" xfId="0" applyFont="1" applyFill="1" applyBorder="1" applyAlignment="1">
      <alignment horizontal="right" vertical="center"/>
    </xf>
    <xf numFmtId="0" fontId="12" fillId="0" borderId="0" xfId="0" applyFont="1"/>
    <xf numFmtId="0" fontId="10" fillId="0" borderId="0" xfId="0" applyFont="1" applyAlignment="1">
      <alignment vertical="top"/>
    </xf>
    <xf numFmtId="0" fontId="21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horizontal="center" vertical="center"/>
    </xf>
    <xf numFmtId="0" fontId="23" fillId="0" borderId="0" xfId="0" applyFont="1"/>
    <xf numFmtId="0" fontId="23" fillId="2" borderId="14" xfId="0" applyNumberFormat="1" applyFont="1" applyFill="1" applyBorder="1" applyAlignment="1">
      <alignment vertical="center"/>
    </xf>
    <xf numFmtId="49" fontId="23" fillId="2" borderId="15" xfId="0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2" borderId="11" xfId="0" applyNumberFormat="1" applyFont="1" applyFill="1" applyBorder="1" applyAlignment="1">
      <alignment vertical="center"/>
    </xf>
    <xf numFmtId="49" fontId="23" fillId="2" borderId="12" xfId="0" applyNumberFormat="1" applyFont="1" applyFill="1" applyBorder="1" applyAlignment="1">
      <alignment vertical="center"/>
    </xf>
    <xf numFmtId="0" fontId="25" fillId="2" borderId="6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20" fontId="25" fillId="2" borderId="7" xfId="0" applyNumberFormat="1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5" fillId="2" borderId="17" xfId="0" applyNumberFormat="1" applyFont="1" applyFill="1" applyBorder="1" applyAlignment="1">
      <alignment horizontal="center" vertical="center"/>
    </xf>
    <xf numFmtId="0" fontId="25" fillId="2" borderId="18" xfId="0" applyNumberFormat="1" applyFont="1" applyFill="1" applyBorder="1" applyAlignment="1">
      <alignment horizontal="center" vertical="center"/>
    </xf>
    <xf numFmtId="0" fontId="25" fillId="2" borderId="19" xfId="0" applyNumberFormat="1" applyFont="1" applyFill="1" applyBorder="1" applyAlignment="1">
      <alignment horizontal="center" vertical="center"/>
    </xf>
    <xf numFmtId="0" fontId="25" fillId="2" borderId="20" xfId="0" applyNumberFormat="1" applyFont="1" applyFill="1" applyBorder="1" applyAlignment="1">
      <alignment horizontal="center" vertical="center"/>
    </xf>
    <xf numFmtId="0" fontId="25" fillId="2" borderId="21" xfId="0" applyNumberFormat="1" applyFont="1" applyFill="1" applyBorder="1" applyAlignment="1">
      <alignment horizontal="center" vertical="center"/>
    </xf>
    <xf numFmtId="0" fontId="25" fillId="2" borderId="23" xfId="0" applyNumberFormat="1" applyFont="1" applyFill="1" applyBorder="1" applyAlignment="1">
      <alignment horizontal="center" vertical="center"/>
    </xf>
    <xf numFmtId="0" fontId="25" fillId="2" borderId="24" xfId="0" applyNumberFormat="1" applyFont="1" applyFill="1" applyBorder="1" applyAlignment="1">
      <alignment horizontal="center" vertical="center"/>
    </xf>
    <xf numFmtId="0" fontId="25" fillId="2" borderId="25" xfId="0" applyNumberFormat="1" applyFont="1" applyFill="1" applyBorder="1" applyAlignment="1">
      <alignment horizontal="center" vertical="center"/>
    </xf>
    <xf numFmtId="0" fontId="25" fillId="2" borderId="26" xfId="0" applyNumberFormat="1" applyFont="1" applyFill="1" applyBorder="1" applyAlignment="1">
      <alignment horizontal="center" vertical="center"/>
    </xf>
    <xf numFmtId="0" fontId="25" fillId="2" borderId="27" xfId="0" applyNumberFormat="1" applyFont="1" applyFill="1" applyBorder="1" applyAlignment="1">
      <alignment horizontal="center" vertical="center"/>
    </xf>
    <xf numFmtId="0" fontId="25" fillId="2" borderId="28" xfId="0" applyNumberFormat="1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25" fillId="2" borderId="30" xfId="0" applyNumberFormat="1" applyFont="1" applyFill="1" applyBorder="1" applyAlignment="1">
      <alignment horizontal="center" vertical="center"/>
    </xf>
    <xf numFmtId="0" fontId="25" fillId="2" borderId="31" xfId="0" applyNumberFormat="1" applyFont="1" applyFill="1" applyBorder="1" applyAlignment="1">
      <alignment horizontal="center" vertical="center"/>
    </xf>
    <xf numFmtId="0" fontId="25" fillId="2" borderId="29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vertical="center"/>
    </xf>
    <xf numFmtId="49" fontId="12" fillId="2" borderId="3" xfId="0" applyNumberFormat="1" applyFont="1" applyFill="1" applyBorder="1" applyAlignment="1">
      <alignment vertical="center"/>
    </xf>
    <xf numFmtId="49" fontId="12" fillId="2" borderId="4" xfId="0" applyNumberFormat="1" applyFont="1" applyFill="1" applyBorder="1" applyAlignment="1">
      <alignment vertical="center"/>
    </xf>
    <xf numFmtId="0" fontId="25" fillId="2" borderId="21" xfId="0" applyFont="1" applyFill="1" applyBorder="1" applyAlignment="1">
      <alignment vertical="center"/>
    </xf>
    <xf numFmtId="0" fontId="25" fillId="2" borderId="6" xfId="0" applyFont="1" applyFill="1" applyBorder="1" applyAlignment="1">
      <alignment vertical="center"/>
    </xf>
    <xf numFmtId="0" fontId="25" fillId="2" borderId="31" xfId="0" applyFont="1" applyFill="1" applyBorder="1" applyAlignment="1">
      <alignment vertical="center"/>
    </xf>
    <xf numFmtId="0" fontId="25" fillId="2" borderId="2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0" fontId="25" fillId="2" borderId="30" xfId="0" applyFont="1" applyFill="1" applyBorder="1" applyAlignment="1">
      <alignment vertical="center"/>
    </xf>
    <xf numFmtId="0" fontId="25" fillId="2" borderId="22" xfId="0" applyFont="1" applyFill="1" applyBorder="1" applyAlignment="1">
      <alignment vertical="center"/>
    </xf>
    <xf numFmtId="0" fontId="25" fillId="2" borderId="11" xfId="0" applyFont="1" applyFill="1" applyBorder="1" applyAlignment="1">
      <alignment vertical="center"/>
    </xf>
    <xf numFmtId="0" fontId="25" fillId="2" borderId="29" xfId="0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6" fillId="0" borderId="0" xfId="0" applyFont="1" applyBorder="1"/>
    <xf numFmtId="0" fontId="21" fillId="7" borderId="0" xfId="0" applyFont="1" applyFill="1" applyBorder="1" applyAlignment="1"/>
    <xf numFmtId="0" fontId="8" fillId="0" borderId="0" xfId="0" applyFont="1" applyAlignment="1">
      <alignment horizontal="right"/>
    </xf>
    <xf numFmtId="2" fontId="0" fillId="0" borderId="0" xfId="0" applyNumberFormat="1" applyFont="1"/>
    <xf numFmtId="2" fontId="11" fillId="7" borderId="0" xfId="0" applyNumberFormat="1" applyFont="1" applyFill="1" applyBorder="1" applyAlignment="1">
      <alignment horizontal="center" vertical="center"/>
    </xf>
    <xf numFmtId="0" fontId="27" fillId="7" borderId="0" xfId="0" applyFont="1" applyFill="1" applyBorder="1"/>
    <xf numFmtId="0" fontId="25" fillId="2" borderId="4" xfId="0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31" fillId="2" borderId="0" xfId="0" applyFont="1" applyFill="1" applyAlignment="1">
      <alignment vertical="center"/>
    </xf>
    <xf numFmtId="0" fontId="30" fillId="2" borderId="13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left"/>
    </xf>
    <xf numFmtId="168" fontId="0" fillId="2" borderId="14" xfId="0" applyNumberFormat="1" applyFill="1" applyBorder="1" applyAlignment="1">
      <alignment horizontal="left"/>
    </xf>
    <xf numFmtId="168" fontId="0" fillId="2" borderId="15" xfId="0" applyNumberFormat="1" applyFill="1" applyBorder="1" applyAlignment="1">
      <alignment horizontal="left"/>
    </xf>
    <xf numFmtId="0" fontId="28" fillId="0" borderId="1" xfId="0" applyFont="1" applyBorder="1" applyAlignment="1">
      <alignment horizontal="center" vertical="center"/>
    </xf>
    <xf numFmtId="2" fontId="29" fillId="6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/>
    <xf numFmtId="2" fontId="11" fillId="2" borderId="1" xfId="0" applyNumberFormat="1" applyFont="1" applyFill="1" applyBorder="1" applyAlignment="1">
      <alignment horizontal="center" vertical="center"/>
    </xf>
    <xf numFmtId="2" fontId="11" fillId="7" borderId="16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vertical="top"/>
    </xf>
    <xf numFmtId="0" fontId="35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4" fillId="2" borderId="8" xfId="0" applyFont="1" applyFill="1" applyBorder="1" applyAlignment="1">
      <alignment horizontal="left" vertical="center"/>
    </xf>
    <xf numFmtId="0" fontId="32" fillId="2" borderId="8" xfId="0" applyFont="1" applyFill="1" applyBorder="1" applyAlignment="1">
      <alignment horizontal="left" vertical="center"/>
    </xf>
    <xf numFmtId="0" fontId="0" fillId="2" borderId="8" xfId="0" applyFill="1" applyBorder="1"/>
    <xf numFmtId="49" fontId="0" fillId="2" borderId="0" xfId="0" applyNumberFormat="1" applyFill="1" applyBorder="1"/>
    <xf numFmtId="0" fontId="0" fillId="2" borderId="10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NumberFormat="1" applyFill="1" applyBorder="1"/>
    <xf numFmtId="0" fontId="0" fillId="0" borderId="1" xfId="0" applyBorder="1" applyAlignment="1">
      <alignment horizontal="center"/>
    </xf>
    <xf numFmtId="169" fontId="0" fillId="2" borderId="5" xfId="0" applyNumberFormat="1" applyFill="1" applyBorder="1"/>
    <xf numFmtId="49" fontId="0" fillId="2" borderId="15" xfId="0" applyNumberFormat="1" applyFill="1" applyBorder="1"/>
    <xf numFmtId="49" fontId="11" fillId="2" borderId="13" xfId="0" applyNumberFormat="1" applyFont="1" applyFill="1" applyBorder="1" applyAlignment="1">
      <alignment horizontal="center"/>
    </xf>
    <xf numFmtId="0" fontId="9" fillId="5" borderId="5" xfId="0" applyFont="1" applyFill="1" applyBorder="1"/>
    <xf numFmtId="49" fontId="25" fillId="2" borderId="26" xfId="0" applyNumberFormat="1" applyFont="1" applyFill="1" applyBorder="1" applyAlignment="1">
      <alignment horizontal="center" vertical="center"/>
    </xf>
    <xf numFmtId="0" fontId="36" fillId="2" borderId="0" xfId="0" applyFont="1" applyFill="1"/>
    <xf numFmtId="0" fontId="36" fillId="0" borderId="0" xfId="0" applyFont="1"/>
    <xf numFmtId="0" fontId="37" fillId="2" borderId="0" xfId="0" applyFont="1" applyFill="1"/>
    <xf numFmtId="0" fontId="38" fillId="0" borderId="13" xfId="0" applyFont="1" applyBorder="1" applyAlignment="1">
      <alignment horizontal="right" vertical="center"/>
    </xf>
    <xf numFmtId="2" fontId="37" fillId="2" borderId="13" xfId="0" applyNumberFormat="1" applyFont="1" applyFill="1" applyBorder="1" applyAlignment="1">
      <alignment horizontal="center" vertical="center"/>
    </xf>
    <xf numFmtId="49" fontId="37" fillId="2" borderId="14" xfId="0" applyNumberFormat="1" applyFont="1" applyFill="1" applyBorder="1" applyAlignment="1">
      <alignment horizontal="center" vertical="center"/>
    </xf>
    <xf numFmtId="14" fontId="37" fillId="2" borderId="14" xfId="0" applyNumberFormat="1" applyFont="1" applyFill="1" applyBorder="1" applyAlignment="1">
      <alignment vertical="center"/>
    </xf>
    <xf numFmtId="49" fontId="37" fillId="2" borderId="14" xfId="0" applyNumberFormat="1" applyFont="1" applyFill="1" applyBorder="1" applyAlignment="1">
      <alignment vertical="center"/>
    </xf>
    <xf numFmtId="49" fontId="37" fillId="2" borderId="15" xfId="0" applyNumberFormat="1" applyFont="1" applyFill="1" applyBorder="1" applyAlignment="1">
      <alignment vertical="center"/>
    </xf>
    <xf numFmtId="49" fontId="37" fillId="2" borderId="13" xfId="0" applyNumberFormat="1" applyFont="1" applyFill="1" applyBorder="1" applyAlignment="1">
      <alignment horizontal="right" vertical="center"/>
    </xf>
    <xf numFmtId="0" fontId="37" fillId="0" borderId="0" xfId="0" applyFont="1"/>
    <xf numFmtId="49" fontId="37" fillId="2" borderId="14" xfId="0" applyNumberFormat="1" applyFont="1" applyFill="1" applyBorder="1" applyAlignment="1">
      <alignment horizontal="right" vertical="center"/>
    </xf>
    <xf numFmtId="0" fontId="38" fillId="0" borderId="5" xfId="0" applyFont="1" applyBorder="1" applyAlignment="1">
      <alignment horizontal="right" vertical="center"/>
    </xf>
    <xf numFmtId="0" fontId="37" fillId="2" borderId="0" xfId="0" applyFont="1" applyFill="1" applyBorder="1" applyAlignment="1">
      <alignment vertical="center"/>
    </xf>
    <xf numFmtId="49" fontId="37" fillId="2" borderId="0" xfId="0" applyNumberFormat="1" applyFont="1" applyFill="1" applyBorder="1" applyAlignment="1">
      <alignment vertical="center"/>
    </xf>
    <xf numFmtId="167" fontId="37" fillId="2" borderId="0" xfId="349" applyNumberFormat="1" applyFont="1" applyFill="1" applyBorder="1" applyAlignment="1">
      <alignment vertical="center"/>
    </xf>
    <xf numFmtId="0" fontId="37" fillId="2" borderId="0" xfId="0" applyFont="1" applyFill="1" applyBorder="1"/>
    <xf numFmtId="0" fontId="37" fillId="2" borderId="8" xfId="0" applyFont="1" applyFill="1" applyBorder="1" applyAlignment="1">
      <alignment vertical="center"/>
    </xf>
    <xf numFmtId="0" fontId="37" fillId="2" borderId="6" xfId="0" applyFont="1" applyFill="1" applyBorder="1" applyAlignment="1">
      <alignment vertical="center"/>
    </xf>
    <xf numFmtId="49" fontId="37" fillId="2" borderId="6" xfId="0" applyNumberFormat="1" applyFont="1" applyFill="1" applyBorder="1" applyAlignment="1">
      <alignment vertical="center"/>
    </xf>
    <xf numFmtId="0" fontId="37" fillId="2" borderId="9" xfId="0" applyFont="1" applyFill="1" applyBorder="1"/>
    <xf numFmtId="0" fontId="37" fillId="2" borderId="11" xfId="0" applyFont="1" applyFill="1" applyBorder="1" applyAlignment="1">
      <alignment vertical="center"/>
    </xf>
    <xf numFmtId="0" fontId="39" fillId="2" borderId="5" xfId="0" applyFont="1" applyFill="1" applyBorder="1" applyAlignment="1">
      <alignment horizontal="right" vertical="center"/>
    </xf>
    <xf numFmtId="49" fontId="39" fillId="2" borderId="8" xfId="0" applyNumberFormat="1" applyFont="1" applyFill="1" applyBorder="1" applyAlignment="1">
      <alignment horizontal="right" vertical="center"/>
    </xf>
    <xf numFmtId="49" fontId="39" fillId="2" borderId="10" xfId="0" applyNumberFormat="1" applyFont="1" applyFill="1" applyBorder="1" applyAlignment="1">
      <alignment horizontal="right" vertical="center"/>
    </xf>
    <xf numFmtId="0" fontId="37" fillId="2" borderId="5" xfId="0" applyFont="1" applyFill="1" applyBorder="1" applyAlignment="1">
      <alignment vertical="center"/>
    </xf>
    <xf numFmtId="0" fontId="39" fillId="2" borderId="1" xfId="0" applyFont="1" applyFill="1" applyBorder="1" applyAlignment="1">
      <alignment vertical="center"/>
    </xf>
    <xf numFmtId="0" fontId="39" fillId="2" borderId="1" xfId="0" applyFont="1" applyFill="1" applyBorder="1" applyAlignment="1">
      <alignment horizontal="center" vertical="center"/>
    </xf>
    <xf numFmtId="0" fontId="37" fillId="2" borderId="7" xfId="0" applyFont="1" applyFill="1" applyBorder="1"/>
    <xf numFmtId="0" fontId="37" fillId="2" borderId="12" xfId="0" applyFont="1" applyFill="1" applyBorder="1"/>
    <xf numFmtId="0" fontId="37" fillId="2" borderId="7" xfId="0" applyFont="1" applyFill="1" applyBorder="1" applyAlignment="1">
      <alignment vertical="center"/>
    </xf>
    <xf numFmtId="0" fontId="37" fillId="2" borderId="9" xfId="0" applyFont="1" applyFill="1" applyBorder="1" applyAlignment="1">
      <alignment vertical="center"/>
    </xf>
    <xf numFmtId="0" fontId="39" fillId="2" borderId="10" xfId="0" applyFont="1" applyFill="1" applyBorder="1" applyAlignment="1">
      <alignment horizontal="right" vertic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9" fillId="2" borderId="13" xfId="0" applyFont="1" applyFill="1" applyBorder="1" applyAlignment="1">
      <alignment horizontal="right" vertical="center"/>
    </xf>
    <xf numFmtId="0" fontId="37" fillId="2" borderId="14" xfId="0" applyFont="1" applyFill="1" applyBorder="1"/>
    <xf numFmtId="0" fontId="37" fillId="0" borderId="14" xfId="0" applyFont="1" applyBorder="1"/>
    <xf numFmtId="0" fontId="37" fillId="0" borderId="15" xfId="0" applyFont="1" applyBorder="1"/>
    <xf numFmtId="49" fontId="37" fillId="2" borderId="10" xfId="0" applyNumberFormat="1" applyFont="1" applyFill="1" applyBorder="1" applyAlignment="1">
      <alignment vertical="center"/>
    </xf>
    <xf numFmtId="165" fontId="0" fillId="2" borderId="4" xfId="1180" applyFont="1" applyFill="1" applyBorder="1"/>
    <xf numFmtId="165" fontId="0" fillId="2" borderId="1" xfId="1180" applyFont="1" applyFill="1" applyBorder="1"/>
    <xf numFmtId="165" fontId="0" fillId="5" borderId="1" xfId="1180" applyFont="1" applyFill="1" applyBorder="1"/>
    <xf numFmtId="49" fontId="40" fillId="2" borderId="14" xfId="0" applyNumberFormat="1" applyFont="1" applyFill="1" applyBorder="1" applyAlignment="1">
      <alignment vertical="center"/>
    </xf>
    <xf numFmtId="1" fontId="40" fillId="2" borderId="6" xfId="0" applyNumberFormat="1" applyFont="1" applyFill="1" applyBorder="1" applyAlignment="1">
      <alignment horizontal="center" vertical="center"/>
    </xf>
    <xf numFmtId="170" fontId="40" fillId="2" borderId="7" xfId="349" applyNumberFormat="1" applyFont="1" applyFill="1" applyBorder="1" applyAlignment="1">
      <alignment horizontal="left" vertical="center"/>
    </xf>
    <xf numFmtId="1" fontId="40" fillId="2" borderId="0" xfId="0" applyNumberFormat="1" applyFont="1" applyFill="1" applyBorder="1" applyAlignment="1">
      <alignment horizontal="center" vertical="center"/>
    </xf>
    <xf numFmtId="2" fontId="40" fillId="2" borderId="9" xfId="349" applyNumberFormat="1" applyFont="1" applyFill="1" applyBorder="1" applyAlignment="1">
      <alignment horizontal="left" vertical="center"/>
    </xf>
    <xf numFmtId="166" fontId="40" fillId="2" borderId="9" xfId="349" applyNumberFormat="1" applyFont="1" applyFill="1" applyBorder="1" applyAlignment="1">
      <alignment horizontal="left" vertical="center"/>
    </xf>
    <xf numFmtId="166" fontId="40" fillId="2" borderId="15" xfId="0" applyNumberFormat="1" applyFont="1" applyFill="1" applyBorder="1"/>
    <xf numFmtId="0" fontId="40" fillId="2" borderId="1" xfId="0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vertical="center"/>
    </xf>
    <xf numFmtId="0" fontId="40" fillId="2" borderId="15" xfId="0" applyFont="1" applyFill="1" applyBorder="1" applyAlignment="1">
      <alignment vertical="center"/>
    </xf>
    <xf numFmtId="49" fontId="40" fillId="2" borderId="14" xfId="0" applyNumberFormat="1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5" fillId="2" borderId="6" xfId="0" applyNumberFormat="1" applyFont="1" applyFill="1" applyBorder="1" applyAlignment="1">
      <alignment horizontal="center" vertical="center"/>
    </xf>
    <xf numFmtId="0" fontId="25" fillId="2" borderId="0" xfId="0" applyNumberFormat="1" applyFont="1" applyFill="1" applyBorder="1" applyAlignment="1">
      <alignment horizontal="center" vertical="center"/>
    </xf>
    <xf numFmtId="0" fontId="25" fillId="2" borderId="11" xfId="0" applyNumberFormat="1" applyFont="1" applyFill="1" applyBorder="1" applyAlignment="1">
      <alignment horizontal="center" vertical="center"/>
    </xf>
    <xf numFmtId="49" fontId="40" fillId="2" borderId="14" xfId="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horizontal="right" vertical="center"/>
    </xf>
    <xf numFmtId="0" fontId="38" fillId="2" borderId="8" xfId="0" applyFont="1" applyFill="1" applyBorder="1" applyAlignment="1">
      <alignment horizontal="right" vertical="center"/>
    </xf>
    <xf numFmtId="0" fontId="38" fillId="2" borderId="10" xfId="0" applyFont="1" applyFill="1" applyBorder="1" applyAlignment="1">
      <alignment horizontal="right" vertical="center"/>
    </xf>
    <xf numFmtId="170" fontId="40" fillId="2" borderId="5" xfId="0" applyNumberFormat="1" applyFont="1" applyFill="1" applyBorder="1" applyAlignment="1">
      <alignment horizontal="right" vertical="center"/>
    </xf>
    <xf numFmtId="170" fontId="40" fillId="2" borderId="6" xfId="0" applyNumberFormat="1" applyFont="1" applyFill="1" applyBorder="1" applyAlignment="1">
      <alignment horizontal="right" vertical="center"/>
    </xf>
    <xf numFmtId="166" fontId="40" fillId="2" borderId="8" xfId="0" applyNumberFormat="1" applyFont="1" applyFill="1" applyBorder="1" applyAlignment="1">
      <alignment horizontal="right" vertical="center"/>
    </xf>
    <xf numFmtId="166" fontId="40" fillId="2" borderId="0" xfId="0" applyNumberFormat="1" applyFont="1" applyFill="1" applyBorder="1" applyAlignment="1">
      <alignment horizontal="right" vertical="center"/>
    </xf>
    <xf numFmtId="0" fontId="40" fillId="2" borderId="13" xfId="0" applyNumberFormat="1" applyFont="1" applyFill="1" applyBorder="1" applyAlignment="1">
      <alignment horizontal="center" vertical="center"/>
    </xf>
    <xf numFmtId="0" fontId="40" fillId="2" borderId="14" xfId="0" applyNumberFormat="1" applyFont="1" applyFill="1" applyBorder="1" applyAlignment="1">
      <alignment horizontal="center" vertical="center"/>
    </xf>
    <xf numFmtId="0" fontId="40" fillId="2" borderId="15" xfId="0" applyNumberFormat="1" applyFont="1" applyFill="1" applyBorder="1" applyAlignment="1">
      <alignment horizontal="center" vertical="center"/>
    </xf>
    <xf numFmtId="167" fontId="40" fillId="2" borderId="8" xfId="0" applyNumberFormat="1" applyFont="1" applyFill="1" applyBorder="1" applyAlignment="1">
      <alignment horizontal="right" vertical="center"/>
    </xf>
    <xf numFmtId="167" fontId="40" fillId="2" borderId="0" xfId="0" applyNumberFormat="1" applyFont="1" applyFill="1" applyBorder="1" applyAlignment="1">
      <alignment horizontal="right" vertical="center"/>
    </xf>
    <xf numFmtId="167" fontId="37" fillId="2" borderId="8" xfId="0" applyNumberFormat="1" applyFont="1" applyFill="1" applyBorder="1" applyAlignment="1">
      <alignment horizontal="center" vertical="center"/>
    </xf>
    <xf numFmtId="167" fontId="37" fillId="2" borderId="0" xfId="0" applyNumberFormat="1" applyFont="1" applyFill="1" applyBorder="1" applyAlignment="1">
      <alignment horizontal="center" vertical="center"/>
    </xf>
    <xf numFmtId="0" fontId="39" fillId="2" borderId="5" xfId="0" applyFont="1" applyFill="1" applyBorder="1" applyAlignment="1">
      <alignment horizontal="right" vertical="center"/>
    </xf>
    <xf numFmtId="0" fontId="39" fillId="2" borderId="8" xfId="0" applyFont="1" applyFill="1" applyBorder="1" applyAlignment="1">
      <alignment horizontal="right" vertical="center"/>
    </xf>
    <xf numFmtId="0" fontId="39" fillId="2" borderId="10" xfId="0" applyFont="1" applyFill="1" applyBorder="1" applyAlignment="1">
      <alignment horizontal="right" vertical="center"/>
    </xf>
    <xf numFmtId="0" fontId="40" fillId="2" borderId="13" xfId="0" applyFont="1" applyFill="1" applyBorder="1" applyAlignment="1">
      <alignment horizontal="center" vertical="center"/>
    </xf>
    <xf numFmtId="0" fontId="40" fillId="2" borderId="14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9" fillId="2" borderId="10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40" fillId="2" borderId="15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40" fillId="2" borderId="5" xfId="0" applyFont="1" applyFill="1" applyBorder="1" applyAlignment="1">
      <alignment horizontal="center" vertical="center"/>
    </xf>
    <xf numFmtId="0" fontId="40" fillId="2" borderId="6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49" fontId="40" fillId="2" borderId="8" xfId="0" applyNumberFormat="1" applyFont="1" applyFill="1" applyBorder="1" applyAlignment="1">
      <alignment horizontal="center" vertical="center"/>
    </xf>
    <xf numFmtId="49" fontId="40" fillId="2" borderId="0" xfId="0" applyNumberFormat="1" applyFont="1" applyFill="1" applyBorder="1" applyAlignment="1">
      <alignment horizontal="center" vertical="center"/>
    </xf>
    <xf numFmtId="49" fontId="40" fillId="2" borderId="9" xfId="0" applyNumberFormat="1" applyFont="1" applyFill="1" applyBorder="1" applyAlignment="1">
      <alignment horizontal="center" vertical="center"/>
    </xf>
    <xf numFmtId="166" fontId="40" fillId="2" borderId="10" xfId="0" applyNumberFormat="1" applyFont="1" applyFill="1" applyBorder="1" applyAlignment="1">
      <alignment horizontal="center" vertical="center"/>
    </xf>
    <xf numFmtId="166" fontId="40" fillId="2" borderId="11" xfId="0" applyNumberFormat="1" applyFont="1" applyFill="1" applyBorder="1" applyAlignment="1">
      <alignment horizontal="center" vertical="center"/>
    </xf>
    <xf numFmtId="166" fontId="40" fillId="2" borderId="12" xfId="0" applyNumberFormat="1" applyFont="1" applyFill="1" applyBorder="1" applyAlignment="1">
      <alignment horizontal="center" vertical="center"/>
    </xf>
    <xf numFmtId="166" fontId="40" fillId="2" borderId="8" xfId="0" applyNumberFormat="1" applyFont="1" applyFill="1" applyBorder="1" applyAlignment="1">
      <alignment horizontal="center" vertical="center"/>
    </xf>
    <xf numFmtId="166" fontId="40" fillId="2" borderId="0" xfId="0" applyNumberFormat="1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right"/>
    </xf>
    <xf numFmtId="0" fontId="37" fillId="2" borderId="14" xfId="0" applyFont="1" applyFill="1" applyBorder="1" applyAlignment="1">
      <alignment horizontal="right"/>
    </xf>
    <xf numFmtId="49" fontId="40" fillId="2" borderId="13" xfId="0" applyNumberFormat="1" applyFont="1" applyFill="1" applyBorder="1" applyAlignment="1">
      <alignment horizontal="center" vertical="center"/>
    </xf>
    <xf numFmtId="49" fontId="40" fillId="2" borderId="14" xfId="0" applyNumberFormat="1" applyFont="1" applyFill="1" applyBorder="1" applyAlignment="1">
      <alignment horizontal="center" vertical="center"/>
    </xf>
    <xf numFmtId="49" fontId="40" fillId="2" borderId="15" xfId="0" applyNumberFormat="1" applyFont="1" applyFill="1" applyBorder="1" applyAlignment="1">
      <alignment horizontal="center" vertical="center"/>
    </xf>
    <xf numFmtId="49" fontId="40" fillId="2" borderId="13" xfId="0" applyNumberFormat="1" applyFont="1" applyFill="1" applyBorder="1" applyAlignment="1">
      <alignment horizontal="right" vertical="center"/>
    </xf>
    <xf numFmtId="49" fontId="40" fillId="2" borderId="14" xfId="0" applyNumberFormat="1" applyFont="1" applyFill="1" applyBorder="1" applyAlignment="1">
      <alignment horizontal="right" vertical="center"/>
    </xf>
    <xf numFmtId="164" fontId="40" fillId="2" borderId="14" xfId="1180" applyNumberFormat="1" applyFont="1" applyFill="1" applyBorder="1" applyAlignment="1">
      <alignment horizontal="center" vertical="center"/>
    </xf>
    <xf numFmtId="164" fontId="40" fillId="2" borderId="15" xfId="118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12" fillId="2" borderId="8" xfId="0" applyNumberFormat="1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right" vertical="center"/>
    </xf>
    <xf numFmtId="0" fontId="22" fillId="2" borderId="14" xfId="0" applyFont="1" applyFill="1" applyBorder="1" applyAlignment="1">
      <alignment horizontal="right" vertical="center"/>
    </xf>
    <xf numFmtId="0" fontId="22" fillId="2" borderId="15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23" fillId="2" borderId="5" xfId="0" applyNumberFormat="1" applyFont="1" applyFill="1" applyBorder="1" applyAlignment="1">
      <alignment horizontal="center" vertical="center"/>
    </xf>
    <xf numFmtId="0" fontId="23" fillId="2" borderId="6" xfId="0" applyNumberFormat="1" applyFont="1" applyFill="1" applyBorder="1" applyAlignment="1">
      <alignment horizontal="center" vertical="center"/>
    </xf>
    <xf numFmtId="0" fontId="23" fillId="2" borderId="7" xfId="0" applyNumberFormat="1" applyFont="1" applyFill="1" applyBorder="1" applyAlignment="1">
      <alignment horizontal="center" vertical="center"/>
    </xf>
    <xf numFmtId="0" fontId="22" fillId="2" borderId="13" xfId="0" applyNumberFormat="1" applyFont="1" applyFill="1" applyBorder="1" applyAlignment="1">
      <alignment horizontal="right" vertical="center"/>
    </xf>
    <xf numFmtId="0" fontId="22" fillId="2" borderId="14" xfId="0" applyNumberFormat="1" applyFont="1" applyFill="1" applyBorder="1" applyAlignment="1">
      <alignment horizontal="right" vertical="center"/>
    </xf>
    <xf numFmtId="0" fontId="22" fillId="2" borderId="15" xfId="0" applyNumberFormat="1" applyFont="1" applyFill="1" applyBorder="1" applyAlignment="1">
      <alignment horizontal="right" vertical="center"/>
    </xf>
    <xf numFmtId="0" fontId="24" fillId="3" borderId="13" xfId="0" applyFont="1" applyFill="1" applyBorder="1" applyAlignment="1">
      <alignment horizontal="right" vertical="center"/>
    </xf>
    <xf numFmtId="0" fontId="24" fillId="3" borderId="14" xfId="0" applyFont="1" applyFill="1" applyBorder="1" applyAlignment="1">
      <alignment horizontal="right" vertical="center"/>
    </xf>
    <xf numFmtId="0" fontId="24" fillId="3" borderId="15" xfId="0" applyFont="1" applyFill="1" applyBorder="1" applyAlignment="1">
      <alignment horizontal="right" vertical="center"/>
    </xf>
    <xf numFmtId="49" fontId="23" fillId="2" borderId="14" xfId="0" applyNumberFormat="1" applyFont="1" applyFill="1" applyBorder="1" applyAlignment="1">
      <alignment horizontal="center" vertical="center"/>
    </xf>
    <xf numFmtId="0" fontId="23" fillId="2" borderId="14" xfId="0" applyNumberFormat="1" applyFont="1" applyFill="1" applyBorder="1" applyAlignment="1">
      <alignment horizontal="center" vertical="center"/>
    </xf>
    <xf numFmtId="49" fontId="23" fillId="2" borderId="13" xfId="0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left"/>
    </xf>
    <xf numFmtId="49" fontId="23" fillId="2" borderId="1" xfId="0" applyNumberFormat="1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2" fontId="11" fillId="2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0" fillId="2" borderId="13" xfId="0" applyNumberFormat="1" applyFont="1" applyFill="1" applyBorder="1" applyAlignment="1">
      <alignment horizontal="right" vertical="center"/>
    </xf>
    <xf numFmtId="0" fontId="30" fillId="2" borderId="14" xfId="0" applyNumberFormat="1" applyFont="1" applyFill="1" applyBorder="1" applyAlignment="1">
      <alignment horizontal="right" vertical="center"/>
    </xf>
    <xf numFmtId="0" fontId="31" fillId="2" borderId="14" xfId="0" applyNumberFormat="1" applyFont="1" applyFill="1" applyBorder="1" applyAlignment="1">
      <alignment horizontal="left" vertical="center"/>
    </xf>
    <xf numFmtId="0" fontId="31" fillId="2" borderId="15" xfId="0" applyNumberFormat="1" applyFont="1" applyFill="1" applyBorder="1" applyAlignment="1">
      <alignment horizontal="left" vertical="center"/>
    </xf>
    <xf numFmtId="0" fontId="30" fillId="0" borderId="5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31" fillId="0" borderId="6" xfId="0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/>
    </xf>
    <xf numFmtId="49" fontId="31" fillId="2" borderId="14" xfId="0" applyNumberFormat="1" applyFont="1" applyFill="1" applyBorder="1" applyAlignment="1">
      <alignment horizontal="left" vertical="center"/>
    </xf>
    <xf numFmtId="49" fontId="31" fillId="2" borderId="15" xfId="0" applyNumberFormat="1" applyFont="1" applyFill="1" applyBorder="1" applyAlignment="1">
      <alignment horizontal="left" vertical="center"/>
    </xf>
    <xf numFmtId="168" fontId="0" fillId="2" borderId="1" xfId="0" applyNumberFormat="1" applyFill="1" applyBorder="1" applyAlignment="1">
      <alignment horizontal="left"/>
    </xf>
    <xf numFmtId="168" fontId="0" fillId="2" borderId="13" xfId="0" applyNumberFormat="1" applyFill="1" applyBorder="1" applyAlignment="1">
      <alignment horizontal="left"/>
    </xf>
    <xf numFmtId="168" fontId="0" fillId="2" borderId="14" xfId="0" applyNumberFormat="1" applyFill="1" applyBorder="1" applyAlignment="1">
      <alignment horizontal="left"/>
    </xf>
    <xf numFmtId="168" fontId="0" fillId="2" borderId="15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168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8" fontId="0" fillId="5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8" fillId="5" borderId="1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0" xfId="0" applyFill="1" applyAlignment="1">
      <alignment horizontal="center"/>
    </xf>
    <xf numFmtId="168" fontId="9" fillId="5" borderId="1" xfId="0" applyNumberFormat="1" applyFont="1" applyFill="1" applyBorder="1" applyAlignment="1">
      <alignment horizontal="center"/>
    </xf>
    <xf numFmtId="0" fontId="33" fillId="2" borderId="5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49" fontId="37" fillId="2" borderId="13" xfId="0" applyNumberFormat="1" applyFont="1" applyFill="1" applyBorder="1" applyAlignment="1">
      <alignment horizontal="center" vertical="center"/>
    </xf>
    <xf numFmtId="49" fontId="37" fillId="2" borderId="15" xfId="0" applyNumberFormat="1" applyFont="1" applyFill="1" applyBorder="1" applyAlignment="1">
      <alignment horizontal="center" vertical="center"/>
    </xf>
    <xf numFmtId="49" fontId="37" fillId="2" borderId="14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left"/>
    </xf>
  </cellXfs>
  <cellStyles count="120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Milliers" xfId="1180" builtinId="3"/>
    <cellStyle name="Monétaire" xfId="349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762000</xdr:colOff>
      <xdr:row>2</xdr:row>
      <xdr:rowOff>1714500</xdr:rowOff>
    </xdr:from>
    <xdr:to>
      <xdr:col>69</xdr:col>
      <xdr:colOff>0</xdr:colOff>
      <xdr:row>6</xdr:row>
      <xdr:rowOff>666750</xdr:rowOff>
    </xdr:to>
    <xdr:sp macro="" textlink="">
      <xdr:nvSpPr>
        <xdr:cNvPr id="4" name="ZoneTexte 3"/>
        <xdr:cNvSpPr txBox="1"/>
      </xdr:nvSpPr>
      <xdr:spPr>
        <a:xfrm>
          <a:off x="100679250" y="4953000"/>
          <a:ext cx="20669250" cy="61912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600"/>
            <a:t>   Faire Ctrl +</a:t>
          </a:r>
          <a:r>
            <a:rPr lang="fr-FR" sz="9600" baseline="0"/>
            <a:t> e à partir de n'importe</a:t>
          </a:r>
        </a:p>
        <a:p>
          <a:pPr algn="l"/>
          <a:r>
            <a:rPr lang="fr-FR" sz="9600" baseline="0"/>
            <a:t>   quelle  feuille   "FICHE DOSSIER" </a:t>
          </a:r>
        </a:p>
        <a:p>
          <a:pPr algn="l"/>
          <a:r>
            <a:rPr lang="fr-FR" sz="9600" baseline="0"/>
            <a:t>   pour reporter la réservation sur   le</a:t>
          </a:r>
        </a:p>
        <a:p>
          <a:pPr algn="l"/>
          <a:r>
            <a:rPr lang="fr-FR" sz="9600" baseline="0"/>
            <a:t>   planning"</a:t>
          </a:r>
          <a:endParaRPr lang="fr-FR" sz="9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403600" y="2032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556000" y="1651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0"/>
  <sheetViews>
    <sheetView topLeftCell="D1" workbookViewId="0">
      <selection activeCell="T20" sqref="T20"/>
    </sheetView>
  </sheetViews>
  <sheetFormatPr baseColWidth="10" defaultRowHeight="15.75"/>
  <cols>
    <col min="2" max="2" width="16.375" bestFit="1" customWidth="1"/>
    <col min="4" max="4" width="5.5" customWidth="1"/>
    <col min="6" max="6" width="16.375" bestFit="1" customWidth="1"/>
    <col min="8" max="8" width="6" customWidth="1"/>
    <col min="10" max="10" width="15.875" bestFit="1" customWidth="1"/>
    <col min="14" max="14" width="3.625" customWidth="1"/>
    <col min="15" max="15" width="15.625" bestFit="1" customWidth="1"/>
  </cols>
  <sheetData>
    <row r="1" spans="1:19">
      <c r="A1" t="s">
        <v>18</v>
      </c>
      <c r="B1" s="68" t="s">
        <v>92</v>
      </c>
      <c r="C1" s="67">
        <v>0</v>
      </c>
      <c r="E1" t="s">
        <v>38</v>
      </c>
      <c r="F1" t="s">
        <v>92</v>
      </c>
      <c r="G1">
        <v>0</v>
      </c>
      <c r="I1" t="s">
        <v>14</v>
      </c>
      <c r="J1" t="s">
        <v>92</v>
      </c>
      <c r="K1">
        <v>0</v>
      </c>
      <c r="M1" t="s">
        <v>13</v>
      </c>
      <c r="O1" t="s">
        <v>92</v>
      </c>
      <c r="P1">
        <v>0</v>
      </c>
      <c r="R1" t="s">
        <v>5</v>
      </c>
      <c r="S1" t="s">
        <v>92</v>
      </c>
    </row>
    <row r="2" spans="1:19">
      <c r="B2" t="s">
        <v>26</v>
      </c>
      <c r="C2" s="67">
        <v>60</v>
      </c>
      <c r="F2" t="s">
        <v>39</v>
      </c>
      <c r="G2" s="67">
        <f>SUM(F1)+30</f>
        <v>30</v>
      </c>
      <c r="J2" t="s">
        <v>59</v>
      </c>
      <c r="K2">
        <v>450</v>
      </c>
      <c r="L2">
        <v>150</v>
      </c>
      <c r="N2" t="s">
        <v>153</v>
      </c>
      <c r="O2" t="s">
        <v>136</v>
      </c>
      <c r="P2">
        <v>170</v>
      </c>
      <c r="S2" t="s">
        <v>116</v>
      </c>
    </row>
    <row r="3" spans="1:19">
      <c r="B3" t="s">
        <v>33</v>
      </c>
      <c r="C3" s="67">
        <v>60</v>
      </c>
      <c r="F3" t="s">
        <v>40</v>
      </c>
      <c r="G3">
        <v>20</v>
      </c>
      <c r="J3" t="s">
        <v>60</v>
      </c>
      <c r="K3">
        <v>180</v>
      </c>
      <c r="L3">
        <v>50</v>
      </c>
      <c r="N3" t="s">
        <v>153</v>
      </c>
      <c r="O3" t="s">
        <v>137</v>
      </c>
      <c r="P3">
        <v>224</v>
      </c>
      <c r="S3" t="s">
        <v>119</v>
      </c>
    </row>
    <row r="4" spans="1:19">
      <c r="B4" t="s">
        <v>27</v>
      </c>
      <c r="C4" s="67">
        <v>60</v>
      </c>
      <c r="F4" t="s">
        <v>41</v>
      </c>
      <c r="G4">
        <v>20</v>
      </c>
      <c r="J4" t="s">
        <v>61</v>
      </c>
      <c r="K4">
        <v>250</v>
      </c>
      <c r="L4">
        <v>50</v>
      </c>
      <c r="N4" t="s">
        <v>153</v>
      </c>
      <c r="O4" t="s">
        <v>138</v>
      </c>
      <c r="P4">
        <v>290</v>
      </c>
      <c r="S4" t="s">
        <v>94</v>
      </c>
    </row>
    <row r="5" spans="1:19">
      <c r="B5" s="66" t="s">
        <v>25</v>
      </c>
      <c r="C5" s="67">
        <v>60</v>
      </c>
      <c r="F5" t="s">
        <v>90</v>
      </c>
      <c r="G5">
        <v>25</v>
      </c>
      <c r="J5" t="s">
        <v>62</v>
      </c>
      <c r="K5">
        <v>320</v>
      </c>
      <c r="L5">
        <v>100</v>
      </c>
      <c r="N5" t="s">
        <v>153</v>
      </c>
      <c r="O5" t="s">
        <v>139</v>
      </c>
      <c r="P5">
        <v>336</v>
      </c>
      <c r="S5" t="s">
        <v>120</v>
      </c>
    </row>
    <row r="6" spans="1:19">
      <c r="B6" t="s">
        <v>95</v>
      </c>
      <c r="C6" s="67">
        <v>60</v>
      </c>
      <c r="F6" t="s">
        <v>42</v>
      </c>
      <c r="G6">
        <v>30</v>
      </c>
      <c r="J6" t="s">
        <v>63</v>
      </c>
      <c r="K6">
        <v>150</v>
      </c>
      <c r="L6">
        <v>30</v>
      </c>
      <c r="N6" t="s">
        <v>153</v>
      </c>
      <c r="O6" t="s">
        <v>66</v>
      </c>
      <c r="P6">
        <v>1300</v>
      </c>
      <c r="S6" t="s">
        <v>121</v>
      </c>
    </row>
    <row r="7" spans="1:19">
      <c r="B7" t="s">
        <v>96</v>
      </c>
      <c r="C7" s="67">
        <v>60</v>
      </c>
      <c r="J7" t="s">
        <v>64</v>
      </c>
      <c r="K7">
        <v>150</v>
      </c>
      <c r="L7">
        <v>30</v>
      </c>
      <c r="N7" t="s">
        <v>153</v>
      </c>
      <c r="O7" t="s">
        <v>140</v>
      </c>
      <c r="P7">
        <v>500</v>
      </c>
      <c r="S7" t="s">
        <v>122</v>
      </c>
    </row>
    <row r="8" spans="1:19">
      <c r="C8" s="67"/>
      <c r="F8" t="s">
        <v>43</v>
      </c>
      <c r="G8">
        <v>20</v>
      </c>
      <c r="J8" t="s">
        <v>65</v>
      </c>
      <c r="K8">
        <v>200</v>
      </c>
      <c r="L8">
        <v>50</v>
      </c>
      <c r="N8" t="s">
        <v>153</v>
      </c>
      <c r="O8" t="s">
        <v>141</v>
      </c>
      <c r="P8">
        <v>700</v>
      </c>
      <c r="S8" t="s">
        <v>123</v>
      </c>
    </row>
    <row r="9" spans="1:19">
      <c r="B9" t="s">
        <v>37</v>
      </c>
      <c r="C9" s="67">
        <v>150</v>
      </c>
      <c r="F9" t="s">
        <v>44</v>
      </c>
      <c r="G9">
        <v>20</v>
      </c>
      <c r="N9" t="s">
        <v>153</v>
      </c>
      <c r="O9" t="s">
        <v>142</v>
      </c>
      <c r="P9">
        <v>500</v>
      </c>
      <c r="S9" t="s">
        <v>124</v>
      </c>
    </row>
    <row r="10" spans="1:19">
      <c r="B10" t="s">
        <v>28</v>
      </c>
      <c r="C10" s="67">
        <v>150</v>
      </c>
      <c r="F10" t="s">
        <v>45</v>
      </c>
      <c r="G10">
        <v>20</v>
      </c>
      <c r="N10" t="s">
        <v>153</v>
      </c>
      <c r="O10" t="s">
        <v>143</v>
      </c>
      <c r="P10">
        <v>700</v>
      </c>
    </row>
    <row r="11" spans="1:19">
      <c r="B11" t="s">
        <v>29</v>
      </c>
      <c r="C11" s="67">
        <v>150</v>
      </c>
      <c r="F11" t="s">
        <v>57</v>
      </c>
      <c r="G11">
        <v>15</v>
      </c>
    </row>
    <row r="12" spans="1:19">
      <c r="B12" t="s">
        <v>107</v>
      </c>
      <c r="C12" s="67">
        <v>150</v>
      </c>
      <c r="E12" s="1"/>
      <c r="F12" t="s">
        <v>58</v>
      </c>
      <c r="G12">
        <v>15</v>
      </c>
      <c r="H12" s="1"/>
      <c r="N12" t="s">
        <v>158</v>
      </c>
      <c r="O12" t="s">
        <v>154</v>
      </c>
      <c r="P12">
        <v>400</v>
      </c>
    </row>
    <row r="13" spans="1:19">
      <c r="B13" t="s">
        <v>30</v>
      </c>
      <c r="C13" s="67">
        <v>150</v>
      </c>
      <c r="F13" t="s">
        <v>46</v>
      </c>
      <c r="G13">
        <v>35</v>
      </c>
      <c r="N13" t="s">
        <v>158</v>
      </c>
      <c r="O13" t="s">
        <v>155</v>
      </c>
      <c r="P13">
        <v>700</v>
      </c>
    </row>
    <row r="14" spans="1:19">
      <c r="C14" s="67"/>
      <c r="F14" t="s">
        <v>47</v>
      </c>
      <c r="G14">
        <v>150</v>
      </c>
      <c r="N14" t="s">
        <v>158</v>
      </c>
      <c r="O14" t="s">
        <v>156</v>
      </c>
      <c r="P14">
        <v>800</v>
      </c>
    </row>
    <row r="15" spans="1:19">
      <c r="B15" t="s">
        <v>34</v>
      </c>
      <c r="C15" s="67">
        <v>50</v>
      </c>
      <c r="F15" t="s">
        <v>48</v>
      </c>
      <c r="G15">
        <v>150</v>
      </c>
      <c r="N15" t="s">
        <v>158</v>
      </c>
      <c r="O15" t="s">
        <v>157</v>
      </c>
      <c r="P15">
        <v>1200</v>
      </c>
    </row>
    <row r="16" spans="1:19">
      <c r="B16" t="s">
        <v>35</v>
      </c>
      <c r="C16" s="67">
        <v>50</v>
      </c>
      <c r="F16" t="s">
        <v>49</v>
      </c>
      <c r="G16">
        <v>150</v>
      </c>
      <c r="N16" t="s">
        <v>158</v>
      </c>
      <c r="O16" t="s">
        <v>144</v>
      </c>
      <c r="P16">
        <v>170</v>
      </c>
    </row>
    <row r="17" spans="1:39">
      <c r="B17" t="s">
        <v>36</v>
      </c>
      <c r="C17" s="67">
        <v>60</v>
      </c>
      <c r="F17" t="s">
        <v>53</v>
      </c>
      <c r="G17">
        <v>250</v>
      </c>
      <c r="N17" t="s">
        <v>158</v>
      </c>
      <c r="O17" t="s">
        <v>145</v>
      </c>
      <c r="P17">
        <v>224</v>
      </c>
    </row>
    <row r="18" spans="1:39">
      <c r="F18" t="s">
        <v>54</v>
      </c>
      <c r="G18">
        <v>250</v>
      </c>
      <c r="N18" t="s">
        <v>158</v>
      </c>
      <c r="O18" t="s">
        <v>146</v>
      </c>
      <c r="P18">
        <v>290</v>
      </c>
    </row>
    <row r="19" spans="1:39">
      <c r="A19" s="1"/>
      <c r="B19" s="1"/>
      <c r="C19" s="1"/>
      <c r="D19" s="1"/>
      <c r="E19" s="1"/>
      <c r="F19" t="s">
        <v>50</v>
      </c>
      <c r="G19">
        <v>35</v>
      </c>
      <c r="H19" s="1"/>
      <c r="L19" s="1"/>
      <c r="M19" s="1"/>
      <c r="N19" t="s">
        <v>158</v>
      </c>
      <c r="O19" t="s">
        <v>147</v>
      </c>
      <c r="P19">
        <v>336</v>
      </c>
      <c r="Q19" s="1"/>
      <c r="R19" s="1"/>
    </row>
    <row r="20" spans="1:39" s="2" customFormat="1">
      <c r="A20" s="1"/>
      <c r="B20" s="1"/>
      <c r="C20" s="1"/>
      <c r="D20" s="1"/>
      <c r="E20" s="1"/>
      <c r="F20" t="s">
        <v>51</v>
      </c>
      <c r="G20">
        <v>35</v>
      </c>
      <c r="H20" s="1"/>
      <c r="I20"/>
      <c r="J20"/>
      <c r="K20"/>
      <c r="L20" s="1"/>
      <c r="M20" s="1"/>
      <c r="N20" t="s">
        <v>158</v>
      </c>
      <c r="O20" t="s">
        <v>148</v>
      </c>
      <c r="P20">
        <v>1300</v>
      </c>
      <c r="Q20" s="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F21" t="s">
        <v>52</v>
      </c>
      <c r="G21">
        <v>35</v>
      </c>
      <c r="N21" t="s">
        <v>158</v>
      </c>
      <c r="O21" t="s">
        <v>149</v>
      </c>
      <c r="P21">
        <v>500</v>
      </c>
    </row>
    <row r="22" spans="1:39">
      <c r="N22" t="s">
        <v>158</v>
      </c>
      <c r="O22" t="s">
        <v>150</v>
      </c>
      <c r="P22">
        <v>700</v>
      </c>
    </row>
    <row r="23" spans="1:39">
      <c r="F23" t="s">
        <v>105</v>
      </c>
      <c r="G23">
        <v>30</v>
      </c>
      <c r="N23" t="s">
        <v>158</v>
      </c>
      <c r="O23" t="s">
        <v>151</v>
      </c>
      <c r="P23">
        <v>500</v>
      </c>
    </row>
    <row r="24" spans="1:39">
      <c r="F24" t="s">
        <v>106</v>
      </c>
      <c r="G24">
        <v>30</v>
      </c>
      <c r="N24" t="s">
        <v>158</v>
      </c>
      <c r="O24" t="s">
        <v>152</v>
      </c>
      <c r="P24">
        <v>700</v>
      </c>
    </row>
    <row r="25" spans="1:39">
      <c r="F25" t="s">
        <v>103</v>
      </c>
      <c r="G25">
        <v>30</v>
      </c>
    </row>
    <row r="26" spans="1:39">
      <c r="F26" t="s">
        <v>104</v>
      </c>
      <c r="G26">
        <v>30</v>
      </c>
    </row>
    <row r="30" spans="1:39" s="2" customFormat="1">
      <c r="A30" s="1"/>
      <c r="B30" s="1"/>
      <c r="C30" s="1"/>
      <c r="D30" s="1"/>
      <c r="E30"/>
      <c r="F30"/>
      <c r="G30"/>
      <c r="H30"/>
      <c r="I30"/>
      <c r="J30"/>
      <c r="K3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/>
      <c r="AD30"/>
      <c r="AE30"/>
      <c r="AF30"/>
      <c r="AG30"/>
      <c r="AH30"/>
      <c r="AI30"/>
    </row>
    <row r="50" s="2" customFormat="1"/>
  </sheetData>
  <phoneticPr fontId="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35"/>
  <sheetViews>
    <sheetView showZeros="0" tabSelected="1" topLeftCell="Q1" zoomScale="10" zoomScaleNormal="10" zoomScalePageLayoutView="10" workbookViewId="0">
      <selection activeCell="AX10" sqref="AX10"/>
    </sheetView>
  </sheetViews>
  <sheetFormatPr baseColWidth="10" defaultColWidth="10.875" defaultRowHeight="90"/>
  <cols>
    <col min="1" max="1" width="10.875" style="166" bestFit="1" customWidth="1"/>
    <col min="2" max="2" width="3.875" style="166" customWidth="1"/>
    <col min="3" max="9" width="10.875" style="166"/>
    <col min="10" max="10" width="141.875" style="166" customWidth="1"/>
    <col min="11" max="11" width="10.875" style="166"/>
    <col min="12" max="12" width="256.125" style="166" customWidth="1"/>
    <col min="13" max="13" width="22.875" style="166" customWidth="1"/>
    <col min="14" max="14" width="5.375" style="166" customWidth="1"/>
    <col min="15" max="17" width="10.875" style="166"/>
    <col min="18" max="18" width="7.125" style="166" customWidth="1"/>
    <col min="19" max="24" width="10.875" style="166"/>
    <col min="25" max="25" width="10.875" style="166" customWidth="1"/>
    <col min="26" max="26" width="6.875" style="166" customWidth="1"/>
    <col min="27" max="27" width="4.375" style="166" hidden="1" customWidth="1"/>
    <col min="28" max="29" width="4.875" style="166" hidden="1" customWidth="1"/>
    <col min="30" max="30" width="4.125" style="166" customWidth="1"/>
    <col min="31" max="31" width="135.5" style="175" customWidth="1"/>
    <col min="32" max="32" width="64.625" style="166" customWidth="1"/>
    <col min="33" max="33" width="28.875" style="166" bestFit="1" customWidth="1"/>
    <col min="34" max="34" width="8.875" style="166" bestFit="1" customWidth="1"/>
    <col min="35" max="35" width="21.5" style="166" bestFit="1" customWidth="1"/>
    <col min="36" max="36" width="11.125" style="166" customWidth="1"/>
    <col min="37" max="37" width="64.875" style="166" bestFit="1" customWidth="1"/>
    <col min="38" max="38" width="36.5" style="166" bestFit="1" customWidth="1"/>
    <col min="39" max="39" width="96" style="166" customWidth="1"/>
    <col min="40" max="40" width="52.875" style="166" bestFit="1" customWidth="1"/>
    <col min="41" max="41" width="95.5" style="166" bestFit="1" customWidth="1"/>
    <col min="42" max="16384" width="10.875" style="166"/>
  </cols>
  <sheetData>
    <row r="1" spans="1:55" ht="108.95" customHeight="1">
      <c r="A1" s="165"/>
      <c r="B1" s="165"/>
      <c r="L1" s="165"/>
      <c r="M1" s="165"/>
      <c r="N1" s="165"/>
      <c r="AE1" s="167"/>
      <c r="AF1" s="165"/>
      <c r="AG1" s="165"/>
      <c r="AH1" s="165"/>
      <c r="AI1" s="165"/>
      <c r="AJ1" s="165"/>
      <c r="AK1" s="165"/>
      <c r="AL1" s="165"/>
    </row>
    <row r="2" spans="1:55" ht="143.1" customHeight="1">
      <c r="A2" s="165"/>
      <c r="B2" s="165"/>
      <c r="L2" s="165"/>
      <c r="M2" s="165"/>
      <c r="N2" s="165"/>
      <c r="AE2" s="168" t="s">
        <v>1</v>
      </c>
      <c r="AF2" s="246" t="s">
        <v>161</v>
      </c>
      <c r="AG2" s="247"/>
      <c r="AH2" s="247"/>
      <c r="AI2" s="247"/>
      <c r="AJ2" s="247"/>
      <c r="AK2" s="247"/>
      <c r="AL2" s="247"/>
      <c r="AM2" s="247"/>
      <c r="AN2" s="247"/>
      <c r="AO2" s="253"/>
    </row>
    <row r="3" spans="1:55" ht="143.1" customHeight="1">
      <c r="A3" s="165"/>
      <c r="B3" s="165"/>
      <c r="L3" s="165"/>
      <c r="M3" s="165"/>
      <c r="N3" s="165"/>
      <c r="AE3" s="168" t="s">
        <v>131</v>
      </c>
      <c r="AF3" s="246"/>
      <c r="AG3" s="247"/>
      <c r="AH3" s="247"/>
      <c r="AI3" s="247"/>
      <c r="AJ3" s="247"/>
      <c r="AK3" s="247"/>
      <c r="AL3" s="247"/>
      <c r="AM3" s="247"/>
      <c r="AN3" s="247"/>
      <c r="AO3" s="253"/>
    </row>
    <row r="4" spans="1:55" ht="143.1" customHeight="1">
      <c r="A4" s="165"/>
      <c r="B4" s="165"/>
      <c r="L4" s="165"/>
      <c r="M4" s="165"/>
      <c r="N4" s="165"/>
      <c r="AE4" s="168" t="s">
        <v>130</v>
      </c>
      <c r="AF4" s="169" t="s">
        <v>135</v>
      </c>
      <c r="AG4" s="227"/>
      <c r="AH4" s="228" t="s">
        <v>17</v>
      </c>
      <c r="AI4" s="227"/>
      <c r="AJ4" s="228" t="s">
        <v>17</v>
      </c>
      <c r="AK4" s="221" t="s">
        <v>16</v>
      </c>
      <c r="AL4" s="275" t="s">
        <v>134</v>
      </c>
      <c r="AM4" s="275"/>
      <c r="AN4" s="273"/>
      <c r="AO4" s="274"/>
    </row>
    <row r="5" spans="1:55" ht="143.1" customHeight="1">
      <c r="A5" s="165"/>
      <c r="B5" s="165"/>
      <c r="L5" s="165"/>
      <c r="M5" s="165"/>
      <c r="N5" s="165"/>
      <c r="AE5" s="168" t="s">
        <v>2</v>
      </c>
      <c r="AF5" s="268"/>
      <c r="AG5" s="269"/>
      <c r="AH5" s="269"/>
      <c r="AI5" s="269"/>
      <c r="AJ5" s="269"/>
      <c r="AK5" s="269"/>
      <c r="AL5" s="269"/>
      <c r="AM5" s="269"/>
      <c r="AN5" s="269"/>
      <c r="AO5" s="270"/>
    </row>
    <row r="6" spans="1:55" ht="143.1" customHeight="1">
      <c r="A6" s="165"/>
      <c r="B6" s="165"/>
      <c r="L6" s="165"/>
      <c r="M6" s="165"/>
      <c r="N6" s="165"/>
      <c r="AE6" s="168" t="s">
        <v>3</v>
      </c>
      <c r="AF6" s="271" t="s">
        <v>163</v>
      </c>
      <c r="AG6" s="272"/>
      <c r="AH6" s="171" t="s">
        <v>17</v>
      </c>
      <c r="AI6" s="208" t="s">
        <v>160</v>
      </c>
      <c r="AJ6" s="171">
        <v>15</v>
      </c>
      <c r="AK6" s="208" t="s">
        <v>16</v>
      </c>
      <c r="AL6" s="172"/>
      <c r="AM6" s="172"/>
      <c r="AN6" s="172"/>
      <c r="AO6" s="173"/>
    </row>
    <row r="7" spans="1:55" ht="143.1" customHeight="1">
      <c r="A7" s="165"/>
      <c r="B7" s="165"/>
      <c r="L7" s="165"/>
      <c r="M7" s="165"/>
      <c r="N7" s="165"/>
      <c r="AE7" s="168" t="s">
        <v>4</v>
      </c>
      <c r="AF7" s="271" t="s">
        <v>162</v>
      </c>
      <c r="AG7" s="272"/>
      <c r="AH7" s="171" t="s">
        <v>17</v>
      </c>
      <c r="AI7" s="208" t="s">
        <v>164</v>
      </c>
      <c r="AJ7" s="171">
        <v>15</v>
      </c>
      <c r="AK7" s="208" t="s">
        <v>16</v>
      </c>
      <c r="AL7" s="172"/>
      <c r="AM7" s="172"/>
      <c r="AN7" s="172"/>
      <c r="AO7" s="173"/>
    </row>
    <row r="8" spans="1:55" ht="143.1" customHeight="1">
      <c r="A8" s="165"/>
      <c r="B8" s="165"/>
      <c r="L8" s="165"/>
      <c r="M8" s="165"/>
      <c r="N8" s="165"/>
      <c r="AE8" s="168" t="s">
        <v>5</v>
      </c>
      <c r="AF8" s="268" t="s">
        <v>120</v>
      </c>
      <c r="AG8" s="269"/>
      <c r="AH8" s="269"/>
      <c r="AI8" s="269"/>
      <c r="AJ8" s="269"/>
      <c r="AK8" s="269"/>
      <c r="AL8" s="269"/>
      <c r="AM8" s="269"/>
      <c r="AN8" s="269"/>
      <c r="AO8" s="270"/>
    </row>
    <row r="9" spans="1:55" ht="143.1" customHeight="1">
      <c r="A9" s="165"/>
      <c r="B9" s="165"/>
      <c r="L9" s="165"/>
      <c r="M9" s="165"/>
      <c r="N9" s="165"/>
      <c r="AE9" s="168" t="s">
        <v>19</v>
      </c>
      <c r="AF9" s="353" t="s">
        <v>115</v>
      </c>
      <c r="AG9" s="355"/>
      <c r="AH9" s="355"/>
      <c r="AI9" s="354"/>
      <c r="AJ9" s="236"/>
      <c r="AK9" s="238"/>
      <c r="AL9" s="353" t="s">
        <v>114</v>
      </c>
      <c r="AM9" s="354"/>
      <c r="AN9" s="236"/>
      <c r="AO9" s="238"/>
    </row>
    <row r="10" spans="1:55" ht="143.1" customHeight="1">
      <c r="A10" s="165"/>
      <c r="B10" s="165"/>
      <c r="L10" s="165"/>
      <c r="M10" s="165"/>
      <c r="N10" s="165"/>
      <c r="AE10" s="168" t="s">
        <v>20</v>
      </c>
      <c r="AF10" s="353" t="s">
        <v>21</v>
      </c>
      <c r="AG10" s="355"/>
      <c r="AH10" s="355"/>
      <c r="AI10" s="354"/>
      <c r="AJ10" s="268"/>
      <c r="AK10" s="270"/>
      <c r="AL10" s="353" t="s">
        <v>23</v>
      </c>
      <c r="AM10" s="354"/>
      <c r="AN10" s="268"/>
      <c r="AO10" s="270"/>
    </row>
    <row r="11" spans="1:55" ht="143.1" customHeight="1">
      <c r="A11" s="165"/>
      <c r="B11" s="165"/>
      <c r="L11" s="165"/>
      <c r="M11" s="165"/>
      <c r="N11" s="165"/>
      <c r="AE11" s="168" t="s">
        <v>126</v>
      </c>
      <c r="AF11" s="174" t="s">
        <v>127</v>
      </c>
      <c r="AG11" s="237"/>
      <c r="AH11" s="237"/>
      <c r="AI11" s="237"/>
      <c r="AJ11" s="170"/>
      <c r="AK11" s="170" t="s">
        <v>128</v>
      </c>
      <c r="AL11" s="209">
        <f>SUM($AF$7-$AF$6)</f>
        <v>-19</v>
      </c>
      <c r="AM11" s="176" t="s">
        <v>125</v>
      </c>
      <c r="AN11" s="237">
        <f>SUM(AL11*AG11)</f>
        <v>0</v>
      </c>
      <c r="AO11" s="238"/>
    </row>
    <row r="12" spans="1:55" ht="143.1" customHeight="1">
      <c r="A12" s="165"/>
      <c r="B12" s="165"/>
      <c r="L12" s="165"/>
      <c r="M12" s="165"/>
      <c r="N12" s="165"/>
      <c r="AE12" s="168" t="s">
        <v>6</v>
      </c>
      <c r="AF12" s="268"/>
      <c r="AG12" s="269"/>
      <c r="AH12" s="269"/>
      <c r="AI12" s="269"/>
      <c r="AJ12" s="269"/>
      <c r="AK12" s="269"/>
      <c r="AL12" s="269"/>
      <c r="AM12" s="269"/>
      <c r="AN12" s="269"/>
      <c r="AO12" s="270"/>
      <c r="BB12" s="356"/>
      <c r="BC12" s="356"/>
    </row>
    <row r="13" spans="1:55" ht="143.1" customHeight="1">
      <c r="A13" s="165"/>
      <c r="B13" s="165"/>
      <c r="L13" s="165"/>
      <c r="M13" s="165"/>
      <c r="N13" s="165"/>
      <c r="AE13" s="177" t="s">
        <v>129</v>
      </c>
      <c r="AF13" s="236"/>
      <c r="AG13" s="237"/>
      <c r="AH13" s="237"/>
      <c r="AI13" s="237"/>
      <c r="AJ13" s="237"/>
      <c r="AK13" s="237"/>
      <c r="AL13" s="237"/>
      <c r="AM13" s="237"/>
      <c r="AN13" s="237"/>
      <c r="AO13" s="238"/>
    </row>
    <row r="14" spans="1:55" ht="143.1" customHeight="1">
      <c r="A14" s="165"/>
      <c r="B14" s="165"/>
      <c r="L14" s="165"/>
      <c r="M14" s="165"/>
      <c r="N14" s="165"/>
      <c r="AE14" s="229" t="s">
        <v>8</v>
      </c>
      <c r="AF14" s="232"/>
      <c r="AG14" s="233"/>
      <c r="AH14" s="233"/>
      <c r="AI14" s="233"/>
      <c r="AJ14" s="233"/>
      <c r="AK14" s="233"/>
      <c r="AL14" s="183" t="s">
        <v>22</v>
      </c>
      <c r="AM14" s="209">
        <f>SUM($AF$7-$AF$6)</f>
        <v>-19</v>
      </c>
      <c r="AN14" s="184" t="s">
        <v>7</v>
      </c>
      <c r="AO14" s="210">
        <f>SUM(AF14*AM14)</f>
        <v>0</v>
      </c>
    </row>
    <row r="15" spans="1:55" ht="143.1" customHeight="1">
      <c r="A15" s="165"/>
      <c r="B15" s="165"/>
      <c r="L15" s="165"/>
      <c r="M15" s="165"/>
      <c r="N15" s="165"/>
      <c r="AE15" s="230"/>
      <c r="AF15" s="239"/>
      <c r="AG15" s="240"/>
      <c r="AH15" s="240"/>
      <c r="AI15" s="240"/>
      <c r="AJ15" s="240"/>
      <c r="AK15" s="240"/>
      <c r="AL15" s="178" t="s">
        <v>22</v>
      </c>
      <c r="AM15" s="211"/>
      <c r="AN15" s="179" t="s">
        <v>7</v>
      </c>
      <c r="AO15" s="212">
        <f>SUM(AF15*AM15)</f>
        <v>0</v>
      </c>
    </row>
    <row r="16" spans="1:55" ht="143.1" customHeight="1">
      <c r="A16" s="165"/>
      <c r="B16" s="165"/>
      <c r="L16" s="165"/>
      <c r="M16" s="165"/>
      <c r="N16" s="165"/>
      <c r="AE16" s="230"/>
      <c r="AF16" s="241"/>
      <c r="AG16" s="242"/>
      <c r="AH16" s="242"/>
      <c r="AI16" s="242"/>
      <c r="AJ16" s="242"/>
      <c r="AK16" s="242"/>
      <c r="AL16" s="179"/>
      <c r="AM16" s="180"/>
      <c r="AN16" s="181"/>
      <c r="AO16" s="185"/>
    </row>
    <row r="17" spans="1:41" ht="143.1" customHeight="1">
      <c r="A17" s="165"/>
      <c r="B17" s="165"/>
      <c r="L17" s="165"/>
      <c r="M17" s="165"/>
      <c r="N17" s="165"/>
      <c r="AE17" s="230"/>
      <c r="AF17" s="234">
        <f>SUM(AF14)*11.2</f>
        <v>0</v>
      </c>
      <c r="AG17" s="235"/>
      <c r="AH17" s="235"/>
      <c r="AI17" s="235"/>
      <c r="AJ17" s="235"/>
      <c r="AK17" s="235"/>
      <c r="AL17" s="178" t="s">
        <v>22</v>
      </c>
      <c r="AM17" s="211">
        <f>SUM(AM14)</f>
        <v>-19</v>
      </c>
      <c r="AN17" s="179" t="s">
        <v>7</v>
      </c>
      <c r="AO17" s="213">
        <f>SUM(AF17*AM17)</f>
        <v>0</v>
      </c>
    </row>
    <row r="18" spans="1:41" ht="143.1" customHeight="1">
      <c r="A18" s="165"/>
      <c r="B18" s="165"/>
      <c r="L18" s="165"/>
      <c r="M18" s="165"/>
      <c r="N18" s="165"/>
      <c r="AE18" s="230"/>
      <c r="AF18" s="264"/>
      <c r="AG18" s="265"/>
      <c r="AH18" s="265"/>
      <c r="AI18" s="265"/>
      <c r="AJ18" s="265"/>
      <c r="AK18" s="265"/>
      <c r="AL18" s="178" t="s">
        <v>22</v>
      </c>
      <c r="AM18" s="211">
        <f>SUM(AM15)</f>
        <v>0</v>
      </c>
      <c r="AN18" s="179" t="s">
        <v>7</v>
      </c>
      <c r="AO18" s="212">
        <f>SUM(AF18*AM18)</f>
        <v>0</v>
      </c>
    </row>
    <row r="19" spans="1:41" ht="143.1" customHeight="1">
      <c r="A19" s="165"/>
      <c r="B19" s="165"/>
      <c r="L19" s="165"/>
      <c r="M19" s="165"/>
      <c r="N19" s="165"/>
      <c r="AE19" s="231"/>
      <c r="AF19" s="204"/>
      <c r="AG19" s="186"/>
      <c r="AH19" s="186"/>
      <c r="AI19" s="186"/>
      <c r="AJ19" s="186"/>
      <c r="AK19" s="186"/>
      <c r="AL19" s="186"/>
      <c r="AM19" s="266" t="s">
        <v>125</v>
      </c>
      <c r="AN19" s="267"/>
      <c r="AO19" s="214">
        <f>SUM(AO17:AO18)</f>
        <v>0</v>
      </c>
    </row>
    <row r="20" spans="1:41" ht="143.1" customHeight="1">
      <c r="A20" s="165"/>
      <c r="B20" s="165"/>
      <c r="L20" s="165"/>
      <c r="M20" s="165"/>
      <c r="N20" s="165"/>
      <c r="AE20" s="187" t="s">
        <v>13</v>
      </c>
      <c r="AF20" s="255"/>
      <c r="AG20" s="256"/>
      <c r="AH20" s="256"/>
      <c r="AI20" s="256"/>
      <c r="AJ20" s="256"/>
      <c r="AK20" s="256"/>
      <c r="AL20" s="256"/>
      <c r="AM20" s="256"/>
      <c r="AN20" s="256"/>
      <c r="AO20" s="257"/>
    </row>
    <row r="21" spans="1:41" ht="143.1" customHeight="1">
      <c r="A21" s="165"/>
      <c r="B21" s="165"/>
      <c r="L21" s="165"/>
      <c r="M21" s="165"/>
      <c r="N21" s="165"/>
      <c r="AE21" s="188" t="s">
        <v>12</v>
      </c>
      <c r="AF21" s="258"/>
      <c r="AG21" s="259"/>
      <c r="AH21" s="259"/>
      <c r="AI21" s="259"/>
      <c r="AJ21" s="259"/>
      <c r="AK21" s="259"/>
      <c r="AL21" s="259"/>
      <c r="AM21" s="259"/>
      <c r="AN21" s="259"/>
      <c r="AO21" s="260"/>
    </row>
    <row r="22" spans="1:41" ht="143.1" customHeight="1">
      <c r="A22" s="165"/>
      <c r="B22" s="165"/>
      <c r="L22" s="165"/>
      <c r="M22" s="165"/>
      <c r="N22" s="165"/>
      <c r="AE22" s="188" t="s">
        <v>100</v>
      </c>
      <c r="AF22" s="258"/>
      <c r="AG22" s="259"/>
      <c r="AH22" s="259"/>
      <c r="AI22" s="259"/>
      <c r="AJ22" s="259"/>
      <c r="AK22" s="259"/>
      <c r="AL22" s="259"/>
      <c r="AM22" s="259"/>
      <c r="AN22" s="259"/>
      <c r="AO22" s="260"/>
    </row>
    <row r="23" spans="1:41" ht="143.1" customHeight="1">
      <c r="A23" s="165"/>
      <c r="B23" s="165"/>
      <c r="L23" s="165"/>
      <c r="M23" s="165"/>
      <c r="N23" s="165"/>
      <c r="AE23" s="189" t="s">
        <v>133</v>
      </c>
      <c r="AF23" s="261" t="s">
        <v>92</v>
      </c>
      <c r="AG23" s="262"/>
      <c r="AH23" s="262"/>
      <c r="AI23" s="262"/>
      <c r="AJ23" s="262"/>
      <c r="AK23" s="262"/>
      <c r="AL23" s="262"/>
      <c r="AM23" s="262"/>
      <c r="AN23" s="262"/>
      <c r="AO23" s="263"/>
    </row>
    <row r="24" spans="1:41" ht="143.1" customHeight="1">
      <c r="A24" s="165"/>
      <c r="B24" s="165"/>
      <c r="L24" s="165"/>
      <c r="M24" s="165"/>
      <c r="N24" s="165"/>
      <c r="AE24" s="243" t="s">
        <v>112</v>
      </c>
      <c r="AF24" s="190"/>
      <c r="AG24" s="191" t="s">
        <v>24</v>
      </c>
      <c r="AH24" s="254" t="s">
        <v>18</v>
      </c>
      <c r="AI24" s="254"/>
      <c r="AJ24" s="254"/>
      <c r="AK24" s="254"/>
      <c r="AL24" s="191" t="s">
        <v>24</v>
      </c>
      <c r="AM24" s="192" t="s">
        <v>18</v>
      </c>
      <c r="AN24" s="192" t="s">
        <v>97</v>
      </c>
      <c r="AO24" s="193"/>
    </row>
    <row r="25" spans="1:41" ht="143.1" customHeight="1">
      <c r="A25" s="165"/>
      <c r="B25" s="165"/>
      <c r="L25" s="165"/>
      <c r="M25" s="165"/>
      <c r="N25" s="165"/>
      <c r="AE25" s="244"/>
      <c r="AF25" s="248"/>
      <c r="AG25" s="215"/>
      <c r="AH25" s="246" t="s">
        <v>92</v>
      </c>
      <c r="AI25" s="247"/>
      <c r="AJ25" s="247"/>
      <c r="AK25" s="247"/>
      <c r="AL25" s="215"/>
      <c r="AM25" s="216" t="s">
        <v>92</v>
      </c>
      <c r="AN25" s="216"/>
      <c r="AO25" s="185"/>
    </row>
    <row r="26" spans="1:41" ht="143.1" customHeight="1">
      <c r="A26" s="165"/>
      <c r="B26" s="165"/>
      <c r="L26" s="165"/>
      <c r="M26" s="165"/>
      <c r="N26" s="165"/>
      <c r="AE26" s="244"/>
      <c r="AF26" s="248"/>
      <c r="AG26" s="215"/>
      <c r="AH26" s="246" t="s">
        <v>92</v>
      </c>
      <c r="AI26" s="247"/>
      <c r="AJ26" s="247"/>
      <c r="AK26" s="247"/>
      <c r="AL26" s="215"/>
      <c r="AM26" s="216" t="s">
        <v>92</v>
      </c>
      <c r="AN26" s="216"/>
      <c r="AO26" s="185"/>
    </row>
    <row r="27" spans="1:41" ht="143.1" customHeight="1">
      <c r="A27" s="165"/>
      <c r="B27" s="165"/>
      <c r="L27" s="165"/>
      <c r="M27" s="165"/>
      <c r="N27" s="165"/>
      <c r="AE27" s="244"/>
      <c r="AF27" s="248"/>
      <c r="AG27" s="215"/>
      <c r="AH27" s="246" t="s">
        <v>92</v>
      </c>
      <c r="AI27" s="247"/>
      <c r="AJ27" s="247"/>
      <c r="AK27" s="247"/>
      <c r="AL27" s="215"/>
      <c r="AM27" s="216" t="s">
        <v>92</v>
      </c>
      <c r="AN27" s="216"/>
      <c r="AO27" s="185"/>
    </row>
    <row r="28" spans="1:41" ht="143.1" customHeight="1">
      <c r="A28" s="165"/>
      <c r="B28" s="165"/>
      <c r="L28" s="165"/>
      <c r="M28" s="165"/>
      <c r="N28" s="165"/>
      <c r="AE28" s="244"/>
      <c r="AF28" s="248"/>
      <c r="AG28" s="215"/>
      <c r="AH28" s="246" t="s">
        <v>92</v>
      </c>
      <c r="AI28" s="247"/>
      <c r="AJ28" s="247"/>
      <c r="AK28" s="247"/>
      <c r="AL28" s="215"/>
      <c r="AM28" s="216" t="s">
        <v>92</v>
      </c>
      <c r="AN28" s="216"/>
      <c r="AO28" s="185"/>
    </row>
    <row r="29" spans="1:41" ht="143.1" customHeight="1">
      <c r="A29" s="165"/>
      <c r="B29" s="165"/>
      <c r="L29" s="165"/>
      <c r="M29" s="165"/>
      <c r="N29" s="165"/>
      <c r="AE29" s="244"/>
      <c r="AF29" s="248"/>
      <c r="AG29" s="215"/>
      <c r="AH29" s="246" t="s">
        <v>92</v>
      </c>
      <c r="AI29" s="247"/>
      <c r="AJ29" s="247"/>
      <c r="AK29" s="247"/>
      <c r="AL29" s="215"/>
      <c r="AM29" s="216" t="s">
        <v>92</v>
      </c>
      <c r="AN29" s="216"/>
      <c r="AO29" s="185"/>
    </row>
    <row r="30" spans="1:41" ht="143.1" customHeight="1">
      <c r="A30" s="165"/>
      <c r="B30" s="165"/>
      <c r="L30" s="165"/>
      <c r="M30" s="165"/>
      <c r="N30" s="165"/>
      <c r="AE30" s="245"/>
      <c r="AF30" s="249"/>
      <c r="AG30" s="215"/>
      <c r="AH30" s="246" t="s">
        <v>92</v>
      </c>
      <c r="AI30" s="247"/>
      <c r="AJ30" s="247"/>
      <c r="AK30" s="247"/>
      <c r="AL30" s="215"/>
      <c r="AM30" s="216" t="s">
        <v>92</v>
      </c>
      <c r="AN30" s="216"/>
      <c r="AO30" s="194"/>
    </row>
    <row r="31" spans="1:41" ht="143.1" customHeight="1">
      <c r="A31" s="165"/>
      <c r="B31" s="165"/>
      <c r="L31" s="165"/>
      <c r="M31" s="165"/>
      <c r="N31" s="165"/>
      <c r="AE31" s="243" t="s">
        <v>15</v>
      </c>
      <c r="AF31" s="190"/>
      <c r="AG31" s="191" t="s">
        <v>24</v>
      </c>
      <c r="AH31" s="250" t="s">
        <v>70</v>
      </c>
      <c r="AI31" s="251"/>
      <c r="AJ31" s="251"/>
      <c r="AK31" s="251"/>
      <c r="AL31" s="252"/>
      <c r="AM31" s="250" t="s">
        <v>97</v>
      </c>
      <c r="AN31" s="252"/>
      <c r="AO31" s="195"/>
    </row>
    <row r="32" spans="1:41" ht="143.1" customHeight="1">
      <c r="A32" s="165"/>
      <c r="B32" s="165"/>
      <c r="L32" s="165"/>
      <c r="M32" s="165"/>
      <c r="N32" s="165"/>
      <c r="AE32" s="244"/>
      <c r="AF32" s="182"/>
      <c r="AG32" s="217"/>
      <c r="AH32" s="246" t="s">
        <v>92</v>
      </c>
      <c r="AI32" s="247"/>
      <c r="AJ32" s="247"/>
      <c r="AK32" s="247"/>
      <c r="AL32" s="253"/>
      <c r="AM32" s="246"/>
      <c r="AN32" s="253"/>
      <c r="AO32" s="196"/>
    </row>
    <row r="33" spans="1:41" ht="143.1" customHeight="1">
      <c r="A33" s="165"/>
      <c r="B33" s="165"/>
      <c r="L33" s="165"/>
      <c r="M33" s="165"/>
      <c r="N33" s="165"/>
      <c r="AE33" s="197"/>
      <c r="AF33" s="198"/>
      <c r="AG33" s="218"/>
      <c r="AH33" s="246" t="s">
        <v>92</v>
      </c>
      <c r="AI33" s="247"/>
      <c r="AJ33" s="247"/>
      <c r="AK33" s="247"/>
      <c r="AL33" s="253"/>
      <c r="AM33" s="219"/>
      <c r="AN33" s="220"/>
      <c r="AO33" s="199"/>
    </row>
    <row r="34" spans="1:41" ht="143.1" customHeight="1">
      <c r="A34" s="165"/>
      <c r="B34" s="165"/>
      <c r="L34" s="165"/>
      <c r="M34" s="165"/>
      <c r="N34" s="165"/>
      <c r="AE34" s="200" t="s">
        <v>101</v>
      </c>
      <c r="AF34" s="271"/>
      <c r="AG34" s="272"/>
      <c r="AH34" s="171" t="s">
        <v>17</v>
      </c>
      <c r="AI34" s="208"/>
      <c r="AJ34" s="171" t="s">
        <v>17</v>
      </c>
      <c r="AK34" s="208" t="s">
        <v>16</v>
      </c>
      <c r="AL34" s="201"/>
      <c r="AM34" s="202"/>
      <c r="AN34" s="202"/>
      <c r="AO34" s="203"/>
    </row>
    <row r="35" spans="1:41" ht="143.1" customHeight="1">
      <c r="A35" s="165"/>
      <c r="B35" s="165"/>
      <c r="L35" s="165"/>
      <c r="M35" s="165"/>
      <c r="N35" s="165"/>
      <c r="AE35" s="200" t="s">
        <v>102</v>
      </c>
      <c r="AF35" s="236"/>
      <c r="AG35" s="237"/>
      <c r="AH35" s="237"/>
      <c r="AI35" s="237"/>
      <c r="AJ35" s="237"/>
      <c r="AK35" s="237"/>
      <c r="AL35" s="237"/>
      <c r="AM35" s="237"/>
      <c r="AN35" s="237"/>
      <c r="AO35" s="238"/>
    </row>
  </sheetData>
  <mergeCells count="48">
    <mergeCell ref="AH33:AL33"/>
    <mergeCell ref="AF34:AG34"/>
    <mergeCell ref="AF2:AO2"/>
    <mergeCell ref="AF3:AO3"/>
    <mergeCell ref="AF6:AG6"/>
    <mergeCell ref="AF7:AG7"/>
    <mergeCell ref="AF8:AO8"/>
    <mergeCell ref="AF5:AO5"/>
    <mergeCell ref="AN4:AO4"/>
    <mergeCell ref="AL4:AM4"/>
    <mergeCell ref="AM31:AN31"/>
    <mergeCell ref="AH30:AK30"/>
    <mergeCell ref="AN11:AO11"/>
    <mergeCell ref="AJ9:AK9"/>
    <mergeCell ref="AF10:AI10"/>
    <mergeCell ref="AL10:AM10"/>
    <mergeCell ref="AF35:AO35"/>
    <mergeCell ref="AH24:AK24"/>
    <mergeCell ref="AF9:AI9"/>
    <mergeCell ref="AL9:AM9"/>
    <mergeCell ref="AN9:AO9"/>
    <mergeCell ref="AF20:AO20"/>
    <mergeCell ref="AF21:AO21"/>
    <mergeCell ref="AF22:AO22"/>
    <mergeCell ref="AF23:AO23"/>
    <mergeCell ref="AM32:AN32"/>
    <mergeCell ref="AF18:AK18"/>
    <mergeCell ref="AM19:AN19"/>
    <mergeCell ref="AH27:AK27"/>
    <mergeCell ref="AH28:AK28"/>
    <mergeCell ref="AF12:AO12"/>
    <mergeCell ref="AG11:AI11"/>
    <mergeCell ref="AE24:AE30"/>
    <mergeCell ref="AE31:AE32"/>
    <mergeCell ref="AH25:AK25"/>
    <mergeCell ref="AF25:AF30"/>
    <mergeCell ref="AH31:AL31"/>
    <mergeCell ref="AH32:AL32"/>
    <mergeCell ref="AH26:AK26"/>
    <mergeCell ref="AH29:AK29"/>
    <mergeCell ref="AN10:AO10"/>
    <mergeCell ref="AJ10:AK10"/>
    <mergeCell ref="AE14:AE19"/>
    <mergeCell ref="AF14:AK14"/>
    <mergeCell ref="AF17:AK17"/>
    <mergeCell ref="AF13:AO13"/>
    <mergeCell ref="AF15:AK15"/>
    <mergeCell ref="AF16:AK16"/>
  </mergeCells>
  <phoneticPr fontId="5" type="noConversion"/>
  <dataValidations count="4">
    <dataValidation type="list" allowBlank="1" showInputMessage="1" showErrorMessage="1" sqref="AH32:AH33">
      <formula1>SPA</formula1>
    </dataValidation>
    <dataValidation type="list" showInputMessage="1" showErrorMessage="1" sqref="AH25:AK30">
      <formula1>REPAS</formula1>
    </dataValidation>
    <dataValidation type="list" allowBlank="1" showInputMessage="1" showErrorMessage="1" sqref="AM25:AM30">
      <formula1>REPAS</formula1>
    </dataValidation>
    <dataValidation type="list" allowBlank="1" showInputMessage="1" showErrorMessage="1" sqref="AF23">
      <formula1>TRANSFERTS</formula1>
    </dataValidation>
  </dataValidations>
  <pageMargins left="0.75000000000000011" right="0.15" top="0.46000000000000008" bottom="0.78000000000000014" header="0.13" footer="0.5"/>
  <pageSetup paperSize="9" scale="10" orientation="landscape" horizontalDpi="4294967292" verticalDpi="4294967292" r:id="rId1"/>
  <drawing r:id="rId2"/>
  <extLst>
    <ext xmlns:mx="http://schemas.microsoft.com/office/mac/excel/2008/main" uri="{64002731-A6B0-56B0-2670-7721B7C09600}">
      <mx:PLV Mode="1" OnePage="0" WScale="1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75"/>
  <sheetViews>
    <sheetView showZeros="0" view="pageLayout" topLeftCell="A4" zoomScale="150" zoomScaleNormal="200" zoomScalePageLayoutView="150" workbookViewId="0">
      <selection activeCell="T13" sqref="T13"/>
    </sheetView>
  </sheetViews>
  <sheetFormatPr baseColWidth="10" defaultColWidth="10.875" defaultRowHeight="9" customHeight="1"/>
  <cols>
    <col min="1" max="1" width="2.875" style="70" customWidth="1"/>
    <col min="2" max="2" width="3" style="3" customWidth="1"/>
    <col min="3" max="3" width="2.125" style="3" customWidth="1"/>
    <col min="4" max="4" width="2.625" style="3" customWidth="1"/>
    <col min="5" max="5" width="1.125" style="3" customWidth="1"/>
    <col min="6" max="6" width="1.625" style="3" customWidth="1"/>
    <col min="7" max="8" width="1.375" style="3" customWidth="1"/>
    <col min="9" max="9" width="2.125" style="3" customWidth="1"/>
    <col min="10" max="10" width="9.5" style="3" customWidth="1"/>
    <col min="11" max="11" width="3.125" style="3" customWidth="1"/>
    <col min="12" max="12" width="2.125" style="3" customWidth="1"/>
    <col min="13" max="13" width="6.5" style="3" customWidth="1"/>
    <col min="14" max="14" width="2" style="3" customWidth="1"/>
    <col min="15" max="15" width="7.125" style="3" bestFit="1" customWidth="1"/>
    <col min="16" max="16" width="2.125" style="3" customWidth="1"/>
    <col min="17" max="17" width="8" style="3" customWidth="1"/>
    <col min="18" max="18" width="3.5" style="3" customWidth="1"/>
    <col min="19" max="19" width="1.5" style="3" customWidth="1"/>
    <col min="20" max="20" width="9.375" style="3" bestFit="1" customWidth="1"/>
    <col min="21" max="21" width="3.5" style="3" customWidth="1"/>
    <col min="22" max="22" width="15.875" style="3" customWidth="1"/>
    <col min="23" max="16384" width="10.875" style="3"/>
  </cols>
  <sheetData>
    <row r="1" spans="1:22" s="74" customFormat="1" ht="12.95" customHeight="1">
      <c r="A1" s="295" t="s">
        <v>67</v>
      </c>
      <c r="B1" s="296"/>
      <c r="C1" s="297"/>
      <c r="D1" s="292" t="str">
        <f>'FICHE DOSSIER'!AF2</f>
        <v>Martin</v>
      </c>
      <c r="E1" s="293"/>
      <c r="F1" s="293"/>
      <c r="G1" s="293"/>
      <c r="H1" s="293"/>
      <c r="I1" s="293"/>
      <c r="J1" s="294"/>
      <c r="K1" s="285" t="s">
        <v>10</v>
      </c>
      <c r="L1" s="286"/>
      <c r="M1" s="287"/>
      <c r="N1" s="291" t="str">
        <f>'FICHE DOSSIER'!AF8</f>
        <v>TOUBKAL</v>
      </c>
      <c r="O1" s="291"/>
      <c r="P1" s="291"/>
      <c r="Q1" s="291"/>
      <c r="R1" s="310" t="s">
        <v>98</v>
      </c>
      <c r="S1" s="310"/>
      <c r="T1" s="310"/>
      <c r="U1" s="311">
        <f>'FICHE DOSSIER'!AF20</f>
        <v>0</v>
      </c>
      <c r="V1" s="311"/>
    </row>
    <row r="2" spans="1:22" s="77" customFormat="1" ht="12.95" customHeight="1">
      <c r="A2" s="285" t="s">
        <v>69</v>
      </c>
      <c r="B2" s="286"/>
      <c r="C2" s="287"/>
      <c r="D2" s="303" t="str">
        <f>'FICHE DOSSIER'!AF6</f>
        <v>28</v>
      </c>
      <c r="E2" s="301"/>
      <c r="F2" s="75" t="s">
        <v>17</v>
      </c>
      <c r="G2" s="301" t="str">
        <f>'FICHE DOSSIER'!AI6</f>
        <v>04</v>
      </c>
      <c r="H2" s="302"/>
      <c r="I2" s="75" t="s">
        <v>17</v>
      </c>
      <c r="J2" s="76" t="str">
        <f>'FICHE DOSSIER'!AK6</f>
        <v>14</v>
      </c>
      <c r="K2" s="285" t="s">
        <v>32</v>
      </c>
      <c r="L2" s="286"/>
      <c r="M2" s="287"/>
      <c r="N2" s="291">
        <f>'FICHE DOSSIER'!AF13</f>
        <v>0</v>
      </c>
      <c r="O2" s="291"/>
      <c r="P2" s="291"/>
      <c r="Q2" s="291"/>
      <c r="R2" s="310" t="s">
        <v>11</v>
      </c>
      <c r="S2" s="310"/>
      <c r="T2" s="310"/>
      <c r="U2" s="312">
        <f>'FICHE DOSSIER'!AF21</f>
        <v>0</v>
      </c>
      <c r="V2" s="312"/>
    </row>
    <row r="3" spans="1:22" s="77" customFormat="1" ht="12.95" customHeight="1">
      <c r="A3" s="298" t="s">
        <v>68</v>
      </c>
      <c r="B3" s="299"/>
      <c r="C3" s="300"/>
      <c r="D3" s="303" t="str">
        <f>'FICHE DOSSIER'!AF7</f>
        <v>9</v>
      </c>
      <c r="E3" s="302"/>
      <c r="F3" s="75" t="s">
        <v>17</v>
      </c>
      <c r="G3" s="301" t="str">
        <f>'FICHE DOSSIER'!AI7</f>
        <v>05</v>
      </c>
      <c r="H3" s="302"/>
      <c r="I3" s="78" t="s">
        <v>17</v>
      </c>
      <c r="J3" s="79" t="str">
        <f>'FICHE DOSSIER'!AK7</f>
        <v>14</v>
      </c>
      <c r="K3" s="285" t="s">
        <v>31</v>
      </c>
      <c r="L3" s="286"/>
      <c r="M3" s="287"/>
      <c r="N3" s="291">
        <f>'FICHE DOSSIER'!AF12</f>
        <v>0</v>
      </c>
      <c r="O3" s="291"/>
      <c r="P3" s="291"/>
      <c r="Q3" s="291"/>
      <c r="R3" s="310" t="s">
        <v>99</v>
      </c>
      <c r="S3" s="310"/>
      <c r="T3" s="310"/>
      <c r="U3" s="312">
        <f>'FICHE DOSSIER'!AF22</f>
        <v>0</v>
      </c>
      <c r="V3" s="312"/>
    </row>
    <row r="4" spans="1:22" s="5" customFormat="1" ht="3" customHeight="1">
      <c r="A4" s="69"/>
      <c r="B4" s="10"/>
      <c r="C4" s="6"/>
      <c r="D4" s="11"/>
      <c r="E4" s="6"/>
      <c r="F4" s="11"/>
      <c r="G4" s="9"/>
      <c r="H4" s="9"/>
      <c r="I4" s="9"/>
      <c r="J4" s="6"/>
      <c r="K4" s="6"/>
      <c r="L4" s="7"/>
      <c r="M4" s="7"/>
      <c r="N4" s="8"/>
      <c r="O4" s="4"/>
      <c r="P4" s="4"/>
      <c r="Q4" s="4"/>
      <c r="R4" s="4"/>
      <c r="S4" s="4"/>
      <c r="T4" s="4"/>
      <c r="U4" s="4"/>
      <c r="V4" s="4"/>
    </row>
    <row r="5" spans="1:22" s="12" customFormat="1" ht="9.9499999999999993" customHeight="1">
      <c r="A5" s="313" t="s">
        <v>0</v>
      </c>
      <c r="B5" s="288" t="s">
        <v>112</v>
      </c>
      <c r="C5" s="308"/>
      <c r="D5" s="289"/>
      <c r="E5" s="289"/>
      <c r="F5" s="289"/>
      <c r="G5" s="289"/>
      <c r="H5" s="289"/>
      <c r="I5" s="289"/>
      <c r="J5" s="289"/>
      <c r="K5" s="290"/>
      <c r="L5" s="288" t="s">
        <v>38</v>
      </c>
      <c r="M5" s="289"/>
      <c r="N5" s="289"/>
      <c r="O5" s="290"/>
      <c r="P5" s="288" t="s">
        <v>14</v>
      </c>
      <c r="Q5" s="289"/>
      <c r="R5" s="290"/>
      <c r="S5" s="222"/>
      <c r="T5" s="288" t="s">
        <v>56</v>
      </c>
      <c r="U5" s="290"/>
      <c r="V5" s="107" t="s">
        <v>9</v>
      </c>
    </row>
    <row r="6" spans="1:22" s="71" customFormat="1" ht="11.1" customHeight="1">
      <c r="A6" s="314"/>
      <c r="B6" s="87"/>
      <c r="C6" s="86" t="s">
        <v>24</v>
      </c>
      <c r="D6" s="306" t="s">
        <v>55</v>
      </c>
      <c r="E6" s="307"/>
      <c r="F6" s="307"/>
      <c r="G6" s="307"/>
      <c r="H6" s="307"/>
      <c r="I6" s="72" t="s">
        <v>24</v>
      </c>
      <c r="J6" s="89" t="s">
        <v>55</v>
      </c>
      <c r="K6" s="73" t="s">
        <v>97</v>
      </c>
      <c r="L6" s="72" t="s">
        <v>24</v>
      </c>
      <c r="M6" s="89" t="s">
        <v>55</v>
      </c>
      <c r="N6" s="72" t="s">
        <v>24</v>
      </c>
      <c r="O6" s="88" t="s">
        <v>55</v>
      </c>
      <c r="P6" s="72" t="s">
        <v>24</v>
      </c>
      <c r="Q6" s="89" t="s">
        <v>55</v>
      </c>
      <c r="R6" s="73" t="s">
        <v>97</v>
      </c>
      <c r="S6" s="223"/>
      <c r="T6" s="89" t="s">
        <v>55</v>
      </c>
      <c r="U6" s="73" t="s">
        <v>97</v>
      </c>
      <c r="V6" s="133" t="s">
        <v>55</v>
      </c>
    </row>
    <row r="7" spans="1:22" s="12" customFormat="1" ht="17.100000000000001" customHeight="1">
      <c r="A7" s="108" t="str">
        <f>D2</f>
        <v>28</v>
      </c>
      <c r="B7" s="279" t="s">
        <v>18</v>
      </c>
      <c r="C7" s="91">
        <f>'FICHE DOSSIER'!AG25</f>
        <v>0</v>
      </c>
      <c r="D7" s="111" t="str">
        <f>'FICHE DOSSIER'!AH25</f>
        <v xml:space="preserve"> </v>
      </c>
      <c r="E7" s="112"/>
      <c r="F7" s="112"/>
      <c r="G7" s="112"/>
      <c r="H7" s="113"/>
      <c r="I7" s="91">
        <f>'FICHE DOSSIER'!AL25</f>
        <v>0</v>
      </c>
      <c r="J7" s="80" t="str">
        <f>'FICHE DOSSIER'!AM25</f>
        <v xml:space="preserve"> </v>
      </c>
      <c r="K7" s="94">
        <f>'FICHE DOSSIER'!AN25</f>
        <v>0</v>
      </c>
      <c r="L7" s="95"/>
      <c r="M7" s="80" t="s">
        <v>92</v>
      </c>
      <c r="N7" s="91"/>
      <c r="O7" s="83" t="s">
        <v>92</v>
      </c>
      <c r="P7" s="95">
        <f>'FICHE DOSSIER'!AG32</f>
        <v>0</v>
      </c>
      <c r="Q7" s="80" t="str">
        <f>'FICHE DOSSIER'!AH32</f>
        <v xml:space="preserve"> </v>
      </c>
      <c r="R7" s="98">
        <f>'FICHE DOSSIER'!AM32</f>
        <v>0</v>
      </c>
      <c r="S7" s="224"/>
      <c r="T7" s="101" t="str">
        <f>'FICHE DOSSIER'!AF23</f>
        <v xml:space="preserve"> </v>
      </c>
      <c r="U7" s="164">
        <f>'FICHE DOSSIER'!AF21</f>
        <v>0</v>
      </c>
      <c r="V7" s="134"/>
    </row>
    <row r="8" spans="1:22" s="12" customFormat="1" ht="17.100000000000001" customHeight="1">
      <c r="A8" s="109"/>
      <c r="B8" s="280"/>
      <c r="C8" s="90">
        <f>'FICHE DOSSIER'!AG26</f>
        <v>0</v>
      </c>
      <c r="D8" s="114" t="str">
        <f>'FICHE DOSSIER'!AH26</f>
        <v xml:space="preserve"> </v>
      </c>
      <c r="E8" s="115"/>
      <c r="F8" s="115"/>
      <c r="G8" s="115"/>
      <c r="H8" s="116"/>
      <c r="I8" s="90">
        <f>'FICHE DOSSIER'!AL26</f>
        <v>0</v>
      </c>
      <c r="J8" s="81" t="str">
        <f>'FICHE DOSSIER'!AM26</f>
        <v xml:space="preserve"> </v>
      </c>
      <c r="K8" s="93">
        <f>'FICHE DOSSIER'!AN26</f>
        <v>0</v>
      </c>
      <c r="L8" s="96"/>
      <c r="M8" s="81" t="s">
        <v>92</v>
      </c>
      <c r="N8" s="90"/>
      <c r="O8" s="84" t="s">
        <v>92</v>
      </c>
      <c r="P8" s="96">
        <f>'FICHE DOSSIER'!AG33</f>
        <v>0</v>
      </c>
      <c r="Q8" s="81" t="str">
        <f>'FICHE DOSSIER'!AH33</f>
        <v xml:space="preserve"> </v>
      </c>
      <c r="R8" s="99">
        <f>'FICHE DOSSIER'!AM33</f>
        <v>0</v>
      </c>
      <c r="S8" s="225"/>
      <c r="T8" s="102" t="s">
        <v>92</v>
      </c>
      <c r="U8" s="99"/>
      <c r="V8" s="135"/>
    </row>
    <row r="9" spans="1:22" s="12" customFormat="1" ht="17.100000000000001" customHeight="1">
      <c r="A9" s="109"/>
      <c r="B9" s="280"/>
      <c r="C9" s="90">
        <f>'FICHE DOSSIER'!AG27</f>
        <v>0</v>
      </c>
      <c r="D9" s="114" t="str">
        <f>'FICHE DOSSIER'!AH27</f>
        <v xml:space="preserve"> </v>
      </c>
      <c r="E9" s="115"/>
      <c r="F9" s="115"/>
      <c r="G9" s="115"/>
      <c r="H9" s="116"/>
      <c r="I9" s="90">
        <f>'FICHE DOSSIER'!AL27</f>
        <v>0</v>
      </c>
      <c r="J9" s="81" t="str">
        <f>'FICHE DOSSIER'!AM27</f>
        <v xml:space="preserve"> </v>
      </c>
      <c r="K9" s="93">
        <f>'FICHE DOSSIER'!AN27</f>
        <v>0</v>
      </c>
      <c r="L9" s="96"/>
      <c r="M9" s="81" t="s">
        <v>92</v>
      </c>
      <c r="N9" s="90"/>
      <c r="O9" s="84" t="s">
        <v>92</v>
      </c>
      <c r="P9" s="96"/>
      <c r="Q9" s="81" t="s">
        <v>92</v>
      </c>
      <c r="R9" s="99"/>
      <c r="S9" s="225"/>
      <c r="T9" s="102" t="s">
        <v>92</v>
      </c>
      <c r="U9" s="99"/>
      <c r="V9" s="135"/>
    </row>
    <row r="10" spans="1:22" s="12" customFormat="1" ht="17.100000000000001" customHeight="1">
      <c r="A10" s="109"/>
      <c r="B10" s="280"/>
      <c r="C10" s="90">
        <f>'FICHE DOSSIER'!AG28</f>
        <v>0</v>
      </c>
      <c r="D10" s="114" t="str">
        <f>'FICHE DOSSIER'!AH28</f>
        <v xml:space="preserve"> </v>
      </c>
      <c r="E10" s="115"/>
      <c r="F10" s="115"/>
      <c r="G10" s="115"/>
      <c r="H10" s="116"/>
      <c r="I10" s="90">
        <f>'FICHE DOSSIER'!AL28</f>
        <v>0</v>
      </c>
      <c r="J10" s="81" t="str">
        <f>'FICHE DOSSIER'!AM28</f>
        <v xml:space="preserve"> </v>
      </c>
      <c r="K10" s="93">
        <f>'FICHE DOSSIER'!AN28</f>
        <v>0</v>
      </c>
      <c r="L10" s="96"/>
      <c r="M10" s="81" t="s">
        <v>92</v>
      </c>
      <c r="N10" s="90"/>
      <c r="O10" s="84" t="s">
        <v>92</v>
      </c>
      <c r="P10" s="96"/>
      <c r="Q10" s="81" t="s">
        <v>92</v>
      </c>
      <c r="R10" s="99"/>
      <c r="S10" s="225"/>
      <c r="T10" s="102" t="s">
        <v>92</v>
      </c>
      <c r="U10" s="99"/>
      <c r="V10" s="135"/>
    </row>
    <row r="11" spans="1:22" s="12" customFormat="1" ht="17.100000000000001" customHeight="1">
      <c r="A11" s="109"/>
      <c r="B11" s="280"/>
      <c r="C11" s="90">
        <f>'FICHE DOSSIER'!AG29</f>
        <v>0</v>
      </c>
      <c r="D11" s="114" t="str">
        <f>'FICHE DOSSIER'!AH29</f>
        <v xml:space="preserve"> </v>
      </c>
      <c r="E11" s="115"/>
      <c r="F11" s="115"/>
      <c r="G11" s="115"/>
      <c r="H11" s="116"/>
      <c r="I11" s="90">
        <f>'FICHE DOSSIER'!AL29</f>
        <v>0</v>
      </c>
      <c r="J11" s="81" t="str">
        <f>'FICHE DOSSIER'!AM29</f>
        <v xml:space="preserve"> </v>
      </c>
      <c r="K11" s="93">
        <f>'FICHE DOSSIER'!AN29</f>
        <v>0</v>
      </c>
      <c r="L11" s="96"/>
      <c r="M11" s="81" t="s">
        <v>92</v>
      </c>
      <c r="N11" s="90"/>
      <c r="O11" s="84" t="s">
        <v>92</v>
      </c>
      <c r="P11" s="96"/>
      <c r="Q11" s="81" t="s">
        <v>92</v>
      </c>
      <c r="R11" s="99"/>
      <c r="S11" s="225"/>
      <c r="T11" s="102" t="s">
        <v>92</v>
      </c>
      <c r="U11" s="99"/>
      <c r="V11" s="135"/>
    </row>
    <row r="12" spans="1:22" s="12" customFormat="1" ht="17.100000000000001" customHeight="1">
      <c r="A12" s="110"/>
      <c r="B12" s="281"/>
      <c r="C12" s="90"/>
      <c r="D12" s="117" t="str">
        <f>'FICHE DOSSIER'!AH30</f>
        <v xml:space="preserve"> </v>
      </c>
      <c r="E12" s="118"/>
      <c r="F12" s="118"/>
      <c r="G12" s="118"/>
      <c r="H12" s="119"/>
      <c r="I12" s="90">
        <f>'FICHE DOSSIER'!AL30</f>
        <v>0</v>
      </c>
      <c r="J12" s="81" t="str">
        <f>'FICHE DOSSIER'!AM30</f>
        <v xml:space="preserve"> </v>
      </c>
      <c r="K12" s="93">
        <f>'FICHE DOSSIER'!AN30</f>
        <v>0</v>
      </c>
      <c r="L12" s="97"/>
      <c r="M12" s="81" t="s">
        <v>92</v>
      </c>
      <c r="N12" s="92"/>
      <c r="O12" s="84" t="s">
        <v>92</v>
      </c>
      <c r="P12" s="97"/>
      <c r="Q12" s="82" t="s">
        <v>92</v>
      </c>
      <c r="R12" s="100"/>
      <c r="S12" s="225"/>
      <c r="T12" s="102" t="s">
        <v>92</v>
      </c>
      <c r="U12" s="100"/>
      <c r="V12" s="135"/>
    </row>
    <row r="13" spans="1:22" s="12" customFormat="1" ht="17.100000000000001" customHeight="1">
      <c r="A13" s="276">
        <f>SUM(A7+1)</f>
        <v>29</v>
      </c>
      <c r="B13" s="282" t="s">
        <v>18</v>
      </c>
      <c r="C13" s="95"/>
      <c r="D13" s="305" t="s">
        <v>92</v>
      </c>
      <c r="E13" s="305"/>
      <c r="F13" s="305"/>
      <c r="G13" s="305"/>
      <c r="H13" s="305"/>
      <c r="I13" s="91"/>
      <c r="J13" s="80" t="s">
        <v>92</v>
      </c>
      <c r="K13" s="98"/>
      <c r="L13" s="105"/>
      <c r="M13" s="80" t="s">
        <v>92</v>
      </c>
      <c r="N13" s="91"/>
      <c r="O13" s="83" t="s">
        <v>92</v>
      </c>
      <c r="P13" s="95"/>
      <c r="Q13" s="80" t="s">
        <v>92</v>
      </c>
      <c r="R13" s="98"/>
      <c r="S13" s="224"/>
      <c r="T13" s="101" t="s">
        <v>92</v>
      </c>
      <c r="U13" s="98"/>
      <c r="V13" s="134"/>
    </row>
    <row r="14" spans="1:22" s="12" customFormat="1" ht="17.100000000000001" customHeight="1">
      <c r="A14" s="277"/>
      <c r="B14" s="283"/>
      <c r="C14" s="96"/>
      <c r="D14" s="304" t="s">
        <v>92</v>
      </c>
      <c r="E14" s="304"/>
      <c r="F14" s="304"/>
      <c r="G14" s="304"/>
      <c r="H14" s="304"/>
      <c r="I14" s="90"/>
      <c r="J14" s="81" t="s">
        <v>92</v>
      </c>
      <c r="K14" s="99"/>
      <c r="L14" s="104"/>
      <c r="M14" s="81" t="s">
        <v>92</v>
      </c>
      <c r="N14" s="90"/>
      <c r="O14" s="84" t="s">
        <v>92</v>
      </c>
      <c r="P14" s="96"/>
      <c r="Q14" s="81" t="s">
        <v>92</v>
      </c>
      <c r="R14" s="99"/>
      <c r="S14" s="225"/>
      <c r="T14" s="102" t="s">
        <v>92</v>
      </c>
      <c r="U14" s="99"/>
      <c r="V14" s="135"/>
    </row>
    <row r="15" spans="1:22" s="12" customFormat="1" ht="17.100000000000001" customHeight="1">
      <c r="A15" s="277"/>
      <c r="B15" s="283"/>
      <c r="C15" s="96"/>
      <c r="D15" s="304" t="s">
        <v>92</v>
      </c>
      <c r="E15" s="304"/>
      <c r="F15" s="304"/>
      <c r="G15" s="304"/>
      <c r="H15" s="304"/>
      <c r="I15" s="90"/>
      <c r="J15" s="81" t="s">
        <v>92</v>
      </c>
      <c r="K15" s="99"/>
      <c r="L15" s="104"/>
      <c r="M15" s="81" t="s">
        <v>92</v>
      </c>
      <c r="N15" s="90"/>
      <c r="O15" s="84" t="s">
        <v>92</v>
      </c>
      <c r="P15" s="96"/>
      <c r="Q15" s="81" t="s">
        <v>92</v>
      </c>
      <c r="R15" s="99"/>
      <c r="S15" s="225"/>
      <c r="T15" s="102" t="s">
        <v>92</v>
      </c>
      <c r="U15" s="99"/>
      <c r="V15" s="135"/>
    </row>
    <row r="16" spans="1:22" s="12" customFormat="1" ht="17.100000000000001" customHeight="1">
      <c r="A16" s="277"/>
      <c r="B16" s="283"/>
      <c r="C16" s="96"/>
      <c r="D16" s="304" t="s">
        <v>92</v>
      </c>
      <c r="E16" s="304"/>
      <c r="F16" s="304"/>
      <c r="G16" s="304"/>
      <c r="H16" s="304"/>
      <c r="I16" s="90"/>
      <c r="J16" s="81" t="s">
        <v>92</v>
      </c>
      <c r="K16" s="99"/>
      <c r="L16" s="104"/>
      <c r="M16" s="81" t="s">
        <v>92</v>
      </c>
      <c r="N16" s="90"/>
      <c r="O16" s="84" t="s">
        <v>92</v>
      </c>
      <c r="P16" s="96"/>
      <c r="Q16" s="81" t="s">
        <v>92</v>
      </c>
      <c r="R16" s="99"/>
      <c r="S16" s="225"/>
      <c r="T16" s="102" t="s">
        <v>92</v>
      </c>
      <c r="U16" s="99"/>
      <c r="V16" s="135"/>
    </row>
    <row r="17" spans="1:22" s="12" customFormat="1" ht="17.100000000000001" customHeight="1">
      <c r="A17" s="277"/>
      <c r="B17" s="283"/>
      <c r="C17" s="96"/>
      <c r="D17" s="304" t="s">
        <v>92</v>
      </c>
      <c r="E17" s="304"/>
      <c r="F17" s="304"/>
      <c r="G17" s="304"/>
      <c r="H17" s="304"/>
      <c r="I17" s="90"/>
      <c r="J17" s="81" t="s">
        <v>92</v>
      </c>
      <c r="K17" s="99"/>
      <c r="L17" s="104"/>
      <c r="M17" s="81" t="s">
        <v>92</v>
      </c>
      <c r="N17" s="90"/>
      <c r="O17" s="84" t="s">
        <v>92</v>
      </c>
      <c r="P17" s="96"/>
      <c r="Q17" s="81" t="s">
        <v>92</v>
      </c>
      <c r="R17" s="99"/>
      <c r="S17" s="225"/>
      <c r="T17" s="102" t="s">
        <v>92</v>
      </c>
      <c r="U17" s="99"/>
      <c r="V17" s="135"/>
    </row>
    <row r="18" spans="1:22" s="12" customFormat="1" ht="17.100000000000001" customHeight="1">
      <c r="A18" s="278"/>
      <c r="B18" s="284"/>
      <c r="C18" s="97"/>
      <c r="D18" s="309" t="s">
        <v>92</v>
      </c>
      <c r="E18" s="309"/>
      <c r="F18" s="309"/>
      <c r="G18" s="309"/>
      <c r="H18" s="309"/>
      <c r="I18" s="92"/>
      <c r="J18" s="82" t="s">
        <v>92</v>
      </c>
      <c r="K18" s="100"/>
      <c r="L18" s="106"/>
      <c r="M18" s="81" t="s">
        <v>92</v>
      </c>
      <c r="N18" s="92"/>
      <c r="O18" s="84" t="s">
        <v>92</v>
      </c>
      <c r="P18" s="97"/>
      <c r="Q18" s="82" t="s">
        <v>92</v>
      </c>
      <c r="R18" s="100"/>
      <c r="S18" s="225"/>
      <c r="T18" s="102" t="s">
        <v>92</v>
      </c>
      <c r="U18" s="100"/>
      <c r="V18" s="135"/>
    </row>
    <row r="19" spans="1:22" s="12" customFormat="1" ht="17.100000000000001" customHeight="1">
      <c r="A19" s="276">
        <f>SUM(A13+1)</f>
        <v>30</v>
      </c>
      <c r="B19" s="282" t="s">
        <v>18</v>
      </c>
      <c r="C19" s="95"/>
      <c r="D19" s="305" t="s">
        <v>92</v>
      </c>
      <c r="E19" s="305"/>
      <c r="F19" s="305"/>
      <c r="G19" s="305"/>
      <c r="H19" s="305"/>
      <c r="I19" s="91"/>
      <c r="J19" s="80" t="s">
        <v>92</v>
      </c>
      <c r="K19" s="98"/>
      <c r="L19" s="105"/>
      <c r="M19" s="80" t="s">
        <v>92</v>
      </c>
      <c r="N19" s="91"/>
      <c r="O19" s="83" t="s">
        <v>92</v>
      </c>
      <c r="P19" s="95"/>
      <c r="Q19" s="80" t="s">
        <v>92</v>
      </c>
      <c r="R19" s="98"/>
      <c r="S19" s="224"/>
      <c r="T19" s="101" t="s">
        <v>92</v>
      </c>
      <c r="U19" s="98"/>
      <c r="V19" s="134"/>
    </row>
    <row r="20" spans="1:22" s="12" customFormat="1" ht="17.100000000000001" customHeight="1">
      <c r="A20" s="277"/>
      <c r="B20" s="283"/>
      <c r="C20" s="96"/>
      <c r="D20" s="304" t="s">
        <v>92</v>
      </c>
      <c r="E20" s="304"/>
      <c r="F20" s="304"/>
      <c r="G20" s="304"/>
      <c r="H20" s="304"/>
      <c r="I20" s="90"/>
      <c r="J20" s="81" t="s">
        <v>92</v>
      </c>
      <c r="K20" s="99"/>
      <c r="L20" s="104"/>
      <c r="M20" s="81" t="s">
        <v>92</v>
      </c>
      <c r="N20" s="90"/>
      <c r="O20" s="84" t="s">
        <v>92</v>
      </c>
      <c r="P20" s="96"/>
      <c r="Q20" s="81" t="s">
        <v>92</v>
      </c>
      <c r="R20" s="99"/>
      <c r="S20" s="225"/>
      <c r="T20" s="102" t="s">
        <v>92</v>
      </c>
      <c r="U20" s="99"/>
      <c r="V20" s="135"/>
    </row>
    <row r="21" spans="1:22" s="12" customFormat="1" ht="17.100000000000001" customHeight="1">
      <c r="A21" s="277"/>
      <c r="B21" s="283"/>
      <c r="C21" s="96"/>
      <c r="D21" s="304" t="s">
        <v>92</v>
      </c>
      <c r="E21" s="304"/>
      <c r="F21" s="304"/>
      <c r="G21" s="304"/>
      <c r="H21" s="304"/>
      <c r="I21" s="90"/>
      <c r="J21" s="81" t="s">
        <v>92</v>
      </c>
      <c r="K21" s="99"/>
      <c r="L21" s="104"/>
      <c r="M21" s="81" t="s">
        <v>92</v>
      </c>
      <c r="N21" s="90"/>
      <c r="O21" s="84" t="s">
        <v>92</v>
      </c>
      <c r="P21" s="96"/>
      <c r="Q21" s="81" t="s">
        <v>92</v>
      </c>
      <c r="R21" s="99"/>
      <c r="S21" s="225"/>
      <c r="T21" s="102" t="s">
        <v>92</v>
      </c>
      <c r="U21" s="99"/>
      <c r="V21" s="135"/>
    </row>
    <row r="22" spans="1:22" s="12" customFormat="1" ht="17.100000000000001" customHeight="1">
      <c r="A22" s="277"/>
      <c r="B22" s="283"/>
      <c r="C22" s="96"/>
      <c r="D22" s="304" t="s">
        <v>92</v>
      </c>
      <c r="E22" s="304"/>
      <c r="F22" s="304"/>
      <c r="G22" s="304"/>
      <c r="H22" s="304"/>
      <c r="I22" s="90"/>
      <c r="J22" s="81" t="s">
        <v>92</v>
      </c>
      <c r="K22" s="99"/>
      <c r="L22" s="104"/>
      <c r="M22" s="81" t="s">
        <v>92</v>
      </c>
      <c r="N22" s="90"/>
      <c r="O22" s="84" t="s">
        <v>92</v>
      </c>
      <c r="P22" s="96"/>
      <c r="Q22" s="81" t="s">
        <v>92</v>
      </c>
      <c r="R22" s="99"/>
      <c r="S22" s="225"/>
      <c r="T22" s="102" t="s">
        <v>92</v>
      </c>
      <c r="U22" s="99"/>
      <c r="V22" s="135"/>
    </row>
    <row r="23" spans="1:22" s="12" customFormat="1" ht="17.100000000000001" customHeight="1">
      <c r="A23" s="277"/>
      <c r="B23" s="283"/>
      <c r="C23" s="96"/>
      <c r="D23" s="304" t="s">
        <v>92</v>
      </c>
      <c r="E23" s="304"/>
      <c r="F23" s="304"/>
      <c r="G23" s="304"/>
      <c r="H23" s="304"/>
      <c r="I23" s="90"/>
      <c r="J23" s="81" t="s">
        <v>92</v>
      </c>
      <c r="K23" s="99"/>
      <c r="L23" s="104"/>
      <c r="M23" s="81" t="s">
        <v>92</v>
      </c>
      <c r="N23" s="90"/>
      <c r="O23" s="84" t="s">
        <v>92</v>
      </c>
      <c r="P23" s="96"/>
      <c r="Q23" s="81" t="s">
        <v>92</v>
      </c>
      <c r="R23" s="99"/>
      <c r="S23" s="225"/>
      <c r="T23" s="102" t="s">
        <v>92</v>
      </c>
      <c r="U23" s="99"/>
      <c r="V23" s="135"/>
    </row>
    <row r="24" spans="1:22" s="12" customFormat="1" ht="17.100000000000001" customHeight="1">
      <c r="A24" s="278"/>
      <c r="B24" s="284"/>
      <c r="C24" s="97"/>
      <c r="D24" s="309" t="s">
        <v>92</v>
      </c>
      <c r="E24" s="309"/>
      <c r="F24" s="309"/>
      <c r="G24" s="309"/>
      <c r="H24" s="309"/>
      <c r="I24" s="92"/>
      <c r="J24" s="82" t="s">
        <v>92</v>
      </c>
      <c r="K24" s="100"/>
      <c r="L24" s="106"/>
      <c r="M24" s="81" t="s">
        <v>92</v>
      </c>
      <c r="N24" s="92"/>
      <c r="O24" s="84" t="s">
        <v>92</v>
      </c>
      <c r="P24" s="97"/>
      <c r="Q24" s="82" t="s">
        <v>92</v>
      </c>
      <c r="R24" s="100"/>
      <c r="S24" s="225"/>
      <c r="T24" s="102" t="s">
        <v>92</v>
      </c>
      <c r="U24" s="100"/>
      <c r="V24" s="135"/>
    </row>
    <row r="25" spans="1:22" s="12" customFormat="1" ht="17.100000000000001" customHeight="1">
      <c r="A25" s="276">
        <f>SUM(A19+1)</f>
        <v>31</v>
      </c>
      <c r="B25" s="282" t="s">
        <v>18</v>
      </c>
      <c r="C25" s="95"/>
      <c r="D25" s="305" t="s">
        <v>92</v>
      </c>
      <c r="E25" s="305"/>
      <c r="F25" s="305"/>
      <c r="G25" s="305"/>
      <c r="H25" s="305"/>
      <c r="I25" s="91"/>
      <c r="J25" s="80" t="s">
        <v>92</v>
      </c>
      <c r="K25" s="98"/>
      <c r="L25" s="105"/>
      <c r="M25" s="80" t="s">
        <v>92</v>
      </c>
      <c r="N25" s="91"/>
      <c r="O25" s="83" t="s">
        <v>92</v>
      </c>
      <c r="P25" s="95"/>
      <c r="Q25" s="80" t="s">
        <v>92</v>
      </c>
      <c r="R25" s="98"/>
      <c r="S25" s="224"/>
      <c r="T25" s="101" t="s">
        <v>92</v>
      </c>
      <c r="U25" s="98"/>
      <c r="V25" s="134"/>
    </row>
    <row r="26" spans="1:22" s="12" customFormat="1" ht="17.100000000000001" customHeight="1">
      <c r="A26" s="277"/>
      <c r="B26" s="283"/>
      <c r="C26" s="96"/>
      <c r="D26" s="304" t="s">
        <v>92</v>
      </c>
      <c r="E26" s="304"/>
      <c r="F26" s="304"/>
      <c r="G26" s="304"/>
      <c r="H26" s="304"/>
      <c r="I26" s="90"/>
      <c r="J26" s="81" t="s">
        <v>92</v>
      </c>
      <c r="K26" s="99"/>
      <c r="L26" s="104"/>
      <c r="M26" s="81" t="s">
        <v>92</v>
      </c>
      <c r="N26" s="90"/>
      <c r="O26" s="84" t="s">
        <v>92</v>
      </c>
      <c r="P26" s="96"/>
      <c r="Q26" s="81" t="s">
        <v>92</v>
      </c>
      <c r="R26" s="99"/>
      <c r="S26" s="225"/>
      <c r="T26" s="102" t="s">
        <v>92</v>
      </c>
      <c r="U26" s="99"/>
      <c r="V26" s="135"/>
    </row>
    <row r="27" spans="1:22" s="12" customFormat="1" ht="17.100000000000001" customHeight="1">
      <c r="A27" s="277"/>
      <c r="B27" s="283"/>
      <c r="C27" s="96"/>
      <c r="D27" s="304" t="s">
        <v>92</v>
      </c>
      <c r="E27" s="304"/>
      <c r="F27" s="304"/>
      <c r="G27" s="304"/>
      <c r="H27" s="304"/>
      <c r="I27" s="90"/>
      <c r="J27" s="81" t="s">
        <v>92</v>
      </c>
      <c r="K27" s="99"/>
      <c r="L27" s="104"/>
      <c r="M27" s="81" t="s">
        <v>92</v>
      </c>
      <c r="N27" s="90"/>
      <c r="O27" s="84" t="s">
        <v>92</v>
      </c>
      <c r="P27" s="96"/>
      <c r="Q27" s="81" t="s">
        <v>92</v>
      </c>
      <c r="R27" s="99"/>
      <c r="S27" s="225"/>
      <c r="T27" s="102" t="s">
        <v>92</v>
      </c>
      <c r="U27" s="99"/>
      <c r="V27" s="135"/>
    </row>
    <row r="28" spans="1:22" s="12" customFormat="1" ht="17.100000000000001" customHeight="1">
      <c r="A28" s="277"/>
      <c r="B28" s="283"/>
      <c r="C28" s="96"/>
      <c r="D28" s="304" t="s">
        <v>92</v>
      </c>
      <c r="E28" s="304"/>
      <c r="F28" s="304"/>
      <c r="G28" s="304"/>
      <c r="H28" s="304"/>
      <c r="I28" s="90"/>
      <c r="J28" s="81" t="s">
        <v>92</v>
      </c>
      <c r="K28" s="99"/>
      <c r="L28" s="104"/>
      <c r="M28" s="81" t="s">
        <v>92</v>
      </c>
      <c r="N28" s="90"/>
      <c r="O28" s="84" t="s">
        <v>92</v>
      </c>
      <c r="P28" s="96"/>
      <c r="Q28" s="81" t="s">
        <v>92</v>
      </c>
      <c r="R28" s="99"/>
      <c r="S28" s="225"/>
      <c r="T28" s="102" t="s">
        <v>92</v>
      </c>
      <c r="U28" s="99"/>
      <c r="V28" s="135"/>
    </row>
    <row r="29" spans="1:22" s="12" customFormat="1" ht="17.100000000000001" customHeight="1">
      <c r="A29" s="277"/>
      <c r="B29" s="283"/>
      <c r="C29" s="96"/>
      <c r="D29" s="304" t="s">
        <v>92</v>
      </c>
      <c r="E29" s="304"/>
      <c r="F29" s="304"/>
      <c r="G29" s="304"/>
      <c r="H29" s="304"/>
      <c r="I29" s="90"/>
      <c r="J29" s="81" t="s">
        <v>92</v>
      </c>
      <c r="K29" s="99"/>
      <c r="L29" s="104"/>
      <c r="M29" s="81" t="s">
        <v>92</v>
      </c>
      <c r="N29" s="90"/>
      <c r="O29" s="84" t="s">
        <v>92</v>
      </c>
      <c r="P29" s="96"/>
      <c r="Q29" s="81" t="s">
        <v>92</v>
      </c>
      <c r="R29" s="99"/>
      <c r="S29" s="225"/>
      <c r="T29" s="102" t="s">
        <v>92</v>
      </c>
      <c r="U29" s="99"/>
      <c r="V29" s="135"/>
    </row>
    <row r="30" spans="1:22" s="12" customFormat="1" ht="17.100000000000001" customHeight="1">
      <c r="A30" s="278"/>
      <c r="B30" s="284"/>
      <c r="C30" s="97"/>
      <c r="D30" s="309" t="s">
        <v>92</v>
      </c>
      <c r="E30" s="309"/>
      <c r="F30" s="309"/>
      <c r="G30" s="309"/>
      <c r="H30" s="309"/>
      <c r="I30" s="92"/>
      <c r="J30" s="82" t="s">
        <v>92</v>
      </c>
      <c r="K30" s="100"/>
      <c r="L30" s="106"/>
      <c r="M30" s="81" t="s">
        <v>92</v>
      </c>
      <c r="N30" s="92"/>
      <c r="O30" s="84" t="s">
        <v>92</v>
      </c>
      <c r="P30" s="97"/>
      <c r="Q30" s="82" t="s">
        <v>92</v>
      </c>
      <c r="R30" s="100"/>
      <c r="S30" s="225"/>
      <c r="T30" s="102" t="s">
        <v>92</v>
      </c>
      <c r="U30" s="100"/>
      <c r="V30" s="135"/>
    </row>
    <row r="31" spans="1:22" s="12" customFormat="1" ht="17.100000000000001" customHeight="1">
      <c r="A31" s="276">
        <f>SUM(A25+1)</f>
        <v>32</v>
      </c>
      <c r="B31" s="282" t="s">
        <v>18</v>
      </c>
      <c r="C31" s="95"/>
      <c r="D31" s="305" t="s">
        <v>92</v>
      </c>
      <c r="E31" s="305"/>
      <c r="F31" s="305"/>
      <c r="G31" s="305"/>
      <c r="H31" s="305"/>
      <c r="I31" s="91"/>
      <c r="J31" s="80" t="s">
        <v>92</v>
      </c>
      <c r="K31" s="98"/>
      <c r="L31" s="105"/>
      <c r="M31" s="80" t="s">
        <v>92</v>
      </c>
      <c r="N31" s="91"/>
      <c r="O31" s="83" t="s">
        <v>92</v>
      </c>
      <c r="P31" s="95"/>
      <c r="Q31" s="80" t="s">
        <v>92</v>
      </c>
      <c r="R31" s="98"/>
      <c r="S31" s="224"/>
      <c r="T31" s="101" t="s">
        <v>92</v>
      </c>
      <c r="U31" s="98"/>
      <c r="V31" s="134"/>
    </row>
    <row r="32" spans="1:22" s="12" customFormat="1" ht="17.100000000000001" customHeight="1">
      <c r="A32" s="277"/>
      <c r="B32" s="283"/>
      <c r="C32" s="96"/>
      <c r="D32" s="304" t="s">
        <v>92</v>
      </c>
      <c r="E32" s="304"/>
      <c r="F32" s="304"/>
      <c r="G32" s="304"/>
      <c r="H32" s="304"/>
      <c r="I32" s="90"/>
      <c r="J32" s="81" t="s">
        <v>92</v>
      </c>
      <c r="K32" s="99"/>
      <c r="L32" s="104"/>
      <c r="M32" s="81" t="s">
        <v>92</v>
      </c>
      <c r="N32" s="90"/>
      <c r="O32" s="84" t="s">
        <v>92</v>
      </c>
      <c r="P32" s="96"/>
      <c r="Q32" s="81" t="s">
        <v>92</v>
      </c>
      <c r="R32" s="99"/>
      <c r="S32" s="225"/>
      <c r="T32" s="102" t="s">
        <v>92</v>
      </c>
      <c r="U32" s="99"/>
      <c r="V32" s="135"/>
    </row>
    <row r="33" spans="1:22" s="12" customFormat="1" ht="17.100000000000001" customHeight="1">
      <c r="A33" s="277"/>
      <c r="B33" s="283"/>
      <c r="C33" s="96"/>
      <c r="D33" s="304" t="s">
        <v>92</v>
      </c>
      <c r="E33" s="304"/>
      <c r="F33" s="304"/>
      <c r="G33" s="304"/>
      <c r="H33" s="304"/>
      <c r="I33" s="90"/>
      <c r="J33" s="81" t="s">
        <v>92</v>
      </c>
      <c r="K33" s="99"/>
      <c r="L33" s="104"/>
      <c r="M33" s="81" t="s">
        <v>92</v>
      </c>
      <c r="N33" s="90"/>
      <c r="O33" s="84" t="s">
        <v>92</v>
      </c>
      <c r="P33" s="96"/>
      <c r="Q33" s="81" t="s">
        <v>92</v>
      </c>
      <c r="R33" s="99"/>
      <c r="S33" s="225"/>
      <c r="T33" s="102" t="s">
        <v>92</v>
      </c>
      <c r="U33" s="99"/>
      <c r="V33" s="135"/>
    </row>
    <row r="34" spans="1:22" s="12" customFormat="1" ht="17.100000000000001" customHeight="1">
      <c r="A34" s="277"/>
      <c r="B34" s="283"/>
      <c r="C34" s="96"/>
      <c r="D34" s="304" t="s">
        <v>92</v>
      </c>
      <c r="E34" s="304"/>
      <c r="F34" s="304"/>
      <c r="G34" s="304"/>
      <c r="H34" s="304"/>
      <c r="I34" s="90"/>
      <c r="J34" s="81" t="s">
        <v>92</v>
      </c>
      <c r="K34" s="99"/>
      <c r="L34" s="104"/>
      <c r="M34" s="81" t="s">
        <v>92</v>
      </c>
      <c r="N34" s="90"/>
      <c r="O34" s="84" t="s">
        <v>92</v>
      </c>
      <c r="P34" s="96"/>
      <c r="Q34" s="81" t="s">
        <v>92</v>
      </c>
      <c r="R34" s="99"/>
      <c r="S34" s="225"/>
      <c r="T34" s="102" t="s">
        <v>92</v>
      </c>
      <c r="U34" s="99"/>
      <c r="V34" s="135"/>
    </row>
    <row r="35" spans="1:22" s="12" customFormat="1" ht="17.100000000000001" customHeight="1">
      <c r="A35" s="277"/>
      <c r="B35" s="283"/>
      <c r="C35" s="96"/>
      <c r="D35" s="304" t="s">
        <v>92</v>
      </c>
      <c r="E35" s="304"/>
      <c r="F35" s="304"/>
      <c r="G35" s="304"/>
      <c r="H35" s="304"/>
      <c r="I35" s="90"/>
      <c r="J35" s="81" t="s">
        <v>92</v>
      </c>
      <c r="K35" s="99"/>
      <c r="L35" s="104"/>
      <c r="M35" s="81" t="s">
        <v>92</v>
      </c>
      <c r="N35" s="90"/>
      <c r="O35" s="84" t="s">
        <v>92</v>
      </c>
      <c r="P35" s="96"/>
      <c r="Q35" s="81" t="s">
        <v>92</v>
      </c>
      <c r="R35" s="99"/>
      <c r="S35" s="225"/>
      <c r="T35" s="102" t="s">
        <v>92</v>
      </c>
      <c r="U35" s="99"/>
      <c r="V35" s="135"/>
    </row>
    <row r="36" spans="1:22" s="12" customFormat="1" ht="17.100000000000001" customHeight="1">
      <c r="A36" s="278"/>
      <c r="B36" s="284"/>
      <c r="C36" s="97"/>
      <c r="D36" s="309" t="s">
        <v>92</v>
      </c>
      <c r="E36" s="309"/>
      <c r="F36" s="309"/>
      <c r="G36" s="309"/>
      <c r="H36" s="309"/>
      <c r="I36" s="92"/>
      <c r="J36" s="82" t="s">
        <v>92</v>
      </c>
      <c r="K36" s="100"/>
      <c r="L36" s="106"/>
      <c r="M36" s="81" t="s">
        <v>92</v>
      </c>
      <c r="N36" s="92"/>
      <c r="O36" s="84" t="s">
        <v>92</v>
      </c>
      <c r="P36" s="97"/>
      <c r="Q36" s="82" t="s">
        <v>92</v>
      </c>
      <c r="R36" s="100"/>
      <c r="S36" s="225"/>
      <c r="T36" s="102" t="s">
        <v>92</v>
      </c>
      <c r="U36" s="100"/>
      <c r="V36" s="135"/>
    </row>
    <row r="37" spans="1:22" s="12" customFormat="1" ht="17.100000000000001" customHeight="1">
      <c r="A37" s="276">
        <f>SUM(A31+1)</f>
        <v>33</v>
      </c>
      <c r="B37" s="282" t="s">
        <v>18</v>
      </c>
      <c r="C37" s="95"/>
      <c r="D37" s="305" t="s">
        <v>92</v>
      </c>
      <c r="E37" s="305"/>
      <c r="F37" s="305"/>
      <c r="G37" s="305"/>
      <c r="H37" s="305"/>
      <c r="I37" s="91"/>
      <c r="J37" s="80" t="s">
        <v>92</v>
      </c>
      <c r="K37" s="98"/>
      <c r="L37" s="105"/>
      <c r="M37" s="80" t="s">
        <v>92</v>
      </c>
      <c r="N37" s="91"/>
      <c r="O37" s="83" t="s">
        <v>92</v>
      </c>
      <c r="P37" s="95"/>
      <c r="Q37" s="80" t="s">
        <v>92</v>
      </c>
      <c r="R37" s="98"/>
      <c r="S37" s="224"/>
      <c r="T37" s="101" t="s">
        <v>92</v>
      </c>
      <c r="U37" s="98"/>
      <c r="V37" s="134"/>
    </row>
    <row r="38" spans="1:22" s="12" customFormat="1" ht="17.100000000000001" customHeight="1">
      <c r="A38" s="277"/>
      <c r="B38" s="283"/>
      <c r="C38" s="96"/>
      <c r="D38" s="304" t="s">
        <v>92</v>
      </c>
      <c r="E38" s="304"/>
      <c r="F38" s="304"/>
      <c r="G38" s="304"/>
      <c r="H38" s="304"/>
      <c r="I38" s="90"/>
      <c r="J38" s="81" t="s">
        <v>92</v>
      </c>
      <c r="K38" s="99"/>
      <c r="L38" s="104"/>
      <c r="M38" s="81" t="s">
        <v>92</v>
      </c>
      <c r="N38" s="90"/>
      <c r="O38" s="84" t="s">
        <v>92</v>
      </c>
      <c r="P38" s="96"/>
      <c r="Q38" s="81" t="s">
        <v>92</v>
      </c>
      <c r="R38" s="99"/>
      <c r="S38" s="225"/>
      <c r="T38" s="102" t="s">
        <v>92</v>
      </c>
      <c r="U38" s="99"/>
      <c r="V38" s="135"/>
    </row>
    <row r="39" spans="1:22" s="12" customFormat="1" ht="17.100000000000001" customHeight="1">
      <c r="A39" s="277"/>
      <c r="B39" s="283"/>
      <c r="C39" s="96"/>
      <c r="D39" s="304" t="s">
        <v>92</v>
      </c>
      <c r="E39" s="304"/>
      <c r="F39" s="304"/>
      <c r="G39" s="304"/>
      <c r="H39" s="304"/>
      <c r="I39" s="90"/>
      <c r="J39" s="81" t="s">
        <v>92</v>
      </c>
      <c r="K39" s="99"/>
      <c r="L39" s="104"/>
      <c r="M39" s="81" t="s">
        <v>92</v>
      </c>
      <c r="N39" s="90"/>
      <c r="O39" s="84" t="s">
        <v>92</v>
      </c>
      <c r="P39" s="96"/>
      <c r="Q39" s="81" t="s">
        <v>92</v>
      </c>
      <c r="R39" s="99"/>
      <c r="S39" s="225"/>
      <c r="T39" s="102" t="s">
        <v>92</v>
      </c>
      <c r="U39" s="99"/>
      <c r="V39" s="135"/>
    </row>
    <row r="40" spans="1:22" s="12" customFormat="1" ht="17.100000000000001" customHeight="1">
      <c r="A40" s="277"/>
      <c r="B40" s="283"/>
      <c r="C40" s="96"/>
      <c r="D40" s="304" t="s">
        <v>92</v>
      </c>
      <c r="E40" s="304"/>
      <c r="F40" s="304"/>
      <c r="G40" s="304"/>
      <c r="H40" s="304"/>
      <c r="I40" s="90"/>
      <c r="J40" s="81" t="s">
        <v>92</v>
      </c>
      <c r="K40" s="99"/>
      <c r="L40" s="104"/>
      <c r="M40" s="81" t="s">
        <v>92</v>
      </c>
      <c r="N40" s="90"/>
      <c r="O40" s="84" t="s">
        <v>92</v>
      </c>
      <c r="P40" s="96"/>
      <c r="Q40" s="81" t="s">
        <v>92</v>
      </c>
      <c r="R40" s="99"/>
      <c r="S40" s="225"/>
      <c r="T40" s="102" t="s">
        <v>92</v>
      </c>
      <c r="U40" s="99"/>
      <c r="V40" s="135"/>
    </row>
    <row r="41" spans="1:22" s="12" customFormat="1" ht="17.100000000000001" customHeight="1">
      <c r="A41" s="277"/>
      <c r="B41" s="283"/>
      <c r="C41" s="96"/>
      <c r="D41" s="304" t="s">
        <v>92</v>
      </c>
      <c r="E41" s="304"/>
      <c r="F41" s="304"/>
      <c r="G41" s="304"/>
      <c r="H41" s="304"/>
      <c r="I41" s="90"/>
      <c r="J41" s="81" t="s">
        <v>92</v>
      </c>
      <c r="K41" s="99"/>
      <c r="L41" s="104"/>
      <c r="M41" s="81" t="s">
        <v>92</v>
      </c>
      <c r="N41" s="90"/>
      <c r="O41" s="84" t="s">
        <v>92</v>
      </c>
      <c r="P41" s="96"/>
      <c r="Q41" s="81" t="s">
        <v>92</v>
      </c>
      <c r="R41" s="99"/>
      <c r="S41" s="225"/>
      <c r="T41" s="102" t="s">
        <v>92</v>
      </c>
      <c r="U41" s="99"/>
      <c r="V41" s="135"/>
    </row>
    <row r="42" spans="1:22" s="12" customFormat="1" ht="17.100000000000001" customHeight="1">
      <c r="A42" s="278"/>
      <c r="B42" s="284"/>
      <c r="C42" s="97"/>
      <c r="D42" s="309" t="s">
        <v>92</v>
      </c>
      <c r="E42" s="309"/>
      <c r="F42" s="309"/>
      <c r="G42" s="309"/>
      <c r="H42" s="309"/>
      <c r="I42" s="92"/>
      <c r="J42" s="82" t="s">
        <v>92</v>
      </c>
      <c r="K42" s="100"/>
      <c r="L42" s="106"/>
      <c r="M42" s="81" t="s">
        <v>92</v>
      </c>
      <c r="N42" s="92"/>
      <c r="O42" s="84" t="s">
        <v>92</v>
      </c>
      <c r="P42" s="97"/>
      <c r="Q42" s="82" t="s">
        <v>92</v>
      </c>
      <c r="R42" s="100"/>
      <c r="S42" s="225"/>
      <c r="T42" s="102" t="s">
        <v>92</v>
      </c>
      <c r="U42" s="100"/>
      <c r="V42" s="135"/>
    </row>
    <row r="43" spans="1:22" s="12" customFormat="1" ht="17.100000000000001" customHeight="1">
      <c r="A43" s="276">
        <f>SUM(A37+1)</f>
        <v>34</v>
      </c>
      <c r="B43" s="279" t="s">
        <v>18</v>
      </c>
      <c r="C43" s="95"/>
      <c r="D43" s="305" t="s">
        <v>92</v>
      </c>
      <c r="E43" s="305"/>
      <c r="F43" s="305"/>
      <c r="G43" s="305"/>
      <c r="H43" s="305"/>
      <c r="I43" s="91"/>
      <c r="J43" s="80" t="s">
        <v>92</v>
      </c>
      <c r="K43" s="98"/>
      <c r="L43" s="95"/>
      <c r="M43" s="80" t="s">
        <v>92</v>
      </c>
      <c r="N43" s="91"/>
      <c r="O43" s="83" t="s">
        <v>92</v>
      </c>
      <c r="P43" s="95"/>
      <c r="Q43" s="80" t="s">
        <v>92</v>
      </c>
      <c r="R43" s="98"/>
      <c r="S43" s="224"/>
      <c r="T43" s="101" t="s">
        <v>92</v>
      </c>
      <c r="U43" s="98"/>
      <c r="V43" s="134"/>
    </row>
    <row r="44" spans="1:22" s="12" customFormat="1" ht="17.100000000000001" customHeight="1">
      <c r="A44" s="277"/>
      <c r="B44" s="280"/>
      <c r="C44" s="96"/>
      <c r="D44" s="304" t="s">
        <v>92</v>
      </c>
      <c r="E44" s="304"/>
      <c r="F44" s="304"/>
      <c r="G44" s="304"/>
      <c r="H44" s="304"/>
      <c r="I44" s="90"/>
      <c r="J44" s="81" t="s">
        <v>92</v>
      </c>
      <c r="K44" s="99"/>
      <c r="L44" s="96"/>
      <c r="M44" s="81" t="s">
        <v>92</v>
      </c>
      <c r="N44" s="90"/>
      <c r="O44" s="84" t="s">
        <v>92</v>
      </c>
      <c r="P44" s="96"/>
      <c r="Q44" s="81" t="s">
        <v>92</v>
      </c>
      <c r="R44" s="99"/>
      <c r="S44" s="225"/>
      <c r="T44" s="102" t="s">
        <v>92</v>
      </c>
      <c r="U44" s="99"/>
      <c r="V44" s="135"/>
    </row>
    <row r="45" spans="1:22" s="12" customFormat="1" ht="17.100000000000001" customHeight="1">
      <c r="A45" s="277"/>
      <c r="B45" s="280"/>
      <c r="C45" s="96"/>
      <c r="D45" s="304" t="s">
        <v>92</v>
      </c>
      <c r="E45" s="304"/>
      <c r="F45" s="304"/>
      <c r="G45" s="304"/>
      <c r="H45" s="304"/>
      <c r="I45" s="90"/>
      <c r="J45" s="81" t="s">
        <v>92</v>
      </c>
      <c r="K45" s="99"/>
      <c r="L45" s="96"/>
      <c r="M45" s="81" t="s">
        <v>92</v>
      </c>
      <c r="N45" s="90"/>
      <c r="O45" s="84" t="s">
        <v>92</v>
      </c>
      <c r="P45" s="96"/>
      <c r="Q45" s="81" t="s">
        <v>92</v>
      </c>
      <c r="R45" s="99"/>
      <c r="S45" s="225"/>
      <c r="T45" s="102" t="s">
        <v>92</v>
      </c>
      <c r="U45" s="99"/>
      <c r="V45" s="135"/>
    </row>
    <row r="46" spans="1:22" s="12" customFormat="1" ht="17.100000000000001" customHeight="1">
      <c r="A46" s="277"/>
      <c r="B46" s="280"/>
      <c r="C46" s="96"/>
      <c r="D46" s="304" t="s">
        <v>92</v>
      </c>
      <c r="E46" s="304"/>
      <c r="F46" s="304"/>
      <c r="G46" s="304"/>
      <c r="H46" s="304"/>
      <c r="I46" s="90"/>
      <c r="J46" s="81" t="s">
        <v>92</v>
      </c>
      <c r="K46" s="99"/>
      <c r="L46" s="96"/>
      <c r="M46" s="81" t="s">
        <v>92</v>
      </c>
      <c r="N46" s="90"/>
      <c r="O46" s="84" t="s">
        <v>92</v>
      </c>
      <c r="P46" s="96"/>
      <c r="Q46" s="81" t="s">
        <v>92</v>
      </c>
      <c r="R46" s="99"/>
      <c r="S46" s="225"/>
      <c r="T46" s="102" t="s">
        <v>92</v>
      </c>
      <c r="U46" s="99"/>
      <c r="V46" s="135"/>
    </row>
    <row r="47" spans="1:22" s="12" customFormat="1" ht="17.100000000000001" customHeight="1">
      <c r="A47" s="277"/>
      <c r="B47" s="280"/>
      <c r="C47" s="96"/>
      <c r="D47" s="304" t="s">
        <v>92</v>
      </c>
      <c r="E47" s="304"/>
      <c r="F47" s="304"/>
      <c r="G47" s="304"/>
      <c r="H47" s="304"/>
      <c r="I47" s="90"/>
      <c r="J47" s="81" t="s">
        <v>92</v>
      </c>
      <c r="K47" s="99"/>
      <c r="L47" s="96"/>
      <c r="M47" s="81" t="s">
        <v>92</v>
      </c>
      <c r="N47" s="90"/>
      <c r="O47" s="84" t="s">
        <v>92</v>
      </c>
      <c r="P47" s="96"/>
      <c r="Q47" s="81" t="s">
        <v>92</v>
      </c>
      <c r="R47" s="99"/>
      <c r="S47" s="225"/>
      <c r="T47" s="102" t="s">
        <v>92</v>
      </c>
      <c r="U47" s="99"/>
      <c r="V47" s="135"/>
    </row>
    <row r="48" spans="1:22" s="12" customFormat="1" ht="17.100000000000001" customHeight="1">
      <c r="A48" s="278"/>
      <c r="B48" s="281"/>
      <c r="C48" s="97"/>
      <c r="D48" s="309" t="s">
        <v>92</v>
      </c>
      <c r="E48" s="309"/>
      <c r="F48" s="309"/>
      <c r="G48" s="309"/>
      <c r="H48" s="309"/>
      <c r="I48" s="92"/>
      <c r="J48" s="82" t="s">
        <v>92</v>
      </c>
      <c r="K48" s="100"/>
      <c r="L48" s="97"/>
      <c r="M48" s="82" t="s">
        <v>92</v>
      </c>
      <c r="N48" s="92"/>
      <c r="O48" s="85" t="s">
        <v>92</v>
      </c>
      <c r="P48" s="97"/>
      <c r="Q48" s="82" t="s">
        <v>92</v>
      </c>
      <c r="R48" s="100"/>
      <c r="S48" s="226"/>
      <c r="T48" s="103" t="s">
        <v>92</v>
      </c>
      <c r="U48" s="100"/>
      <c r="V48" s="128"/>
    </row>
    <row r="49" spans="1:17" ht="18" customHeight="1">
      <c r="A49" s="3"/>
      <c r="F49"/>
      <c r="H49"/>
      <c r="O49"/>
      <c r="Q49"/>
    </row>
    <row r="50" spans="1:17" ht="18" customHeight="1">
      <c r="A50" s="3"/>
      <c r="F50"/>
      <c r="H50"/>
      <c r="O50"/>
      <c r="Q50"/>
    </row>
    <row r="51" spans="1:17" ht="18" customHeight="1">
      <c r="A51" s="3"/>
      <c r="F51"/>
      <c r="H51"/>
      <c r="O51"/>
      <c r="Q51"/>
    </row>
    <row r="52" spans="1:17" ht="18" customHeight="1">
      <c r="A52" s="3"/>
      <c r="F52"/>
      <c r="H52"/>
      <c r="O52"/>
      <c r="Q52"/>
    </row>
    <row r="53" spans="1:17" ht="18" customHeight="1">
      <c r="A53" s="3"/>
      <c r="F53"/>
      <c r="H53"/>
      <c r="O53"/>
      <c r="Q53"/>
    </row>
    <row r="54" spans="1:17" ht="18" customHeight="1">
      <c r="A54" s="3"/>
      <c r="F54"/>
      <c r="H54"/>
      <c r="O54"/>
      <c r="Q54"/>
    </row>
    <row r="55" spans="1:17" ht="18" customHeight="1">
      <c r="A55" s="3"/>
      <c r="F55"/>
      <c r="H55"/>
      <c r="O55"/>
      <c r="Q55"/>
    </row>
    <row r="56" spans="1:17" ht="9" customHeight="1">
      <c r="A56" s="3"/>
      <c r="F56"/>
      <c r="H56"/>
      <c r="O56"/>
      <c r="Q56"/>
    </row>
    <row r="57" spans="1:17" ht="9" customHeight="1">
      <c r="A57" s="3"/>
      <c r="F57"/>
      <c r="H57"/>
      <c r="O57"/>
      <c r="Q57"/>
    </row>
    <row r="58" spans="1:17" ht="9" customHeight="1">
      <c r="A58" s="3"/>
      <c r="F58"/>
      <c r="H58"/>
      <c r="O58"/>
      <c r="Q58"/>
    </row>
    <row r="59" spans="1:17" ht="9" customHeight="1">
      <c r="A59" s="3"/>
      <c r="F59"/>
      <c r="H59"/>
      <c r="O59"/>
      <c r="Q59"/>
    </row>
    <row r="60" spans="1:17" ht="9" customHeight="1">
      <c r="A60" s="3"/>
      <c r="F60"/>
      <c r="H60"/>
      <c r="O60"/>
      <c r="Q60"/>
    </row>
    <row r="61" spans="1:17" ht="9" customHeight="1">
      <c r="A61" s="3"/>
      <c r="F61"/>
      <c r="H61"/>
      <c r="O61"/>
      <c r="Q61"/>
    </row>
    <row r="62" spans="1:17" ht="9" customHeight="1">
      <c r="A62" s="3"/>
      <c r="F62"/>
      <c r="H62"/>
      <c r="O62"/>
      <c r="Q62"/>
    </row>
    <row r="63" spans="1:17" ht="9" customHeight="1">
      <c r="A63" s="3"/>
      <c r="F63"/>
      <c r="H63"/>
      <c r="O63"/>
      <c r="Q63"/>
    </row>
    <row r="64" spans="1:17" ht="9" customHeight="1">
      <c r="A64" s="3"/>
      <c r="F64"/>
      <c r="H64"/>
      <c r="O64"/>
      <c r="Q64"/>
    </row>
    <row r="65" spans="1:17" ht="9" customHeight="1">
      <c r="A65" s="3"/>
      <c r="F65"/>
      <c r="H65"/>
      <c r="O65"/>
      <c r="Q65"/>
    </row>
    <row r="66" spans="1:17" ht="9" customHeight="1">
      <c r="A66" s="3"/>
      <c r="F66"/>
      <c r="H66"/>
      <c r="O66"/>
      <c r="Q66"/>
    </row>
    <row r="67" spans="1:17" ht="9" customHeight="1">
      <c r="A67" s="3"/>
      <c r="F67"/>
      <c r="H67"/>
      <c r="O67"/>
      <c r="Q67"/>
    </row>
    <row r="68" spans="1:17" ht="9" customHeight="1">
      <c r="A68" s="3"/>
      <c r="F68"/>
      <c r="H68"/>
      <c r="O68"/>
      <c r="Q68"/>
    </row>
    <row r="69" spans="1:17" ht="9" customHeight="1">
      <c r="A69" s="3"/>
      <c r="F69"/>
      <c r="H69"/>
      <c r="O69"/>
      <c r="Q69"/>
    </row>
    <row r="70" spans="1:17" ht="9" customHeight="1">
      <c r="A70" s="3"/>
      <c r="F70"/>
      <c r="H70"/>
      <c r="O70"/>
      <c r="Q70"/>
    </row>
    <row r="71" spans="1:17" ht="9" customHeight="1">
      <c r="A71" s="3"/>
      <c r="F71"/>
      <c r="H71"/>
      <c r="O71"/>
      <c r="Q71"/>
    </row>
    <row r="72" spans="1:17" ht="9" customHeight="1">
      <c r="A72" s="3"/>
      <c r="F72"/>
      <c r="H72"/>
      <c r="O72"/>
      <c r="Q72"/>
    </row>
    <row r="73" spans="1:17" ht="9" customHeight="1">
      <c r="A73" s="3"/>
      <c r="F73"/>
      <c r="H73"/>
      <c r="O73"/>
      <c r="Q73"/>
    </row>
    <row r="74" spans="1:17" ht="9" customHeight="1">
      <c r="A74" s="3"/>
      <c r="F74"/>
      <c r="H74"/>
      <c r="O74"/>
      <c r="Q74"/>
    </row>
    <row r="75" spans="1:17" ht="9" customHeight="1">
      <c r="A75" s="3"/>
      <c r="F75"/>
      <c r="H75"/>
      <c r="O75"/>
      <c r="Q75"/>
    </row>
  </sheetData>
  <mergeCells count="75">
    <mergeCell ref="D45:H45"/>
    <mergeCell ref="D46:H46"/>
    <mergeCell ref="D47:H47"/>
    <mergeCell ref="D48:H48"/>
    <mergeCell ref="A5:A6"/>
    <mergeCell ref="D40:H40"/>
    <mergeCell ref="D41:H41"/>
    <mergeCell ref="D42:H42"/>
    <mergeCell ref="D43:H43"/>
    <mergeCell ref="D44:H44"/>
    <mergeCell ref="D37:H37"/>
    <mergeCell ref="D38:H38"/>
    <mergeCell ref="D39:H39"/>
    <mergeCell ref="D35:H35"/>
    <mergeCell ref="D36:H36"/>
    <mergeCell ref="D18:H18"/>
    <mergeCell ref="R1:T1"/>
    <mergeCell ref="R2:T2"/>
    <mergeCell ref="R3:T3"/>
    <mergeCell ref="U1:V1"/>
    <mergeCell ref="U2:V2"/>
    <mergeCell ref="U3:V3"/>
    <mergeCell ref="T5:U5"/>
    <mergeCell ref="D32:H32"/>
    <mergeCell ref="D33:H33"/>
    <mergeCell ref="D34:H34"/>
    <mergeCell ref="D27:H27"/>
    <mergeCell ref="D28:H28"/>
    <mergeCell ref="D29:H29"/>
    <mergeCell ref="D30:H30"/>
    <mergeCell ref="D31:H31"/>
    <mergeCell ref="D22:H22"/>
    <mergeCell ref="D23:H23"/>
    <mergeCell ref="D24:H24"/>
    <mergeCell ref="D25:H25"/>
    <mergeCell ref="D26:H26"/>
    <mergeCell ref="D17:H17"/>
    <mergeCell ref="D19:H19"/>
    <mergeCell ref="D20:H20"/>
    <mergeCell ref="D21:H21"/>
    <mergeCell ref="N3:Q3"/>
    <mergeCell ref="D13:H13"/>
    <mergeCell ref="D14:H14"/>
    <mergeCell ref="D15:H15"/>
    <mergeCell ref="D16:H16"/>
    <mergeCell ref="D6:H6"/>
    <mergeCell ref="B5:K5"/>
    <mergeCell ref="P5:R5"/>
    <mergeCell ref="D1:J1"/>
    <mergeCell ref="A1:C1"/>
    <mergeCell ref="A2:C2"/>
    <mergeCell ref="A3:C3"/>
    <mergeCell ref="G2:H2"/>
    <mergeCell ref="G3:H3"/>
    <mergeCell ref="D2:E2"/>
    <mergeCell ref="D3:E3"/>
    <mergeCell ref="K1:M1"/>
    <mergeCell ref="K2:M2"/>
    <mergeCell ref="K3:M3"/>
    <mergeCell ref="L5:O5"/>
    <mergeCell ref="N1:Q1"/>
    <mergeCell ref="N2:Q2"/>
    <mergeCell ref="A43:A48"/>
    <mergeCell ref="B7:B12"/>
    <mergeCell ref="B13:B18"/>
    <mergeCell ref="B19:B24"/>
    <mergeCell ref="B25:B30"/>
    <mergeCell ref="B31:B36"/>
    <mergeCell ref="B37:B42"/>
    <mergeCell ref="B43:B48"/>
    <mergeCell ref="A13:A18"/>
    <mergeCell ref="A19:A24"/>
    <mergeCell ref="A25:A30"/>
    <mergeCell ref="A31:A36"/>
    <mergeCell ref="A37:A42"/>
  </mergeCells>
  <phoneticPr fontId="5" type="noConversion"/>
  <dataValidations count="7">
    <dataValidation type="list" allowBlank="1" showInputMessage="1" showErrorMessage="1" sqref="J7:J12">
      <formula1>SNACK</formula1>
    </dataValidation>
    <dataValidation type="list" allowBlank="1" showInputMessage="1" showErrorMessage="1" sqref="D7:D12">
      <formula1>ENTREE</formula1>
    </dataValidation>
    <dataValidation type="list" allowBlank="1" showInputMessage="1" showErrorMessage="1" sqref="Q7:Q48">
      <formula1>SPA</formula1>
    </dataValidation>
    <dataValidation type="list" allowBlank="1" showInputMessage="1" showErrorMessage="1" sqref="T7 V43 V46">
      <formula1 xml:space="preserve"> TRANSFERT</formula1>
    </dataValidation>
    <dataValidation type="list" allowBlank="1" showInputMessage="1" showErrorMessage="1" sqref="D13:H48 J13:J48">
      <formula1>REPAS</formula1>
    </dataValidation>
    <dataValidation type="list" allowBlank="1" showInputMessage="1" showErrorMessage="1" sqref="T8:T48">
      <formula1>TRANSFERTS</formula1>
    </dataValidation>
    <dataValidation type="list" allowBlank="1" showInputMessage="1" showErrorMessage="1" sqref="O7:O48 M7:M48">
      <formula1>BOISSONS</formula1>
    </dataValidation>
  </dataValidations>
  <pageMargins left="8.3333333333333329E-2" right="7.407407407407407E-2" top="0.18888888888888888" bottom="0.18849206349206349" header="8.8888888888888892E-2" footer="0"/>
  <pageSetup paperSize="9" orientation="portrait" horizontalDpi="4294967292" verticalDpi="4294967292" r:id="rId1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A89"/>
  <sheetViews>
    <sheetView showZeros="0" zoomScale="125" zoomScaleNormal="125" zoomScalePageLayoutView="125" workbookViewId="0">
      <selection activeCell="B10" sqref="B10"/>
    </sheetView>
  </sheetViews>
  <sheetFormatPr baseColWidth="10" defaultColWidth="10.875" defaultRowHeight="9.9499999999999993" customHeight="1"/>
  <cols>
    <col min="1" max="1" width="6.375" style="120" customWidth="1"/>
    <col min="2" max="2" width="2.875" style="120" customWidth="1"/>
    <col min="3" max="3" width="10.5" style="120" customWidth="1"/>
    <col min="4" max="4" width="7.125" style="120" customWidth="1"/>
    <col min="5" max="5" width="9" style="120" customWidth="1"/>
    <col min="6" max="6" width="7.875" style="120" bestFit="1" customWidth="1"/>
    <col min="7" max="7" width="3.5" style="122" customWidth="1"/>
    <col min="8" max="8" width="7.375" style="120" customWidth="1"/>
    <col min="9" max="9" width="3.875" style="120" customWidth="1"/>
    <col min="10" max="10" width="8" style="120" customWidth="1"/>
    <col min="11" max="11" width="7.125" style="120" customWidth="1"/>
    <col min="12" max="12" width="9" style="120" customWidth="1"/>
    <col min="13" max="13" width="7.875" style="120" bestFit="1" customWidth="1"/>
    <col min="14" max="14" width="3.875" style="120" customWidth="1"/>
    <col min="15" max="15" width="5.5" style="120" customWidth="1"/>
    <col min="16" max="16" width="3.5" style="121" customWidth="1"/>
    <col min="17" max="17" width="10.125" style="121" customWidth="1"/>
    <col min="18" max="18" width="5.125" style="121" customWidth="1"/>
    <col min="19" max="19" width="7.125" style="121" customWidth="1"/>
    <col min="20" max="20" width="9" style="121" customWidth="1"/>
    <col min="21" max="21" width="7.875" style="121" bestFit="1" customWidth="1"/>
    <col min="22" max="22" width="4" style="121" customWidth="1"/>
    <col min="23" max="23" width="3.625" style="120" customWidth="1"/>
    <col min="24" max="24" width="12.375" style="121" customWidth="1"/>
    <col min="25" max="25" width="5.125" style="121" customWidth="1"/>
    <col min="26" max="26" width="7.125" style="121" customWidth="1"/>
    <col min="27" max="27" width="7.875" style="121" customWidth="1"/>
    <col min="28" max="16384" width="10.875" style="120"/>
  </cols>
  <sheetData>
    <row r="1" spans="1:27" ht="20.100000000000001" customHeight="1">
      <c r="A1" s="322" t="s">
        <v>67</v>
      </c>
      <c r="B1" s="323"/>
      <c r="C1" s="324" t="str">
        <f>'FICHE CONSOMMATION'!D1</f>
        <v>Martin</v>
      </c>
      <c r="D1" s="324"/>
      <c r="E1" s="324"/>
      <c r="F1" s="325"/>
      <c r="G1" s="132" t="s">
        <v>10</v>
      </c>
      <c r="H1" s="132"/>
      <c r="I1" s="330" t="str">
        <f>'FICHE CONSOMMATION'!N1</f>
        <v>TOUBKAL</v>
      </c>
      <c r="J1" s="330"/>
      <c r="K1" s="330"/>
      <c r="L1" s="331"/>
    </row>
    <row r="2" spans="1:27" ht="20.100000000000001" customHeight="1">
      <c r="A2" s="326" t="s">
        <v>111</v>
      </c>
      <c r="B2" s="327"/>
      <c r="C2" s="328">
        <f>'FICHE DOSSIER'!AF3</f>
        <v>0</v>
      </c>
      <c r="D2" s="328"/>
      <c r="E2" s="328"/>
      <c r="F2" s="329"/>
      <c r="G2" s="131"/>
      <c r="H2" s="131"/>
      <c r="I2" s="131"/>
      <c r="J2" s="131"/>
      <c r="K2" s="131"/>
      <c r="L2" s="131"/>
    </row>
    <row r="3" spans="1:27" ht="21" customHeight="1">
      <c r="A3" s="320" t="s">
        <v>112</v>
      </c>
      <c r="B3" s="320"/>
      <c r="C3" s="320"/>
      <c r="D3" s="320"/>
      <c r="E3" s="139" t="s">
        <v>91</v>
      </c>
      <c r="F3" s="140">
        <f>SUM(F5:F88)</f>
        <v>0</v>
      </c>
      <c r="G3" s="127"/>
      <c r="H3" s="321" t="s">
        <v>38</v>
      </c>
      <c r="I3" s="321"/>
      <c r="J3" s="321"/>
      <c r="K3" s="321"/>
      <c r="L3" s="139" t="s">
        <v>91</v>
      </c>
      <c r="M3" s="140">
        <f>SUM(M5:M88)</f>
        <v>0</v>
      </c>
      <c r="N3" s="127"/>
      <c r="O3" s="321" t="s">
        <v>14</v>
      </c>
      <c r="P3" s="321"/>
      <c r="Q3" s="321"/>
      <c r="R3" s="321"/>
      <c r="S3" s="321"/>
      <c r="T3" s="139" t="s">
        <v>91</v>
      </c>
      <c r="U3" s="140">
        <f>SUM(U5:U88)</f>
        <v>0</v>
      </c>
      <c r="V3" s="127"/>
      <c r="W3" s="321" t="s">
        <v>56</v>
      </c>
      <c r="X3" s="321"/>
      <c r="Y3" s="321"/>
      <c r="Z3" s="321"/>
      <c r="AA3" s="140">
        <f>SUM(AA5:AA88)</f>
        <v>0</v>
      </c>
    </row>
    <row r="4" spans="1:27" ht="11.1" customHeight="1">
      <c r="A4" s="141" t="s">
        <v>0</v>
      </c>
      <c r="B4" s="141" t="s">
        <v>24</v>
      </c>
      <c r="C4" s="141" t="s">
        <v>108</v>
      </c>
      <c r="D4" s="141" t="s">
        <v>109</v>
      </c>
      <c r="E4" s="142" t="s">
        <v>110</v>
      </c>
      <c r="F4" s="142" t="s">
        <v>93</v>
      </c>
      <c r="G4" s="123"/>
      <c r="H4" s="141" t="s">
        <v>0</v>
      </c>
      <c r="I4" s="141" t="s">
        <v>24</v>
      </c>
      <c r="J4" s="141" t="s">
        <v>108</v>
      </c>
      <c r="K4" s="141" t="s">
        <v>109</v>
      </c>
      <c r="L4" s="142" t="s">
        <v>110</v>
      </c>
      <c r="M4" s="142" t="s">
        <v>93</v>
      </c>
      <c r="N4" s="123"/>
      <c r="O4" s="141" t="s">
        <v>0</v>
      </c>
      <c r="P4" s="145" t="s">
        <v>24</v>
      </c>
      <c r="Q4" s="145" t="s">
        <v>55</v>
      </c>
      <c r="R4" s="145" t="s">
        <v>97</v>
      </c>
      <c r="S4" s="146" t="s">
        <v>109</v>
      </c>
      <c r="T4" s="147" t="s">
        <v>110</v>
      </c>
      <c r="U4" s="147" t="s">
        <v>93</v>
      </c>
      <c r="V4" s="123"/>
      <c r="W4" s="141" t="s">
        <v>0</v>
      </c>
      <c r="X4" s="145" t="s">
        <v>55</v>
      </c>
      <c r="Y4" s="145" t="s">
        <v>97</v>
      </c>
      <c r="Z4" s="146" t="s">
        <v>109</v>
      </c>
      <c r="AA4" s="147" t="s">
        <v>93</v>
      </c>
    </row>
    <row r="5" spans="1:27" ht="9.9499999999999993" customHeight="1">
      <c r="A5" s="317" t="str">
        <f>'FICHE CONSOMMATION'!A7</f>
        <v>28</v>
      </c>
      <c r="B5" s="13">
        <f>'FICHE CONSOMMATION'!C7</f>
        <v>0</v>
      </c>
      <c r="C5" s="13" t="str">
        <f>'FICHE CONSOMMATION'!D7</f>
        <v xml:space="preserve"> </v>
      </c>
      <c r="D5" s="13">
        <f>VLOOKUP(C5,Références!$B:$C,2,0)</f>
        <v>0</v>
      </c>
      <c r="E5" s="143">
        <f>SUM(B5*D5)</f>
        <v>0</v>
      </c>
      <c r="F5" s="319">
        <f>SUM(E5:E16)</f>
        <v>0</v>
      </c>
      <c r="G5" s="126"/>
      <c r="H5" s="317" t="str">
        <f>A5</f>
        <v>28</v>
      </c>
      <c r="I5" s="16">
        <f>'FICHE CONSOMMATION'!L7</f>
        <v>0</v>
      </c>
      <c r="J5" s="16" t="str">
        <f>'FICHE CONSOMMATION'!M7</f>
        <v xml:space="preserve"> </v>
      </c>
      <c r="K5" s="16">
        <f>VLOOKUP(J5,Références!$F:$G,2,0)</f>
        <v>0</v>
      </c>
      <c r="L5" s="16">
        <f>SUM(I5*K5)</f>
        <v>0</v>
      </c>
      <c r="M5" s="315">
        <f>SUM(L5:L16)</f>
        <v>0</v>
      </c>
      <c r="N5" s="126"/>
      <c r="O5" s="317" t="str">
        <f>H5</f>
        <v>28</v>
      </c>
      <c r="P5" s="315">
        <f>'FICHE CONSOMMATION'!P7</f>
        <v>0</v>
      </c>
      <c r="Q5" s="315" t="str">
        <f>'FICHE CONSOMMATION'!Q7</f>
        <v xml:space="preserve"> </v>
      </c>
      <c r="R5" s="315">
        <f>'FICHE CONSOMMATION'!R7</f>
        <v>0</v>
      </c>
      <c r="S5" s="315">
        <f>VLOOKUP(Q5,Références!$J:$K,2,0)</f>
        <v>0</v>
      </c>
      <c r="T5" s="315">
        <f>SUM(P5*S5)</f>
        <v>0</v>
      </c>
      <c r="U5" s="316">
        <f>SUM(T5:T16)</f>
        <v>0</v>
      </c>
      <c r="V5" s="126"/>
      <c r="W5" s="317" t="str">
        <f>O5</f>
        <v>28</v>
      </c>
      <c r="X5" s="315" t="str">
        <f>'FICHE CONSOMMATION'!T7</f>
        <v xml:space="preserve"> </v>
      </c>
      <c r="Y5" s="315"/>
      <c r="Z5" s="315">
        <f>VLOOKUP(X5,Références!$O:$P,2,0)</f>
        <v>0</v>
      </c>
      <c r="AA5" s="316">
        <f>SUM(Z5:Z16)</f>
        <v>0</v>
      </c>
    </row>
    <row r="6" spans="1:27" ht="9.9499999999999993" customHeight="1">
      <c r="A6" s="317"/>
      <c r="B6" s="13">
        <f>'FICHE CONSOMMATION'!C8</f>
        <v>0</v>
      </c>
      <c r="C6" s="13" t="str">
        <f>'FICHE CONSOMMATION'!D8</f>
        <v xml:space="preserve"> </v>
      </c>
      <c r="D6" s="13">
        <f>VLOOKUP(C6,Références!$B:$C,2,0)</f>
        <v>0</v>
      </c>
      <c r="E6" s="143">
        <f t="shared" ref="E6:E69" si="0">SUM(B6*D6)</f>
        <v>0</v>
      </c>
      <c r="F6" s="319"/>
      <c r="G6" s="126"/>
      <c r="H6" s="318"/>
      <c r="I6" s="16">
        <f>'FICHE CONSOMMATION'!L8</f>
        <v>0</v>
      </c>
      <c r="J6" s="16" t="str">
        <f>'FICHE CONSOMMATION'!M8</f>
        <v xml:space="preserve"> </v>
      </c>
      <c r="K6" s="16">
        <f>VLOOKUP(J6,Références!$F:$G,2,0)</f>
        <v>0</v>
      </c>
      <c r="L6" s="16">
        <f t="shared" ref="L6:L69" si="1">SUM(I6*K6)</f>
        <v>0</v>
      </c>
      <c r="M6" s="315"/>
      <c r="N6" s="126"/>
      <c r="O6" s="318"/>
      <c r="P6" s="315"/>
      <c r="Q6" s="315"/>
      <c r="R6" s="315"/>
      <c r="S6" s="315"/>
      <c r="T6" s="315"/>
      <c r="U6" s="316"/>
      <c r="V6" s="126"/>
      <c r="W6" s="318"/>
      <c r="X6" s="315"/>
      <c r="Y6" s="315"/>
      <c r="Z6" s="315"/>
      <c r="AA6" s="316"/>
    </row>
    <row r="7" spans="1:27" ht="9.9499999999999993" customHeight="1">
      <c r="A7" s="317"/>
      <c r="B7" s="13">
        <f>'FICHE CONSOMMATION'!C9</f>
        <v>0</v>
      </c>
      <c r="C7" s="13" t="str">
        <f>'FICHE CONSOMMATION'!D9</f>
        <v xml:space="preserve"> </v>
      </c>
      <c r="D7" s="13">
        <f>VLOOKUP(C7,Références!$B:$C,2,0)</f>
        <v>0</v>
      </c>
      <c r="E7" s="143">
        <f t="shared" si="0"/>
        <v>0</v>
      </c>
      <c r="F7" s="319"/>
      <c r="G7" s="126"/>
      <c r="H7" s="318"/>
      <c r="I7" s="16">
        <f>'FICHE CONSOMMATION'!L9</f>
        <v>0</v>
      </c>
      <c r="J7" s="16" t="str">
        <f>'FICHE CONSOMMATION'!M9</f>
        <v xml:space="preserve"> </v>
      </c>
      <c r="K7" s="16">
        <f>VLOOKUP(J7,Références!$F:$G,2,0)</f>
        <v>0</v>
      </c>
      <c r="L7" s="16">
        <f t="shared" si="1"/>
        <v>0</v>
      </c>
      <c r="M7" s="315"/>
      <c r="N7" s="126"/>
      <c r="O7" s="318"/>
      <c r="P7" s="315">
        <f>'FICHE CONSOMMATION'!P8</f>
        <v>0</v>
      </c>
      <c r="Q7" s="315" t="str">
        <f>'FICHE CONSOMMATION'!Q8</f>
        <v xml:space="preserve"> </v>
      </c>
      <c r="R7" s="315">
        <f>'FICHE CONSOMMATION'!R8</f>
        <v>0</v>
      </c>
      <c r="S7" s="315">
        <f>VLOOKUP(Q7,Références!$J:$K,2,0)</f>
        <v>0</v>
      </c>
      <c r="T7" s="315">
        <f>SUM(P7*S7)</f>
        <v>0</v>
      </c>
      <c r="U7" s="316"/>
      <c r="V7" s="126"/>
      <c r="W7" s="318"/>
      <c r="X7" s="315" t="str">
        <f>'FICHE CONSOMMATION'!T8</f>
        <v xml:space="preserve"> </v>
      </c>
      <c r="Y7" s="315">
        <f>'FICHE CONSOMMATION'!U8</f>
        <v>0</v>
      </c>
      <c r="Z7" s="315">
        <f>VLOOKUP(X7,Références!$O:$P,2,0)</f>
        <v>0</v>
      </c>
      <c r="AA7" s="316"/>
    </row>
    <row r="8" spans="1:27" ht="9.9499999999999993" customHeight="1">
      <c r="A8" s="317"/>
      <c r="B8" s="13">
        <f>'FICHE CONSOMMATION'!C10</f>
        <v>0</v>
      </c>
      <c r="C8" s="13" t="str">
        <f>'FICHE CONSOMMATION'!D10</f>
        <v xml:space="preserve"> </v>
      </c>
      <c r="D8" s="13">
        <f>VLOOKUP(C8,Références!$B:$C,2,0)</f>
        <v>0</v>
      </c>
      <c r="E8" s="143">
        <f t="shared" si="0"/>
        <v>0</v>
      </c>
      <c r="F8" s="319"/>
      <c r="G8" s="126"/>
      <c r="H8" s="318"/>
      <c r="I8" s="16">
        <f>'FICHE CONSOMMATION'!L10</f>
        <v>0</v>
      </c>
      <c r="J8" s="16" t="str">
        <f>'FICHE CONSOMMATION'!M10</f>
        <v xml:space="preserve"> </v>
      </c>
      <c r="K8" s="16">
        <f>VLOOKUP(J8,Références!$F:$G,2,0)</f>
        <v>0</v>
      </c>
      <c r="L8" s="16">
        <f t="shared" si="1"/>
        <v>0</v>
      </c>
      <c r="M8" s="315"/>
      <c r="N8" s="126"/>
      <c r="O8" s="318"/>
      <c r="P8" s="315"/>
      <c r="Q8" s="315"/>
      <c r="R8" s="315"/>
      <c r="S8" s="315"/>
      <c r="T8" s="315"/>
      <c r="U8" s="316"/>
      <c r="V8" s="126"/>
      <c r="W8" s="318"/>
      <c r="X8" s="315"/>
      <c r="Y8" s="315"/>
      <c r="Z8" s="315"/>
      <c r="AA8" s="316"/>
    </row>
    <row r="9" spans="1:27" ht="9.9499999999999993" customHeight="1">
      <c r="A9" s="317"/>
      <c r="B9" s="13">
        <f>'FICHE CONSOMMATION'!C11</f>
        <v>0</v>
      </c>
      <c r="C9" s="13" t="str">
        <f>'FICHE CONSOMMATION'!D11</f>
        <v xml:space="preserve"> </v>
      </c>
      <c r="D9" s="13">
        <f>VLOOKUP(C9,Références!$B:$C,2,0)</f>
        <v>0</v>
      </c>
      <c r="E9" s="143">
        <f t="shared" si="0"/>
        <v>0</v>
      </c>
      <c r="F9" s="319"/>
      <c r="G9" s="126"/>
      <c r="H9" s="318"/>
      <c r="I9" s="16">
        <f>'FICHE CONSOMMATION'!L11</f>
        <v>0</v>
      </c>
      <c r="J9" s="16" t="str">
        <f>'FICHE CONSOMMATION'!M11</f>
        <v xml:space="preserve"> </v>
      </c>
      <c r="K9" s="16">
        <f>VLOOKUP(J9,Références!$F:$G,2,0)</f>
        <v>0</v>
      </c>
      <c r="L9" s="16">
        <f t="shared" si="1"/>
        <v>0</v>
      </c>
      <c r="M9" s="315"/>
      <c r="N9" s="126"/>
      <c r="O9" s="318"/>
      <c r="P9" s="315">
        <f>'FICHE CONSOMMATION'!P9</f>
        <v>0</v>
      </c>
      <c r="Q9" s="315" t="str">
        <f>'FICHE CONSOMMATION'!Q9</f>
        <v xml:space="preserve"> </v>
      </c>
      <c r="R9" s="315">
        <f>'FICHE CONSOMMATION'!R9</f>
        <v>0</v>
      </c>
      <c r="S9" s="315">
        <f>VLOOKUP(Q9,Références!$J:$K,2,0)</f>
        <v>0</v>
      </c>
      <c r="T9" s="315">
        <f>SUM(P9*S9)</f>
        <v>0</v>
      </c>
      <c r="U9" s="316"/>
      <c r="V9" s="126"/>
      <c r="W9" s="318"/>
      <c r="X9" s="315" t="str">
        <f>'FICHE CONSOMMATION'!T9</f>
        <v xml:space="preserve"> </v>
      </c>
      <c r="Y9" s="315">
        <f>'FICHE CONSOMMATION'!U9</f>
        <v>0</v>
      </c>
      <c r="Z9" s="315">
        <f>VLOOKUP(X9,Références!$O:$P,2,0)</f>
        <v>0</v>
      </c>
      <c r="AA9" s="316"/>
    </row>
    <row r="10" spans="1:27" ht="9.9499999999999993" customHeight="1">
      <c r="A10" s="317"/>
      <c r="B10" s="13">
        <f>'FICHE CONSOMMATION'!C12</f>
        <v>0</v>
      </c>
      <c r="C10" s="13" t="str">
        <f>'FICHE CONSOMMATION'!D12</f>
        <v xml:space="preserve"> </v>
      </c>
      <c r="D10" s="13">
        <f>VLOOKUP(C10,Références!$B:$C,2,0)</f>
        <v>0</v>
      </c>
      <c r="E10" s="143">
        <f t="shared" si="0"/>
        <v>0</v>
      </c>
      <c r="F10" s="319"/>
      <c r="G10" s="126"/>
      <c r="H10" s="318"/>
      <c r="I10" s="16">
        <f>'FICHE CONSOMMATION'!L12</f>
        <v>0</v>
      </c>
      <c r="J10" s="16" t="str">
        <f>'FICHE CONSOMMATION'!M12</f>
        <v xml:space="preserve"> </v>
      </c>
      <c r="K10" s="16">
        <f>VLOOKUP(J10,Références!$F:$G,2,0)</f>
        <v>0</v>
      </c>
      <c r="L10" s="16">
        <f t="shared" si="1"/>
        <v>0</v>
      </c>
      <c r="M10" s="315"/>
      <c r="N10" s="126"/>
      <c r="O10" s="318"/>
      <c r="P10" s="315"/>
      <c r="Q10" s="315"/>
      <c r="R10" s="315"/>
      <c r="S10" s="315"/>
      <c r="T10" s="315"/>
      <c r="U10" s="316"/>
      <c r="V10" s="126"/>
      <c r="W10" s="318"/>
      <c r="X10" s="315"/>
      <c r="Y10" s="315"/>
      <c r="Z10" s="315"/>
      <c r="AA10" s="316"/>
    </row>
    <row r="11" spans="1:27" ht="9.9499999999999993" customHeight="1">
      <c r="A11" s="317"/>
      <c r="B11" s="13">
        <f>'FICHE CONSOMMATION'!I7</f>
        <v>0</v>
      </c>
      <c r="C11" s="13" t="str">
        <f>'FICHE CONSOMMATION'!J7</f>
        <v xml:space="preserve"> </v>
      </c>
      <c r="D11" s="13">
        <f>VLOOKUP(C11,Références!$B:$C,2,0)</f>
        <v>0</v>
      </c>
      <c r="E11" s="143">
        <f t="shared" si="0"/>
        <v>0</v>
      </c>
      <c r="F11" s="319"/>
      <c r="G11" s="126"/>
      <c r="H11" s="318"/>
      <c r="I11" s="16">
        <f>'FICHE CONSOMMATION'!N7</f>
        <v>0</v>
      </c>
      <c r="J11" s="17" t="str">
        <f>'FICHE CONSOMMATION'!O7</f>
        <v xml:space="preserve"> </v>
      </c>
      <c r="K11" s="16">
        <f>VLOOKUP(J11,Références!$F:$G,2,0)</f>
        <v>0</v>
      </c>
      <c r="L11" s="16">
        <f t="shared" si="1"/>
        <v>0</v>
      </c>
      <c r="M11" s="315"/>
      <c r="N11" s="126"/>
      <c r="O11" s="318"/>
      <c r="P11" s="315">
        <f>'FICHE CONSOMMATION'!P10</f>
        <v>0</v>
      </c>
      <c r="Q11" s="315" t="str">
        <f>'FICHE CONSOMMATION'!Q11</f>
        <v xml:space="preserve"> </v>
      </c>
      <c r="R11" s="315">
        <f>'FICHE CONSOMMATION'!R10</f>
        <v>0</v>
      </c>
      <c r="S11" s="315">
        <f>VLOOKUP(Q11,Références!$J:$K,2,0)</f>
        <v>0</v>
      </c>
      <c r="T11" s="315">
        <f>SUM(P11*S11)</f>
        <v>0</v>
      </c>
      <c r="U11" s="316"/>
      <c r="V11" s="126"/>
      <c r="W11" s="318"/>
      <c r="X11" s="315" t="str">
        <f>'FICHE CONSOMMATION'!T10</f>
        <v xml:space="preserve"> </v>
      </c>
      <c r="Y11" s="315">
        <f>'FICHE CONSOMMATION'!U10</f>
        <v>0</v>
      </c>
      <c r="Z11" s="315">
        <f>VLOOKUP(X11,Références!$O:$P,2,0)</f>
        <v>0</v>
      </c>
      <c r="AA11" s="316"/>
    </row>
    <row r="12" spans="1:27" ht="9.9499999999999993" customHeight="1">
      <c r="A12" s="317"/>
      <c r="B12" s="13">
        <f>'FICHE CONSOMMATION'!I8</f>
        <v>0</v>
      </c>
      <c r="C12" s="13" t="str">
        <f>'FICHE CONSOMMATION'!J8</f>
        <v xml:space="preserve"> </v>
      </c>
      <c r="D12" s="13">
        <f>VLOOKUP(C12,Références!$B:$C,2,0)</f>
        <v>0</v>
      </c>
      <c r="E12" s="143">
        <f t="shared" si="0"/>
        <v>0</v>
      </c>
      <c r="F12" s="319"/>
      <c r="G12" s="126"/>
      <c r="H12" s="318"/>
      <c r="I12" s="16">
        <f>'FICHE CONSOMMATION'!N8</f>
        <v>0</v>
      </c>
      <c r="J12" s="17" t="str">
        <f>'FICHE CONSOMMATION'!O8</f>
        <v xml:space="preserve"> </v>
      </c>
      <c r="K12" s="16">
        <f>VLOOKUP(J12,Références!$F:$G,2,0)</f>
        <v>0</v>
      </c>
      <c r="L12" s="16">
        <f t="shared" si="1"/>
        <v>0</v>
      </c>
      <c r="M12" s="315"/>
      <c r="N12" s="126"/>
      <c r="O12" s="318"/>
      <c r="P12" s="315"/>
      <c r="Q12" s="315"/>
      <c r="R12" s="315"/>
      <c r="S12" s="315"/>
      <c r="T12" s="315"/>
      <c r="U12" s="316"/>
      <c r="V12" s="126"/>
      <c r="W12" s="318"/>
      <c r="X12" s="315"/>
      <c r="Y12" s="315"/>
      <c r="Z12" s="315"/>
      <c r="AA12" s="316"/>
    </row>
    <row r="13" spans="1:27" ht="9.9499999999999993" customHeight="1">
      <c r="A13" s="317"/>
      <c r="B13" s="13">
        <f>'FICHE CONSOMMATION'!I9</f>
        <v>0</v>
      </c>
      <c r="C13" s="13" t="str">
        <f>'FICHE CONSOMMATION'!J9</f>
        <v xml:space="preserve"> </v>
      </c>
      <c r="D13" s="13">
        <f>VLOOKUP(C13,Références!$B:$C,2,0)</f>
        <v>0</v>
      </c>
      <c r="E13" s="143">
        <f t="shared" si="0"/>
        <v>0</v>
      </c>
      <c r="F13" s="319"/>
      <c r="G13" s="126"/>
      <c r="H13" s="318"/>
      <c r="I13" s="16">
        <f>'FICHE CONSOMMATION'!N9</f>
        <v>0</v>
      </c>
      <c r="J13" s="17" t="str">
        <f>'FICHE CONSOMMATION'!O9</f>
        <v xml:space="preserve"> </v>
      </c>
      <c r="K13" s="16">
        <f>VLOOKUP(J13,Références!$F:$G,2,0)</f>
        <v>0</v>
      </c>
      <c r="L13" s="16">
        <f t="shared" si="1"/>
        <v>0</v>
      </c>
      <c r="M13" s="315"/>
      <c r="N13" s="126"/>
      <c r="O13" s="318"/>
      <c r="P13" s="315">
        <f>'FICHE CONSOMMATION'!P11</f>
        <v>0</v>
      </c>
      <c r="Q13" s="315" t="str">
        <f>'FICHE CONSOMMATION'!Q12</f>
        <v xml:space="preserve"> </v>
      </c>
      <c r="R13" s="315">
        <f>'FICHE CONSOMMATION'!R11</f>
        <v>0</v>
      </c>
      <c r="S13" s="315">
        <f>VLOOKUP(Q13,Références!$J:$K,2,0)</f>
        <v>0</v>
      </c>
      <c r="T13" s="315">
        <f>SUM(P13*S13)</f>
        <v>0</v>
      </c>
      <c r="U13" s="316"/>
      <c r="V13" s="126"/>
      <c r="W13" s="318"/>
      <c r="X13" s="315" t="str">
        <f>'FICHE CONSOMMATION'!T11</f>
        <v xml:space="preserve"> </v>
      </c>
      <c r="Y13" s="315">
        <f>'FICHE CONSOMMATION'!U11</f>
        <v>0</v>
      </c>
      <c r="Z13" s="315">
        <f>VLOOKUP(X13,Références!$O:$P,2,0)</f>
        <v>0</v>
      </c>
      <c r="AA13" s="316"/>
    </row>
    <row r="14" spans="1:27" ht="9.9499999999999993" customHeight="1">
      <c r="A14" s="317"/>
      <c r="B14" s="13">
        <f>'FICHE CONSOMMATION'!I10</f>
        <v>0</v>
      </c>
      <c r="C14" s="13" t="str">
        <f>'FICHE CONSOMMATION'!J10</f>
        <v xml:space="preserve"> </v>
      </c>
      <c r="D14" s="13">
        <f>VLOOKUP(C14,Références!$B:$C,2,0)</f>
        <v>0</v>
      </c>
      <c r="E14" s="143">
        <f t="shared" si="0"/>
        <v>0</v>
      </c>
      <c r="F14" s="319"/>
      <c r="G14" s="126"/>
      <c r="H14" s="318"/>
      <c r="I14" s="16">
        <f>'FICHE CONSOMMATION'!N10</f>
        <v>0</v>
      </c>
      <c r="J14" s="17" t="str">
        <f>'FICHE CONSOMMATION'!O10</f>
        <v xml:space="preserve"> </v>
      </c>
      <c r="K14" s="16">
        <f>VLOOKUP(J14,Références!$F:$G,2,0)</f>
        <v>0</v>
      </c>
      <c r="L14" s="16">
        <f t="shared" si="1"/>
        <v>0</v>
      </c>
      <c r="M14" s="315"/>
      <c r="N14" s="126"/>
      <c r="O14" s="318"/>
      <c r="P14" s="315"/>
      <c r="Q14" s="315"/>
      <c r="R14" s="315"/>
      <c r="S14" s="315"/>
      <c r="T14" s="315"/>
      <c r="U14" s="316"/>
      <c r="V14" s="126"/>
      <c r="W14" s="318"/>
      <c r="X14" s="315"/>
      <c r="Y14" s="315"/>
      <c r="Z14" s="315"/>
      <c r="AA14" s="316"/>
    </row>
    <row r="15" spans="1:27" ht="9.9499999999999993" customHeight="1">
      <c r="A15" s="317"/>
      <c r="B15" s="13">
        <f>'FICHE CONSOMMATION'!I11</f>
        <v>0</v>
      </c>
      <c r="C15" s="13" t="str">
        <f>'FICHE CONSOMMATION'!J11</f>
        <v xml:space="preserve"> </v>
      </c>
      <c r="D15" s="13">
        <f>VLOOKUP(C15,Références!$B:$C,2,0)</f>
        <v>0</v>
      </c>
      <c r="E15" s="143">
        <f t="shared" si="0"/>
        <v>0</v>
      </c>
      <c r="F15" s="319"/>
      <c r="G15" s="126"/>
      <c r="H15" s="318"/>
      <c r="I15" s="16">
        <f>'FICHE CONSOMMATION'!N11</f>
        <v>0</v>
      </c>
      <c r="J15" s="17" t="str">
        <f>'FICHE CONSOMMATION'!O11</f>
        <v xml:space="preserve"> </v>
      </c>
      <c r="K15" s="16">
        <f>VLOOKUP(J15,Références!$F:$G,2,0)</f>
        <v>0</v>
      </c>
      <c r="L15" s="16">
        <f t="shared" si="1"/>
        <v>0</v>
      </c>
      <c r="M15" s="315"/>
      <c r="N15" s="126"/>
      <c r="O15" s="318"/>
      <c r="P15" s="315">
        <f>'FICHE CONSOMMATION'!P12</f>
        <v>0</v>
      </c>
      <c r="Q15" s="315" t="str">
        <f>'FICHE CONSOMMATION'!Q12</f>
        <v xml:space="preserve"> </v>
      </c>
      <c r="R15" s="315">
        <f>'FICHE CONSOMMATION'!R12</f>
        <v>0</v>
      </c>
      <c r="S15" s="315">
        <f>VLOOKUP(Q15,Références!$J:$K,2,0)</f>
        <v>0</v>
      </c>
      <c r="T15" s="315">
        <f>SUM(P15*S15)</f>
        <v>0</v>
      </c>
      <c r="U15" s="316"/>
      <c r="V15" s="126"/>
      <c r="W15" s="318"/>
      <c r="X15" s="315" t="str">
        <f>'FICHE CONSOMMATION'!T12</f>
        <v xml:space="preserve"> </v>
      </c>
      <c r="Y15" s="315">
        <f>'FICHE CONSOMMATION'!U12</f>
        <v>0</v>
      </c>
      <c r="Z15" s="315">
        <f>VLOOKUP(X15,Références!$O:$P,2,0)</f>
        <v>0</v>
      </c>
      <c r="AA15" s="316"/>
    </row>
    <row r="16" spans="1:27" ht="9.9499999999999993" customHeight="1">
      <c r="A16" s="317"/>
      <c r="B16" s="13">
        <f>'FICHE CONSOMMATION'!I12</f>
        <v>0</v>
      </c>
      <c r="C16" s="13" t="str">
        <f>'FICHE CONSOMMATION'!J12</f>
        <v xml:space="preserve"> </v>
      </c>
      <c r="D16" s="13">
        <f>VLOOKUP(C16,Références!$B:$C,2,0)</f>
        <v>0</v>
      </c>
      <c r="E16" s="143">
        <f t="shared" si="0"/>
        <v>0</v>
      </c>
      <c r="F16" s="319"/>
      <c r="G16" s="126"/>
      <c r="H16" s="318"/>
      <c r="I16" s="16">
        <f>'FICHE CONSOMMATION'!N12</f>
        <v>0</v>
      </c>
      <c r="J16" s="17" t="str">
        <f>'FICHE CONSOMMATION'!O12</f>
        <v xml:space="preserve"> </v>
      </c>
      <c r="K16" s="16">
        <f>VLOOKUP(J16,Références!$F:$G,2,0)</f>
        <v>0</v>
      </c>
      <c r="L16" s="16">
        <f t="shared" si="1"/>
        <v>0</v>
      </c>
      <c r="M16" s="315"/>
      <c r="N16" s="126"/>
      <c r="O16" s="318"/>
      <c r="P16" s="315"/>
      <c r="Q16" s="315"/>
      <c r="R16" s="315"/>
      <c r="S16" s="315"/>
      <c r="T16" s="315"/>
      <c r="U16" s="316"/>
      <c r="V16" s="126"/>
      <c r="W16" s="318"/>
      <c r="X16" s="315"/>
      <c r="Y16" s="315"/>
      <c r="Z16" s="315"/>
      <c r="AA16" s="316"/>
    </row>
    <row r="17" spans="1:27" ht="9.9499999999999993" customHeight="1">
      <c r="A17" s="317">
        <f>'FICHE CONSOMMATION'!A13</f>
        <v>29</v>
      </c>
      <c r="B17" s="13">
        <f>'FICHE CONSOMMATION'!C13</f>
        <v>0</v>
      </c>
      <c r="C17" s="13" t="str">
        <f>'FICHE CONSOMMATION'!D13</f>
        <v xml:space="preserve"> </v>
      </c>
      <c r="D17" s="13">
        <f>VLOOKUP(C17,Références!$B:$C,2,0)</f>
        <v>0</v>
      </c>
      <c r="E17" s="143">
        <f t="shared" si="0"/>
        <v>0</v>
      </c>
      <c r="F17" s="319">
        <f>SUM(E17:E28)</f>
        <v>0</v>
      </c>
      <c r="G17" s="126"/>
      <c r="H17" s="317">
        <f t="shared" ref="H17" si="2">A17</f>
        <v>29</v>
      </c>
      <c r="I17" s="16">
        <f>'FICHE CONSOMMATION'!L13</f>
        <v>0</v>
      </c>
      <c r="J17" s="16" t="str">
        <f>'FICHE CONSOMMATION'!M13</f>
        <v xml:space="preserve"> </v>
      </c>
      <c r="K17" s="16">
        <f>VLOOKUP(J17,Références!$F:$G,2,0)</f>
        <v>0</v>
      </c>
      <c r="L17" s="16">
        <f t="shared" si="1"/>
        <v>0</v>
      </c>
      <c r="M17" s="315">
        <f>SUM(L17:L28)</f>
        <v>0</v>
      </c>
      <c r="N17" s="126"/>
      <c r="O17" s="317">
        <f t="shared" ref="O17" si="3">H17</f>
        <v>29</v>
      </c>
      <c r="P17" s="315">
        <f>'FICHE CONSOMMATION'!P13</f>
        <v>0</v>
      </c>
      <c r="Q17" s="315" t="str">
        <f>'FICHE CONSOMMATION'!Q13</f>
        <v xml:space="preserve"> </v>
      </c>
      <c r="R17" s="315">
        <f>'FICHE CONSOMMATION'!R13</f>
        <v>0</v>
      </c>
      <c r="S17" s="315">
        <f>VLOOKUP(Q17,Références!$J:$K,2,0)</f>
        <v>0</v>
      </c>
      <c r="T17" s="315">
        <f>SUM(P17*S17)</f>
        <v>0</v>
      </c>
      <c r="U17" s="316">
        <f>SUM(T17:T28)</f>
        <v>0</v>
      </c>
      <c r="V17" s="126"/>
      <c r="W17" s="317">
        <f t="shared" ref="W17" si="4">O17</f>
        <v>29</v>
      </c>
      <c r="X17" s="315" t="str">
        <f>'FICHE CONSOMMATION'!T13</f>
        <v xml:space="preserve"> </v>
      </c>
      <c r="Y17" s="315">
        <f>'FICHE CONSOMMATION'!U13</f>
        <v>0</v>
      </c>
      <c r="Z17" s="315">
        <f>VLOOKUP(X17,Références!$O:$P,2,0)</f>
        <v>0</v>
      </c>
      <c r="AA17" s="316">
        <f>SUM(Z17:Z28)</f>
        <v>0</v>
      </c>
    </row>
    <row r="18" spans="1:27" ht="9.9499999999999993" customHeight="1">
      <c r="A18" s="317"/>
      <c r="B18" s="13">
        <f>'FICHE CONSOMMATION'!C14</f>
        <v>0</v>
      </c>
      <c r="C18" s="13" t="str">
        <f>'FICHE CONSOMMATION'!D14</f>
        <v xml:space="preserve"> </v>
      </c>
      <c r="D18" s="13">
        <f>VLOOKUP(C18,Références!$B:$C,2,0)</f>
        <v>0</v>
      </c>
      <c r="E18" s="143">
        <f t="shared" si="0"/>
        <v>0</v>
      </c>
      <c r="F18" s="319"/>
      <c r="G18" s="126"/>
      <c r="H18" s="318"/>
      <c r="I18" s="16">
        <f>'FICHE CONSOMMATION'!L14</f>
        <v>0</v>
      </c>
      <c r="J18" s="16" t="str">
        <f>'FICHE CONSOMMATION'!M14</f>
        <v xml:space="preserve"> </v>
      </c>
      <c r="K18" s="16">
        <f>VLOOKUP(J18,Références!$F:$G,2,0)</f>
        <v>0</v>
      </c>
      <c r="L18" s="16">
        <f t="shared" si="1"/>
        <v>0</v>
      </c>
      <c r="M18" s="315"/>
      <c r="N18" s="126"/>
      <c r="O18" s="318"/>
      <c r="P18" s="315"/>
      <c r="Q18" s="315"/>
      <c r="R18" s="315"/>
      <c r="S18" s="315"/>
      <c r="T18" s="315"/>
      <c r="U18" s="316"/>
      <c r="V18" s="126"/>
      <c r="W18" s="318"/>
      <c r="X18" s="315"/>
      <c r="Y18" s="315"/>
      <c r="Z18" s="315"/>
      <c r="AA18" s="316"/>
    </row>
    <row r="19" spans="1:27" ht="9.9499999999999993" customHeight="1">
      <c r="A19" s="317"/>
      <c r="B19" s="13">
        <f>'FICHE CONSOMMATION'!C15</f>
        <v>0</v>
      </c>
      <c r="C19" s="13" t="str">
        <f>'FICHE CONSOMMATION'!D15</f>
        <v xml:space="preserve"> </v>
      </c>
      <c r="D19" s="13">
        <f>VLOOKUP(C19,Références!$B:$C,2,0)</f>
        <v>0</v>
      </c>
      <c r="E19" s="143">
        <f t="shared" si="0"/>
        <v>0</v>
      </c>
      <c r="F19" s="319"/>
      <c r="G19" s="126"/>
      <c r="H19" s="318"/>
      <c r="I19" s="16">
        <f>'FICHE CONSOMMATION'!L15</f>
        <v>0</v>
      </c>
      <c r="J19" s="16" t="str">
        <f>'FICHE CONSOMMATION'!M15</f>
        <v xml:space="preserve"> </v>
      </c>
      <c r="K19" s="16">
        <f>VLOOKUP(J19,Références!$F:$G,2,0)</f>
        <v>0</v>
      </c>
      <c r="L19" s="16">
        <f t="shared" si="1"/>
        <v>0</v>
      </c>
      <c r="M19" s="315"/>
      <c r="N19" s="126"/>
      <c r="O19" s="318"/>
      <c r="P19" s="315">
        <f>'FICHE CONSOMMATION'!P14</f>
        <v>0</v>
      </c>
      <c r="Q19" s="315" t="str">
        <f>'FICHE CONSOMMATION'!Q14</f>
        <v xml:space="preserve"> </v>
      </c>
      <c r="R19" s="315">
        <f>'FICHE CONSOMMATION'!R14</f>
        <v>0</v>
      </c>
      <c r="S19" s="315">
        <f>VLOOKUP(Q19,Références!$J:$K,2,0)</f>
        <v>0</v>
      </c>
      <c r="T19" s="315">
        <f>SUM(P19*S19)</f>
        <v>0</v>
      </c>
      <c r="U19" s="316"/>
      <c r="V19" s="126"/>
      <c r="W19" s="318"/>
      <c r="X19" s="315" t="str">
        <f>'FICHE CONSOMMATION'!T14</f>
        <v xml:space="preserve"> </v>
      </c>
      <c r="Y19" s="315">
        <f>'FICHE CONSOMMATION'!U14</f>
        <v>0</v>
      </c>
      <c r="Z19" s="315">
        <f>VLOOKUP(X19,Références!$O:$P,2,0)</f>
        <v>0</v>
      </c>
      <c r="AA19" s="316"/>
    </row>
    <row r="20" spans="1:27" ht="9.9499999999999993" customHeight="1">
      <c r="A20" s="317"/>
      <c r="B20" s="13">
        <f>'FICHE CONSOMMATION'!C16</f>
        <v>0</v>
      </c>
      <c r="C20" s="13" t="str">
        <f>'FICHE CONSOMMATION'!D16</f>
        <v xml:space="preserve"> </v>
      </c>
      <c r="D20" s="13">
        <f>VLOOKUP(C20,Références!$B:$C,2,0)</f>
        <v>0</v>
      </c>
      <c r="E20" s="143">
        <f t="shared" si="0"/>
        <v>0</v>
      </c>
      <c r="F20" s="319"/>
      <c r="G20" s="126"/>
      <c r="H20" s="318"/>
      <c r="I20" s="16">
        <f>'FICHE CONSOMMATION'!L16</f>
        <v>0</v>
      </c>
      <c r="J20" s="16" t="str">
        <f>'FICHE CONSOMMATION'!M16</f>
        <v xml:space="preserve"> </v>
      </c>
      <c r="K20" s="16">
        <f>VLOOKUP(J20,Références!$F:$G,2,0)</f>
        <v>0</v>
      </c>
      <c r="L20" s="16">
        <f t="shared" si="1"/>
        <v>0</v>
      </c>
      <c r="M20" s="315"/>
      <c r="N20" s="126"/>
      <c r="O20" s="318"/>
      <c r="P20" s="315"/>
      <c r="Q20" s="315"/>
      <c r="R20" s="315"/>
      <c r="S20" s="315"/>
      <c r="T20" s="315"/>
      <c r="U20" s="316"/>
      <c r="V20" s="126"/>
      <c r="W20" s="318"/>
      <c r="X20" s="315"/>
      <c r="Y20" s="315"/>
      <c r="Z20" s="315"/>
      <c r="AA20" s="316"/>
    </row>
    <row r="21" spans="1:27" ht="9.9499999999999993" customHeight="1">
      <c r="A21" s="317"/>
      <c r="B21" s="13">
        <f>'FICHE CONSOMMATION'!C17</f>
        <v>0</v>
      </c>
      <c r="C21" s="13" t="str">
        <f>'FICHE CONSOMMATION'!D17</f>
        <v xml:space="preserve"> </v>
      </c>
      <c r="D21" s="13">
        <f>VLOOKUP(C21,Références!$B:$C,2,0)</f>
        <v>0</v>
      </c>
      <c r="E21" s="143">
        <f t="shared" si="0"/>
        <v>0</v>
      </c>
      <c r="F21" s="319"/>
      <c r="G21" s="126"/>
      <c r="H21" s="318"/>
      <c r="I21" s="16">
        <f>'FICHE CONSOMMATION'!L17</f>
        <v>0</v>
      </c>
      <c r="J21" s="16" t="str">
        <f>'FICHE CONSOMMATION'!M17</f>
        <v xml:space="preserve"> </v>
      </c>
      <c r="K21" s="16">
        <f>VLOOKUP(J21,Références!$F:$G,2,0)</f>
        <v>0</v>
      </c>
      <c r="L21" s="16">
        <f t="shared" si="1"/>
        <v>0</v>
      </c>
      <c r="M21" s="315"/>
      <c r="N21" s="126"/>
      <c r="O21" s="318"/>
      <c r="P21" s="315">
        <f>'FICHE CONSOMMATION'!P15</f>
        <v>0</v>
      </c>
      <c r="Q21" s="315" t="str">
        <f>'FICHE CONSOMMATION'!Q15</f>
        <v xml:space="preserve"> </v>
      </c>
      <c r="R21" s="315">
        <f>'FICHE CONSOMMATION'!R15</f>
        <v>0</v>
      </c>
      <c r="S21" s="315">
        <f>VLOOKUP(Q21,Références!$J:$K,2,0)</f>
        <v>0</v>
      </c>
      <c r="T21" s="315">
        <f>SUM(P21*S21)</f>
        <v>0</v>
      </c>
      <c r="U21" s="316"/>
      <c r="V21" s="126"/>
      <c r="W21" s="318"/>
      <c r="X21" s="315" t="str">
        <f>'FICHE CONSOMMATION'!T15</f>
        <v xml:space="preserve"> </v>
      </c>
      <c r="Y21" s="315">
        <f>'FICHE CONSOMMATION'!U15</f>
        <v>0</v>
      </c>
      <c r="Z21" s="315">
        <f>VLOOKUP(X21,Références!$O:$P,2,0)</f>
        <v>0</v>
      </c>
      <c r="AA21" s="316"/>
    </row>
    <row r="22" spans="1:27" ht="9.9499999999999993" customHeight="1">
      <c r="A22" s="317"/>
      <c r="B22" s="13">
        <f>'FICHE CONSOMMATION'!C18</f>
        <v>0</v>
      </c>
      <c r="C22" s="13" t="str">
        <f>'FICHE CONSOMMATION'!D18</f>
        <v xml:space="preserve"> </v>
      </c>
      <c r="D22" s="13">
        <f>VLOOKUP(C22,Références!$B:$C,2,0)</f>
        <v>0</v>
      </c>
      <c r="E22" s="143">
        <f t="shared" si="0"/>
        <v>0</v>
      </c>
      <c r="F22" s="319"/>
      <c r="G22" s="126"/>
      <c r="H22" s="318"/>
      <c r="I22" s="16">
        <f>'FICHE CONSOMMATION'!L18</f>
        <v>0</v>
      </c>
      <c r="J22" s="16" t="str">
        <f>'FICHE CONSOMMATION'!M18</f>
        <v xml:space="preserve"> </v>
      </c>
      <c r="K22" s="16">
        <f>VLOOKUP(J22,Références!$F:$G,2,0)</f>
        <v>0</v>
      </c>
      <c r="L22" s="16">
        <f t="shared" si="1"/>
        <v>0</v>
      </c>
      <c r="M22" s="315"/>
      <c r="N22" s="126"/>
      <c r="O22" s="318"/>
      <c r="P22" s="315"/>
      <c r="Q22" s="315"/>
      <c r="R22" s="315"/>
      <c r="S22" s="315"/>
      <c r="T22" s="315"/>
      <c r="U22" s="316"/>
      <c r="V22" s="126"/>
      <c r="W22" s="318"/>
      <c r="X22" s="315"/>
      <c r="Y22" s="315"/>
      <c r="Z22" s="315"/>
      <c r="AA22" s="316"/>
    </row>
    <row r="23" spans="1:27" ht="9.9499999999999993" customHeight="1">
      <c r="A23" s="317"/>
      <c r="B23" s="13">
        <f>'FICHE CONSOMMATION'!I13</f>
        <v>0</v>
      </c>
      <c r="C23" s="13" t="str">
        <f>'FICHE CONSOMMATION'!J13</f>
        <v xml:space="preserve"> </v>
      </c>
      <c r="D23" s="13">
        <f>VLOOKUP(C23,Références!$B:$C,2,0)</f>
        <v>0</v>
      </c>
      <c r="E23" s="143">
        <f t="shared" si="0"/>
        <v>0</v>
      </c>
      <c r="F23" s="319"/>
      <c r="G23" s="126"/>
      <c r="H23" s="318"/>
      <c r="I23" s="16">
        <f>'FICHE CONSOMMATION'!N13</f>
        <v>0</v>
      </c>
      <c r="J23" s="17" t="str">
        <f>'FICHE CONSOMMATION'!O13</f>
        <v xml:space="preserve"> </v>
      </c>
      <c r="K23" s="16">
        <f>VLOOKUP(J23,Références!$F:$G,2,0)</f>
        <v>0</v>
      </c>
      <c r="L23" s="16">
        <f t="shared" si="1"/>
        <v>0</v>
      </c>
      <c r="M23" s="315"/>
      <c r="N23" s="126"/>
      <c r="O23" s="318"/>
      <c r="P23" s="315">
        <f>'FICHE CONSOMMATION'!P16</f>
        <v>0</v>
      </c>
      <c r="Q23" s="315" t="str">
        <f>'FICHE CONSOMMATION'!Q16</f>
        <v xml:space="preserve"> </v>
      </c>
      <c r="R23" s="315">
        <f>'FICHE CONSOMMATION'!R16</f>
        <v>0</v>
      </c>
      <c r="S23" s="315">
        <f>VLOOKUP(Q23,Références!$J:$K,2,0)</f>
        <v>0</v>
      </c>
      <c r="T23" s="315">
        <f>SUM(P23*S23)</f>
        <v>0</v>
      </c>
      <c r="U23" s="316"/>
      <c r="V23" s="126"/>
      <c r="W23" s="318"/>
      <c r="X23" s="315" t="str">
        <f>'FICHE CONSOMMATION'!T16</f>
        <v xml:space="preserve"> </v>
      </c>
      <c r="Y23" s="315">
        <f>'FICHE CONSOMMATION'!U16</f>
        <v>0</v>
      </c>
      <c r="Z23" s="315">
        <f>VLOOKUP(X23,Références!$O:$P,2,0)</f>
        <v>0</v>
      </c>
      <c r="AA23" s="316"/>
    </row>
    <row r="24" spans="1:27" ht="9.9499999999999993" customHeight="1">
      <c r="A24" s="317"/>
      <c r="B24" s="13">
        <f>'FICHE CONSOMMATION'!I14</f>
        <v>0</v>
      </c>
      <c r="C24" s="13" t="str">
        <f>'FICHE CONSOMMATION'!J14</f>
        <v xml:space="preserve"> </v>
      </c>
      <c r="D24" s="13">
        <f>VLOOKUP(C24,Références!$B:$C,2,0)</f>
        <v>0</v>
      </c>
      <c r="E24" s="143">
        <f t="shared" si="0"/>
        <v>0</v>
      </c>
      <c r="F24" s="319"/>
      <c r="G24" s="126"/>
      <c r="H24" s="318"/>
      <c r="I24" s="16">
        <f>'FICHE CONSOMMATION'!N14</f>
        <v>0</v>
      </c>
      <c r="J24" s="17" t="str">
        <f>'FICHE CONSOMMATION'!O14</f>
        <v xml:space="preserve"> </v>
      </c>
      <c r="K24" s="16">
        <f>VLOOKUP(J24,Références!$F:$G,2,0)</f>
        <v>0</v>
      </c>
      <c r="L24" s="16">
        <f t="shared" si="1"/>
        <v>0</v>
      </c>
      <c r="M24" s="315"/>
      <c r="N24" s="126"/>
      <c r="O24" s="318"/>
      <c r="P24" s="315"/>
      <c r="Q24" s="315"/>
      <c r="R24" s="315"/>
      <c r="S24" s="315"/>
      <c r="T24" s="315"/>
      <c r="U24" s="316"/>
      <c r="V24" s="126"/>
      <c r="W24" s="318"/>
      <c r="X24" s="315"/>
      <c r="Y24" s="315"/>
      <c r="Z24" s="315"/>
      <c r="AA24" s="316"/>
    </row>
    <row r="25" spans="1:27" ht="9.9499999999999993" customHeight="1">
      <c r="A25" s="317"/>
      <c r="B25" s="13">
        <f>'FICHE CONSOMMATION'!I15</f>
        <v>0</v>
      </c>
      <c r="C25" s="13" t="str">
        <f>'FICHE CONSOMMATION'!J15</f>
        <v xml:space="preserve"> </v>
      </c>
      <c r="D25" s="13">
        <f>VLOOKUP(C25,Références!$B:$C,2,0)</f>
        <v>0</v>
      </c>
      <c r="E25" s="143">
        <f t="shared" si="0"/>
        <v>0</v>
      </c>
      <c r="F25" s="319"/>
      <c r="G25" s="126"/>
      <c r="H25" s="318"/>
      <c r="I25" s="16">
        <f>'FICHE CONSOMMATION'!N15</f>
        <v>0</v>
      </c>
      <c r="J25" s="17" t="str">
        <f>'FICHE CONSOMMATION'!O15</f>
        <v xml:space="preserve"> </v>
      </c>
      <c r="K25" s="16">
        <f>VLOOKUP(J25,Références!$F:$G,2,0)</f>
        <v>0</v>
      </c>
      <c r="L25" s="16">
        <f t="shared" si="1"/>
        <v>0</v>
      </c>
      <c r="M25" s="315"/>
      <c r="N25" s="126"/>
      <c r="O25" s="318"/>
      <c r="P25" s="315">
        <f>'FICHE CONSOMMATION'!P17</f>
        <v>0</v>
      </c>
      <c r="Q25" s="315" t="str">
        <f>'FICHE CONSOMMATION'!Q17</f>
        <v xml:space="preserve"> </v>
      </c>
      <c r="R25" s="315">
        <f>'FICHE CONSOMMATION'!R17</f>
        <v>0</v>
      </c>
      <c r="S25" s="315">
        <f>VLOOKUP(Q25,Références!$J:$K,2,0)</f>
        <v>0</v>
      </c>
      <c r="T25" s="315">
        <f>SUM(P25*S25)</f>
        <v>0</v>
      </c>
      <c r="U25" s="316"/>
      <c r="V25" s="126"/>
      <c r="W25" s="318"/>
      <c r="X25" s="315" t="str">
        <f>'FICHE CONSOMMATION'!T17</f>
        <v xml:space="preserve"> </v>
      </c>
      <c r="Y25" s="315">
        <f>'FICHE CONSOMMATION'!U17</f>
        <v>0</v>
      </c>
      <c r="Z25" s="315">
        <f>VLOOKUP(X25,Références!$O:$P,2,0)</f>
        <v>0</v>
      </c>
      <c r="AA25" s="316"/>
    </row>
    <row r="26" spans="1:27" ht="9.9499999999999993" customHeight="1">
      <c r="A26" s="317"/>
      <c r="B26" s="13">
        <f>'FICHE CONSOMMATION'!I16</f>
        <v>0</v>
      </c>
      <c r="C26" s="13" t="str">
        <f>'FICHE CONSOMMATION'!J16</f>
        <v xml:space="preserve"> </v>
      </c>
      <c r="D26" s="13">
        <f>VLOOKUP(C26,Références!$B:$C,2,0)</f>
        <v>0</v>
      </c>
      <c r="E26" s="143">
        <f t="shared" si="0"/>
        <v>0</v>
      </c>
      <c r="F26" s="319"/>
      <c r="G26" s="126"/>
      <c r="H26" s="318"/>
      <c r="I26" s="16">
        <f>'FICHE CONSOMMATION'!N16</f>
        <v>0</v>
      </c>
      <c r="J26" s="17" t="str">
        <f>'FICHE CONSOMMATION'!O16</f>
        <v xml:space="preserve"> </v>
      </c>
      <c r="K26" s="16">
        <f>VLOOKUP(J26,Références!$F:$G,2,0)</f>
        <v>0</v>
      </c>
      <c r="L26" s="16">
        <f t="shared" si="1"/>
        <v>0</v>
      </c>
      <c r="M26" s="315"/>
      <c r="N26" s="126"/>
      <c r="O26" s="318"/>
      <c r="P26" s="315"/>
      <c r="Q26" s="315"/>
      <c r="R26" s="315"/>
      <c r="S26" s="315"/>
      <c r="T26" s="315"/>
      <c r="U26" s="316"/>
      <c r="V26" s="126"/>
      <c r="W26" s="318"/>
      <c r="X26" s="315"/>
      <c r="Y26" s="315"/>
      <c r="Z26" s="315"/>
      <c r="AA26" s="316"/>
    </row>
    <row r="27" spans="1:27" ht="9.9499999999999993" customHeight="1">
      <c r="A27" s="317"/>
      <c r="B27" s="13">
        <f>'FICHE CONSOMMATION'!I17</f>
        <v>0</v>
      </c>
      <c r="C27" s="13" t="str">
        <f>'FICHE CONSOMMATION'!J17</f>
        <v xml:space="preserve"> </v>
      </c>
      <c r="D27" s="13">
        <f>VLOOKUP(C27,Références!$B:$C,2,0)</f>
        <v>0</v>
      </c>
      <c r="E27" s="143">
        <f t="shared" si="0"/>
        <v>0</v>
      </c>
      <c r="F27" s="319"/>
      <c r="G27" s="126"/>
      <c r="H27" s="318"/>
      <c r="I27" s="16">
        <f>'FICHE CONSOMMATION'!N17</f>
        <v>0</v>
      </c>
      <c r="J27" s="17" t="str">
        <f>'FICHE CONSOMMATION'!O17</f>
        <v xml:space="preserve"> </v>
      </c>
      <c r="K27" s="16">
        <f>VLOOKUP(J27,Références!$F:$G,2,0)</f>
        <v>0</v>
      </c>
      <c r="L27" s="16">
        <f t="shared" si="1"/>
        <v>0</v>
      </c>
      <c r="M27" s="315"/>
      <c r="N27" s="126"/>
      <c r="O27" s="318"/>
      <c r="P27" s="315">
        <f>'FICHE CONSOMMATION'!P18</f>
        <v>0</v>
      </c>
      <c r="Q27" s="315" t="str">
        <f>'FICHE CONSOMMATION'!Q18</f>
        <v xml:space="preserve"> </v>
      </c>
      <c r="R27" s="315">
        <f>'FICHE CONSOMMATION'!R18</f>
        <v>0</v>
      </c>
      <c r="S27" s="315">
        <f>VLOOKUP(Q27,Références!$J:$K,2,0)</f>
        <v>0</v>
      </c>
      <c r="T27" s="315">
        <f>SUM(P27*S27)</f>
        <v>0</v>
      </c>
      <c r="U27" s="316"/>
      <c r="V27" s="126"/>
      <c r="W27" s="318"/>
      <c r="X27" s="315" t="str">
        <f>'FICHE CONSOMMATION'!T18</f>
        <v xml:space="preserve"> </v>
      </c>
      <c r="Y27" s="315">
        <f>'FICHE CONSOMMATION'!U18</f>
        <v>0</v>
      </c>
      <c r="Z27" s="315">
        <f>VLOOKUP(X27,Références!$O:$P,2,0)</f>
        <v>0</v>
      </c>
      <c r="AA27" s="316"/>
    </row>
    <row r="28" spans="1:27" ht="9.9499999999999993" customHeight="1">
      <c r="A28" s="317"/>
      <c r="B28" s="13">
        <f>'FICHE CONSOMMATION'!I18</f>
        <v>0</v>
      </c>
      <c r="C28" s="13" t="str">
        <f>'FICHE CONSOMMATION'!J18</f>
        <v xml:space="preserve"> </v>
      </c>
      <c r="D28" s="13">
        <f>VLOOKUP(C28,Références!$B:$C,2,0)</f>
        <v>0</v>
      </c>
      <c r="E28" s="143">
        <f t="shared" si="0"/>
        <v>0</v>
      </c>
      <c r="F28" s="319"/>
      <c r="G28" s="126"/>
      <c r="H28" s="318"/>
      <c r="I28" s="16">
        <f>'FICHE CONSOMMATION'!N18</f>
        <v>0</v>
      </c>
      <c r="J28" s="17" t="str">
        <f>'FICHE CONSOMMATION'!O18</f>
        <v xml:space="preserve"> </v>
      </c>
      <c r="K28" s="16">
        <f>VLOOKUP(J28,Références!$F:$G,2,0)</f>
        <v>0</v>
      </c>
      <c r="L28" s="16">
        <f t="shared" si="1"/>
        <v>0</v>
      </c>
      <c r="M28" s="315"/>
      <c r="N28" s="126"/>
      <c r="O28" s="318"/>
      <c r="P28" s="315"/>
      <c r="Q28" s="315"/>
      <c r="R28" s="315"/>
      <c r="S28" s="315"/>
      <c r="T28" s="315"/>
      <c r="U28" s="316"/>
      <c r="V28" s="126"/>
      <c r="W28" s="318"/>
      <c r="X28" s="315"/>
      <c r="Y28" s="315"/>
      <c r="Z28" s="315"/>
      <c r="AA28" s="316"/>
    </row>
    <row r="29" spans="1:27" ht="9.9499999999999993" customHeight="1">
      <c r="A29" s="317">
        <f>'FICHE CONSOMMATION'!A19</f>
        <v>30</v>
      </c>
      <c r="B29" s="13">
        <f>'FICHE CONSOMMATION'!C19</f>
        <v>0</v>
      </c>
      <c r="C29" s="13" t="str">
        <f>'FICHE CONSOMMATION'!D19</f>
        <v xml:space="preserve"> </v>
      </c>
      <c r="D29" s="13">
        <f>VLOOKUP(C29,Références!$B:$C,2,0)</f>
        <v>0</v>
      </c>
      <c r="E29" s="143">
        <f t="shared" si="0"/>
        <v>0</v>
      </c>
      <c r="F29" s="319">
        <f>SUM(E29:E40)</f>
        <v>0</v>
      </c>
      <c r="G29" s="126"/>
      <c r="H29" s="317">
        <f t="shared" ref="H29" si="5">A29</f>
        <v>30</v>
      </c>
      <c r="I29" s="16">
        <f>'FICHE CONSOMMATION'!L19</f>
        <v>0</v>
      </c>
      <c r="J29" s="16" t="str">
        <f>'FICHE CONSOMMATION'!M19</f>
        <v xml:space="preserve"> </v>
      </c>
      <c r="K29" s="16">
        <f>VLOOKUP(J29,Références!$F:$G,2,0)</f>
        <v>0</v>
      </c>
      <c r="L29" s="16">
        <f t="shared" si="1"/>
        <v>0</v>
      </c>
      <c r="M29" s="315">
        <f>SUM(L29:L40)</f>
        <v>0</v>
      </c>
      <c r="N29" s="126"/>
      <c r="O29" s="317">
        <f t="shared" ref="O29" si="6">H29</f>
        <v>30</v>
      </c>
      <c r="P29" s="315">
        <f>'FICHE CONSOMMATION'!P19</f>
        <v>0</v>
      </c>
      <c r="Q29" s="315" t="str">
        <f>'FICHE CONSOMMATION'!Q19</f>
        <v xml:space="preserve"> </v>
      </c>
      <c r="R29" s="315">
        <f>'FICHE CONSOMMATION'!R19</f>
        <v>0</v>
      </c>
      <c r="S29" s="315">
        <f>VLOOKUP(Q29,Références!$J:$K,2,0)</f>
        <v>0</v>
      </c>
      <c r="T29" s="315">
        <f>SUM(P29*S29)</f>
        <v>0</v>
      </c>
      <c r="U29" s="316">
        <f>SUM(T29:T40)</f>
        <v>0</v>
      </c>
      <c r="V29" s="126"/>
      <c r="W29" s="317">
        <f t="shared" ref="W29" si="7">O29</f>
        <v>30</v>
      </c>
      <c r="X29" s="315" t="str">
        <f>'FICHE CONSOMMATION'!T19</f>
        <v xml:space="preserve"> </v>
      </c>
      <c r="Y29" s="315">
        <f>'FICHE CONSOMMATION'!U19</f>
        <v>0</v>
      </c>
      <c r="Z29" s="315">
        <f>VLOOKUP(X29,Références!$O:$P,2,0)</f>
        <v>0</v>
      </c>
      <c r="AA29" s="316">
        <f>SUM(Z29:Z40)</f>
        <v>0</v>
      </c>
    </row>
    <row r="30" spans="1:27" ht="9.9499999999999993" customHeight="1">
      <c r="A30" s="317"/>
      <c r="B30" s="13">
        <f>'FICHE CONSOMMATION'!C20</f>
        <v>0</v>
      </c>
      <c r="C30" s="13" t="str">
        <f>'FICHE CONSOMMATION'!D20</f>
        <v xml:space="preserve"> </v>
      </c>
      <c r="D30" s="13">
        <f>VLOOKUP(C30,Références!$B:$C,2,0)</f>
        <v>0</v>
      </c>
      <c r="E30" s="143">
        <f t="shared" si="0"/>
        <v>0</v>
      </c>
      <c r="F30" s="319"/>
      <c r="G30" s="126"/>
      <c r="H30" s="318"/>
      <c r="I30" s="16">
        <f>'FICHE CONSOMMATION'!L20</f>
        <v>0</v>
      </c>
      <c r="J30" s="16" t="str">
        <f>'FICHE CONSOMMATION'!M20</f>
        <v xml:space="preserve"> </v>
      </c>
      <c r="K30" s="16">
        <f>VLOOKUP(J30,Références!$F:$G,2,0)</f>
        <v>0</v>
      </c>
      <c r="L30" s="16">
        <f t="shared" si="1"/>
        <v>0</v>
      </c>
      <c r="M30" s="315"/>
      <c r="N30" s="126"/>
      <c r="O30" s="318"/>
      <c r="P30" s="315"/>
      <c r="Q30" s="315"/>
      <c r="R30" s="315"/>
      <c r="S30" s="315"/>
      <c r="T30" s="315"/>
      <c r="U30" s="316"/>
      <c r="V30" s="126"/>
      <c r="W30" s="318"/>
      <c r="X30" s="315"/>
      <c r="Y30" s="315"/>
      <c r="Z30" s="315"/>
      <c r="AA30" s="316"/>
    </row>
    <row r="31" spans="1:27" ht="9.9499999999999993" customHeight="1">
      <c r="A31" s="317"/>
      <c r="B31" s="13">
        <f>'FICHE CONSOMMATION'!C21</f>
        <v>0</v>
      </c>
      <c r="C31" s="13" t="str">
        <f>'FICHE CONSOMMATION'!D21</f>
        <v xml:space="preserve"> </v>
      </c>
      <c r="D31" s="13">
        <f>VLOOKUP(C31,Références!$B:$C,2,0)</f>
        <v>0</v>
      </c>
      <c r="E31" s="143">
        <f t="shared" si="0"/>
        <v>0</v>
      </c>
      <c r="F31" s="319"/>
      <c r="G31" s="126"/>
      <c r="H31" s="318"/>
      <c r="I31" s="16">
        <f>'FICHE CONSOMMATION'!L21</f>
        <v>0</v>
      </c>
      <c r="J31" s="16" t="str">
        <f>'FICHE CONSOMMATION'!M21</f>
        <v xml:space="preserve"> </v>
      </c>
      <c r="K31" s="16">
        <f>VLOOKUP(J31,Références!$F:$G,2,0)</f>
        <v>0</v>
      </c>
      <c r="L31" s="16">
        <f t="shared" si="1"/>
        <v>0</v>
      </c>
      <c r="M31" s="315"/>
      <c r="N31" s="126"/>
      <c r="O31" s="318"/>
      <c r="P31" s="315">
        <f>'FICHE CONSOMMATION'!P20</f>
        <v>0</v>
      </c>
      <c r="Q31" s="315" t="str">
        <f>'FICHE CONSOMMATION'!Q20</f>
        <v xml:space="preserve"> </v>
      </c>
      <c r="R31" s="315">
        <f>'FICHE CONSOMMATION'!R20</f>
        <v>0</v>
      </c>
      <c r="S31" s="315">
        <f>VLOOKUP(Q31,Références!$J:$K,2,0)</f>
        <v>0</v>
      </c>
      <c r="T31" s="315">
        <f>SUM(P31*S31)</f>
        <v>0</v>
      </c>
      <c r="U31" s="316"/>
      <c r="V31" s="126"/>
      <c r="W31" s="318"/>
      <c r="X31" s="315" t="str">
        <f>'FICHE CONSOMMATION'!T20</f>
        <v xml:space="preserve"> </v>
      </c>
      <c r="Y31" s="315">
        <f>'FICHE CONSOMMATION'!U20</f>
        <v>0</v>
      </c>
      <c r="Z31" s="315">
        <f>VLOOKUP(X31,Références!$O:$P,2,0)</f>
        <v>0</v>
      </c>
      <c r="AA31" s="316"/>
    </row>
    <row r="32" spans="1:27" ht="9.9499999999999993" customHeight="1">
      <c r="A32" s="317"/>
      <c r="B32" s="13">
        <f>'FICHE CONSOMMATION'!C22</f>
        <v>0</v>
      </c>
      <c r="C32" s="13" t="str">
        <f>'FICHE CONSOMMATION'!D22</f>
        <v xml:space="preserve"> </v>
      </c>
      <c r="D32" s="13">
        <f>VLOOKUP(C32,Références!$B:$C,2,0)</f>
        <v>0</v>
      </c>
      <c r="E32" s="143">
        <f t="shared" si="0"/>
        <v>0</v>
      </c>
      <c r="F32" s="319"/>
      <c r="G32" s="126"/>
      <c r="H32" s="318"/>
      <c r="I32" s="16">
        <f>'FICHE CONSOMMATION'!L22</f>
        <v>0</v>
      </c>
      <c r="J32" s="16" t="str">
        <f>'FICHE CONSOMMATION'!M22</f>
        <v xml:space="preserve"> </v>
      </c>
      <c r="K32" s="16">
        <f>VLOOKUP(J32,Références!$F:$G,2,0)</f>
        <v>0</v>
      </c>
      <c r="L32" s="16">
        <f t="shared" si="1"/>
        <v>0</v>
      </c>
      <c r="M32" s="315"/>
      <c r="N32" s="126"/>
      <c r="O32" s="318"/>
      <c r="P32" s="315"/>
      <c r="Q32" s="315"/>
      <c r="R32" s="315"/>
      <c r="S32" s="315"/>
      <c r="T32" s="315"/>
      <c r="U32" s="316"/>
      <c r="V32" s="126"/>
      <c r="W32" s="318"/>
      <c r="X32" s="315"/>
      <c r="Y32" s="315"/>
      <c r="Z32" s="315"/>
      <c r="AA32" s="316"/>
    </row>
    <row r="33" spans="1:27" ht="9.9499999999999993" customHeight="1">
      <c r="A33" s="317"/>
      <c r="B33" s="13">
        <f>'FICHE CONSOMMATION'!C23</f>
        <v>0</v>
      </c>
      <c r="C33" s="13" t="str">
        <f>'FICHE CONSOMMATION'!D23</f>
        <v xml:space="preserve"> </v>
      </c>
      <c r="D33" s="13">
        <f>VLOOKUP(C33,Références!$B:$C,2,0)</f>
        <v>0</v>
      </c>
      <c r="E33" s="143">
        <f t="shared" si="0"/>
        <v>0</v>
      </c>
      <c r="F33" s="319"/>
      <c r="G33" s="126"/>
      <c r="H33" s="318"/>
      <c r="I33" s="16">
        <f>'FICHE CONSOMMATION'!L23</f>
        <v>0</v>
      </c>
      <c r="J33" s="16" t="str">
        <f>'FICHE CONSOMMATION'!M23</f>
        <v xml:space="preserve"> </v>
      </c>
      <c r="K33" s="16">
        <f>VLOOKUP(J33,Références!$F:$G,2,0)</f>
        <v>0</v>
      </c>
      <c r="L33" s="16">
        <f t="shared" si="1"/>
        <v>0</v>
      </c>
      <c r="M33" s="315"/>
      <c r="N33" s="126"/>
      <c r="O33" s="318"/>
      <c r="P33" s="315">
        <f>'FICHE CONSOMMATION'!P21</f>
        <v>0</v>
      </c>
      <c r="Q33" s="315" t="str">
        <f>'FICHE CONSOMMATION'!Q21</f>
        <v xml:space="preserve"> </v>
      </c>
      <c r="R33" s="315">
        <f>'FICHE CONSOMMATION'!R27</f>
        <v>0</v>
      </c>
      <c r="S33" s="315">
        <f>VLOOKUP(Q33,Références!$J:$K,2,0)</f>
        <v>0</v>
      </c>
      <c r="T33" s="315">
        <f>SUM(P33*S33)</f>
        <v>0</v>
      </c>
      <c r="U33" s="316"/>
      <c r="V33" s="126"/>
      <c r="W33" s="318"/>
      <c r="X33" s="315" t="str">
        <f>'FICHE CONSOMMATION'!T21</f>
        <v xml:space="preserve"> </v>
      </c>
      <c r="Y33" s="315">
        <f>'FICHE CONSOMMATION'!U21</f>
        <v>0</v>
      </c>
      <c r="Z33" s="315">
        <f>VLOOKUP(X33,Références!$O:$P,2,0)</f>
        <v>0</v>
      </c>
      <c r="AA33" s="316"/>
    </row>
    <row r="34" spans="1:27" ht="9.9499999999999993" customHeight="1">
      <c r="A34" s="317"/>
      <c r="B34" s="13">
        <f>'FICHE CONSOMMATION'!C24</f>
        <v>0</v>
      </c>
      <c r="C34" s="13" t="str">
        <f>'FICHE CONSOMMATION'!D24</f>
        <v xml:space="preserve"> </v>
      </c>
      <c r="D34" s="13">
        <f>VLOOKUP(C34,Références!$B:$C,2,0)</f>
        <v>0</v>
      </c>
      <c r="E34" s="143">
        <f t="shared" si="0"/>
        <v>0</v>
      </c>
      <c r="F34" s="319"/>
      <c r="G34" s="126"/>
      <c r="H34" s="318"/>
      <c r="I34" s="16">
        <f>'FICHE CONSOMMATION'!L24</f>
        <v>0</v>
      </c>
      <c r="J34" s="16" t="str">
        <f>'FICHE CONSOMMATION'!M24</f>
        <v xml:space="preserve"> </v>
      </c>
      <c r="K34" s="16">
        <f>VLOOKUP(J34,Références!$F:$G,2,0)</f>
        <v>0</v>
      </c>
      <c r="L34" s="16">
        <f t="shared" si="1"/>
        <v>0</v>
      </c>
      <c r="M34" s="315"/>
      <c r="N34" s="126"/>
      <c r="O34" s="318"/>
      <c r="P34" s="315"/>
      <c r="Q34" s="315"/>
      <c r="R34" s="315"/>
      <c r="S34" s="315"/>
      <c r="T34" s="315"/>
      <c r="U34" s="316"/>
      <c r="V34" s="126"/>
      <c r="W34" s="318"/>
      <c r="X34" s="315"/>
      <c r="Y34" s="315"/>
      <c r="Z34" s="315"/>
      <c r="AA34" s="316"/>
    </row>
    <row r="35" spans="1:27" ht="9.9499999999999993" customHeight="1">
      <c r="A35" s="317"/>
      <c r="B35" s="13">
        <f>'FICHE CONSOMMATION'!I19</f>
        <v>0</v>
      </c>
      <c r="C35" s="13" t="str">
        <f>'FICHE CONSOMMATION'!J19</f>
        <v xml:space="preserve"> </v>
      </c>
      <c r="D35" s="13">
        <f>VLOOKUP(C35,Références!$B:$C,2,0)</f>
        <v>0</v>
      </c>
      <c r="E35" s="143">
        <f t="shared" si="0"/>
        <v>0</v>
      </c>
      <c r="F35" s="319"/>
      <c r="G35" s="126"/>
      <c r="H35" s="318"/>
      <c r="I35" s="16">
        <f>'FICHE CONSOMMATION'!N19</f>
        <v>0</v>
      </c>
      <c r="J35" s="17" t="str">
        <f>'FICHE CONSOMMATION'!O19</f>
        <v xml:space="preserve"> </v>
      </c>
      <c r="K35" s="16">
        <f>VLOOKUP(J35,Références!$F:$G,2,0)</f>
        <v>0</v>
      </c>
      <c r="L35" s="16">
        <f t="shared" si="1"/>
        <v>0</v>
      </c>
      <c r="M35" s="315"/>
      <c r="N35" s="126"/>
      <c r="O35" s="318"/>
      <c r="P35" s="315">
        <f>'FICHE CONSOMMATION'!P22</f>
        <v>0</v>
      </c>
      <c r="Q35" s="315" t="str">
        <f>'FICHE CONSOMMATION'!Q22</f>
        <v xml:space="preserve"> </v>
      </c>
      <c r="R35" s="315">
        <f>'FICHE CONSOMMATION'!R28</f>
        <v>0</v>
      </c>
      <c r="S35" s="315">
        <f>VLOOKUP(Q35,Références!$J:$K,2,0)</f>
        <v>0</v>
      </c>
      <c r="T35" s="315">
        <f>SUM(P35*S35)</f>
        <v>0</v>
      </c>
      <c r="U35" s="316"/>
      <c r="V35" s="126"/>
      <c r="W35" s="318"/>
      <c r="X35" s="315" t="str">
        <f>'FICHE CONSOMMATION'!T22</f>
        <v xml:space="preserve"> </v>
      </c>
      <c r="Y35" s="315">
        <f>'FICHE CONSOMMATION'!U22</f>
        <v>0</v>
      </c>
      <c r="Z35" s="315">
        <f>VLOOKUP(X35,Références!$O:$P,2,0)</f>
        <v>0</v>
      </c>
      <c r="AA35" s="316"/>
    </row>
    <row r="36" spans="1:27" ht="9.9499999999999993" customHeight="1">
      <c r="A36" s="317"/>
      <c r="B36" s="13">
        <f>'FICHE CONSOMMATION'!I20</f>
        <v>0</v>
      </c>
      <c r="C36" s="13" t="str">
        <f>'FICHE CONSOMMATION'!J20</f>
        <v xml:space="preserve"> </v>
      </c>
      <c r="D36" s="13">
        <f>VLOOKUP(C36,Références!$B:$C,2,0)</f>
        <v>0</v>
      </c>
      <c r="E36" s="143">
        <f t="shared" si="0"/>
        <v>0</v>
      </c>
      <c r="F36" s="319"/>
      <c r="G36" s="126"/>
      <c r="H36" s="318"/>
      <c r="I36" s="16">
        <f>'FICHE CONSOMMATION'!N20</f>
        <v>0</v>
      </c>
      <c r="J36" s="17" t="str">
        <f>'FICHE CONSOMMATION'!O20</f>
        <v xml:space="preserve"> </v>
      </c>
      <c r="K36" s="16">
        <f>VLOOKUP(J36,Références!$F:$G,2,0)</f>
        <v>0</v>
      </c>
      <c r="L36" s="16">
        <f t="shared" si="1"/>
        <v>0</v>
      </c>
      <c r="M36" s="315"/>
      <c r="N36" s="126"/>
      <c r="O36" s="318"/>
      <c r="P36" s="315"/>
      <c r="Q36" s="315"/>
      <c r="R36" s="315"/>
      <c r="S36" s="315"/>
      <c r="T36" s="315"/>
      <c r="U36" s="316"/>
      <c r="V36" s="126"/>
      <c r="W36" s="318"/>
      <c r="X36" s="315"/>
      <c r="Y36" s="315"/>
      <c r="Z36" s="315"/>
      <c r="AA36" s="316"/>
    </row>
    <row r="37" spans="1:27" ht="9.9499999999999993" customHeight="1">
      <c r="A37" s="317"/>
      <c r="B37" s="13">
        <f>'FICHE CONSOMMATION'!I21</f>
        <v>0</v>
      </c>
      <c r="C37" s="13" t="str">
        <f>'FICHE CONSOMMATION'!J21</f>
        <v xml:space="preserve"> </v>
      </c>
      <c r="D37" s="13">
        <f>VLOOKUP(C37,Références!$B:$C,2,0)</f>
        <v>0</v>
      </c>
      <c r="E37" s="143">
        <f t="shared" si="0"/>
        <v>0</v>
      </c>
      <c r="F37" s="319"/>
      <c r="G37" s="126"/>
      <c r="H37" s="318"/>
      <c r="I37" s="16">
        <f>'FICHE CONSOMMATION'!N21</f>
        <v>0</v>
      </c>
      <c r="J37" s="17" t="str">
        <f>'FICHE CONSOMMATION'!O21</f>
        <v xml:space="preserve"> </v>
      </c>
      <c r="K37" s="16">
        <f>VLOOKUP(J37,Références!$F:$G,2,0)</f>
        <v>0</v>
      </c>
      <c r="L37" s="16">
        <f t="shared" si="1"/>
        <v>0</v>
      </c>
      <c r="M37" s="315"/>
      <c r="N37" s="126"/>
      <c r="O37" s="318"/>
      <c r="P37" s="315">
        <f>'FICHE CONSOMMATION'!P23</f>
        <v>0</v>
      </c>
      <c r="Q37" s="315" t="str">
        <f>'FICHE CONSOMMATION'!Q23</f>
        <v xml:space="preserve"> </v>
      </c>
      <c r="R37" s="315">
        <f>'FICHE CONSOMMATION'!R29</f>
        <v>0</v>
      </c>
      <c r="S37" s="315">
        <f>VLOOKUP(Q37,Références!$J:$K,2,0)</f>
        <v>0</v>
      </c>
      <c r="T37" s="315">
        <f>SUM(P37*S37)</f>
        <v>0</v>
      </c>
      <c r="U37" s="316"/>
      <c r="V37" s="126"/>
      <c r="W37" s="318"/>
      <c r="X37" s="315" t="str">
        <f>'FICHE CONSOMMATION'!T23</f>
        <v xml:space="preserve"> </v>
      </c>
      <c r="Y37" s="315">
        <f>'FICHE CONSOMMATION'!U23</f>
        <v>0</v>
      </c>
      <c r="Z37" s="315">
        <f>VLOOKUP(X37,Références!$O:$P,2,0)</f>
        <v>0</v>
      </c>
      <c r="AA37" s="316"/>
    </row>
    <row r="38" spans="1:27" ht="9.9499999999999993" customHeight="1">
      <c r="A38" s="317"/>
      <c r="B38" s="13">
        <f>'FICHE CONSOMMATION'!I22</f>
        <v>0</v>
      </c>
      <c r="C38" s="13" t="str">
        <f>'FICHE CONSOMMATION'!J22</f>
        <v xml:space="preserve"> </v>
      </c>
      <c r="D38" s="13">
        <f>VLOOKUP(C38,Références!$B:$C,2,0)</f>
        <v>0</v>
      </c>
      <c r="E38" s="143">
        <f t="shared" si="0"/>
        <v>0</v>
      </c>
      <c r="F38" s="319"/>
      <c r="G38" s="126"/>
      <c r="H38" s="318"/>
      <c r="I38" s="16">
        <f>'FICHE CONSOMMATION'!N22</f>
        <v>0</v>
      </c>
      <c r="J38" s="17" t="str">
        <f>'FICHE CONSOMMATION'!O22</f>
        <v xml:space="preserve"> </v>
      </c>
      <c r="K38" s="16">
        <f>VLOOKUP(J38,Références!$F:$G,2,0)</f>
        <v>0</v>
      </c>
      <c r="L38" s="16">
        <f t="shared" si="1"/>
        <v>0</v>
      </c>
      <c r="M38" s="315"/>
      <c r="N38" s="126"/>
      <c r="O38" s="318"/>
      <c r="P38" s="315"/>
      <c r="Q38" s="315"/>
      <c r="R38" s="315"/>
      <c r="S38" s="315"/>
      <c r="T38" s="315"/>
      <c r="U38" s="316"/>
      <c r="V38" s="126"/>
      <c r="W38" s="318"/>
      <c r="X38" s="315"/>
      <c r="Y38" s="315"/>
      <c r="Z38" s="315"/>
      <c r="AA38" s="316"/>
    </row>
    <row r="39" spans="1:27" ht="9.9499999999999993" customHeight="1">
      <c r="A39" s="317"/>
      <c r="B39" s="13">
        <f>'FICHE CONSOMMATION'!I23</f>
        <v>0</v>
      </c>
      <c r="C39" s="13" t="str">
        <f>'FICHE CONSOMMATION'!J23</f>
        <v xml:space="preserve"> </v>
      </c>
      <c r="D39" s="13">
        <f>VLOOKUP(C39,Références!$B:$C,2,0)</f>
        <v>0</v>
      </c>
      <c r="E39" s="143">
        <f t="shared" si="0"/>
        <v>0</v>
      </c>
      <c r="F39" s="319"/>
      <c r="G39" s="126"/>
      <c r="H39" s="318"/>
      <c r="I39" s="16">
        <f>'FICHE CONSOMMATION'!N23</f>
        <v>0</v>
      </c>
      <c r="J39" s="17" t="str">
        <f>'FICHE CONSOMMATION'!O23</f>
        <v xml:space="preserve"> </v>
      </c>
      <c r="K39" s="16">
        <f>VLOOKUP(J39,Références!$F:$G,2,0)</f>
        <v>0</v>
      </c>
      <c r="L39" s="16">
        <f t="shared" si="1"/>
        <v>0</v>
      </c>
      <c r="M39" s="315"/>
      <c r="N39" s="126"/>
      <c r="O39" s="318"/>
      <c r="P39" s="315">
        <f>'FICHE CONSOMMATION'!P24</f>
        <v>0</v>
      </c>
      <c r="Q39" s="315" t="str">
        <f>'FICHE CONSOMMATION'!Q24</f>
        <v xml:space="preserve"> </v>
      </c>
      <c r="R39" s="315"/>
      <c r="S39" s="315">
        <f>VLOOKUP(Q39,Références!$J:$K,2,0)</f>
        <v>0</v>
      </c>
      <c r="T39" s="315">
        <f>SUM(P39*S39)</f>
        <v>0</v>
      </c>
      <c r="U39" s="316"/>
      <c r="V39" s="126"/>
      <c r="W39" s="318"/>
      <c r="X39" s="315" t="str">
        <f>'FICHE CONSOMMATION'!T24</f>
        <v xml:space="preserve"> </v>
      </c>
      <c r="Y39" s="315">
        <f>'FICHE CONSOMMATION'!U24</f>
        <v>0</v>
      </c>
      <c r="Z39" s="315">
        <f>VLOOKUP(X39,Références!$O:$P,2,0)</f>
        <v>0</v>
      </c>
      <c r="AA39" s="316"/>
    </row>
    <row r="40" spans="1:27" ht="9.9499999999999993" customHeight="1">
      <c r="A40" s="317"/>
      <c r="B40" s="13">
        <f>'FICHE CONSOMMATION'!I24</f>
        <v>0</v>
      </c>
      <c r="C40" s="13" t="str">
        <f>'FICHE CONSOMMATION'!J24</f>
        <v xml:space="preserve"> </v>
      </c>
      <c r="D40" s="13">
        <f>VLOOKUP(C40,Références!$B:$C,2,0)</f>
        <v>0</v>
      </c>
      <c r="E40" s="143">
        <f t="shared" si="0"/>
        <v>0</v>
      </c>
      <c r="F40" s="319"/>
      <c r="G40" s="126"/>
      <c r="H40" s="318"/>
      <c r="I40" s="16">
        <f>'FICHE CONSOMMATION'!N24</f>
        <v>0</v>
      </c>
      <c r="J40" s="17" t="str">
        <f>'FICHE CONSOMMATION'!O24</f>
        <v xml:space="preserve"> </v>
      </c>
      <c r="K40" s="16">
        <f>VLOOKUP(J40,Références!$F:$G,2,0)</f>
        <v>0</v>
      </c>
      <c r="L40" s="16">
        <f t="shared" si="1"/>
        <v>0</v>
      </c>
      <c r="M40" s="315"/>
      <c r="N40" s="126"/>
      <c r="O40" s="318"/>
      <c r="P40" s="315"/>
      <c r="Q40" s="315"/>
      <c r="R40" s="315"/>
      <c r="S40" s="315"/>
      <c r="T40" s="315"/>
      <c r="U40" s="316"/>
      <c r="V40" s="126"/>
      <c r="W40" s="318"/>
      <c r="X40" s="315"/>
      <c r="Y40" s="315"/>
      <c r="Z40" s="315"/>
      <c r="AA40" s="316"/>
    </row>
    <row r="41" spans="1:27" ht="9.9499999999999993" customHeight="1">
      <c r="A41" s="317">
        <f>'FICHE CONSOMMATION'!A25</f>
        <v>31</v>
      </c>
      <c r="B41" s="13">
        <f>'FICHE CONSOMMATION'!C25</f>
        <v>0</v>
      </c>
      <c r="C41" s="13" t="str">
        <f>'FICHE CONSOMMATION'!D25</f>
        <v xml:space="preserve"> </v>
      </c>
      <c r="D41" s="13">
        <f>VLOOKUP(C41,Références!$B:$C,2,0)</f>
        <v>0</v>
      </c>
      <c r="E41" s="143">
        <f t="shared" si="0"/>
        <v>0</v>
      </c>
      <c r="F41" s="319">
        <f>SUM(E41:E52)</f>
        <v>0</v>
      </c>
      <c r="G41" s="126"/>
      <c r="H41" s="317">
        <f t="shared" ref="H41" si="8">A41</f>
        <v>31</v>
      </c>
      <c r="I41" s="16">
        <f>'FICHE CONSOMMATION'!L25</f>
        <v>0</v>
      </c>
      <c r="J41" s="16" t="str">
        <f>'FICHE CONSOMMATION'!M25</f>
        <v xml:space="preserve"> </v>
      </c>
      <c r="K41" s="16">
        <f>VLOOKUP(J41,Références!$F:$G,2,0)</f>
        <v>0</v>
      </c>
      <c r="L41" s="16">
        <f t="shared" si="1"/>
        <v>0</v>
      </c>
      <c r="M41" s="315">
        <f>SUM(L41:L52)</f>
        <v>0</v>
      </c>
      <c r="N41" s="126"/>
      <c r="O41" s="317">
        <f t="shared" ref="O41" si="9">H41</f>
        <v>31</v>
      </c>
      <c r="P41" s="315">
        <f>'FICHE CONSOMMATION'!P25</f>
        <v>0</v>
      </c>
      <c r="Q41" s="315" t="str">
        <f>'FICHE CONSOMMATION'!Q25</f>
        <v xml:space="preserve"> </v>
      </c>
      <c r="R41" s="315">
        <f>'FICHE CONSOMMATION'!R25</f>
        <v>0</v>
      </c>
      <c r="S41" s="315">
        <f>VLOOKUP(Q41,Références!$J:$K,2,0)</f>
        <v>0</v>
      </c>
      <c r="T41" s="315">
        <f>SUM(P41*S41)</f>
        <v>0</v>
      </c>
      <c r="U41" s="316">
        <f>SUM(T41:T52)</f>
        <v>0</v>
      </c>
      <c r="V41" s="126"/>
      <c r="W41" s="317">
        <f t="shared" ref="W41" si="10">O41</f>
        <v>31</v>
      </c>
      <c r="X41" s="315" t="str">
        <f>'FICHE CONSOMMATION'!T25</f>
        <v xml:space="preserve"> </v>
      </c>
      <c r="Y41" s="315">
        <f>'FICHE CONSOMMATION'!U25</f>
        <v>0</v>
      </c>
      <c r="Z41" s="315">
        <f>VLOOKUP(X41,Références!$O:$P,2,0)</f>
        <v>0</v>
      </c>
      <c r="AA41" s="316">
        <f>SUM(Z41:Z52)</f>
        <v>0</v>
      </c>
    </row>
    <row r="42" spans="1:27" ht="9.9499999999999993" customHeight="1">
      <c r="A42" s="317"/>
      <c r="B42" s="13">
        <f>'FICHE CONSOMMATION'!C26</f>
        <v>0</v>
      </c>
      <c r="C42" s="13" t="str">
        <f>'FICHE CONSOMMATION'!D26</f>
        <v xml:space="preserve"> </v>
      </c>
      <c r="D42" s="13">
        <f>VLOOKUP(C42,Références!$B:$C,2,0)</f>
        <v>0</v>
      </c>
      <c r="E42" s="143">
        <f t="shared" si="0"/>
        <v>0</v>
      </c>
      <c r="F42" s="319"/>
      <c r="G42" s="126"/>
      <c r="H42" s="318"/>
      <c r="I42" s="16">
        <f>'FICHE CONSOMMATION'!L26</f>
        <v>0</v>
      </c>
      <c r="J42" s="16" t="str">
        <f>'FICHE CONSOMMATION'!M26</f>
        <v xml:space="preserve"> </v>
      </c>
      <c r="K42" s="16">
        <f>VLOOKUP(J42,Références!$F:$G,2,0)</f>
        <v>0</v>
      </c>
      <c r="L42" s="16">
        <f t="shared" si="1"/>
        <v>0</v>
      </c>
      <c r="M42" s="315"/>
      <c r="N42" s="126"/>
      <c r="O42" s="318"/>
      <c r="P42" s="315"/>
      <c r="Q42" s="315"/>
      <c r="R42" s="315"/>
      <c r="S42" s="315"/>
      <c r="T42" s="315"/>
      <c r="U42" s="316"/>
      <c r="V42" s="126"/>
      <c r="W42" s="318"/>
      <c r="X42" s="315"/>
      <c r="Y42" s="315"/>
      <c r="Z42" s="315"/>
      <c r="AA42" s="316"/>
    </row>
    <row r="43" spans="1:27" ht="9.9499999999999993" customHeight="1">
      <c r="A43" s="317"/>
      <c r="B43" s="13">
        <f>'FICHE CONSOMMATION'!C27</f>
        <v>0</v>
      </c>
      <c r="C43" s="13" t="str">
        <f>'FICHE CONSOMMATION'!D27</f>
        <v xml:space="preserve"> </v>
      </c>
      <c r="D43" s="13">
        <f>VLOOKUP(C43,Références!$B:$C,2,0)</f>
        <v>0</v>
      </c>
      <c r="E43" s="143">
        <f t="shared" si="0"/>
        <v>0</v>
      </c>
      <c r="F43" s="319"/>
      <c r="G43" s="126"/>
      <c r="H43" s="318"/>
      <c r="I43" s="16">
        <f>'FICHE CONSOMMATION'!L27</f>
        <v>0</v>
      </c>
      <c r="J43" s="16" t="str">
        <f>'FICHE CONSOMMATION'!M27</f>
        <v xml:space="preserve"> </v>
      </c>
      <c r="K43" s="16">
        <f>VLOOKUP(J43,Références!$F:$G,2,0)</f>
        <v>0</v>
      </c>
      <c r="L43" s="16">
        <f t="shared" si="1"/>
        <v>0</v>
      </c>
      <c r="M43" s="315"/>
      <c r="N43" s="126"/>
      <c r="O43" s="318"/>
      <c r="P43" s="315">
        <f>'FICHE CONSOMMATION'!P26</f>
        <v>0</v>
      </c>
      <c r="Q43" s="315" t="str">
        <f>'FICHE CONSOMMATION'!Q26</f>
        <v xml:space="preserve"> </v>
      </c>
      <c r="R43" s="315">
        <f>'FICHE CONSOMMATION'!R26</f>
        <v>0</v>
      </c>
      <c r="S43" s="315">
        <f>VLOOKUP(Q43,Références!$J:$K,2,0)</f>
        <v>0</v>
      </c>
      <c r="T43" s="315">
        <f>SUM(P43*S43)</f>
        <v>0</v>
      </c>
      <c r="U43" s="316"/>
      <c r="V43" s="126"/>
      <c r="W43" s="318"/>
      <c r="X43" s="315" t="str">
        <f>'FICHE CONSOMMATION'!T26</f>
        <v xml:space="preserve"> </v>
      </c>
      <c r="Y43" s="315">
        <f>'FICHE CONSOMMATION'!U26</f>
        <v>0</v>
      </c>
      <c r="Z43" s="315">
        <f>VLOOKUP(X43,Références!$O:$P,2,0)</f>
        <v>0</v>
      </c>
      <c r="AA43" s="316"/>
    </row>
    <row r="44" spans="1:27" ht="9.9499999999999993" customHeight="1">
      <c r="A44" s="317"/>
      <c r="B44" s="13">
        <f>'FICHE CONSOMMATION'!C28</f>
        <v>0</v>
      </c>
      <c r="C44" s="13" t="str">
        <f>'FICHE CONSOMMATION'!D28</f>
        <v xml:space="preserve"> </v>
      </c>
      <c r="D44" s="13">
        <f>VLOOKUP(C44,Références!$B:$C,2,0)</f>
        <v>0</v>
      </c>
      <c r="E44" s="143">
        <f t="shared" si="0"/>
        <v>0</v>
      </c>
      <c r="F44" s="319"/>
      <c r="G44" s="126"/>
      <c r="H44" s="318"/>
      <c r="I44" s="16">
        <f>'FICHE CONSOMMATION'!L28</f>
        <v>0</v>
      </c>
      <c r="J44" s="16" t="str">
        <f>'FICHE CONSOMMATION'!M28</f>
        <v xml:space="preserve"> </v>
      </c>
      <c r="K44" s="16">
        <f>VLOOKUP(J44,Références!$F:$G,2,0)</f>
        <v>0</v>
      </c>
      <c r="L44" s="16">
        <f t="shared" si="1"/>
        <v>0</v>
      </c>
      <c r="M44" s="315"/>
      <c r="N44" s="126"/>
      <c r="O44" s="318"/>
      <c r="P44" s="315"/>
      <c r="Q44" s="315"/>
      <c r="R44" s="315"/>
      <c r="S44" s="315"/>
      <c r="T44" s="315"/>
      <c r="U44" s="316"/>
      <c r="V44" s="126"/>
      <c r="W44" s="318"/>
      <c r="X44" s="315"/>
      <c r="Y44" s="315"/>
      <c r="Z44" s="315"/>
      <c r="AA44" s="316"/>
    </row>
    <row r="45" spans="1:27" ht="9.9499999999999993" customHeight="1">
      <c r="A45" s="317"/>
      <c r="B45" s="13">
        <f>'FICHE CONSOMMATION'!C29</f>
        <v>0</v>
      </c>
      <c r="C45" s="13" t="str">
        <f>'FICHE CONSOMMATION'!D29</f>
        <v xml:space="preserve"> </v>
      </c>
      <c r="D45" s="13">
        <f>VLOOKUP(C45,Références!$B:$C,2,0)</f>
        <v>0</v>
      </c>
      <c r="E45" s="143">
        <f t="shared" si="0"/>
        <v>0</v>
      </c>
      <c r="F45" s="319"/>
      <c r="G45" s="126"/>
      <c r="H45" s="318"/>
      <c r="I45" s="16">
        <f>'FICHE CONSOMMATION'!L29</f>
        <v>0</v>
      </c>
      <c r="J45" s="16" t="str">
        <f>'FICHE CONSOMMATION'!M29</f>
        <v xml:space="preserve"> </v>
      </c>
      <c r="K45" s="16">
        <f>VLOOKUP(J45,Références!$F:$G,2,0)</f>
        <v>0</v>
      </c>
      <c r="L45" s="16">
        <f t="shared" si="1"/>
        <v>0</v>
      </c>
      <c r="M45" s="315"/>
      <c r="N45" s="126"/>
      <c r="O45" s="318"/>
      <c r="P45" s="315">
        <f>'FICHE CONSOMMATION'!P27</f>
        <v>0</v>
      </c>
      <c r="Q45" s="315" t="str">
        <f>'FICHE CONSOMMATION'!Q27</f>
        <v xml:space="preserve"> </v>
      </c>
      <c r="R45" s="315">
        <f>'FICHE CONSOMMATION'!R27</f>
        <v>0</v>
      </c>
      <c r="S45" s="315">
        <f>VLOOKUP(Q45,Références!$J:$K,2,0)</f>
        <v>0</v>
      </c>
      <c r="T45" s="315">
        <f>SUM(P45*S45)</f>
        <v>0</v>
      </c>
      <c r="U45" s="316"/>
      <c r="V45" s="126"/>
      <c r="W45" s="318"/>
      <c r="X45" s="315" t="str">
        <f>'FICHE CONSOMMATION'!T27</f>
        <v xml:space="preserve"> </v>
      </c>
      <c r="Y45" s="315">
        <f>'FICHE CONSOMMATION'!U27</f>
        <v>0</v>
      </c>
      <c r="Z45" s="315">
        <f>VLOOKUP(X45,Références!$O:$P,2,0)</f>
        <v>0</v>
      </c>
      <c r="AA45" s="316"/>
    </row>
    <row r="46" spans="1:27" ht="9.9499999999999993" customHeight="1">
      <c r="A46" s="317"/>
      <c r="B46" s="13">
        <f>'FICHE CONSOMMATION'!C30</f>
        <v>0</v>
      </c>
      <c r="C46" s="13" t="str">
        <f>'FICHE CONSOMMATION'!D30</f>
        <v xml:space="preserve"> </v>
      </c>
      <c r="D46" s="13">
        <f>VLOOKUP(C46,Références!$B:$C,2,0)</f>
        <v>0</v>
      </c>
      <c r="E46" s="143">
        <f t="shared" si="0"/>
        <v>0</v>
      </c>
      <c r="F46" s="319"/>
      <c r="G46" s="126"/>
      <c r="H46" s="318"/>
      <c r="I46" s="16">
        <f>'FICHE CONSOMMATION'!L30</f>
        <v>0</v>
      </c>
      <c r="J46" s="16" t="str">
        <f>'FICHE CONSOMMATION'!M30</f>
        <v xml:space="preserve"> </v>
      </c>
      <c r="K46" s="16">
        <f>VLOOKUP(J46,Références!$F:$G,2,0)</f>
        <v>0</v>
      </c>
      <c r="L46" s="16">
        <f t="shared" si="1"/>
        <v>0</v>
      </c>
      <c r="M46" s="315"/>
      <c r="N46" s="126"/>
      <c r="O46" s="318"/>
      <c r="P46" s="315"/>
      <c r="Q46" s="315"/>
      <c r="R46" s="315"/>
      <c r="S46" s="315"/>
      <c r="T46" s="315"/>
      <c r="U46" s="316"/>
      <c r="V46" s="126"/>
      <c r="W46" s="318"/>
      <c r="X46" s="315"/>
      <c r="Y46" s="315"/>
      <c r="Z46" s="315"/>
      <c r="AA46" s="316"/>
    </row>
    <row r="47" spans="1:27" ht="9.9499999999999993" customHeight="1">
      <c r="A47" s="317"/>
      <c r="B47" s="13">
        <f>'FICHE CONSOMMATION'!I25</f>
        <v>0</v>
      </c>
      <c r="C47" s="13" t="str">
        <f>'FICHE CONSOMMATION'!J25</f>
        <v xml:space="preserve"> </v>
      </c>
      <c r="D47" s="13">
        <f>VLOOKUP(C47,Références!$B:$C,2,0)</f>
        <v>0</v>
      </c>
      <c r="E47" s="143">
        <f t="shared" si="0"/>
        <v>0</v>
      </c>
      <c r="F47" s="319"/>
      <c r="G47" s="126"/>
      <c r="H47" s="318"/>
      <c r="I47" s="16">
        <f>'FICHE CONSOMMATION'!N25</f>
        <v>0</v>
      </c>
      <c r="J47" s="17" t="str">
        <f>'FICHE CONSOMMATION'!O25</f>
        <v xml:space="preserve"> </v>
      </c>
      <c r="K47" s="16">
        <f>VLOOKUP(J47,Références!$F:$G,2,0)</f>
        <v>0</v>
      </c>
      <c r="L47" s="16">
        <f t="shared" si="1"/>
        <v>0</v>
      </c>
      <c r="M47" s="315"/>
      <c r="N47" s="126"/>
      <c r="O47" s="318"/>
      <c r="P47" s="315">
        <f>'FICHE CONSOMMATION'!P28</f>
        <v>0</v>
      </c>
      <c r="Q47" s="315" t="str">
        <f>'FICHE CONSOMMATION'!Q28</f>
        <v xml:space="preserve"> </v>
      </c>
      <c r="R47" s="315">
        <f>'FICHE CONSOMMATION'!R28</f>
        <v>0</v>
      </c>
      <c r="S47" s="315">
        <f>VLOOKUP(Q47,Références!$J:$K,2,0)</f>
        <v>0</v>
      </c>
      <c r="T47" s="315">
        <f>SUM(P47*S47)</f>
        <v>0</v>
      </c>
      <c r="U47" s="316"/>
      <c r="V47" s="126"/>
      <c r="W47" s="318"/>
      <c r="X47" s="315" t="str">
        <f>'FICHE CONSOMMATION'!T28</f>
        <v xml:space="preserve"> </v>
      </c>
      <c r="Y47" s="315">
        <f>'FICHE CONSOMMATION'!U28</f>
        <v>0</v>
      </c>
      <c r="Z47" s="315">
        <f>VLOOKUP(X47,Références!$O:$P,2,0)</f>
        <v>0</v>
      </c>
      <c r="AA47" s="316"/>
    </row>
    <row r="48" spans="1:27" ht="9.9499999999999993" customHeight="1">
      <c r="A48" s="317"/>
      <c r="B48" s="13">
        <f>'FICHE CONSOMMATION'!I26</f>
        <v>0</v>
      </c>
      <c r="C48" s="13" t="str">
        <f>'FICHE CONSOMMATION'!J26</f>
        <v xml:space="preserve"> </v>
      </c>
      <c r="D48" s="13">
        <f>VLOOKUP(C48,Références!$B:$C,2,0)</f>
        <v>0</v>
      </c>
      <c r="E48" s="143">
        <f t="shared" si="0"/>
        <v>0</v>
      </c>
      <c r="F48" s="319"/>
      <c r="G48" s="126"/>
      <c r="H48" s="318"/>
      <c r="I48" s="16">
        <f>'FICHE CONSOMMATION'!N26</f>
        <v>0</v>
      </c>
      <c r="J48" s="17" t="str">
        <f>'FICHE CONSOMMATION'!O26</f>
        <v xml:space="preserve"> </v>
      </c>
      <c r="K48" s="16">
        <f>VLOOKUP(J48,Références!$F:$G,2,0)</f>
        <v>0</v>
      </c>
      <c r="L48" s="16">
        <f t="shared" si="1"/>
        <v>0</v>
      </c>
      <c r="M48" s="315"/>
      <c r="N48" s="126"/>
      <c r="O48" s="318"/>
      <c r="P48" s="315"/>
      <c r="Q48" s="315"/>
      <c r="R48" s="315"/>
      <c r="S48" s="315"/>
      <c r="T48" s="315"/>
      <c r="U48" s="316"/>
      <c r="V48" s="126"/>
      <c r="W48" s="318"/>
      <c r="X48" s="315"/>
      <c r="Y48" s="315"/>
      <c r="Z48" s="315"/>
      <c r="AA48" s="316"/>
    </row>
    <row r="49" spans="1:27" ht="9.9499999999999993" customHeight="1">
      <c r="A49" s="317"/>
      <c r="B49" s="13">
        <f>'FICHE CONSOMMATION'!I27</f>
        <v>0</v>
      </c>
      <c r="C49" s="13" t="str">
        <f>'FICHE CONSOMMATION'!J27</f>
        <v xml:space="preserve"> </v>
      </c>
      <c r="D49" s="13">
        <f>VLOOKUP(C49,Références!$B:$C,2,0)</f>
        <v>0</v>
      </c>
      <c r="E49" s="143">
        <f t="shared" si="0"/>
        <v>0</v>
      </c>
      <c r="F49" s="319"/>
      <c r="G49" s="126"/>
      <c r="H49" s="318"/>
      <c r="I49" s="16">
        <f>'FICHE CONSOMMATION'!N27</f>
        <v>0</v>
      </c>
      <c r="J49" s="17" t="str">
        <f>'FICHE CONSOMMATION'!O27</f>
        <v xml:space="preserve"> </v>
      </c>
      <c r="K49" s="16">
        <f>VLOOKUP(J49,Références!$F:$G,2,0)</f>
        <v>0</v>
      </c>
      <c r="L49" s="16">
        <f t="shared" si="1"/>
        <v>0</v>
      </c>
      <c r="M49" s="315"/>
      <c r="N49" s="126"/>
      <c r="O49" s="318"/>
      <c r="P49" s="315">
        <f>'FICHE CONSOMMATION'!P29</f>
        <v>0</v>
      </c>
      <c r="Q49" s="315" t="str">
        <f>'FICHE CONSOMMATION'!Q29</f>
        <v xml:space="preserve"> </v>
      </c>
      <c r="R49" s="315">
        <f>'FICHE CONSOMMATION'!R29</f>
        <v>0</v>
      </c>
      <c r="S49" s="315">
        <f>VLOOKUP(Q49,Références!$J:$K,2,0)</f>
        <v>0</v>
      </c>
      <c r="T49" s="315">
        <f>SUM(P49*S49)</f>
        <v>0</v>
      </c>
      <c r="U49" s="316"/>
      <c r="V49" s="126"/>
      <c r="W49" s="318"/>
      <c r="X49" s="315" t="str">
        <f>'FICHE CONSOMMATION'!T29</f>
        <v xml:space="preserve"> </v>
      </c>
      <c r="Y49" s="315">
        <f>'FICHE CONSOMMATION'!U29</f>
        <v>0</v>
      </c>
      <c r="Z49" s="315">
        <f>VLOOKUP(X49,Références!$O:$P,2,0)</f>
        <v>0</v>
      </c>
      <c r="AA49" s="316"/>
    </row>
    <row r="50" spans="1:27" ht="9.9499999999999993" customHeight="1">
      <c r="A50" s="317"/>
      <c r="B50" s="13">
        <f>'FICHE CONSOMMATION'!I28</f>
        <v>0</v>
      </c>
      <c r="C50" s="13" t="str">
        <f>'FICHE CONSOMMATION'!J28</f>
        <v xml:space="preserve"> </v>
      </c>
      <c r="D50" s="13">
        <f>VLOOKUP(C50,Références!$B:$C,2,0)</f>
        <v>0</v>
      </c>
      <c r="E50" s="143">
        <f t="shared" si="0"/>
        <v>0</v>
      </c>
      <c r="F50" s="319"/>
      <c r="G50" s="126"/>
      <c r="H50" s="318"/>
      <c r="I50" s="16">
        <f>'FICHE CONSOMMATION'!N28</f>
        <v>0</v>
      </c>
      <c r="J50" s="17" t="str">
        <f>'FICHE CONSOMMATION'!O28</f>
        <v xml:space="preserve"> </v>
      </c>
      <c r="K50" s="16">
        <f>VLOOKUP(J50,Références!$F:$G,2,0)</f>
        <v>0</v>
      </c>
      <c r="L50" s="16">
        <f t="shared" si="1"/>
        <v>0</v>
      </c>
      <c r="M50" s="315"/>
      <c r="N50" s="126"/>
      <c r="O50" s="318"/>
      <c r="P50" s="315"/>
      <c r="Q50" s="315"/>
      <c r="R50" s="315"/>
      <c r="S50" s="315"/>
      <c r="T50" s="315"/>
      <c r="U50" s="316"/>
      <c r="V50" s="126"/>
      <c r="W50" s="318"/>
      <c r="X50" s="315"/>
      <c r="Y50" s="315"/>
      <c r="Z50" s="315"/>
      <c r="AA50" s="316"/>
    </row>
    <row r="51" spans="1:27" ht="9.9499999999999993" customHeight="1">
      <c r="A51" s="317"/>
      <c r="B51" s="13">
        <f>'FICHE CONSOMMATION'!I29</f>
        <v>0</v>
      </c>
      <c r="C51" s="13" t="str">
        <f>'FICHE CONSOMMATION'!J29</f>
        <v xml:space="preserve"> </v>
      </c>
      <c r="D51" s="13">
        <f>VLOOKUP(C51,Références!$B:$C,2,0)</f>
        <v>0</v>
      </c>
      <c r="E51" s="143">
        <f t="shared" si="0"/>
        <v>0</v>
      </c>
      <c r="F51" s="319"/>
      <c r="G51" s="126"/>
      <c r="H51" s="318"/>
      <c r="I51" s="16">
        <f>'FICHE CONSOMMATION'!N29</f>
        <v>0</v>
      </c>
      <c r="J51" s="17" t="str">
        <f>'FICHE CONSOMMATION'!O29</f>
        <v xml:space="preserve"> </v>
      </c>
      <c r="K51" s="16">
        <f>VLOOKUP(J51,Références!$F:$G,2,0)</f>
        <v>0</v>
      </c>
      <c r="L51" s="16">
        <f t="shared" si="1"/>
        <v>0</v>
      </c>
      <c r="M51" s="315"/>
      <c r="N51" s="126"/>
      <c r="O51" s="318"/>
      <c r="P51" s="315">
        <f>'FICHE CONSOMMATION'!P30</f>
        <v>0</v>
      </c>
      <c r="Q51" s="315" t="str">
        <f>'FICHE CONSOMMATION'!Q30</f>
        <v xml:space="preserve"> </v>
      </c>
      <c r="R51" s="315">
        <f>'FICHE CONSOMMATION'!R30</f>
        <v>0</v>
      </c>
      <c r="S51" s="315">
        <f>VLOOKUP(Q51,Références!$J:$K,2,0)</f>
        <v>0</v>
      </c>
      <c r="T51" s="315">
        <f>SUM(P51*S51)</f>
        <v>0</v>
      </c>
      <c r="U51" s="316"/>
      <c r="V51" s="126"/>
      <c r="W51" s="318"/>
      <c r="X51" s="315" t="str">
        <f>'FICHE CONSOMMATION'!T30</f>
        <v xml:space="preserve"> </v>
      </c>
      <c r="Y51" s="315">
        <f>'FICHE CONSOMMATION'!U30</f>
        <v>0</v>
      </c>
      <c r="Z51" s="315">
        <f>VLOOKUP(X51,Références!$O:$P,2,0)</f>
        <v>0</v>
      </c>
      <c r="AA51" s="316"/>
    </row>
    <row r="52" spans="1:27" ht="9.9499999999999993" customHeight="1">
      <c r="A52" s="317"/>
      <c r="B52" s="13">
        <f>'FICHE CONSOMMATION'!I30</f>
        <v>0</v>
      </c>
      <c r="C52" s="13" t="str">
        <f>'FICHE CONSOMMATION'!J30</f>
        <v xml:space="preserve"> </v>
      </c>
      <c r="D52" s="13">
        <f>VLOOKUP(C52,Références!$B:$C,2,0)</f>
        <v>0</v>
      </c>
      <c r="E52" s="143">
        <f t="shared" si="0"/>
        <v>0</v>
      </c>
      <c r="F52" s="319"/>
      <c r="G52" s="126"/>
      <c r="H52" s="318"/>
      <c r="I52" s="16">
        <f>'FICHE CONSOMMATION'!N30</f>
        <v>0</v>
      </c>
      <c r="J52" s="17" t="str">
        <f>'FICHE CONSOMMATION'!O30</f>
        <v xml:space="preserve"> </v>
      </c>
      <c r="K52" s="16">
        <f>VLOOKUP(J52,Références!$F:$G,2,0)</f>
        <v>0</v>
      </c>
      <c r="L52" s="16">
        <f t="shared" si="1"/>
        <v>0</v>
      </c>
      <c r="M52" s="315"/>
      <c r="N52" s="126"/>
      <c r="O52" s="318"/>
      <c r="P52" s="315"/>
      <c r="Q52" s="315"/>
      <c r="R52" s="315"/>
      <c r="S52" s="315"/>
      <c r="T52" s="315"/>
      <c r="U52" s="316"/>
      <c r="V52" s="126"/>
      <c r="W52" s="318"/>
      <c r="X52" s="315"/>
      <c r="Y52" s="315"/>
      <c r="Z52" s="315"/>
      <c r="AA52" s="316"/>
    </row>
    <row r="53" spans="1:27" ht="9.9499999999999993" customHeight="1">
      <c r="A53" s="317">
        <f>'FICHE CONSOMMATION'!A31</f>
        <v>32</v>
      </c>
      <c r="B53" s="13">
        <f>'FICHE CONSOMMATION'!C31</f>
        <v>0</v>
      </c>
      <c r="C53" s="13" t="str">
        <f>'FICHE CONSOMMATION'!D31</f>
        <v xml:space="preserve"> </v>
      </c>
      <c r="D53" s="13">
        <f>VLOOKUP(C53,Références!$B:$C,2,0)</f>
        <v>0</v>
      </c>
      <c r="E53" s="143">
        <f t="shared" si="0"/>
        <v>0</v>
      </c>
      <c r="F53" s="319">
        <f>SUM(E53:E64)</f>
        <v>0</v>
      </c>
      <c r="G53" s="126"/>
      <c r="H53" s="317">
        <f t="shared" ref="H53" si="11">A53</f>
        <v>32</v>
      </c>
      <c r="I53" s="16">
        <f>'FICHE CONSOMMATION'!L31</f>
        <v>0</v>
      </c>
      <c r="J53" s="16" t="str">
        <f>'FICHE CONSOMMATION'!M31</f>
        <v xml:space="preserve"> </v>
      </c>
      <c r="K53" s="16">
        <f>VLOOKUP(J53,Références!$F:$G,2,0)</f>
        <v>0</v>
      </c>
      <c r="L53" s="16">
        <f t="shared" si="1"/>
        <v>0</v>
      </c>
      <c r="M53" s="315">
        <f>SUM(L53:L64)</f>
        <v>0</v>
      </c>
      <c r="N53" s="126"/>
      <c r="O53" s="317">
        <f t="shared" ref="O53" si="12">H53</f>
        <v>32</v>
      </c>
      <c r="P53" s="315">
        <f>'FICHE CONSOMMATION'!P31</f>
        <v>0</v>
      </c>
      <c r="Q53" s="315" t="str">
        <f>'FICHE CONSOMMATION'!Q31</f>
        <v xml:space="preserve"> </v>
      </c>
      <c r="R53" s="315">
        <f>'FICHE CONSOMMATION'!R31</f>
        <v>0</v>
      </c>
      <c r="S53" s="315">
        <f>VLOOKUP(Q53,Références!$J:$K,2,0)</f>
        <v>0</v>
      </c>
      <c r="T53" s="315">
        <f>SUM(P53*S53)</f>
        <v>0</v>
      </c>
      <c r="U53" s="316">
        <f>SUM(T53:T64)</f>
        <v>0</v>
      </c>
      <c r="V53" s="126"/>
      <c r="W53" s="317">
        <f t="shared" ref="W53" si="13">O53</f>
        <v>32</v>
      </c>
      <c r="X53" s="315" t="str">
        <f>'FICHE CONSOMMATION'!T31</f>
        <v xml:space="preserve"> </v>
      </c>
      <c r="Y53" s="315">
        <f>'FICHE CONSOMMATION'!U31</f>
        <v>0</v>
      </c>
      <c r="Z53" s="315">
        <f>VLOOKUP(X53,Références!$O:$P,2,0)</f>
        <v>0</v>
      </c>
      <c r="AA53" s="316">
        <f>SUM(Z53:Z64)</f>
        <v>0</v>
      </c>
    </row>
    <row r="54" spans="1:27" ht="9.9499999999999993" customHeight="1">
      <c r="A54" s="317"/>
      <c r="B54" s="13">
        <f>'FICHE CONSOMMATION'!C32</f>
        <v>0</v>
      </c>
      <c r="C54" s="13" t="str">
        <f>'FICHE CONSOMMATION'!D32</f>
        <v xml:space="preserve"> </v>
      </c>
      <c r="D54" s="13">
        <f>VLOOKUP(C54,Références!$B:$C,2,0)</f>
        <v>0</v>
      </c>
      <c r="E54" s="143">
        <f t="shared" si="0"/>
        <v>0</v>
      </c>
      <c r="F54" s="319"/>
      <c r="G54" s="126"/>
      <c r="H54" s="318"/>
      <c r="I54" s="16">
        <f>'FICHE CONSOMMATION'!L32</f>
        <v>0</v>
      </c>
      <c r="J54" s="16" t="str">
        <f>'FICHE CONSOMMATION'!M32</f>
        <v xml:space="preserve"> </v>
      </c>
      <c r="K54" s="16">
        <f>VLOOKUP(J54,Références!$F:$G,2,0)</f>
        <v>0</v>
      </c>
      <c r="L54" s="16">
        <f t="shared" si="1"/>
        <v>0</v>
      </c>
      <c r="M54" s="315"/>
      <c r="N54" s="126"/>
      <c r="O54" s="318"/>
      <c r="P54" s="315"/>
      <c r="Q54" s="315"/>
      <c r="R54" s="315"/>
      <c r="S54" s="315"/>
      <c r="T54" s="315"/>
      <c r="U54" s="316"/>
      <c r="V54" s="126"/>
      <c r="W54" s="318"/>
      <c r="X54" s="315"/>
      <c r="Y54" s="315"/>
      <c r="Z54" s="315"/>
      <c r="AA54" s="316"/>
    </row>
    <row r="55" spans="1:27" ht="9.9499999999999993" customHeight="1">
      <c r="A55" s="317"/>
      <c r="B55" s="13">
        <f>'FICHE CONSOMMATION'!C33</f>
        <v>0</v>
      </c>
      <c r="C55" s="13" t="str">
        <f>'FICHE CONSOMMATION'!D33</f>
        <v xml:space="preserve"> </v>
      </c>
      <c r="D55" s="13">
        <f>VLOOKUP(C55,Références!$B:$C,2,0)</f>
        <v>0</v>
      </c>
      <c r="E55" s="143">
        <f t="shared" si="0"/>
        <v>0</v>
      </c>
      <c r="F55" s="319"/>
      <c r="G55" s="126"/>
      <c r="H55" s="318"/>
      <c r="I55" s="16">
        <f>'FICHE CONSOMMATION'!L33</f>
        <v>0</v>
      </c>
      <c r="J55" s="16" t="str">
        <f>'FICHE CONSOMMATION'!M33</f>
        <v xml:space="preserve"> </v>
      </c>
      <c r="K55" s="16">
        <f>VLOOKUP(J55,Références!$F:$G,2,0)</f>
        <v>0</v>
      </c>
      <c r="L55" s="16">
        <f t="shared" si="1"/>
        <v>0</v>
      </c>
      <c r="M55" s="315"/>
      <c r="N55" s="126"/>
      <c r="O55" s="318"/>
      <c r="P55" s="315">
        <f>'FICHE CONSOMMATION'!P32</f>
        <v>0</v>
      </c>
      <c r="Q55" s="315" t="str">
        <f>'FICHE CONSOMMATION'!Q32</f>
        <v xml:space="preserve"> </v>
      </c>
      <c r="R55" s="315">
        <f>'FICHE CONSOMMATION'!R32</f>
        <v>0</v>
      </c>
      <c r="S55" s="315">
        <f>VLOOKUP(Q55,Références!$J:$K,2,0)</f>
        <v>0</v>
      </c>
      <c r="T55" s="315">
        <f>SUM(P55*S55)</f>
        <v>0</v>
      </c>
      <c r="U55" s="316"/>
      <c r="V55" s="126"/>
      <c r="W55" s="318"/>
      <c r="X55" s="315" t="str">
        <f>'FICHE CONSOMMATION'!T32</f>
        <v xml:space="preserve"> </v>
      </c>
      <c r="Y55" s="315">
        <f>'FICHE CONSOMMATION'!U32</f>
        <v>0</v>
      </c>
      <c r="Z55" s="315">
        <f>VLOOKUP(X55,Références!$O:$P,2,0)</f>
        <v>0</v>
      </c>
      <c r="AA55" s="316"/>
    </row>
    <row r="56" spans="1:27" ht="9.9499999999999993" customHeight="1">
      <c r="A56" s="317"/>
      <c r="B56" s="13">
        <f>'FICHE CONSOMMATION'!C34</f>
        <v>0</v>
      </c>
      <c r="C56" s="13" t="str">
        <f>'FICHE CONSOMMATION'!D34</f>
        <v xml:space="preserve"> </v>
      </c>
      <c r="D56" s="13">
        <f>VLOOKUP(C56,Références!$B:$C,2,0)</f>
        <v>0</v>
      </c>
      <c r="E56" s="143">
        <f t="shared" si="0"/>
        <v>0</v>
      </c>
      <c r="F56" s="319"/>
      <c r="G56" s="126"/>
      <c r="H56" s="318"/>
      <c r="I56" s="16">
        <f>'FICHE CONSOMMATION'!L34</f>
        <v>0</v>
      </c>
      <c r="J56" s="16" t="str">
        <f>'FICHE CONSOMMATION'!M34</f>
        <v xml:space="preserve"> </v>
      </c>
      <c r="K56" s="16">
        <f>VLOOKUP(J56,Références!$F:$G,2,0)</f>
        <v>0</v>
      </c>
      <c r="L56" s="16">
        <f t="shared" si="1"/>
        <v>0</v>
      </c>
      <c r="M56" s="315"/>
      <c r="N56" s="126"/>
      <c r="O56" s="318"/>
      <c r="P56" s="315"/>
      <c r="Q56" s="315"/>
      <c r="R56" s="315"/>
      <c r="S56" s="315"/>
      <c r="T56" s="315"/>
      <c r="U56" s="316"/>
      <c r="V56" s="126"/>
      <c r="W56" s="318"/>
      <c r="X56" s="315"/>
      <c r="Y56" s="315"/>
      <c r="Z56" s="315"/>
      <c r="AA56" s="316"/>
    </row>
    <row r="57" spans="1:27" ht="9.9499999999999993" customHeight="1">
      <c r="A57" s="317"/>
      <c r="B57" s="13">
        <f>'FICHE CONSOMMATION'!C35</f>
        <v>0</v>
      </c>
      <c r="C57" s="13" t="str">
        <f>'FICHE CONSOMMATION'!D35</f>
        <v xml:space="preserve"> </v>
      </c>
      <c r="D57" s="13">
        <f>VLOOKUP(C57,Références!$B:$C,2,0)</f>
        <v>0</v>
      </c>
      <c r="E57" s="143">
        <f t="shared" si="0"/>
        <v>0</v>
      </c>
      <c r="F57" s="319"/>
      <c r="G57" s="126"/>
      <c r="H57" s="318"/>
      <c r="I57" s="16">
        <f>'FICHE CONSOMMATION'!L35</f>
        <v>0</v>
      </c>
      <c r="J57" s="16" t="str">
        <f>'FICHE CONSOMMATION'!M35</f>
        <v xml:space="preserve"> </v>
      </c>
      <c r="K57" s="16">
        <f>VLOOKUP(J57,Références!$F:$G,2,0)</f>
        <v>0</v>
      </c>
      <c r="L57" s="16">
        <f t="shared" si="1"/>
        <v>0</v>
      </c>
      <c r="M57" s="315"/>
      <c r="N57" s="126"/>
      <c r="O57" s="318"/>
      <c r="P57" s="315">
        <f>'FICHE CONSOMMATION'!P33</f>
        <v>0</v>
      </c>
      <c r="Q57" s="315" t="str">
        <f>'FICHE CONSOMMATION'!Q33</f>
        <v xml:space="preserve"> </v>
      </c>
      <c r="R57" s="315">
        <f>'FICHE CONSOMMATION'!R33</f>
        <v>0</v>
      </c>
      <c r="S57" s="315">
        <f>VLOOKUP(Q57,Références!$J:$K,2,0)</f>
        <v>0</v>
      </c>
      <c r="T57" s="315">
        <f>SUM(P57*S57)</f>
        <v>0</v>
      </c>
      <c r="U57" s="316"/>
      <c r="V57" s="126"/>
      <c r="W57" s="318"/>
      <c r="X57" s="315" t="str">
        <f>'FICHE CONSOMMATION'!T33</f>
        <v xml:space="preserve"> </v>
      </c>
      <c r="Y57" s="315">
        <f>'FICHE CONSOMMATION'!U33</f>
        <v>0</v>
      </c>
      <c r="Z57" s="315">
        <f>VLOOKUP(X57,Références!$O:$P,2,0)</f>
        <v>0</v>
      </c>
      <c r="AA57" s="316"/>
    </row>
    <row r="58" spans="1:27" ht="9.9499999999999993" customHeight="1">
      <c r="A58" s="317"/>
      <c r="B58" s="13">
        <f>'FICHE CONSOMMATION'!C36</f>
        <v>0</v>
      </c>
      <c r="C58" s="13" t="str">
        <f>'FICHE CONSOMMATION'!D36</f>
        <v xml:space="preserve"> </v>
      </c>
      <c r="D58" s="13">
        <f>VLOOKUP(C58,Références!$B:$C,2,0)</f>
        <v>0</v>
      </c>
      <c r="E58" s="143">
        <f t="shared" si="0"/>
        <v>0</v>
      </c>
      <c r="F58" s="319"/>
      <c r="G58" s="126"/>
      <c r="H58" s="318"/>
      <c r="I58" s="16">
        <f>'FICHE CONSOMMATION'!L36</f>
        <v>0</v>
      </c>
      <c r="J58" s="16" t="str">
        <f>'FICHE CONSOMMATION'!M36</f>
        <v xml:space="preserve"> </v>
      </c>
      <c r="K58" s="16">
        <f>VLOOKUP(J58,Références!$F:$G,2,0)</f>
        <v>0</v>
      </c>
      <c r="L58" s="16">
        <f t="shared" si="1"/>
        <v>0</v>
      </c>
      <c r="M58" s="315"/>
      <c r="N58" s="126"/>
      <c r="O58" s="318"/>
      <c r="P58" s="315"/>
      <c r="Q58" s="315"/>
      <c r="R58" s="315"/>
      <c r="S58" s="315"/>
      <c r="T58" s="315"/>
      <c r="U58" s="316"/>
      <c r="V58" s="126"/>
      <c r="W58" s="318"/>
      <c r="X58" s="315"/>
      <c r="Y58" s="315"/>
      <c r="Z58" s="315"/>
      <c r="AA58" s="316"/>
    </row>
    <row r="59" spans="1:27" ht="9.9499999999999993" customHeight="1">
      <c r="A59" s="317"/>
      <c r="B59" s="13">
        <f>'FICHE CONSOMMATION'!I31</f>
        <v>0</v>
      </c>
      <c r="C59" s="13" t="str">
        <f>'FICHE CONSOMMATION'!J31</f>
        <v xml:space="preserve"> </v>
      </c>
      <c r="D59" s="13">
        <f>VLOOKUP(C59,Références!$B:$C,2,0)</f>
        <v>0</v>
      </c>
      <c r="E59" s="143">
        <f t="shared" si="0"/>
        <v>0</v>
      </c>
      <c r="F59" s="319"/>
      <c r="G59" s="126"/>
      <c r="H59" s="318"/>
      <c r="I59" s="16">
        <f>'FICHE CONSOMMATION'!N31</f>
        <v>0</v>
      </c>
      <c r="J59" s="17" t="str">
        <f>'FICHE CONSOMMATION'!O31</f>
        <v xml:space="preserve"> </v>
      </c>
      <c r="K59" s="16">
        <f>VLOOKUP(J59,Références!$F:$G,2,0)</f>
        <v>0</v>
      </c>
      <c r="L59" s="16">
        <f t="shared" si="1"/>
        <v>0</v>
      </c>
      <c r="M59" s="315"/>
      <c r="N59" s="126"/>
      <c r="O59" s="318"/>
      <c r="P59" s="315">
        <f>'FICHE CONSOMMATION'!P34</f>
        <v>0</v>
      </c>
      <c r="Q59" s="315" t="str">
        <f>'FICHE CONSOMMATION'!Q34</f>
        <v xml:space="preserve"> </v>
      </c>
      <c r="R59" s="315">
        <f>'FICHE CONSOMMATION'!R34</f>
        <v>0</v>
      </c>
      <c r="S59" s="315">
        <f>VLOOKUP(Q59,Références!$J:$K,2,0)</f>
        <v>0</v>
      </c>
      <c r="T59" s="315">
        <f>SUM(P59*S59)</f>
        <v>0</v>
      </c>
      <c r="U59" s="316"/>
      <c r="V59" s="126"/>
      <c r="W59" s="318"/>
      <c r="X59" s="315" t="str">
        <f>'FICHE CONSOMMATION'!T34</f>
        <v xml:space="preserve"> </v>
      </c>
      <c r="Y59" s="315">
        <f>'FICHE CONSOMMATION'!U34</f>
        <v>0</v>
      </c>
      <c r="Z59" s="315">
        <f>VLOOKUP(X59,Références!$O:$P,2,0)</f>
        <v>0</v>
      </c>
      <c r="AA59" s="316"/>
    </row>
    <row r="60" spans="1:27" ht="9.9499999999999993" customHeight="1">
      <c r="A60" s="317"/>
      <c r="B60" s="13">
        <f>'FICHE CONSOMMATION'!I32</f>
        <v>0</v>
      </c>
      <c r="C60" s="13" t="str">
        <f>'FICHE CONSOMMATION'!J32</f>
        <v xml:space="preserve"> </v>
      </c>
      <c r="D60" s="13">
        <f>VLOOKUP(C60,Références!$B:$C,2,0)</f>
        <v>0</v>
      </c>
      <c r="E60" s="143">
        <f t="shared" si="0"/>
        <v>0</v>
      </c>
      <c r="F60" s="319"/>
      <c r="G60" s="126"/>
      <c r="H60" s="318"/>
      <c r="I60" s="16">
        <f>'FICHE CONSOMMATION'!N32</f>
        <v>0</v>
      </c>
      <c r="J60" s="17" t="str">
        <f>'FICHE CONSOMMATION'!O32</f>
        <v xml:space="preserve"> </v>
      </c>
      <c r="K60" s="16">
        <f>VLOOKUP(J60,Références!$F:$G,2,0)</f>
        <v>0</v>
      </c>
      <c r="L60" s="16">
        <f t="shared" si="1"/>
        <v>0</v>
      </c>
      <c r="M60" s="315"/>
      <c r="N60" s="126"/>
      <c r="O60" s="318"/>
      <c r="P60" s="315"/>
      <c r="Q60" s="315"/>
      <c r="R60" s="315"/>
      <c r="S60" s="315"/>
      <c r="T60" s="315"/>
      <c r="U60" s="316"/>
      <c r="V60" s="126"/>
      <c r="W60" s="318"/>
      <c r="X60" s="315"/>
      <c r="Y60" s="315"/>
      <c r="Z60" s="315"/>
      <c r="AA60" s="316"/>
    </row>
    <row r="61" spans="1:27" ht="9.9499999999999993" customHeight="1">
      <c r="A61" s="317"/>
      <c r="B61" s="13">
        <f>'FICHE CONSOMMATION'!I33</f>
        <v>0</v>
      </c>
      <c r="C61" s="13" t="str">
        <f>'FICHE CONSOMMATION'!J33</f>
        <v xml:space="preserve"> </v>
      </c>
      <c r="D61" s="13">
        <f>VLOOKUP(C61,Références!$B:$C,2,0)</f>
        <v>0</v>
      </c>
      <c r="E61" s="143">
        <f t="shared" si="0"/>
        <v>0</v>
      </c>
      <c r="F61" s="319"/>
      <c r="G61" s="126"/>
      <c r="H61" s="318"/>
      <c r="I61" s="16">
        <f>'FICHE CONSOMMATION'!N33</f>
        <v>0</v>
      </c>
      <c r="J61" s="17" t="str">
        <f>'FICHE CONSOMMATION'!O33</f>
        <v xml:space="preserve"> </v>
      </c>
      <c r="K61" s="16">
        <f>VLOOKUP(J61,Références!$F:$G,2,0)</f>
        <v>0</v>
      </c>
      <c r="L61" s="16">
        <f t="shared" si="1"/>
        <v>0</v>
      </c>
      <c r="M61" s="315"/>
      <c r="N61" s="126"/>
      <c r="O61" s="318"/>
      <c r="P61" s="315">
        <f>'FICHE CONSOMMATION'!P35</f>
        <v>0</v>
      </c>
      <c r="Q61" s="315" t="str">
        <f>'FICHE CONSOMMATION'!Q35</f>
        <v xml:space="preserve"> </v>
      </c>
      <c r="R61" s="315">
        <f>'FICHE CONSOMMATION'!R35</f>
        <v>0</v>
      </c>
      <c r="S61" s="315">
        <f>VLOOKUP(Q61,Références!$J:$K,2,0)</f>
        <v>0</v>
      </c>
      <c r="T61" s="315">
        <f>SUM(P61*S61)</f>
        <v>0</v>
      </c>
      <c r="U61" s="316"/>
      <c r="V61" s="126"/>
      <c r="W61" s="318"/>
      <c r="X61" s="315" t="str">
        <f>'FICHE CONSOMMATION'!T35</f>
        <v xml:space="preserve"> </v>
      </c>
      <c r="Y61" s="315">
        <f>'FICHE CONSOMMATION'!U35</f>
        <v>0</v>
      </c>
      <c r="Z61" s="315">
        <f>VLOOKUP(X61,Références!$O:$P,2,0)</f>
        <v>0</v>
      </c>
      <c r="AA61" s="316"/>
    </row>
    <row r="62" spans="1:27" ht="9.9499999999999993" customHeight="1">
      <c r="A62" s="317"/>
      <c r="B62" s="13">
        <f>'FICHE CONSOMMATION'!I34</f>
        <v>0</v>
      </c>
      <c r="C62" s="13" t="str">
        <f>'FICHE CONSOMMATION'!J34</f>
        <v xml:space="preserve"> </v>
      </c>
      <c r="D62" s="13">
        <f>VLOOKUP(C62,Références!$B:$C,2,0)</f>
        <v>0</v>
      </c>
      <c r="E62" s="143">
        <f t="shared" si="0"/>
        <v>0</v>
      </c>
      <c r="F62" s="319"/>
      <c r="G62" s="126"/>
      <c r="H62" s="318"/>
      <c r="I62" s="16">
        <f>'FICHE CONSOMMATION'!N34</f>
        <v>0</v>
      </c>
      <c r="J62" s="17" t="str">
        <f>'FICHE CONSOMMATION'!O34</f>
        <v xml:space="preserve"> </v>
      </c>
      <c r="K62" s="16">
        <f>VLOOKUP(J62,Références!$F:$G,2,0)</f>
        <v>0</v>
      </c>
      <c r="L62" s="16">
        <f t="shared" si="1"/>
        <v>0</v>
      </c>
      <c r="M62" s="315"/>
      <c r="N62" s="126"/>
      <c r="O62" s="318"/>
      <c r="P62" s="315"/>
      <c r="Q62" s="315"/>
      <c r="R62" s="315"/>
      <c r="S62" s="315"/>
      <c r="T62" s="315"/>
      <c r="U62" s="316"/>
      <c r="V62" s="126"/>
      <c r="W62" s="318"/>
      <c r="X62" s="315"/>
      <c r="Y62" s="315"/>
      <c r="Z62" s="315"/>
      <c r="AA62" s="316"/>
    </row>
    <row r="63" spans="1:27" ht="9.9499999999999993" customHeight="1">
      <c r="A63" s="317"/>
      <c r="B63" s="13">
        <f>'FICHE CONSOMMATION'!I35</f>
        <v>0</v>
      </c>
      <c r="C63" s="13" t="str">
        <f>'FICHE CONSOMMATION'!J35</f>
        <v xml:space="preserve"> </v>
      </c>
      <c r="D63" s="13">
        <f>VLOOKUP(C63,Références!$B:$C,2,0)</f>
        <v>0</v>
      </c>
      <c r="E63" s="143">
        <f t="shared" si="0"/>
        <v>0</v>
      </c>
      <c r="F63" s="319"/>
      <c r="G63" s="126"/>
      <c r="H63" s="318"/>
      <c r="I63" s="16">
        <f>'FICHE CONSOMMATION'!N35</f>
        <v>0</v>
      </c>
      <c r="J63" s="17" t="str">
        <f>'FICHE CONSOMMATION'!O35</f>
        <v xml:space="preserve"> </v>
      </c>
      <c r="K63" s="16">
        <f>VLOOKUP(J63,Références!$F:$G,2,0)</f>
        <v>0</v>
      </c>
      <c r="L63" s="16">
        <f t="shared" si="1"/>
        <v>0</v>
      </c>
      <c r="M63" s="315"/>
      <c r="N63" s="126"/>
      <c r="O63" s="318"/>
      <c r="P63" s="315">
        <f>'FICHE CONSOMMATION'!P36</f>
        <v>0</v>
      </c>
      <c r="Q63" s="315" t="str">
        <f>'FICHE CONSOMMATION'!Q36</f>
        <v xml:space="preserve"> </v>
      </c>
      <c r="R63" s="315">
        <f>'FICHE CONSOMMATION'!R36</f>
        <v>0</v>
      </c>
      <c r="S63" s="315">
        <f>VLOOKUP(Q63,Références!$J:$K,2,0)</f>
        <v>0</v>
      </c>
      <c r="T63" s="315">
        <f>SUM(P63*S63)</f>
        <v>0</v>
      </c>
      <c r="U63" s="316"/>
      <c r="V63" s="126"/>
      <c r="W63" s="318"/>
      <c r="X63" s="315" t="str">
        <f>'FICHE CONSOMMATION'!T36</f>
        <v xml:space="preserve"> </v>
      </c>
      <c r="Y63" s="315">
        <f>'FICHE CONSOMMATION'!U36</f>
        <v>0</v>
      </c>
      <c r="Z63" s="315">
        <f>VLOOKUP(X63,Références!$O:$P,2,0)</f>
        <v>0</v>
      </c>
      <c r="AA63" s="316"/>
    </row>
    <row r="64" spans="1:27" ht="9.9499999999999993" customHeight="1">
      <c r="A64" s="317"/>
      <c r="B64" s="13">
        <f>'FICHE CONSOMMATION'!I36</f>
        <v>0</v>
      </c>
      <c r="C64" s="13" t="str">
        <f>'FICHE CONSOMMATION'!J36</f>
        <v xml:space="preserve"> </v>
      </c>
      <c r="D64" s="13">
        <f>VLOOKUP(C64,Références!$B:$C,2,0)</f>
        <v>0</v>
      </c>
      <c r="E64" s="143">
        <f t="shared" si="0"/>
        <v>0</v>
      </c>
      <c r="F64" s="319"/>
      <c r="G64" s="126"/>
      <c r="H64" s="318"/>
      <c r="I64" s="16">
        <f>'FICHE CONSOMMATION'!N36</f>
        <v>0</v>
      </c>
      <c r="J64" s="17" t="str">
        <f>'FICHE CONSOMMATION'!O36</f>
        <v xml:space="preserve"> </v>
      </c>
      <c r="K64" s="16">
        <f>VLOOKUP(J64,Références!$F:$G,2,0)</f>
        <v>0</v>
      </c>
      <c r="L64" s="16">
        <f t="shared" si="1"/>
        <v>0</v>
      </c>
      <c r="M64" s="315"/>
      <c r="N64" s="126"/>
      <c r="O64" s="318"/>
      <c r="P64" s="315"/>
      <c r="Q64" s="315"/>
      <c r="R64" s="315"/>
      <c r="S64" s="315"/>
      <c r="T64" s="315"/>
      <c r="U64" s="316"/>
      <c r="V64" s="126"/>
      <c r="W64" s="318"/>
      <c r="X64" s="315"/>
      <c r="Y64" s="315"/>
      <c r="Z64" s="315"/>
      <c r="AA64" s="316"/>
    </row>
    <row r="65" spans="1:27" ht="9.9499999999999993" customHeight="1">
      <c r="A65" s="317">
        <f>'FICHE CONSOMMATION'!A37</f>
        <v>33</v>
      </c>
      <c r="B65" s="13">
        <f>'FICHE CONSOMMATION'!C37</f>
        <v>0</v>
      </c>
      <c r="C65" s="13" t="str">
        <f>'FICHE CONSOMMATION'!D37</f>
        <v xml:space="preserve"> </v>
      </c>
      <c r="D65" s="13">
        <f>VLOOKUP(C65,Références!$B:$C,2,0)</f>
        <v>0</v>
      </c>
      <c r="E65" s="143">
        <f t="shared" si="0"/>
        <v>0</v>
      </c>
      <c r="F65" s="319">
        <f>SUM(E65:E76)</f>
        <v>0</v>
      </c>
      <c r="G65" s="126"/>
      <c r="H65" s="317">
        <f>A65</f>
        <v>33</v>
      </c>
      <c r="I65" s="16">
        <f>'FICHE CONSOMMATION'!L37</f>
        <v>0</v>
      </c>
      <c r="J65" s="16" t="str">
        <f>'FICHE CONSOMMATION'!M37</f>
        <v xml:space="preserve"> </v>
      </c>
      <c r="K65" s="16">
        <f>VLOOKUP(J65,Références!$F:$G,2,0)</f>
        <v>0</v>
      </c>
      <c r="L65" s="16">
        <f t="shared" si="1"/>
        <v>0</v>
      </c>
      <c r="M65" s="315">
        <f>SUM(L65:L76)</f>
        <v>0</v>
      </c>
      <c r="N65" s="126"/>
      <c r="O65" s="317">
        <f t="shared" ref="O65" si="14">H65</f>
        <v>33</v>
      </c>
      <c r="P65" s="315">
        <f>'FICHE CONSOMMATION'!P37</f>
        <v>0</v>
      </c>
      <c r="Q65" s="315" t="str">
        <f>'FICHE CONSOMMATION'!Q37</f>
        <v xml:space="preserve"> </v>
      </c>
      <c r="R65" s="315">
        <f>'FICHE CONSOMMATION'!R37</f>
        <v>0</v>
      </c>
      <c r="S65" s="315">
        <f>VLOOKUP(Q65,Références!$J:$K,2,0)</f>
        <v>0</v>
      </c>
      <c r="T65" s="315">
        <f>SUM(P65*S65)</f>
        <v>0</v>
      </c>
      <c r="U65" s="316">
        <f>SUM(T65:T76)</f>
        <v>0</v>
      </c>
      <c r="V65" s="126"/>
      <c r="W65" s="317">
        <f t="shared" ref="W65" si="15">O65</f>
        <v>33</v>
      </c>
      <c r="X65" s="315" t="str">
        <f>'FICHE CONSOMMATION'!T37</f>
        <v xml:space="preserve"> </v>
      </c>
      <c r="Y65" s="315">
        <f>'FICHE CONSOMMATION'!U37</f>
        <v>0</v>
      </c>
      <c r="Z65" s="315">
        <f>VLOOKUP(X65,Références!$O:$P,2,0)</f>
        <v>0</v>
      </c>
      <c r="AA65" s="316">
        <f>SUM(Z65:Z76)</f>
        <v>0</v>
      </c>
    </row>
    <row r="66" spans="1:27" ht="9.9499999999999993" customHeight="1">
      <c r="A66" s="317"/>
      <c r="B66" s="13">
        <f>'FICHE CONSOMMATION'!C38</f>
        <v>0</v>
      </c>
      <c r="C66" s="13" t="str">
        <f>'FICHE CONSOMMATION'!D38</f>
        <v xml:space="preserve"> </v>
      </c>
      <c r="D66" s="13">
        <f>VLOOKUP(C66,Références!$B:$C,2,0)</f>
        <v>0</v>
      </c>
      <c r="E66" s="143">
        <f t="shared" si="0"/>
        <v>0</v>
      </c>
      <c r="F66" s="319"/>
      <c r="G66" s="126"/>
      <c r="H66" s="318"/>
      <c r="I66" s="16">
        <f>'FICHE CONSOMMATION'!L38</f>
        <v>0</v>
      </c>
      <c r="J66" s="16" t="str">
        <f>'FICHE CONSOMMATION'!M38</f>
        <v xml:space="preserve"> </v>
      </c>
      <c r="K66" s="16">
        <f>VLOOKUP(J66,Références!$F:$G,2,0)</f>
        <v>0</v>
      </c>
      <c r="L66" s="16">
        <f t="shared" si="1"/>
        <v>0</v>
      </c>
      <c r="M66" s="315"/>
      <c r="N66" s="126"/>
      <c r="O66" s="318"/>
      <c r="P66" s="315"/>
      <c r="Q66" s="315"/>
      <c r="R66" s="315"/>
      <c r="S66" s="315"/>
      <c r="T66" s="315"/>
      <c r="U66" s="316"/>
      <c r="V66" s="126"/>
      <c r="W66" s="318"/>
      <c r="X66" s="315"/>
      <c r="Y66" s="315"/>
      <c r="Z66" s="315"/>
      <c r="AA66" s="316"/>
    </row>
    <row r="67" spans="1:27" ht="9.9499999999999993" customHeight="1">
      <c r="A67" s="317"/>
      <c r="B67" s="13">
        <f>'FICHE CONSOMMATION'!C39</f>
        <v>0</v>
      </c>
      <c r="C67" s="13" t="str">
        <f>'FICHE CONSOMMATION'!D39</f>
        <v xml:space="preserve"> </v>
      </c>
      <c r="D67" s="13">
        <f>VLOOKUP(C67,Références!$B:$C,2,0)</f>
        <v>0</v>
      </c>
      <c r="E67" s="143">
        <f t="shared" si="0"/>
        <v>0</v>
      </c>
      <c r="F67" s="319"/>
      <c r="G67" s="126"/>
      <c r="H67" s="318"/>
      <c r="I67" s="16">
        <f>'FICHE CONSOMMATION'!L39</f>
        <v>0</v>
      </c>
      <c r="J67" s="16" t="str">
        <f>'FICHE CONSOMMATION'!M39</f>
        <v xml:space="preserve"> </v>
      </c>
      <c r="K67" s="16">
        <f>VLOOKUP(J67,Références!$F:$G,2,0)</f>
        <v>0</v>
      </c>
      <c r="L67" s="16">
        <f t="shared" si="1"/>
        <v>0</v>
      </c>
      <c r="M67" s="315"/>
      <c r="N67" s="126"/>
      <c r="O67" s="318"/>
      <c r="P67" s="315">
        <f>'FICHE CONSOMMATION'!P38</f>
        <v>0</v>
      </c>
      <c r="Q67" s="315" t="str">
        <f>'FICHE CONSOMMATION'!Q38</f>
        <v xml:space="preserve"> </v>
      </c>
      <c r="R67" s="315">
        <f>'FICHE CONSOMMATION'!R38</f>
        <v>0</v>
      </c>
      <c r="S67" s="315">
        <f>VLOOKUP(Q67,Références!$J:$K,2,0)</f>
        <v>0</v>
      </c>
      <c r="T67" s="315">
        <f>SUM(P67*S67)</f>
        <v>0</v>
      </c>
      <c r="U67" s="316"/>
      <c r="V67" s="126"/>
      <c r="W67" s="318"/>
      <c r="X67" s="315" t="str">
        <f>'FICHE CONSOMMATION'!T38</f>
        <v xml:space="preserve"> </v>
      </c>
      <c r="Y67" s="315">
        <f>'FICHE CONSOMMATION'!U38</f>
        <v>0</v>
      </c>
      <c r="Z67" s="315">
        <f>VLOOKUP(X67,Références!$O:$P,2,0)</f>
        <v>0</v>
      </c>
      <c r="AA67" s="316"/>
    </row>
    <row r="68" spans="1:27" ht="9.9499999999999993" customHeight="1">
      <c r="A68" s="317"/>
      <c r="B68" s="13">
        <f>'FICHE CONSOMMATION'!C40</f>
        <v>0</v>
      </c>
      <c r="C68" s="13" t="str">
        <f>'FICHE CONSOMMATION'!D40</f>
        <v xml:space="preserve"> </v>
      </c>
      <c r="D68" s="13">
        <f>VLOOKUP(C68,Références!$B:$C,2,0)</f>
        <v>0</v>
      </c>
      <c r="E68" s="143">
        <f t="shared" si="0"/>
        <v>0</v>
      </c>
      <c r="F68" s="319"/>
      <c r="G68" s="126"/>
      <c r="H68" s="318"/>
      <c r="I68" s="16">
        <f>'FICHE CONSOMMATION'!L40</f>
        <v>0</v>
      </c>
      <c r="J68" s="16" t="str">
        <f>'FICHE CONSOMMATION'!M40</f>
        <v xml:space="preserve"> </v>
      </c>
      <c r="K68" s="16">
        <f>VLOOKUP(J68,Références!$F:$G,2,0)</f>
        <v>0</v>
      </c>
      <c r="L68" s="16">
        <f t="shared" si="1"/>
        <v>0</v>
      </c>
      <c r="M68" s="315"/>
      <c r="N68" s="126"/>
      <c r="O68" s="318"/>
      <c r="P68" s="315"/>
      <c r="Q68" s="315"/>
      <c r="R68" s="315"/>
      <c r="S68" s="315"/>
      <c r="T68" s="315"/>
      <c r="U68" s="316"/>
      <c r="V68" s="126"/>
      <c r="W68" s="318"/>
      <c r="X68" s="315"/>
      <c r="Y68" s="315"/>
      <c r="Z68" s="315"/>
      <c r="AA68" s="316"/>
    </row>
    <row r="69" spans="1:27" ht="9.9499999999999993" customHeight="1">
      <c r="A69" s="317"/>
      <c r="B69" s="13">
        <f>'FICHE CONSOMMATION'!C41</f>
        <v>0</v>
      </c>
      <c r="C69" s="13" t="str">
        <f>'FICHE CONSOMMATION'!D41</f>
        <v xml:space="preserve"> </v>
      </c>
      <c r="D69" s="13">
        <f>VLOOKUP(C69,Références!$B:$C,2,0)</f>
        <v>0</v>
      </c>
      <c r="E69" s="143">
        <f t="shared" si="0"/>
        <v>0</v>
      </c>
      <c r="F69" s="319"/>
      <c r="G69" s="126"/>
      <c r="H69" s="318"/>
      <c r="I69" s="16">
        <f>'FICHE CONSOMMATION'!L41</f>
        <v>0</v>
      </c>
      <c r="J69" s="16" t="str">
        <f>'FICHE CONSOMMATION'!M41</f>
        <v xml:space="preserve"> </v>
      </c>
      <c r="K69" s="16">
        <f>VLOOKUP(J69,Références!$F:$G,2,0)</f>
        <v>0</v>
      </c>
      <c r="L69" s="16">
        <f t="shared" si="1"/>
        <v>0</v>
      </c>
      <c r="M69" s="315"/>
      <c r="N69" s="126"/>
      <c r="O69" s="318"/>
      <c r="P69" s="315">
        <f>'FICHE CONSOMMATION'!P39</f>
        <v>0</v>
      </c>
      <c r="Q69" s="315" t="str">
        <f>'FICHE CONSOMMATION'!Q39</f>
        <v xml:space="preserve"> </v>
      </c>
      <c r="R69" s="315">
        <f>'FICHE CONSOMMATION'!R39</f>
        <v>0</v>
      </c>
      <c r="S69" s="315">
        <f>VLOOKUP(Q69,Références!$J:$K,2,0)</f>
        <v>0</v>
      </c>
      <c r="T69" s="315">
        <f>SUM(P69*S69)</f>
        <v>0</v>
      </c>
      <c r="U69" s="316"/>
      <c r="V69" s="126"/>
      <c r="W69" s="318"/>
      <c r="X69" s="315" t="str">
        <f>'FICHE CONSOMMATION'!T39</f>
        <v xml:space="preserve"> </v>
      </c>
      <c r="Y69" s="315">
        <f>'FICHE CONSOMMATION'!U39</f>
        <v>0</v>
      </c>
      <c r="Z69" s="315">
        <f>VLOOKUP(X69,Références!$O:$P,2,0)</f>
        <v>0</v>
      </c>
      <c r="AA69" s="316"/>
    </row>
    <row r="70" spans="1:27" ht="9.9499999999999993" customHeight="1">
      <c r="A70" s="317"/>
      <c r="B70" s="13">
        <f>'FICHE CONSOMMATION'!C42</f>
        <v>0</v>
      </c>
      <c r="C70" s="13" t="str">
        <f>'FICHE CONSOMMATION'!D42</f>
        <v xml:space="preserve"> </v>
      </c>
      <c r="D70" s="13">
        <f>VLOOKUP(C70,Références!$B:$C,2,0)</f>
        <v>0</v>
      </c>
      <c r="E70" s="143">
        <f t="shared" ref="E70:E88" si="16">SUM(B70*D70)</f>
        <v>0</v>
      </c>
      <c r="F70" s="319"/>
      <c r="G70" s="126"/>
      <c r="H70" s="318"/>
      <c r="I70" s="16">
        <f>'FICHE CONSOMMATION'!L42</f>
        <v>0</v>
      </c>
      <c r="J70" s="16" t="str">
        <f>'FICHE CONSOMMATION'!M42</f>
        <v xml:space="preserve"> </v>
      </c>
      <c r="K70" s="16">
        <f>VLOOKUP(J70,Références!$F:$G,2,0)</f>
        <v>0</v>
      </c>
      <c r="L70" s="16">
        <f t="shared" ref="L70:L88" si="17">SUM(I70*K70)</f>
        <v>0</v>
      </c>
      <c r="M70" s="315"/>
      <c r="N70" s="126"/>
      <c r="O70" s="318"/>
      <c r="P70" s="315"/>
      <c r="Q70" s="315"/>
      <c r="R70" s="315"/>
      <c r="S70" s="315"/>
      <c r="T70" s="315"/>
      <c r="U70" s="316"/>
      <c r="V70" s="126"/>
      <c r="W70" s="318"/>
      <c r="X70" s="315"/>
      <c r="Y70" s="315"/>
      <c r="Z70" s="315"/>
      <c r="AA70" s="316"/>
    </row>
    <row r="71" spans="1:27" ht="9.9499999999999993" customHeight="1">
      <c r="A71" s="317"/>
      <c r="B71" s="13">
        <f>'FICHE CONSOMMATION'!I37</f>
        <v>0</v>
      </c>
      <c r="C71" s="13" t="str">
        <f>'FICHE CONSOMMATION'!J37</f>
        <v xml:space="preserve"> </v>
      </c>
      <c r="D71" s="13">
        <f>VLOOKUP(C71,Références!$B:$C,2,0)</f>
        <v>0</v>
      </c>
      <c r="E71" s="143">
        <f t="shared" si="16"/>
        <v>0</v>
      </c>
      <c r="F71" s="319"/>
      <c r="G71" s="126"/>
      <c r="H71" s="318"/>
      <c r="I71" s="16">
        <f>'FICHE CONSOMMATION'!N37</f>
        <v>0</v>
      </c>
      <c r="J71" s="17" t="str">
        <f>'FICHE CONSOMMATION'!O37</f>
        <v xml:space="preserve"> </v>
      </c>
      <c r="K71" s="16">
        <f>VLOOKUP(J71,Références!$F:$G,2,0)</f>
        <v>0</v>
      </c>
      <c r="L71" s="16">
        <f t="shared" si="17"/>
        <v>0</v>
      </c>
      <c r="M71" s="315"/>
      <c r="N71" s="126"/>
      <c r="O71" s="318"/>
      <c r="P71" s="315">
        <f>'FICHE CONSOMMATION'!P40</f>
        <v>0</v>
      </c>
      <c r="Q71" s="315" t="str">
        <f>'FICHE CONSOMMATION'!Q40</f>
        <v xml:space="preserve"> </v>
      </c>
      <c r="R71" s="315">
        <f>'FICHE CONSOMMATION'!R40</f>
        <v>0</v>
      </c>
      <c r="S71" s="315">
        <f>VLOOKUP(Q71,Références!$J:$K,2,0)</f>
        <v>0</v>
      </c>
      <c r="T71" s="315">
        <f>SUM(P71*S71)</f>
        <v>0</v>
      </c>
      <c r="U71" s="316"/>
      <c r="V71" s="126"/>
      <c r="W71" s="318"/>
      <c r="X71" s="315" t="str">
        <f>'FICHE CONSOMMATION'!T40</f>
        <v xml:space="preserve"> </v>
      </c>
      <c r="Y71" s="315">
        <f>'FICHE CONSOMMATION'!U40</f>
        <v>0</v>
      </c>
      <c r="Z71" s="315">
        <f>VLOOKUP(X71,Références!$O:$P,2,0)</f>
        <v>0</v>
      </c>
      <c r="AA71" s="316"/>
    </row>
    <row r="72" spans="1:27" ht="9.9499999999999993" customHeight="1">
      <c r="A72" s="317"/>
      <c r="B72" s="13">
        <f>'FICHE CONSOMMATION'!I38</f>
        <v>0</v>
      </c>
      <c r="C72" s="13" t="str">
        <f>'FICHE CONSOMMATION'!J38</f>
        <v xml:space="preserve"> </v>
      </c>
      <c r="D72" s="13">
        <f>VLOOKUP(C72,Références!$B:$C,2,0)</f>
        <v>0</v>
      </c>
      <c r="E72" s="143">
        <f t="shared" si="16"/>
        <v>0</v>
      </c>
      <c r="F72" s="319"/>
      <c r="G72" s="126"/>
      <c r="H72" s="318"/>
      <c r="I72" s="16">
        <f>'FICHE CONSOMMATION'!N38</f>
        <v>0</v>
      </c>
      <c r="J72" s="17" t="str">
        <f>'FICHE CONSOMMATION'!O38</f>
        <v xml:space="preserve"> </v>
      </c>
      <c r="K72" s="16">
        <f>VLOOKUP(J72,Références!$F:$G,2,0)</f>
        <v>0</v>
      </c>
      <c r="L72" s="16">
        <f t="shared" si="17"/>
        <v>0</v>
      </c>
      <c r="M72" s="315"/>
      <c r="N72" s="126"/>
      <c r="O72" s="318"/>
      <c r="P72" s="315"/>
      <c r="Q72" s="315"/>
      <c r="R72" s="315"/>
      <c r="S72" s="315"/>
      <c r="T72" s="315"/>
      <c r="U72" s="316"/>
      <c r="V72" s="126"/>
      <c r="W72" s="318"/>
      <c r="X72" s="315"/>
      <c r="Y72" s="315"/>
      <c r="Z72" s="315"/>
      <c r="AA72" s="316"/>
    </row>
    <row r="73" spans="1:27" ht="9.9499999999999993" customHeight="1">
      <c r="A73" s="317"/>
      <c r="B73" s="13">
        <f>'FICHE CONSOMMATION'!I39</f>
        <v>0</v>
      </c>
      <c r="C73" s="13" t="str">
        <f>'FICHE CONSOMMATION'!J39</f>
        <v xml:space="preserve"> </v>
      </c>
      <c r="D73" s="13">
        <f>VLOOKUP(C73,Références!$B:$C,2,0)</f>
        <v>0</v>
      </c>
      <c r="E73" s="143">
        <f t="shared" si="16"/>
        <v>0</v>
      </c>
      <c r="F73" s="319"/>
      <c r="G73" s="126"/>
      <c r="H73" s="318"/>
      <c r="I73" s="16">
        <f>'FICHE CONSOMMATION'!N39</f>
        <v>0</v>
      </c>
      <c r="J73" s="17" t="str">
        <f>'FICHE CONSOMMATION'!O39</f>
        <v xml:space="preserve"> </v>
      </c>
      <c r="K73" s="16">
        <f>VLOOKUP(J73,Références!$F:$G,2,0)</f>
        <v>0</v>
      </c>
      <c r="L73" s="16">
        <f t="shared" si="17"/>
        <v>0</v>
      </c>
      <c r="M73" s="315"/>
      <c r="N73" s="126"/>
      <c r="O73" s="318"/>
      <c r="P73" s="315">
        <f>'FICHE CONSOMMATION'!P41</f>
        <v>0</v>
      </c>
      <c r="Q73" s="315" t="str">
        <f>'FICHE CONSOMMATION'!Q41</f>
        <v xml:space="preserve"> </v>
      </c>
      <c r="R73" s="315">
        <f>'FICHE CONSOMMATION'!R41</f>
        <v>0</v>
      </c>
      <c r="S73" s="315">
        <f>VLOOKUP(Q73,Références!$J:$K,2,0)</f>
        <v>0</v>
      </c>
      <c r="T73" s="315">
        <f>SUM(P73*S73)</f>
        <v>0</v>
      </c>
      <c r="U73" s="316"/>
      <c r="V73" s="126"/>
      <c r="W73" s="318"/>
      <c r="X73" s="315" t="str">
        <f>'FICHE CONSOMMATION'!T41</f>
        <v xml:space="preserve"> </v>
      </c>
      <c r="Y73" s="315">
        <f>'FICHE CONSOMMATION'!U41</f>
        <v>0</v>
      </c>
      <c r="Z73" s="315">
        <f>VLOOKUP(X73,Références!$O:$P,2,0)</f>
        <v>0</v>
      </c>
      <c r="AA73" s="316"/>
    </row>
    <row r="74" spans="1:27" ht="9.9499999999999993" customHeight="1">
      <c r="A74" s="317"/>
      <c r="B74" s="13">
        <f>'FICHE CONSOMMATION'!I40</f>
        <v>0</v>
      </c>
      <c r="C74" s="13" t="str">
        <f>'FICHE CONSOMMATION'!J40</f>
        <v xml:space="preserve"> </v>
      </c>
      <c r="D74" s="13">
        <f>VLOOKUP(C74,Références!$B:$C,2,0)</f>
        <v>0</v>
      </c>
      <c r="E74" s="143">
        <f t="shared" si="16"/>
        <v>0</v>
      </c>
      <c r="F74" s="319"/>
      <c r="G74" s="126"/>
      <c r="H74" s="318"/>
      <c r="I74" s="16">
        <f>'FICHE CONSOMMATION'!N40</f>
        <v>0</v>
      </c>
      <c r="J74" s="17" t="str">
        <f>'FICHE CONSOMMATION'!O40</f>
        <v xml:space="preserve"> </v>
      </c>
      <c r="K74" s="16">
        <f>VLOOKUP(J74,Références!$F:$G,2,0)</f>
        <v>0</v>
      </c>
      <c r="L74" s="16">
        <f t="shared" si="17"/>
        <v>0</v>
      </c>
      <c r="M74" s="315"/>
      <c r="N74" s="126"/>
      <c r="O74" s="318"/>
      <c r="P74" s="315"/>
      <c r="Q74" s="315"/>
      <c r="R74" s="315"/>
      <c r="S74" s="315"/>
      <c r="T74" s="315"/>
      <c r="U74" s="316"/>
      <c r="V74" s="126"/>
      <c r="W74" s="318"/>
      <c r="X74" s="315"/>
      <c r="Y74" s="315"/>
      <c r="Z74" s="315"/>
      <c r="AA74" s="316"/>
    </row>
    <row r="75" spans="1:27" ht="9.9499999999999993" customHeight="1">
      <c r="A75" s="317"/>
      <c r="B75" s="13">
        <f>'FICHE CONSOMMATION'!I41</f>
        <v>0</v>
      </c>
      <c r="C75" s="13" t="str">
        <f>'FICHE CONSOMMATION'!J41</f>
        <v xml:space="preserve"> </v>
      </c>
      <c r="D75" s="13">
        <f>VLOOKUP(C75,Références!$B:$C,2,0)</f>
        <v>0</v>
      </c>
      <c r="E75" s="143">
        <f t="shared" si="16"/>
        <v>0</v>
      </c>
      <c r="F75" s="319"/>
      <c r="G75" s="126"/>
      <c r="H75" s="318"/>
      <c r="I75" s="16">
        <f>'FICHE CONSOMMATION'!N41</f>
        <v>0</v>
      </c>
      <c r="J75" s="17" t="str">
        <f>'FICHE CONSOMMATION'!O41</f>
        <v xml:space="preserve"> </v>
      </c>
      <c r="K75" s="16">
        <f>VLOOKUP(J75,Références!$F:$G,2,0)</f>
        <v>0</v>
      </c>
      <c r="L75" s="16">
        <f t="shared" si="17"/>
        <v>0</v>
      </c>
      <c r="M75" s="315"/>
      <c r="N75" s="126"/>
      <c r="O75" s="318"/>
      <c r="P75" s="315">
        <f>'FICHE CONSOMMATION'!P42</f>
        <v>0</v>
      </c>
      <c r="Q75" s="315" t="str">
        <f>'FICHE CONSOMMATION'!Q42</f>
        <v xml:space="preserve"> </v>
      </c>
      <c r="R75" s="315">
        <f>'FICHE CONSOMMATION'!R42</f>
        <v>0</v>
      </c>
      <c r="S75" s="315">
        <f>VLOOKUP(Q75,Références!$J:$K,2,0)</f>
        <v>0</v>
      </c>
      <c r="T75" s="315">
        <f>SUM(P75*S75)</f>
        <v>0</v>
      </c>
      <c r="U75" s="316"/>
      <c r="V75" s="126"/>
      <c r="W75" s="318"/>
      <c r="X75" s="315" t="str">
        <f>'FICHE CONSOMMATION'!T42</f>
        <v xml:space="preserve"> </v>
      </c>
      <c r="Y75" s="315">
        <f>'FICHE CONSOMMATION'!U42</f>
        <v>0</v>
      </c>
      <c r="Z75" s="315">
        <f>VLOOKUP(X75,Références!$O:$P,2,0)</f>
        <v>0</v>
      </c>
      <c r="AA75" s="316"/>
    </row>
    <row r="76" spans="1:27" ht="9.9499999999999993" customHeight="1">
      <c r="A76" s="317"/>
      <c r="B76" s="13">
        <f>'FICHE CONSOMMATION'!I42</f>
        <v>0</v>
      </c>
      <c r="C76" s="13" t="str">
        <f>'FICHE CONSOMMATION'!J42</f>
        <v xml:space="preserve"> </v>
      </c>
      <c r="D76" s="13">
        <f>VLOOKUP(C76,Références!$B:$C,2,0)</f>
        <v>0</v>
      </c>
      <c r="E76" s="143">
        <f t="shared" si="16"/>
        <v>0</v>
      </c>
      <c r="F76" s="319"/>
      <c r="G76" s="126"/>
      <c r="H76" s="318"/>
      <c r="I76" s="16">
        <f>'FICHE CONSOMMATION'!N42</f>
        <v>0</v>
      </c>
      <c r="J76" s="17" t="str">
        <f>'FICHE CONSOMMATION'!O42</f>
        <v xml:space="preserve"> </v>
      </c>
      <c r="K76" s="16">
        <f>VLOOKUP(J76,Références!$F:$G,2,0)</f>
        <v>0</v>
      </c>
      <c r="L76" s="16">
        <f t="shared" si="17"/>
        <v>0</v>
      </c>
      <c r="M76" s="315"/>
      <c r="N76" s="126"/>
      <c r="O76" s="318"/>
      <c r="P76" s="315"/>
      <c r="Q76" s="315"/>
      <c r="R76" s="315"/>
      <c r="S76" s="315"/>
      <c r="T76" s="315"/>
      <c r="U76" s="316"/>
      <c r="V76" s="126"/>
      <c r="W76" s="318"/>
      <c r="X76" s="315"/>
      <c r="Y76" s="315"/>
      <c r="Z76" s="315"/>
      <c r="AA76" s="316"/>
    </row>
    <row r="77" spans="1:27" ht="9.9499999999999993" customHeight="1">
      <c r="A77" s="317">
        <f>'FICHE CONSOMMATION'!A43</f>
        <v>34</v>
      </c>
      <c r="B77" s="13">
        <f>'FICHE CONSOMMATION'!C43</f>
        <v>0</v>
      </c>
      <c r="C77" s="13" t="str">
        <f>'FICHE CONSOMMATION'!D43</f>
        <v xml:space="preserve"> </v>
      </c>
      <c r="D77" s="13">
        <f>VLOOKUP(C77,Références!$B:$C,2,0)</f>
        <v>0</v>
      </c>
      <c r="E77" s="143">
        <f t="shared" si="16"/>
        <v>0</v>
      </c>
      <c r="F77" s="319">
        <f>SUM(E77:E88)</f>
        <v>0</v>
      </c>
      <c r="G77" s="126"/>
      <c r="H77" s="317">
        <f t="shared" ref="H77" si="18">A77</f>
        <v>34</v>
      </c>
      <c r="I77" s="16">
        <f>'FICHE CONSOMMATION'!L43</f>
        <v>0</v>
      </c>
      <c r="J77" s="16" t="str">
        <f>'FICHE CONSOMMATION'!M43</f>
        <v xml:space="preserve"> </v>
      </c>
      <c r="K77" s="16">
        <f>VLOOKUP(J77,Références!$F:$G,2,0)</f>
        <v>0</v>
      </c>
      <c r="L77" s="16">
        <f t="shared" si="17"/>
        <v>0</v>
      </c>
      <c r="M77" s="315">
        <f>SUM(L77:L88)</f>
        <v>0</v>
      </c>
      <c r="N77" s="126"/>
      <c r="O77" s="317">
        <f>H77</f>
        <v>34</v>
      </c>
      <c r="P77" s="315">
        <f>'FICHE CONSOMMATION'!P43</f>
        <v>0</v>
      </c>
      <c r="Q77" s="315" t="str">
        <f>'FICHE CONSOMMATION'!Q43</f>
        <v xml:space="preserve"> </v>
      </c>
      <c r="R77" s="315">
        <f>'FICHE CONSOMMATION'!R43</f>
        <v>0</v>
      </c>
      <c r="S77" s="315">
        <f>VLOOKUP(Q77,Références!$J:$K,2,0)</f>
        <v>0</v>
      </c>
      <c r="T77" s="315">
        <f>SUM(P77*S77)</f>
        <v>0</v>
      </c>
      <c r="U77" s="316">
        <f>SUM(T77:T88)</f>
        <v>0</v>
      </c>
      <c r="V77" s="126"/>
      <c r="W77" s="317">
        <f>O77</f>
        <v>34</v>
      </c>
      <c r="X77" s="315" t="str">
        <f>'FICHE CONSOMMATION'!T43</f>
        <v xml:space="preserve"> </v>
      </c>
      <c r="Y77" s="315">
        <f>'FICHE CONSOMMATION'!U43</f>
        <v>0</v>
      </c>
      <c r="Z77" s="315">
        <f>VLOOKUP(X77,Références!$O:$P,2,0)</f>
        <v>0</v>
      </c>
      <c r="AA77" s="316">
        <f>SUM(Z77:Z88)</f>
        <v>0</v>
      </c>
    </row>
    <row r="78" spans="1:27" ht="9.9499999999999993" customHeight="1">
      <c r="A78" s="317"/>
      <c r="B78" s="13">
        <f>'FICHE CONSOMMATION'!C44</f>
        <v>0</v>
      </c>
      <c r="C78" s="13" t="str">
        <f>'FICHE CONSOMMATION'!D44</f>
        <v xml:space="preserve"> </v>
      </c>
      <c r="D78" s="13">
        <f>VLOOKUP(C78,Références!$B:$C,2,0)</f>
        <v>0</v>
      </c>
      <c r="E78" s="143">
        <f t="shared" si="16"/>
        <v>0</v>
      </c>
      <c r="F78" s="319"/>
      <c r="G78" s="126"/>
      <c r="H78" s="318"/>
      <c r="I78" s="16">
        <f>'FICHE CONSOMMATION'!L44</f>
        <v>0</v>
      </c>
      <c r="J78" s="16" t="str">
        <f>'FICHE CONSOMMATION'!M44</f>
        <v xml:space="preserve"> </v>
      </c>
      <c r="K78" s="16">
        <f>VLOOKUP(J78,Références!$F:$G,2,0)</f>
        <v>0</v>
      </c>
      <c r="L78" s="16">
        <f t="shared" si="17"/>
        <v>0</v>
      </c>
      <c r="M78" s="315"/>
      <c r="N78" s="126"/>
      <c r="O78" s="318"/>
      <c r="P78" s="315"/>
      <c r="Q78" s="315"/>
      <c r="R78" s="315"/>
      <c r="S78" s="315"/>
      <c r="T78" s="315"/>
      <c r="U78" s="316"/>
      <c r="V78" s="126"/>
      <c r="W78" s="318"/>
      <c r="X78" s="315"/>
      <c r="Y78" s="315"/>
      <c r="Z78" s="315"/>
      <c r="AA78" s="316"/>
    </row>
    <row r="79" spans="1:27" ht="9.9499999999999993" customHeight="1">
      <c r="A79" s="317"/>
      <c r="B79" s="13">
        <f>'FICHE CONSOMMATION'!C45</f>
        <v>0</v>
      </c>
      <c r="C79" s="13" t="str">
        <f>'FICHE CONSOMMATION'!D45</f>
        <v xml:space="preserve"> </v>
      </c>
      <c r="D79" s="13">
        <f>VLOOKUP(C79,Références!$B:$C,2,0)</f>
        <v>0</v>
      </c>
      <c r="E79" s="143">
        <f t="shared" si="16"/>
        <v>0</v>
      </c>
      <c r="F79" s="319"/>
      <c r="G79" s="126"/>
      <c r="H79" s="318"/>
      <c r="I79" s="16">
        <f>'FICHE CONSOMMATION'!L45</f>
        <v>0</v>
      </c>
      <c r="J79" s="16" t="str">
        <f>'FICHE CONSOMMATION'!M45</f>
        <v xml:space="preserve"> </v>
      </c>
      <c r="K79" s="16">
        <f>VLOOKUP(J79,Références!$F:$G,2,0)</f>
        <v>0</v>
      </c>
      <c r="L79" s="16">
        <f t="shared" si="17"/>
        <v>0</v>
      </c>
      <c r="M79" s="315"/>
      <c r="N79" s="126"/>
      <c r="O79" s="318"/>
      <c r="P79" s="315">
        <f>'FICHE CONSOMMATION'!P44</f>
        <v>0</v>
      </c>
      <c r="Q79" s="315" t="str">
        <f>'FICHE CONSOMMATION'!Q44</f>
        <v xml:space="preserve"> </v>
      </c>
      <c r="R79" s="315">
        <f>'FICHE CONSOMMATION'!R44</f>
        <v>0</v>
      </c>
      <c r="S79" s="315">
        <f>VLOOKUP(Q79,Références!$J:$K,2,0)</f>
        <v>0</v>
      </c>
      <c r="T79" s="315">
        <f>SUM(P79*S79)</f>
        <v>0</v>
      </c>
      <c r="U79" s="316"/>
      <c r="V79" s="126"/>
      <c r="W79" s="318"/>
      <c r="X79" s="315" t="str">
        <f>'FICHE CONSOMMATION'!T44</f>
        <v xml:space="preserve"> </v>
      </c>
      <c r="Y79" s="315">
        <f>'FICHE CONSOMMATION'!U44</f>
        <v>0</v>
      </c>
      <c r="Z79" s="315">
        <f>VLOOKUP(X79,Références!$O:$P,2,0)</f>
        <v>0</v>
      </c>
      <c r="AA79" s="316"/>
    </row>
    <row r="80" spans="1:27" ht="9.9499999999999993" customHeight="1">
      <c r="A80" s="317"/>
      <c r="B80" s="13">
        <f>'FICHE CONSOMMATION'!C46</f>
        <v>0</v>
      </c>
      <c r="C80" s="13" t="str">
        <f>'FICHE CONSOMMATION'!D46</f>
        <v xml:space="preserve"> </v>
      </c>
      <c r="D80" s="13">
        <f>VLOOKUP(C80,Références!$B:$C,2,0)</f>
        <v>0</v>
      </c>
      <c r="E80" s="143">
        <f t="shared" si="16"/>
        <v>0</v>
      </c>
      <c r="F80" s="319"/>
      <c r="G80" s="126"/>
      <c r="H80" s="318"/>
      <c r="I80" s="16">
        <f>'FICHE CONSOMMATION'!L46</f>
        <v>0</v>
      </c>
      <c r="J80" s="16" t="str">
        <f>'FICHE CONSOMMATION'!M46</f>
        <v xml:space="preserve"> </v>
      </c>
      <c r="K80" s="16">
        <f>VLOOKUP(J80,Références!$F:$G,2,0)</f>
        <v>0</v>
      </c>
      <c r="L80" s="16">
        <f t="shared" si="17"/>
        <v>0</v>
      </c>
      <c r="M80" s="315"/>
      <c r="N80" s="126"/>
      <c r="O80" s="318"/>
      <c r="P80" s="315"/>
      <c r="Q80" s="315"/>
      <c r="R80" s="315"/>
      <c r="S80" s="315"/>
      <c r="T80" s="315"/>
      <c r="U80" s="316"/>
      <c r="V80" s="126"/>
      <c r="W80" s="318"/>
      <c r="X80" s="315"/>
      <c r="Y80" s="315"/>
      <c r="Z80" s="315"/>
      <c r="AA80" s="316"/>
    </row>
    <row r="81" spans="1:27" ht="9.9499999999999993" customHeight="1">
      <c r="A81" s="317"/>
      <c r="B81" s="13">
        <f>'FICHE CONSOMMATION'!C47</f>
        <v>0</v>
      </c>
      <c r="C81" s="13" t="str">
        <f>'FICHE CONSOMMATION'!D47</f>
        <v xml:space="preserve"> </v>
      </c>
      <c r="D81" s="13">
        <f>VLOOKUP(C81,Références!$B:$C,2,0)</f>
        <v>0</v>
      </c>
      <c r="E81" s="143">
        <f t="shared" si="16"/>
        <v>0</v>
      </c>
      <c r="F81" s="319"/>
      <c r="G81" s="126"/>
      <c r="H81" s="318"/>
      <c r="I81" s="16">
        <f>'FICHE CONSOMMATION'!L47</f>
        <v>0</v>
      </c>
      <c r="J81" s="16" t="str">
        <f>'FICHE CONSOMMATION'!M47</f>
        <v xml:space="preserve"> </v>
      </c>
      <c r="K81" s="16">
        <f>VLOOKUP(J81,Références!$F:$G,2,0)</f>
        <v>0</v>
      </c>
      <c r="L81" s="16">
        <f t="shared" si="17"/>
        <v>0</v>
      </c>
      <c r="M81" s="315"/>
      <c r="N81" s="126"/>
      <c r="O81" s="318"/>
      <c r="P81" s="315">
        <f>'FICHE CONSOMMATION'!P45</f>
        <v>0</v>
      </c>
      <c r="Q81" s="315" t="str">
        <f>'FICHE CONSOMMATION'!Q45</f>
        <v xml:space="preserve"> </v>
      </c>
      <c r="R81" s="315">
        <f>'FICHE CONSOMMATION'!R45</f>
        <v>0</v>
      </c>
      <c r="S81" s="315">
        <f>VLOOKUP(Q81,Références!$J:$K,2,0)</f>
        <v>0</v>
      </c>
      <c r="T81" s="315">
        <f>SUM(P81*S81)</f>
        <v>0</v>
      </c>
      <c r="U81" s="316"/>
      <c r="V81" s="126"/>
      <c r="W81" s="318"/>
      <c r="X81" s="315" t="str">
        <f>'FICHE CONSOMMATION'!T45</f>
        <v xml:space="preserve"> </v>
      </c>
      <c r="Y81" s="315">
        <f>'FICHE CONSOMMATION'!U45</f>
        <v>0</v>
      </c>
      <c r="Z81" s="315">
        <f>VLOOKUP(X81,Références!$O:$P,2,0)</f>
        <v>0</v>
      </c>
      <c r="AA81" s="316"/>
    </row>
    <row r="82" spans="1:27" ht="9.9499999999999993" customHeight="1">
      <c r="A82" s="317"/>
      <c r="B82" s="13">
        <f>'FICHE CONSOMMATION'!C48</f>
        <v>0</v>
      </c>
      <c r="C82" s="13" t="str">
        <f>'FICHE CONSOMMATION'!D48</f>
        <v xml:space="preserve"> </v>
      </c>
      <c r="D82" s="13">
        <f>VLOOKUP(C82,Références!$B:$C,2,0)</f>
        <v>0</v>
      </c>
      <c r="E82" s="143">
        <f t="shared" si="16"/>
        <v>0</v>
      </c>
      <c r="F82" s="319"/>
      <c r="G82" s="126"/>
      <c r="H82" s="318"/>
      <c r="I82" s="16">
        <f>'FICHE CONSOMMATION'!L48</f>
        <v>0</v>
      </c>
      <c r="J82" s="16" t="str">
        <f>'FICHE CONSOMMATION'!M48</f>
        <v xml:space="preserve"> </v>
      </c>
      <c r="K82" s="16">
        <f>VLOOKUP(J82,Références!$F:$G,2,0)</f>
        <v>0</v>
      </c>
      <c r="L82" s="16">
        <f t="shared" si="17"/>
        <v>0</v>
      </c>
      <c r="M82" s="315"/>
      <c r="N82" s="126"/>
      <c r="O82" s="318"/>
      <c r="P82" s="315"/>
      <c r="Q82" s="315"/>
      <c r="R82" s="315"/>
      <c r="S82" s="315"/>
      <c r="T82" s="315"/>
      <c r="U82" s="316"/>
      <c r="V82" s="126"/>
      <c r="W82" s="318"/>
      <c r="X82" s="315"/>
      <c r="Y82" s="315"/>
      <c r="Z82" s="315"/>
      <c r="AA82" s="316"/>
    </row>
    <row r="83" spans="1:27" ht="9.9499999999999993" customHeight="1">
      <c r="A83" s="317"/>
      <c r="B83" s="13">
        <f>'FICHE CONSOMMATION'!I43</f>
        <v>0</v>
      </c>
      <c r="C83" s="13" t="str">
        <f>'FICHE CONSOMMATION'!J43</f>
        <v xml:space="preserve"> </v>
      </c>
      <c r="D83" s="13">
        <f>VLOOKUP(C83,Références!$B:$C,2,0)</f>
        <v>0</v>
      </c>
      <c r="E83" s="143">
        <f t="shared" si="16"/>
        <v>0</v>
      </c>
      <c r="F83" s="319"/>
      <c r="G83" s="126"/>
      <c r="H83" s="318"/>
      <c r="I83" s="16">
        <f>'FICHE CONSOMMATION'!N43</f>
        <v>0</v>
      </c>
      <c r="J83" s="17" t="str">
        <f>'FICHE CONSOMMATION'!O43</f>
        <v xml:space="preserve"> </v>
      </c>
      <c r="K83" s="16">
        <f>VLOOKUP(J83,Références!$F:$G,2,0)</f>
        <v>0</v>
      </c>
      <c r="L83" s="16">
        <f t="shared" si="17"/>
        <v>0</v>
      </c>
      <c r="M83" s="315"/>
      <c r="N83" s="126"/>
      <c r="O83" s="318"/>
      <c r="P83" s="315">
        <f>'FICHE CONSOMMATION'!P46</f>
        <v>0</v>
      </c>
      <c r="Q83" s="315" t="str">
        <f>'FICHE CONSOMMATION'!Q46</f>
        <v xml:space="preserve"> </v>
      </c>
      <c r="R83" s="315">
        <f>'FICHE CONSOMMATION'!R46</f>
        <v>0</v>
      </c>
      <c r="S83" s="315">
        <f>VLOOKUP(Q83,Références!$J:$K,2,0)</f>
        <v>0</v>
      </c>
      <c r="T83" s="315">
        <f>SUM(P83*S83)</f>
        <v>0</v>
      </c>
      <c r="U83" s="316"/>
      <c r="V83" s="126"/>
      <c r="W83" s="318"/>
      <c r="X83" s="315" t="str">
        <f>'FICHE CONSOMMATION'!Q46</f>
        <v xml:space="preserve"> </v>
      </c>
      <c r="Y83" s="315">
        <f>'FICHE CONSOMMATION'!U46</f>
        <v>0</v>
      </c>
      <c r="Z83" s="315">
        <f>VLOOKUP(X83,Références!$O:$P,2,0)</f>
        <v>0</v>
      </c>
      <c r="AA83" s="316"/>
    </row>
    <row r="84" spans="1:27" ht="9.9499999999999993" customHeight="1">
      <c r="A84" s="317"/>
      <c r="B84" s="13">
        <f>'FICHE CONSOMMATION'!I44</f>
        <v>0</v>
      </c>
      <c r="C84" s="13" t="str">
        <f>'FICHE CONSOMMATION'!J44</f>
        <v xml:space="preserve"> </v>
      </c>
      <c r="D84" s="13">
        <f>VLOOKUP(C84,Références!$B:$C,2,0)</f>
        <v>0</v>
      </c>
      <c r="E84" s="143">
        <f t="shared" si="16"/>
        <v>0</v>
      </c>
      <c r="F84" s="319"/>
      <c r="G84" s="126"/>
      <c r="H84" s="318"/>
      <c r="I84" s="16">
        <f>'FICHE CONSOMMATION'!N44</f>
        <v>0</v>
      </c>
      <c r="J84" s="17" t="str">
        <f>'FICHE CONSOMMATION'!O44</f>
        <v xml:space="preserve"> </v>
      </c>
      <c r="K84" s="16">
        <f>VLOOKUP(J84,Références!$F:$G,2,0)</f>
        <v>0</v>
      </c>
      <c r="L84" s="16">
        <f t="shared" si="17"/>
        <v>0</v>
      </c>
      <c r="M84" s="315"/>
      <c r="N84" s="126"/>
      <c r="O84" s="318"/>
      <c r="P84" s="315"/>
      <c r="Q84" s="315"/>
      <c r="R84" s="315"/>
      <c r="S84" s="315"/>
      <c r="T84" s="315"/>
      <c r="U84" s="316"/>
      <c r="V84" s="126"/>
      <c r="W84" s="318"/>
      <c r="X84" s="315"/>
      <c r="Y84" s="315"/>
      <c r="Z84" s="315"/>
      <c r="AA84" s="316"/>
    </row>
    <row r="85" spans="1:27" ht="9.9499999999999993" customHeight="1">
      <c r="A85" s="317"/>
      <c r="B85" s="13">
        <f>'FICHE CONSOMMATION'!I45</f>
        <v>0</v>
      </c>
      <c r="C85" s="13" t="str">
        <f>'FICHE CONSOMMATION'!J45</f>
        <v xml:space="preserve"> </v>
      </c>
      <c r="D85" s="13">
        <f>VLOOKUP(C85,Références!$B:$C,2,0)</f>
        <v>0</v>
      </c>
      <c r="E85" s="143">
        <f t="shared" si="16"/>
        <v>0</v>
      </c>
      <c r="F85" s="319"/>
      <c r="G85" s="126"/>
      <c r="H85" s="318"/>
      <c r="I85" s="16">
        <f>'FICHE CONSOMMATION'!N45</f>
        <v>0</v>
      </c>
      <c r="J85" s="17" t="str">
        <f>'FICHE CONSOMMATION'!O45</f>
        <v xml:space="preserve"> </v>
      </c>
      <c r="K85" s="16">
        <f>VLOOKUP(J85,Références!$F:$G,2,0)</f>
        <v>0</v>
      </c>
      <c r="L85" s="16">
        <f t="shared" si="17"/>
        <v>0</v>
      </c>
      <c r="M85" s="315"/>
      <c r="N85" s="126"/>
      <c r="O85" s="318"/>
      <c r="P85" s="315">
        <f>'FICHE CONSOMMATION'!P47</f>
        <v>0</v>
      </c>
      <c r="Q85" s="315" t="str">
        <f>'FICHE CONSOMMATION'!Q47</f>
        <v xml:space="preserve"> </v>
      </c>
      <c r="R85" s="315">
        <f>'FICHE CONSOMMATION'!R47</f>
        <v>0</v>
      </c>
      <c r="S85" s="315">
        <f>VLOOKUP(Q85,Références!$J:$K,2,0)</f>
        <v>0</v>
      </c>
      <c r="T85" s="315">
        <f>SUM(P85*S85)</f>
        <v>0</v>
      </c>
      <c r="U85" s="316"/>
      <c r="V85" s="126"/>
      <c r="W85" s="318"/>
      <c r="X85" s="315" t="str">
        <f>'FICHE CONSOMMATION'!T47</f>
        <v xml:space="preserve"> </v>
      </c>
      <c r="Y85" s="315">
        <f>'FICHE CONSOMMATION'!U47</f>
        <v>0</v>
      </c>
      <c r="Z85" s="315">
        <f>VLOOKUP(X85,Références!$O:$P,2,0)</f>
        <v>0</v>
      </c>
      <c r="AA85" s="316"/>
    </row>
    <row r="86" spans="1:27" ht="9.9499999999999993" customHeight="1">
      <c r="A86" s="317"/>
      <c r="B86" s="13">
        <f>'FICHE CONSOMMATION'!I46</f>
        <v>0</v>
      </c>
      <c r="C86" s="13" t="str">
        <f>'FICHE CONSOMMATION'!J46</f>
        <v xml:space="preserve"> </v>
      </c>
      <c r="D86" s="13">
        <f>VLOOKUP(C86,Références!$B:$C,2,0)</f>
        <v>0</v>
      </c>
      <c r="E86" s="143">
        <f t="shared" si="16"/>
        <v>0</v>
      </c>
      <c r="F86" s="319"/>
      <c r="G86" s="126"/>
      <c r="H86" s="318"/>
      <c r="I86" s="16">
        <f>'FICHE CONSOMMATION'!N46</f>
        <v>0</v>
      </c>
      <c r="J86" s="17" t="str">
        <f>'FICHE CONSOMMATION'!O46</f>
        <v xml:space="preserve"> </v>
      </c>
      <c r="K86" s="16">
        <f>VLOOKUP(J86,Références!$F:$G,2,0)</f>
        <v>0</v>
      </c>
      <c r="L86" s="16">
        <f t="shared" si="17"/>
        <v>0</v>
      </c>
      <c r="M86" s="315"/>
      <c r="N86" s="126"/>
      <c r="O86" s="318"/>
      <c r="P86" s="315"/>
      <c r="Q86" s="315"/>
      <c r="R86" s="315"/>
      <c r="S86" s="315"/>
      <c r="T86" s="315"/>
      <c r="U86" s="316"/>
      <c r="V86" s="126"/>
      <c r="W86" s="318"/>
      <c r="X86" s="315"/>
      <c r="Y86" s="315"/>
      <c r="Z86" s="315"/>
      <c r="AA86" s="316"/>
    </row>
    <row r="87" spans="1:27" ht="9.9499999999999993" customHeight="1">
      <c r="A87" s="317"/>
      <c r="B87" s="13">
        <f>'FICHE CONSOMMATION'!I47</f>
        <v>0</v>
      </c>
      <c r="C87" s="13" t="str">
        <f>'FICHE CONSOMMATION'!J47</f>
        <v xml:space="preserve"> </v>
      </c>
      <c r="D87" s="13">
        <f>VLOOKUP(C87,Références!$B:$C,2,0)</f>
        <v>0</v>
      </c>
      <c r="E87" s="143">
        <f t="shared" si="16"/>
        <v>0</v>
      </c>
      <c r="F87" s="319"/>
      <c r="G87" s="126"/>
      <c r="H87" s="318"/>
      <c r="I87" s="16">
        <f>'FICHE CONSOMMATION'!N47</f>
        <v>0</v>
      </c>
      <c r="J87" s="17" t="str">
        <f>'FICHE CONSOMMATION'!O47</f>
        <v xml:space="preserve"> </v>
      </c>
      <c r="K87" s="16">
        <f>VLOOKUP(J87,Références!$F:$G,2,0)</f>
        <v>0</v>
      </c>
      <c r="L87" s="16">
        <f t="shared" si="17"/>
        <v>0</v>
      </c>
      <c r="M87" s="315"/>
      <c r="N87" s="126"/>
      <c r="O87" s="318"/>
      <c r="P87" s="315">
        <f>'FICHE CONSOMMATION'!P48</f>
        <v>0</v>
      </c>
      <c r="Q87" s="315" t="str">
        <f>'FICHE CONSOMMATION'!Q48</f>
        <v xml:space="preserve"> </v>
      </c>
      <c r="R87" s="315">
        <f>'FICHE CONSOMMATION'!R48</f>
        <v>0</v>
      </c>
      <c r="S87" s="315">
        <f>VLOOKUP(Q87,Références!$J:$K,2,0)</f>
        <v>0</v>
      </c>
      <c r="T87" s="315">
        <f>SUM(P87*S87)</f>
        <v>0</v>
      </c>
      <c r="U87" s="316"/>
      <c r="V87" s="126"/>
      <c r="W87" s="318"/>
      <c r="X87" s="315" t="str">
        <f>'FICHE CONSOMMATION'!T48</f>
        <v xml:space="preserve"> </v>
      </c>
      <c r="Y87" s="315">
        <f>'FICHE CONSOMMATION'!U48</f>
        <v>0</v>
      </c>
      <c r="Z87" s="315">
        <f>VLOOKUP(X87,Références!$O:$P,2,0)</f>
        <v>0</v>
      </c>
      <c r="AA87" s="316"/>
    </row>
    <row r="88" spans="1:27" ht="9.9499999999999993" customHeight="1" thickBot="1">
      <c r="A88" s="317"/>
      <c r="B88" s="13">
        <f>'FICHE CONSOMMATION'!I48</f>
        <v>0</v>
      </c>
      <c r="C88" s="13" t="str">
        <f>'FICHE CONSOMMATION'!J48</f>
        <v xml:space="preserve"> </v>
      </c>
      <c r="D88" s="13">
        <f>VLOOKUP(C88,Références!$B:$C,2,0)</f>
        <v>0</v>
      </c>
      <c r="E88" s="143">
        <f t="shared" si="16"/>
        <v>0</v>
      </c>
      <c r="F88" s="319"/>
      <c r="G88" s="144"/>
      <c r="H88" s="318"/>
      <c r="I88" s="16">
        <f>'FICHE CONSOMMATION'!N48</f>
        <v>0</v>
      </c>
      <c r="J88" s="17" t="str">
        <f>'FICHE CONSOMMATION'!O48</f>
        <v xml:space="preserve"> </v>
      </c>
      <c r="K88" s="16">
        <f>VLOOKUP(J88,Références!$F:$G,2,0)</f>
        <v>0</v>
      </c>
      <c r="L88" s="16">
        <f t="shared" si="17"/>
        <v>0</v>
      </c>
      <c r="M88" s="315"/>
      <c r="N88" s="144"/>
      <c r="O88" s="318"/>
      <c r="P88" s="315"/>
      <c r="Q88" s="315"/>
      <c r="R88" s="315"/>
      <c r="S88" s="315"/>
      <c r="T88" s="315"/>
      <c r="U88" s="316"/>
      <c r="V88" s="144"/>
      <c r="W88" s="318"/>
      <c r="X88" s="315"/>
      <c r="Y88" s="315"/>
      <c r="Z88" s="315"/>
      <c r="AA88" s="316"/>
    </row>
    <row r="89" spans="1:27" ht="17.100000000000001" customHeight="1">
      <c r="E89" s="124"/>
      <c r="F89" s="125"/>
    </row>
  </sheetData>
  <mergeCells count="401">
    <mergeCell ref="A1:B1"/>
    <mergeCell ref="C1:F1"/>
    <mergeCell ref="A2:B2"/>
    <mergeCell ref="C2:F2"/>
    <mergeCell ref="I1:L1"/>
    <mergeCell ref="X77:X78"/>
    <mergeCell ref="Y77:Y78"/>
    <mergeCell ref="Z77:Z78"/>
    <mergeCell ref="X73:X74"/>
    <mergeCell ref="Y73:Y74"/>
    <mergeCell ref="Z73:Z74"/>
    <mergeCell ref="X75:X76"/>
    <mergeCell ref="Y75:Y76"/>
    <mergeCell ref="Z75:Z76"/>
    <mergeCell ref="Z63:Z64"/>
    <mergeCell ref="X65:X66"/>
    <mergeCell ref="Y65:Y66"/>
    <mergeCell ref="Z65:Z66"/>
    <mergeCell ref="Z49:Z50"/>
    <mergeCell ref="X51:X52"/>
    <mergeCell ref="Z57:Z58"/>
    <mergeCell ref="X59:X60"/>
    <mergeCell ref="Y59:Y60"/>
    <mergeCell ref="Z59:Z60"/>
    <mergeCell ref="AA77:AA88"/>
    <mergeCell ref="X79:X80"/>
    <mergeCell ref="Y79:Y80"/>
    <mergeCell ref="Z79:Z80"/>
    <mergeCell ref="X81:X82"/>
    <mergeCell ref="Y81:Y82"/>
    <mergeCell ref="Z81:Z82"/>
    <mergeCell ref="X83:X84"/>
    <mergeCell ref="Y83:Y84"/>
    <mergeCell ref="Z83:Z84"/>
    <mergeCell ref="X85:X86"/>
    <mergeCell ref="Y85:Y86"/>
    <mergeCell ref="Z85:Z86"/>
    <mergeCell ref="X87:X88"/>
    <mergeCell ref="Y87:Y88"/>
    <mergeCell ref="Z87:Z88"/>
    <mergeCell ref="AA65:AA76"/>
    <mergeCell ref="X67:X68"/>
    <mergeCell ref="Y67:Y68"/>
    <mergeCell ref="Z67:Z68"/>
    <mergeCell ref="X69:X70"/>
    <mergeCell ref="Y69:Y70"/>
    <mergeCell ref="Z69:Z70"/>
    <mergeCell ref="X71:X72"/>
    <mergeCell ref="Y71:Y72"/>
    <mergeCell ref="Z71:Z72"/>
    <mergeCell ref="X61:X62"/>
    <mergeCell ref="Y61:Y62"/>
    <mergeCell ref="Z61:Z62"/>
    <mergeCell ref="X63:X64"/>
    <mergeCell ref="Y63:Y64"/>
    <mergeCell ref="X53:X54"/>
    <mergeCell ref="Y53:Y54"/>
    <mergeCell ref="Z53:Z54"/>
    <mergeCell ref="X41:X42"/>
    <mergeCell ref="Y41:Y42"/>
    <mergeCell ref="Z41:Z42"/>
    <mergeCell ref="AA41:AA52"/>
    <mergeCell ref="X43:X44"/>
    <mergeCell ref="Y43:Y44"/>
    <mergeCell ref="Z43:Z44"/>
    <mergeCell ref="X45:X46"/>
    <mergeCell ref="Y45:Y46"/>
    <mergeCell ref="Z45:Z46"/>
    <mergeCell ref="X47:X48"/>
    <mergeCell ref="Y47:Y48"/>
    <mergeCell ref="Z47:Z48"/>
    <mergeCell ref="X49:X50"/>
    <mergeCell ref="Y49:Y50"/>
    <mergeCell ref="AA53:AA64"/>
    <mergeCell ref="X55:X56"/>
    <mergeCell ref="Y55:Y56"/>
    <mergeCell ref="Z55:Z56"/>
    <mergeCell ref="X57:X58"/>
    <mergeCell ref="Y57:Y58"/>
    <mergeCell ref="AA29:AA40"/>
    <mergeCell ref="X31:X32"/>
    <mergeCell ref="Y31:Y32"/>
    <mergeCell ref="Z31:Z32"/>
    <mergeCell ref="X33:X34"/>
    <mergeCell ref="Y33:Y34"/>
    <mergeCell ref="Z33:Z34"/>
    <mergeCell ref="X35:X36"/>
    <mergeCell ref="Y35:Y36"/>
    <mergeCell ref="Z35:Z36"/>
    <mergeCell ref="X37:X38"/>
    <mergeCell ref="Y37:Y38"/>
    <mergeCell ref="Z37:Z38"/>
    <mergeCell ref="X39:X40"/>
    <mergeCell ref="Y39:Y40"/>
    <mergeCell ref="Z39:Z40"/>
    <mergeCell ref="X29:X30"/>
    <mergeCell ref="Y29:Y30"/>
    <mergeCell ref="Z29:Z30"/>
    <mergeCell ref="AA17:AA28"/>
    <mergeCell ref="X19:X20"/>
    <mergeCell ref="Y19:Y20"/>
    <mergeCell ref="Z19:Z20"/>
    <mergeCell ref="X21:X22"/>
    <mergeCell ref="Y21:Y22"/>
    <mergeCell ref="Z21:Z22"/>
    <mergeCell ref="X23:X24"/>
    <mergeCell ref="Y23:Y24"/>
    <mergeCell ref="Z23:Z24"/>
    <mergeCell ref="X25:X26"/>
    <mergeCell ref="Y25:Y26"/>
    <mergeCell ref="Z25:Z26"/>
    <mergeCell ref="X27:X28"/>
    <mergeCell ref="Y27:Y28"/>
    <mergeCell ref="Z27:Z28"/>
    <mergeCell ref="W17:W28"/>
    <mergeCell ref="W29:W40"/>
    <mergeCell ref="W41:W52"/>
    <mergeCell ref="W53:W64"/>
    <mergeCell ref="W65:W76"/>
    <mergeCell ref="W77:W88"/>
    <mergeCell ref="W3:Z3"/>
    <mergeCell ref="X5:X6"/>
    <mergeCell ref="Y5:Y6"/>
    <mergeCell ref="Z5:Z6"/>
    <mergeCell ref="X15:X16"/>
    <mergeCell ref="Y15:Y16"/>
    <mergeCell ref="Z15:Z16"/>
    <mergeCell ref="X17:X18"/>
    <mergeCell ref="Y17:Y18"/>
    <mergeCell ref="Z17:Z18"/>
    <mergeCell ref="X11:X12"/>
    <mergeCell ref="Y11:Y12"/>
    <mergeCell ref="Z11:Z12"/>
    <mergeCell ref="X13:X14"/>
    <mergeCell ref="Y13:Y14"/>
    <mergeCell ref="Z13:Z14"/>
    <mergeCell ref="Y51:Y52"/>
    <mergeCell ref="Z51:Z52"/>
    <mergeCell ref="AA5:AA16"/>
    <mergeCell ref="X7:X8"/>
    <mergeCell ref="Y7:Y8"/>
    <mergeCell ref="Z7:Z8"/>
    <mergeCell ref="X9:X10"/>
    <mergeCell ref="Y9:Y10"/>
    <mergeCell ref="Z9:Z10"/>
    <mergeCell ref="A3:D3"/>
    <mergeCell ref="H3:K3"/>
    <mergeCell ref="O5:O16"/>
    <mergeCell ref="O3:S3"/>
    <mergeCell ref="H5:H16"/>
    <mergeCell ref="S5:S6"/>
    <mergeCell ref="S7:S8"/>
    <mergeCell ref="S9:S10"/>
    <mergeCell ref="S11:S12"/>
    <mergeCell ref="S13:S14"/>
    <mergeCell ref="S15:S16"/>
    <mergeCell ref="W5:W16"/>
    <mergeCell ref="M65:M76"/>
    <mergeCell ref="M77:M88"/>
    <mergeCell ref="M5:M16"/>
    <mergeCell ref="M17:M28"/>
    <mergeCell ref="M29:M40"/>
    <mergeCell ref="M41:M52"/>
    <mergeCell ref="M53:M64"/>
    <mergeCell ref="A5:A16"/>
    <mergeCell ref="A17:A28"/>
    <mergeCell ref="A29:A40"/>
    <mergeCell ref="A41:A52"/>
    <mergeCell ref="A53:A64"/>
    <mergeCell ref="A65:A76"/>
    <mergeCell ref="A77:A88"/>
    <mergeCell ref="F5:F16"/>
    <mergeCell ref="F17:F28"/>
    <mergeCell ref="F29:F40"/>
    <mergeCell ref="F41:F52"/>
    <mergeCell ref="F53:F64"/>
    <mergeCell ref="F65:F76"/>
    <mergeCell ref="F77:F88"/>
    <mergeCell ref="H53:H64"/>
    <mergeCell ref="H65:H76"/>
    <mergeCell ref="H77:H88"/>
    <mergeCell ref="O17:O28"/>
    <mergeCell ref="O29:O40"/>
    <mergeCell ref="O41:O52"/>
    <mergeCell ref="O53:O64"/>
    <mergeCell ref="O65:O76"/>
    <mergeCell ref="O77:O88"/>
    <mergeCell ref="R41:R42"/>
    <mergeCell ref="R43:R44"/>
    <mergeCell ref="R45:R46"/>
    <mergeCell ref="R71:R72"/>
    <mergeCell ref="R73:R74"/>
    <mergeCell ref="R75:R76"/>
    <mergeCell ref="R65:R66"/>
    <mergeCell ref="R67:R68"/>
    <mergeCell ref="R69:R70"/>
    <mergeCell ref="R55:R56"/>
    <mergeCell ref="R57:R58"/>
    <mergeCell ref="R59:R60"/>
    <mergeCell ref="R61:R62"/>
    <mergeCell ref="R63:R64"/>
    <mergeCell ref="Q57:Q58"/>
    <mergeCell ref="R53:R54"/>
    <mergeCell ref="P59:P60"/>
    <mergeCell ref="P61:P62"/>
    <mergeCell ref="H17:H28"/>
    <mergeCell ref="H29:H40"/>
    <mergeCell ref="H41:H52"/>
    <mergeCell ref="P71:P72"/>
    <mergeCell ref="P73:P74"/>
    <mergeCell ref="P75:P76"/>
    <mergeCell ref="Q71:Q72"/>
    <mergeCell ref="Q73:Q74"/>
    <mergeCell ref="Q75:Q76"/>
    <mergeCell ref="P65:P66"/>
    <mergeCell ref="Q65:Q66"/>
    <mergeCell ref="P67:P68"/>
    <mergeCell ref="P69:P70"/>
    <mergeCell ref="Q67:Q68"/>
    <mergeCell ref="Q69:Q70"/>
    <mergeCell ref="P63:P64"/>
    <mergeCell ref="Q59:Q60"/>
    <mergeCell ref="Q61:Q62"/>
    <mergeCell ref="Q63:Q64"/>
    <mergeCell ref="P53:P54"/>
    <mergeCell ref="P55:P56"/>
    <mergeCell ref="P57:P58"/>
    <mergeCell ref="Q53:Q54"/>
    <mergeCell ref="Q55:Q56"/>
    <mergeCell ref="P47:P48"/>
    <mergeCell ref="P49:P50"/>
    <mergeCell ref="P51:P52"/>
    <mergeCell ref="Q47:Q48"/>
    <mergeCell ref="Q49:Q50"/>
    <mergeCell ref="Q51:Q52"/>
    <mergeCell ref="R47:R48"/>
    <mergeCell ref="R49:R50"/>
    <mergeCell ref="R51:R52"/>
    <mergeCell ref="R29:R30"/>
    <mergeCell ref="R31:R32"/>
    <mergeCell ref="R33:R34"/>
    <mergeCell ref="R35:R36"/>
    <mergeCell ref="R37:R38"/>
    <mergeCell ref="R39:R40"/>
    <mergeCell ref="P41:P42"/>
    <mergeCell ref="P43:P44"/>
    <mergeCell ref="P45:P46"/>
    <mergeCell ref="Q41:Q42"/>
    <mergeCell ref="Q43:Q44"/>
    <mergeCell ref="Q45:Q46"/>
    <mergeCell ref="P35:P36"/>
    <mergeCell ref="P37:P38"/>
    <mergeCell ref="P39:P40"/>
    <mergeCell ref="Q29:Q30"/>
    <mergeCell ref="Q31:Q32"/>
    <mergeCell ref="Q33:Q34"/>
    <mergeCell ref="Q35:Q36"/>
    <mergeCell ref="Q37:Q38"/>
    <mergeCell ref="Q39:Q40"/>
    <mergeCell ref="R83:R84"/>
    <mergeCell ref="R85:R86"/>
    <mergeCell ref="R87:R88"/>
    <mergeCell ref="P5:P6"/>
    <mergeCell ref="Q5:Q6"/>
    <mergeCell ref="R5:R6"/>
    <mergeCell ref="P7:P8"/>
    <mergeCell ref="Q7:Q8"/>
    <mergeCell ref="R7:R8"/>
    <mergeCell ref="P9:P10"/>
    <mergeCell ref="Q9:Q10"/>
    <mergeCell ref="R9:R10"/>
    <mergeCell ref="P11:P12"/>
    <mergeCell ref="Q11:Q12"/>
    <mergeCell ref="R11:R12"/>
    <mergeCell ref="P13:P14"/>
    <mergeCell ref="Q13:Q14"/>
    <mergeCell ref="R13:R14"/>
    <mergeCell ref="P15:P16"/>
    <mergeCell ref="Q15:Q16"/>
    <mergeCell ref="R15:R16"/>
    <mergeCell ref="P17:P18"/>
    <mergeCell ref="Q17:Q18"/>
    <mergeCell ref="P19:P20"/>
    <mergeCell ref="P83:P84"/>
    <mergeCell ref="P85:P86"/>
    <mergeCell ref="P87:P88"/>
    <mergeCell ref="Q77:Q78"/>
    <mergeCell ref="Q79:Q80"/>
    <mergeCell ref="Q81:Q82"/>
    <mergeCell ref="Q83:Q84"/>
    <mergeCell ref="Q85:Q86"/>
    <mergeCell ref="Q87:Q88"/>
    <mergeCell ref="R77:R78"/>
    <mergeCell ref="R79:R80"/>
    <mergeCell ref="R81:R82"/>
    <mergeCell ref="R17:R18"/>
    <mergeCell ref="R19:R20"/>
    <mergeCell ref="R21:R22"/>
    <mergeCell ref="R23:R24"/>
    <mergeCell ref="P77:P78"/>
    <mergeCell ref="P79:P80"/>
    <mergeCell ref="P81:P82"/>
    <mergeCell ref="Q19:Q20"/>
    <mergeCell ref="P21:P22"/>
    <mergeCell ref="Q21:Q22"/>
    <mergeCell ref="P23:P24"/>
    <mergeCell ref="Q23:Q24"/>
    <mergeCell ref="P25:P26"/>
    <mergeCell ref="Q25:Q26"/>
    <mergeCell ref="R25:R26"/>
    <mergeCell ref="P27:P28"/>
    <mergeCell ref="Q27:Q28"/>
    <mergeCell ref="R27:R28"/>
    <mergeCell ref="P29:P30"/>
    <mergeCell ref="P31:P32"/>
    <mergeCell ref="P33:P34"/>
    <mergeCell ref="S17:S18"/>
    <mergeCell ref="S19:S20"/>
    <mergeCell ref="S21:S22"/>
    <mergeCell ref="S23:S24"/>
    <mergeCell ref="S25:S26"/>
    <mergeCell ref="S27:S28"/>
    <mergeCell ref="S29:S30"/>
    <mergeCell ref="S31:S32"/>
    <mergeCell ref="S33:S34"/>
    <mergeCell ref="S49:S50"/>
    <mergeCell ref="S51:S52"/>
    <mergeCell ref="S53:S54"/>
    <mergeCell ref="S55:S56"/>
    <mergeCell ref="S57:S58"/>
    <mergeCell ref="S59:S60"/>
    <mergeCell ref="S35:S36"/>
    <mergeCell ref="S37:S38"/>
    <mergeCell ref="S39:S40"/>
    <mergeCell ref="S41:S42"/>
    <mergeCell ref="S43:S44"/>
    <mergeCell ref="S45:S46"/>
    <mergeCell ref="S47:S48"/>
    <mergeCell ref="S85:S86"/>
    <mergeCell ref="S87:S88"/>
    <mergeCell ref="T5:T6"/>
    <mergeCell ref="T7:T8"/>
    <mergeCell ref="T9:T10"/>
    <mergeCell ref="T11:T12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T35:T36"/>
    <mergeCell ref="T37:T38"/>
    <mergeCell ref="T39:T40"/>
    <mergeCell ref="T41:T42"/>
    <mergeCell ref="S61:S62"/>
    <mergeCell ref="S63:S64"/>
    <mergeCell ref="S65:S66"/>
    <mergeCell ref="T55:T56"/>
    <mergeCell ref="T57:T58"/>
    <mergeCell ref="T59:T60"/>
    <mergeCell ref="S79:S80"/>
    <mergeCell ref="S81:S82"/>
    <mergeCell ref="S83:S84"/>
    <mergeCell ref="S67:S68"/>
    <mergeCell ref="T79:T80"/>
    <mergeCell ref="T81:T82"/>
    <mergeCell ref="T83:T84"/>
    <mergeCell ref="S73:S74"/>
    <mergeCell ref="S75:S76"/>
    <mergeCell ref="S77:S78"/>
    <mergeCell ref="S69:S70"/>
    <mergeCell ref="S71:S72"/>
    <mergeCell ref="T85:T86"/>
    <mergeCell ref="T87:T88"/>
    <mergeCell ref="U5:U16"/>
    <mergeCell ref="U17:U28"/>
    <mergeCell ref="U29:U40"/>
    <mergeCell ref="U41:U52"/>
    <mergeCell ref="U53:U64"/>
    <mergeCell ref="U65:U76"/>
    <mergeCell ref="U77:U88"/>
    <mergeCell ref="T61:T62"/>
    <mergeCell ref="T63:T64"/>
    <mergeCell ref="T65:T66"/>
    <mergeCell ref="T67:T68"/>
    <mergeCell ref="T69:T70"/>
    <mergeCell ref="T71:T72"/>
    <mergeCell ref="T73:T74"/>
    <mergeCell ref="T75:T76"/>
    <mergeCell ref="T77:T78"/>
    <mergeCell ref="T43:T44"/>
    <mergeCell ref="T45:T46"/>
    <mergeCell ref="T47:T48"/>
    <mergeCell ref="T49:T50"/>
    <mergeCell ref="T51:T52"/>
    <mergeCell ref="T53:T54"/>
  </mergeCells>
  <phoneticPr fontId="5" type="noConversion"/>
  <pageMargins left="0.31" right="2.19" top="0.01" bottom="3.0000000000000002E-2" header="0.01" footer="0"/>
  <pageSetup paperSize="9" scale="58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40"/>
  <sheetViews>
    <sheetView showZeros="0" view="pageLayout" zoomScale="150" zoomScalePageLayoutView="150" workbookViewId="0">
      <selection activeCell="O40" sqref="O40"/>
    </sheetView>
  </sheetViews>
  <sheetFormatPr baseColWidth="10" defaultRowHeight="15.75"/>
  <cols>
    <col min="1" max="1" width="11.375" customWidth="1"/>
    <col min="2" max="2" width="10.375" customWidth="1"/>
    <col min="3" max="3" width="2.625" customWidth="1"/>
    <col min="4" max="4" width="1.125" customWidth="1"/>
    <col min="5" max="5" width="2.5" customWidth="1"/>
    <col min="6" max="6" width="1.375" customWidth="1"/>
    <col min="7" max="7" width="2.375" customWidth="1"/>
    <col min="8" max="8" width="2" customWidth="1"/>
    <col min="9" max="9" width="2.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25" customWidth="1"/>
    <col min="15" max="15" width="10.5" customWidth="1"/>
    <col min="16" max="16" width="11.5" customWidth="1"/>
    <col min="17" max="17" width="15.375" bestFit="1" customWidth="1"/>
  </cols>
  <sheetData>
    <row r="1" spans="1:17" ht="34.5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0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</row>
    <row r="3" spans="1:17" ht="45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71</v>
      </c>
      <c r="P3" s="1"/>
      <c r="Q3" s="1"/>
    </row>
    <row r="4" spans="1:17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</row>
    <row r="5" spans="1:17" s="14" customFormat="1" ht="21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</row>
    <row r="6" spans="1:17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s="14" customFormat="1">
      <c r="A8" s="18" t="s">
        <v>72</v>
      </c>
      <c r="B8" s="19"/>
      <c r="C8" s="19" t="s">
        <v>1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1"/>
    </row>
    <row r="9" spans="1:17">
      <c r="A9" s="37">
        <f>'FICHE DOSSIER'!AF3</f>
        <v>0</v>
      </c>
      <c r="B9" s="38"/>
      <c r="C9" s="39" t="str">
        <f>'FICHE DOSSIER'!AF2</f>
        <v>Martin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2"/>
    </row>
    <row r="10" spans="1:17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</row>
    <row r="11" spans="1:17">
      <c r="A11" s="18" t="s">
        <v>73</v>
      </c>
      <c r="B11" s="19" t="s">
        <v>5</v>
      </c>
      <c r="C11" s="19" t="s">
        <v>74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1"/>
    </row>
    <row r="12" spans="1:17">
      <c r="A12" s="44"/>
      <c r="B12" s="65" t="str">
        <f>'FICHE DOSSIER'!AF8</f>
        <v>TOUBKAL</v>
      </c>
      <c r="C12" s="45" t="str">
        <f>'FICHE DOSSIER'!AF6</f>
        <v>28</v>
      </c>
      <c r="D12" s="46" t="s">
        <v>17</v>
      </c>
      <c r="E12" s="47" t="str">
        <f>'FICHE DOSSIER'!AI6</f>
        <v>04</v>
      </c>
      <c r="F12" s="46" t="s">
        <v>17</v>
      </c>
      <c r="G12" s="47" t="str">
        <f>'FICHE DOSSIER'!AK6</f>
        <v>14</v>
      </c>
      <c r="H12" s="48" t="s">
        <v>89</v>
      </c>
      <c r="I12" s="47" t="str">
        <f>'FICHE DOSSIER'!AF7</f>
        <v>9</v>
      </c>
      <c r="J12" s="46" t="s">
        <v>17</v>
      </c>
      <c r="K12" s="47" t="str">
        <f>'FICHE DOSSIER'!AI7</f>
        <v>05</v>
      </c>
      <c r="L12" s="46" t="s">
        <v>17</v>
      </c>
      <c r="M12" s="47" t="str">
        <f>'FICHE DOSSIER'!AK7</f>
        <v>14</v>
      </c>
      <c r="N12" s="49"/>
      <c r="O12" s="41"/>
      <c r="P12" s="40"/>
      <c r="Q12" s="42"/>
    </row>
    <row r="13" spans="1:1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0" t="s">
        <v>75</v>
      </c>
    </row>
    <row r="14" spans="1:17">
      <c r="A14" s="22" t="s">
        <v>76</v>
      </c>
      <c r="B14" s="23" t="s">
        <v>77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78</v>
      </c>
      <c r="O14" s="25" t="s">
        <v>79</v>
      </c>
      <c r="P14" s="25" t="s">
        <v>80</v>
      </c>
      <c r="Q14" s="25" t="s">
        <v>81</v>
      </c>
    </row>
    <row r="15" spans="1:17">
      <c r="A15" s="51">
        <f>'FICHE DOSSIER'!AM14</f>
        <v>-19</v>
      </c>
      <c r="B15" s="332" t="s">
        <v>113</v>
      </c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52">
        <f t="shared" ref="N15:N20" si="0">SUM(P15/1.1)</f>
        <v>0</v>
      </c>
      <c r="O15" s="53">
        <f t="shared" ref="O15:O20" si="1">SUM(N15*A15)</f>
        <v>0</v>
      </c>
      <c r="P15" s="53">
        <f>'FICHE DOSSIER'!AF17</f>
        <v>0</v>
      </c>
      <c r="Q15" s="53">
        <f t="shared" ref="Q15:Q20" si="2">SUM(P15*A15)</f>
        <v>0</v>
      </c>
    </row>
    <row r="16" spans="1:17">
      <c r="A16" s="159"/>
      <c r="B16" s="332" t="s">
        <v>113</v>
      </c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52">
        <f t="shared" si="0"/>
        <v>0</v>
      </c>
      <c r="O16" s="53">
        <f t="shared" si="1"/>
        <v>0</v>
      </c>
      <c r="Q16" s="53">
        <f t="shared" si="2"/>
        <v>0</v>
      </c>
    </row>
    <row r="17" spans="1:17">
      <c r="A17" s="51">
        <v>1</v>
      </c>
      <c r="B17" s="333" t="s">
        <v>112</v>
      </c>
      <c r="C17" s="334"/>
      <c r="D17" s="334"/>
      <c r="E17" s="334"/>
      <c r="F17" s="334"/>
      <c r="G17" s="334"/>
      <c r="H17" s="334"/>
      <c r="I17" s="334"/>
      <c r="J17" s="334"/>
      <c r="K17" s="334"/>
      <c r="L17" s="334"/>
      <c r="M17" s="335"/>
      <c r="N17" s="52">
        <f t="shared" si="0"/>
        <v>0</v>
      </c>
      <c r="O17" s="53">
        <f t="shared" si="1"/>
        <v>0</v>
      </c>
      <c r="P17" s="53">
        <f>'TOTAL DETAIL'!F3</f>
        <v>0</v>
      </c>
      <c r="Q17" s="53">
        <f t="shared" si="2"/>
        <v>0</v>
      </c>
    </row>
    <row r="18" spans="1:17">
      <c r="A18" s="51">
        <v>1</v>
      </c>
      <c r="B18" s="333" t="s">
        <v>38</v>
      </c>
      <c r="C18" s="334"/>
      <c r="D18" s="334"/>
      <c r="E18" s="334"/>
      <c r="F18" s="334"/>
      <c r="G18" s="334"/>
      <c r="H18" s="334"/>
      <c r="I18" s="334"/>
      <c r="J18" s="334"/>
      <c r="K18" s="334"/>
      <c r="L18" s="334"/>
      <c r="M18" s="335"/>
      <c r="N18" s="52">
        <f t="shared" si="0"/>
        <v>0</v>
      </c>
      <c r="O18" s="53">
        <f t="shared" si="1"/>
        <v>0</v>
      </c>
      <c r="P18" s="53">
        <f>'TOTAL DETAIL'!M3</f>
        <v>0</v>
      </c>
      <c r="Q18" s="53">
        <f t="shared" si="2"/>
        <v>0</v>
      </c>
    </row>
    <row r="19" spans="1:17">
      <c r="A19" s="51">
        <v>1</v>
      </c>
      <c r="B19" s="333" t="s">
        <v>14</v>
      </c>
      <c r="C19" s="334"/>
      <c r="D19" s="334"/>
      <c r="E19" s="334"/>
      <c r="F19" s="334"/>
      <c r="G19" s="334"/>
      <c r="H19" s="334"/>
      <c r="I19" s="334"/>
      <c r="J19" s="334"/>
      <c r="K19" s="334"/>
      <c r="L19" s="334"/>
      <c r="M19" s="335"/>
      <c r="N19" s="52">
        <f t="shared" si="0"/>
        <v>0</v>
      </c>
      <c r="O19" s="53">
        <f t="shared" si="1"/>
        <v>0</v>
      </c>
      <c r="P19" s="53">
        <f>'TOTAL DETAIL'!U3</f>
        <v>0</v>
      </c>
      <c r="Q19" s="53">
        <f t="shared" si="2"/>
        <v>0</v>
      </c>
    </row>
    <row r="20" spans="1:17">
      <c r="A20" s="51">
        <v>1</v>
      </c>
      <c r="B20" s="136" t="s">
        <v>56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8"/>
      <c r="N20" s="52">
        <f t="shared" si="0"/>
        <v>0</v>
      </c>
      <c r="O20" s="53">
        <f t="shared" si="1"/>
        <v>0</v>
      </c>
      <c r="P20" s="53">
        <f>'TOTAL DETAIL'!AA3</f>
        <v>0</v>
      </c>
      <c r="Q20" s="53">
        <f t="shared" si="2"/>
        <v>0</v>
      </c>
    </row>
    <row r="21" spans="1:17">
      <c r="A21" s="51"/>
      <c r="B21" s="333"/>
      <c r="C21" s="334"/>
      <c r="D21" s="334"/>
      <c r="E21" s="334"/>
      <c r="F21" s="334"/>
      <c r="G21" s="334"/>
      <c r="H21" s="334"/>
      <c r="I21" s="334"/>
      <c r="J21" s="334"/>
      <c r="K21" s="334"/>
      <c r="L21" s="334"/>
      <c r="M21" s="335"/>
      <c r="N21" s="52">
        <f t="shared" ref="N21:N25" si="3">SUM(P21/1.1)</f>
        <v>0</v>
      </c>
      <c r="O21" s="53">
        <f t="shared" ref="O21:O25" si="4">SUM(N21*A21)</f>
        <v>0</v>
      </c>
      <c r="P21" s="53"/>
      <c r="Q21" s="53">
        <f t="shared" ref="Q21:Q25" si="5">SUM(P21*A21)</f>
        <v>0</v>
      </c>
    </row>
    <row r="22" spans="1:17">
      <c r="A22" s="51"/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2"/>
      <c r="M22" s="332"/>
      <c r="N22" s="52">
        <f t="shared" si="3"/>
        <v>0</v>
      </c>
      <c r="O22" s="53">
        <f t="shared" si="4"/>
        <v>0</v>
      </c>
      <c r="P22" s="53"/>
      <c r="Q22" s="53">
        <f t="shared" si="5"/>
        <v>0</v>
      </c>
    </row>
    <row r="23" spans="1:17">
      <c r="A23" s="51"/>
      <c r="B23" s="332"/>
      <c r="C23" s="332"/>
      <c r="D23" s="332"/>
      <c r="E23" s="332"/>
      <c r="F23" s="332"/>
      <c r="G23" s="332"/>
      <c r="H23" s="332"/>
      <c r="I23" s="332"/>
      <c r="J23" s="332"/>
      <c r="K23" s="332"/>
      <c r="L23" s="332"/>
      <c r="M23" s="332"/>
      <c r="N23" s="52">
        <f t="shared" si="3"/>
        <v>0</v>
      </c>
      <c r="O23" s="53">
        <f t="shared" si="4"/>
        <v>0</v>
      </c>
      <c r="P23" s="53"/>
      <c r="Q23" s="53">
        <f t="shared" si="5"/>
        <v>0</v>
      </c>
    </row>
    <row r="24" spans="1:17">
      <c r="A24" s="51"/>
      <c r="B24" s="332"/>
      <c r="C24" s="332"/>
      <c r="D24" s="332"/>
      <c r="E24" s="332"/>
      <c r="F24" s="332"/>
      <c r="G24" s="332"/>
      <c r="H24" s="332"/>
      <c r="I24" s="332"/>
      <c r="J24" s="332"/>
      <c r="K24" s="332"/>
      <c r="L24" s="332"/>
      <c r="M24" s="332"/>
      <c r="N24" s="52">
        <f t="shared" si="3"/>
        <v>0</v>
      </c>
      <c r="O24" s="53">
        <f t="shared" si="4"/>
        <v>0</v>
      </c>
      <c r="P24" s="53"/>
      <c r="Q24" s="53">
        <f t="shared" si="5"/>
        <v>0</v>
      </c>
    </row>
    <row r="25" spans="1:17">
      <c r="A25" s="51"/>
      <c r="B25" s="332"/>
      <c r="C25" s="332"/>
      <c r="D25" s="332"/>
      <c r="E25" s="332"/>
      <c r="F25" s="332"/>
      <c r="G25" s="332"/>
      <c r="H25" s="332"/>
      <c r="I25" s="332"/>
      <c r="J25" s="332"/>
      <c r="K25" s="332"/>
      <c r="L25" s="332"/>
      <c r="M25" s="332"/>
      <c r="N25" s="52">
        <f t="shared" si="3"/>
        <v>0</v>
      </c>
      <c r="O25" s="53">
        <f t="shared" si="4"/>
        <v>0</v>
      </c>
      <c r="P25" s="53"/>
      <c r="Q25" s="53">
        <f t="shared" si="5"/>
        <v>0</v>
      </c>
    </row>
    <row r="26" spans="1:17">
      <c r="A26" s="51"/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52">
        <f t="shared" ref="N26:N28" si="6">SUM(P26/1.1)</f>
        <v>0</v>
      </c>
      <c r="O26" s="53">
        <f t="shared" ref="O26:O28" si="7">SUM(N26*A26)</f>
        <v>0</v>
      </c>
      <c r="P26" s="53"/>
      <c r="Q26" s="53">
        <f t="shared" ref="Q26:Q28" si="8">SUM(P26*A26)</f>
        <v>0</v>
      </c>
    </row>
    <row r="27" spans="1:17">
      <c r="A27" s="51"/>
      <c r="B27" s="332"/>
      <c r="C27" s="332"/>
      <c r="D27" s="332"/>
      <c r="E27" s="332"/>
      <c r="F27" s="332"/>
      <c r="G27" s="332"/>
      <c r="H27" s="332"/>
      <c r="I27" s="332"/>
      <c r="J27" s="332"/>
      <c r="K27" s="332"/>
      <c r="L27" s="332"/>
      <c r="M27" s="332"/>
      <c r="N27" s="52">
        <f t="shared" si="6"/>
        <v>0</v>
      </c>
      <c r="O27" s="53">
        <f t="shared" si="7"/>
        <v>0</v>
      </c>
      <c r="P27" s="53"/>
      <c r="Q27" s="53">
        <f t="shared" si="8"/>
        <v>0</v>
      </c>
    </row>
    <row r="28" spans="1:17">
      <c r="A28" s="51"/>
      <c r="B28" s="332"/>
      <c r="C28" s="332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52">
        <f t="shared" si="6"/>
        <v>0</v>
      </c>
      <c r="O28" s="53">
        <f t="shared" si="7"/>
        <v>0</v>
      </c>
      <c r="P28" s="53"/>
      <c r="Q28" s="53">
        <f t="shared" si="8"/>
        <v>0</v>
      </c>
    </row>
    <row r="29" spans="1:17">
      <c r="A29" s="51"/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52">
        <f t="shared" ref="N29" si="9">SUM(P29/1.1)</f>
        <v>0</v>
      </c>
      <c r="O29" s="53">
        <f t="shared" ref="O29" si="10">SUM(N29*A29)</f>
        <v>0</v>
      </c>
      <c r="P29" s="53"/>
      <c r="Q29" s="53">
        <f t="shared" ref="Q29" si="11">SUM(P29*A29)</f>
        <v>0</v>
      </c>
    </row>
    <row r="30" spans="1:1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54" t="s">
        <v>79</v>
      </c>
      <c r="Q30" s="205">
        <f>SUM(O15:O29)</f>
        <v>0</v>
      </c>
    </row>
    <row r="31" spans="1:17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"/>
      <c r="O31" s="1"/>
      <c r="P31" s="57" t="s">
        <v>82</v>
      </c>
      <c r="Q31" s="206">
        <f>SUM(Q30*10/100)</f>
        <v>0</v>
      </c>
    </row>
    <row r="32" spans="1:17">
      <c r="A32" s="5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58" t="s">
        <v>83</v>
      </c>
      <c r="Q32" s="206">
        <f>'FICHE DOSSIER'!AN4</f>
        <v>0</v>
      </c>
    </row>
    <row r="33" spans="1:18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"/>
      <c r="O33" s="1"/>
      <c r="P33" s="26" t="s">
        <v>81</v>
      </c>
      <c r="Q33" s="207">
        <f>SUM(Q15:Q29)-Q32</f>
        <v>0</v>
      </c>
    </row>
    <row r="34" spans="1:18">
      <c r="A34" s="1"/>
      <c r="B34" s="59">
        <f>'FICHE DOSSIER'!AN11</f>
        <v>0</v>
      </c>
      <c r="C34" s="60" t="s">
        <v>84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42"/>
      <c r="P34" s="52">
        <v>15</v>
      </c>
      <c r="Q34" s="206">
        <f>SUM(P34*B34)</f>
        <v>0</v>
      </c>
    </row>
    <row r="35" spans="1:18">
      <c r="A35" s="1"/>
      <c r="B35" s="59">
        <f>SUM(B34)</f>
        <v>0</v>
      </c>
      <c r="C35" s="60" t="s">
        <v>85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42"/>
      <c r="P35" s="52">
        <v>11</v>
      </c>
      <c r="Q35" s="206">
        <f>SUM(P35*B35)</f>
        <v>0</v>
      </c>
      <c r="R35" s="28"/>
    </row>
    <row r="36" spans="1: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2" t="s">
        <v>86</v>
      </c>
      <c r="P36" s="29">
        <f>SUM(Q33+Q34+Q35)</f>
        <v>0</v>
      </c>
      <c r="Q36" s="63" t="s">
        <v>87</v>
      </c>
      <c r="R36" s="28"/>
    </row>
    <row r="37" spans="1: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62"/>
      <c r="P37" s="62"/>
      <c r="Q37" s="63"/>
      <c r="R37" s="28"/>
    </row>
    <row r="38" spans="1:18">
      <c r="A38" s="58" t="s">
        <v>88</v>
      </c>
      <c r="B38" s="64" t="s">
        <v>102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2"/>
      <c r="P38" s="64"/>
      <c r="Q38" s="42"/>
    </row>
    <row r="39" spans="1:18">
      <c r="A39" s="1"/>
      <c r="B39" s="64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2"/>
      <c r="P39" s="64"/>
      <c r="Q39" s="42"/>
    </row>
    <row r="40" spans="1: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mergeCells count="14">
    <mergeCell ref="B15:M15"/>
    <mergeCell ref="B26:M26"/>
    <mergeCell ref="B27:M27"/>
    <mergeCell ref="B28:M28"/>
    <mergeCell ref="B29:M29"/>
    <mergeCell ref="B16:M16"/>
    <mergeCell ref="B23:M23"/>
    <mergeCell ref="B24:M24"/>
    <mergeCell ref="B25:M25"/>
    <mergeCell ref="B21:M21"/>
    <mergeCell ref="B19:M19"/>
    <mergeCell ref="B22:M22"/>
    <mergeCell ref="B17:M17"/>
    <mergeCell ref="B18:M18"/>
  </mergeCells>
  <phoneticPr fontId="5" type="noConversion"/>
  <pageMargins left="0.23148148148148148" right="0.1388888888888889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53"/>
  <sheetViews>
    <sheetView showZeros="0" zoomScale="85" zoomScaleNormal="85" zoomScalePageLayoutView="150" workbookViewId="0">
      <selection activeCell="B23" sqref="B23:M23"/>
    </sheetView>
  </sheetViews>
  <sheetFormatPr baseColWidth="10" defaultRowHeight="15.75"/>
  <cols>
    <col min="1" max="1" width="10.125" customWidth="1"/>
    <col min="2" max="2" width="10.375" customWidth="1"/>
    <col min="3" max="3" width="2.625" customWidth="1"/>
    <col min="4" max="4" width="1.125" customWidth="1"/>
    <col min="5" max="5" width="2.5" customWidth="1"/>
    <col min="6" max="6" width="1.375" customWidth="1"/>
    <col min="7" max="7" width="2.375" customWidth="1"/>
    <col min="8" max="8" width="2" customWidth="1"/>
    <col min="9" max="9" width="2.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25" customWidth="1"/>
    <col min="15" max="15" width="10.5" customWidth="1"/>
    <col min="16" max="16" width="2.875" customWidth="1"/>
    <col min="17" max="17" width="2" customWidth="1"/>
    <col min="18" max="18" width="2.125" customWidth="1"/>
    <col min="19" max="19" width="2" customWidth="1"/>
    <col min="20" max="20" width="10.625" customWidth="1"/>
    <col min="21" max="21" width="7.875" customWidth="1"/>
    <col min="22" max="22" width="3" customWidth="1"/>
  </cols>
  <sheetData>
    <row r="1" spans="1:29" ht="34.5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9" ht="30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45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71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s="14" customFormat="1" ht="21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1:29" s="14" customFormat="1">
      <c r="A8" s="18" t="s">
        <v>72</v>
      </c>
      <c r="B8" s="19"/>
      <c r="C8" s="163" t="s">
        <v>1</v>
      </c>
      <c r="D8" s="20"/>
      <c r="E8" s="19"/>
      <c r="F8" s="20"/>
      <c r="G8" s="20"/>
      <c r="H8" s="20"/>
      <c r="I8" s="20"/>
      <c r="J8" s="20"/>
      <c r="K8" s="20"/>
      <c r="L8" s="20"/>
      <c r="M8" s="20"/>
      <c r="N8" s="20"/>
      <c r="O8" s="20"/>
      <c r="P8" s="343"/>
      <c r="Q8" s="343"/>
      <c r="R8" s="343"/>
      <c r="S8" s="343"/>
      <c r="T8" s="21"/>
      <c r="U8" s="15"/>
      <c r="V8" s="15"/>
      <c r="W8" s="15"/>
      <c r="X8" s="15"/>
      <c r="Y8" s="15"/>
      <c r="Z8" s="15"/>
      <c r="AA8" s="15"/>
      <c r="AB8" s="15"/>
      <c r="AC8" s="15"/>
    </row>
    <row r="9" spans="1:29">
      <c r="A9" s="37">
        <f>'FICHE DOSSIER'!AF3</f>
        <v>0</v>
      </c>
      <c r="B9" s="38"/>
      <c r="C9" s="39" t="str">
        <f>'FICHE DOSSIER'!AF2</f>
        <v>Martin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0"/>
      <c r="R9" s="40"/>
      <c r="S9" s="40"/>
      <c r="T9" s="42"/>
      <c r="U9" s="1"/>
      <c r="V9" s="1"/>
      <c r="W9" s="1"/>
      <c r="X9" s="1"/>
      <c r="Y9" s="1"/>
      <c r="Z9" s="1"/>
      <c r="AA9" s="1"/>
      <c r="AB9" s="1"/>
      <c r="AC9" s="1"/>
    </row>
    <row r="10" spans="1:29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8" t="s">
        <v>73</v>
      </c>
      <c r="B11" s="19" t="s">
        <v>5</v>
      </c>
      <c r="C11" s="19" t="s">
        <v>74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343"/>
      <c r="Q11" s="343"/>
      <c r="R11" s="343"/>
      <c r="S11" s="343"/>
      <c r="T11" s="2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44"/>
      <c r="B12" s="162" t="str">
        <f>'FICHE DOSSIER'!AF8</f>
        <v>TOUBKAL</v>
      </c>
      <c r="C12" s="45" t="str">
        <f>'FICHE DOSSIER'!AF6</f>
        <v>28</v>
      </c>
      <c r="D12" s="46" t="s">
        <v>17</v>
      </c>
      <c r="E12" s="47" t="str">
        <f>'FICHE DOSSIER'!AI6</f>
        <v>04</v>
      </c>
      <c r="F12" s="46" t="s">
        <v>17</v>
      </c>
      <c r="G12" s="47" t="str">
        <f>'FICHE DOSSIER'!AK6</f>
        <v>14</v>
      </c>
      <c r="H12" s="48" t="s">
        <v>89</v>
      </c>
      <c r="I12" s="47" t="str">
        <f>'FICHE DOSSIER'!AF7</f>
        <v>9</v>
      </c>
      <c r="J12" s="46" t="s">
        <v>17</v>
      </c>
      <c r="K12" s="47" t="str">
        <f>'FICHE DOSSIER'!AI7</f>
        <v>05</v>
      </c>
      <c r="L12" s="46" t="s">
        <v>17</v>
      </c>
      <c r="M12" s="47" t="str">
        <f>'FICHE DOSSIER'!AK7</f>
        <v>14</v>
      </c>
      <c r="N12" s="49"/>
      <c r="O12" s="41"/>
      <c r="P12" s="344"/>
      <c r="Q12" s="344"/>
      <c r="R12" s="344"/>
      <c r="S12" s="344"/>
      <c r="T12" s="42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45"/>
      <c r="Q13" s="345"/>
      <c r="R13" s="345"/>
      <c r="S13" s="345"/>
      <c r="T13" s="50" t="s">
        <v>75</v>
      </c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2" t="s">
        <v>76</v>
      </c>
      <c r="B14" s="23" t="s">
        <v>77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78</v>
      </c>
      <c r="O14" s="25" t="s">
        <v>79</v>
      </c>
      <c r="P14" s="346" t="s">
        <v>80</v>
      </c>
      <c r="Q14" s="346"/>
      <c r="R14" s="346"/>
      <c r="S14" s="346"/>
      <c r="T14" s="25" t="s">
        <v>81</v>
      </c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51">
        <v>1</v>
      </c>
      <c r="B15" s="332" t="s">
        <v>83</v>
      </c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53">
        <f t="shared" ref="N15:N29" si="0">SUM(P15/1.1)</f>
        <v>0</v>
      </c>
      <c r="O15" s="53">
        <f t="shared" ref="O15:O20" si="1">SUM(N15*A15)</f>
        <v>0</v>
      </c>
      <c r="P15" s="341">
        <f>'FICHE DOSSIER'!AN4</f>
        <v>0</v>
      </c>
      <c r="Q15" s="341"/>
      <c r="R15" s="341"/>
      <c r="S15" s="341"/>
      <c r="T15" s="53">
        <f>'FICHE DOSSIER'!AN4</f>
        <v>0</v>
      </c>
      <c r="U15" s="1"/>
      <c r="V15" s="1"/>
      <c r="W15" s="1"/>
      <c r="X15" s="1"/>
      <c r="Y15" s="1"/>
      <c r="Z15" s="1"/>
      <c r="AA15" s="1"/>
      <c r="AB15" s="1"/>
      <c r="AC15" s="1"/>
    </row>
    <row r="16" spans="1:29">
      <c r="A16" s="159"/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53">
        <f t="shared" si="0"/>
        <v>0</v>
      </c>
      <c r="O16" s="53">
        <f t="shared" si="1"/>
        <v>0</v>
      </c>
      <c r="P16" s="338"/>
      <c r="Q16" s="338"/>
      <c r="R16" s="338"/>
      <c r="S16" s="338"/>
      <c r="T16" s="53">
        <f t="shared" ref="T16:T29" si="2">SUM(P16*A16)</f>
        <v>0</v>
      </c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51"/>
      <c r="B17" s="333"/>
      <c r="C17" s="334"/>
      <c r="D17" s="334"/>
      <c r="E17" s="334"/>
      <c r="F17" s="334"/>
      <c r="G17" s="334"/>
      <c r="H17" s="334"/>
      <c r="I17" s="334"/>
      <c r="J17" s="334"/>
      <c r="K17" s="334"/>
      <c r="L17" s="334"/>
      <c r="M17" s="335"/>
      <c r="N17" s="53">
        <f t="shared" si="0"/>
        <v>0</v>
      </c>
      <c r="O17" s="53">
        <f t="shared" si="1"/>
        <v>0</v>
      </c>
      <c r="P17" s="338"/>
      <c r="Q17" s="338"/>
      <c r="R17" s="338"/>
      <c r="S17" s="338"/>
      <c r="T17" s="53">
        <f t="shared" si="2"/>
        <v>0</v>
      </c>
      <c r="U17" s="1"/>
      <c r="V17" s="1"/>
      <c r="W17" s="1"/>
      <c r="X17" s="1"/>
      <c r="Y17" s="1"/>
      <c r="Z17" s="1"/>
      <c r="AA17" s="1"/>
      <c r="AB17" s="1"/>
      <c r="AC17" s="1"/>
    </row>
    <row r="18" spans="1:29">
      <c r="A18" s="51"/>
      <c r="B18" s="333"/>
      <c r="C18" s="334"/>
      <c r="D18" s="334"/>
      <c r="E18" s="334"/>
      <c r="F18" s="334"/>
      <c r="G18" s="334"/>
      <c r="H18" s="334"/>
      <c r="I18" s="334"/>
      <c r="J18" s="334"/>
      <c r="K18" s="334"/>
      <c r="L18" s="334"/>
      <c r="M18" s="335"/>
      <c r="N18" s="53">
        <f t="shared" si="0"/>
        <v>0</v>
      </c>
      <c r="O18" s="53">
        <f t="shared" si="1"/>
        <v>0</v>
      </c>
      <c r="P18" s="338"/>
      <c r="Q18" s="338"/>
      <c r="R18" s="338"/>
      <c r="S18" s="338"/>
      <c r="T18" s="53">
        <f t="shared" si="2"/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51"/>
      <c r="B19" s="333"/>
      <c r="C19" s="334"/>
      <c r="D19" s="334"/>
      <c r="E19" s="334"/>
      <c r="F19" s="334"/>
      <c r="G19" s="334"/>
      <c r="H19" s="334"/>
      <c r="I19" s="334"/>
      <c r="J19" s="334"/>
      <c r="K19" s="334"/>
      <c r="L19" s="334"/>
      <c r="M19" s="335"/>
      <c r="N19" s="53">
        <f t="shared" si="0"/>
        <v>0</v>
      </c>
      <c r="O19" s="53">
        <f t="shared" si="1"/>
        <v>0</v>
      </c>
      <c r="P19" s="338"/>
      <c r="Q19" s="338"/>
      <c r="R19" s="338"/>
      <c r="S19" s="338"/>
      <c r="T19" s="53">
        <f t="shared" si="2"/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51"/>
      <c r="B20" s="136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8"/>
      <c r="N20" s="53">
        <f t="shared" si="0"/>
        <v>0</v>
      </c>
      <c r="O20" s="53">
        <f t="shared" si="1"/>
        <v>0</v>
      </c>
      <c r="P20" s="338"/>
      <c r="Q20" s="338"/>
      <c r="R20" s="338"/>
      <c r="S20" s="338"/>
      <c r="T20" s="53">
        <f t="shared" si="2"/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51"/>
      <c r="B21" s="333"/>
      <c r="C21" s="334"/>
      <c r="D21" s="334"/>
      <c r="E21" s="334"/>
      <c r="F21" s="334"/>
      <c r="G21" s="334"/>
      <c r="H21" s="334"/>
      <c r="I21" s="334"/>
      <c r="J21" s="334"/>
      <c r="K21" s="334"/>
      <c r="L21" s="334"/>
      <c r="M21" s="335"/>
      <c r="N21" s="53">
        <f t="shared" si="0"/>
        <v>0</v>
      </c>
      <c r="O21" s="53">
        <f t="shared" ref="O21:O29" si="3">SUM(N21*A21)</f>
        <v>0</v>
      </c>
      <c r="P21" s="338"/>
      <c r="Q21" s="338"/>
      <c r="R21" s="338"/>
      <c r="S21" s="338"/>
      <c r="T21" s="53">
        <f t="shared" si="2"/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51"/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2"/>
      <c r="M22" s="332"/>
      <c r="N22" s="53">
        <f t="shared" si="0"/>
        <v>0</v>
      </c>
      <c r="O22" s="53">
        <f t="shared" si="3"/>
        <v>0</v>
      </c>
      <c r="P22" s="338"/>
      <c r="Q22" s="338"/>
      <c r="R22" s="338"/>
      <c r="S22" s="338"/>
      <c r="T22" s="53">
        <f t="shared" si="2"/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51"/>
      <c r="B23" s="332"/>
      <c r="C23" s="332"/>
      <c r="D23" s="332"/>
      <c r="E23" s="332"/>
      <c r="F23" s="332"/>
      <c r="G23" s="332"/>
      <c r="H23" s="332"/>
      <c r="I23" s="332"/>
      <c r="J23" s="332"/>
      <c r="K23" s="332"/>
      <c r="L23" s="332"/>
      <c r="M23" s="332"/>
      <c r="N23" s="53">
        <f t="shared" si="0"/>
        <v>0</v>
      </c>
      <c r="O23" s="53">
        <f t="shared" si="3"/>
        <v>0</v>
      </c>
      <c r="P23" s="338"/>
      <c r="Q23" s="338"/>
      <c r="R23" s="338"/>
      <c r="S23" s="338"/>
      <c r="T23" s="53">
        <f t="shared" si="2"/>
        <v>0</v>
      </c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51"/>
      <c r="B24" s="332"/>
      <c r="C24" s="332"/>
      <c r="D24" s="332"/>
      <c r="E24" s="332"/>
      <c r="F24" s="332"/>
      <c r="G24" s="332"/>
      <c r="H24" s="332"/>
      <c r="I24" s="332"/>
      <c r="J24" s="332"/>
      <c r="K24" s="332"/>
      <c r="L24" s="332"/>
      <c r="M24" s="332"/>
      <c r="N24" s="53">
        <f t="shared" si="0"/>
        <v>0</v>
      </c>
      <c r="O24" s="53">
        <f t="shared" si="3"/>
        <v>0</v>
      </c>
      <c r="P24" s="338"/>
      <c r="Q24" s="338"/>
      <c r="R24" s="338"/>
      <c r="S24" s="338"/>
      <c r="T24" s="53">
        <f t="shared" si="2"/>
        <v>0</v>
      </c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51"/>
      <c r="B25" s="332"/>
      <c r="C25" s="332"/>
      <c r="D25" s="332"/>
      <c r="E25" s="332"/>
      <c r="F25" s="332"/>
      <c r="G25" s="332"/>
      <c r="H25" s="332"/>
      <c r="I25" s="332"/>
      <c r="J25" s="332"/>
      <c r="K25" s="332"/>
      <c r="L25" s="332"/>
      <c r="M25" s="332"/>
      <c r="N25" s="53">
        <f t="shared" si="0"/>
        <v>0</v>
      </c>
      <c r="O25" s="53">
        <f t="shared" si="3"/>
        <v>0</v>
      </c>
      <c r="P25" s="338"/>
      <c r="Q25" s="338"/>
      <c r="R25" s="338"/>
      <c r="S25" s="338"/>
      <c r="T25" s="53">
        <f t="shared" si="2"/>
        <v>0</v>
      </c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51"/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53">
        <f t="shared" si="0"/>
        <v>0</v>
      </c>
      <c r="O26" s="53">
        <f t="shared" si="3"/>
        <v>0</v>
      </c>
      <c r="P26" s="338"/>
      <c r="Q26" s="338"/>
      <c r="R26" s="338"/>
      <c r="S26" s="338"/>
      <c r="T26" s="53">
        <f t="shared" si="2"/>
        <v>0</v>
      </c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51"/>
      <c r="B27" s="332"/>
      <c r="C27" s="332"/>
      <c r="D27" s="332"/>
      <c r="E27" s="332"/>
      <c r="F27" s="332"/>
      <c r="G27" s="332"/>
      <c r="H27" s="332"/>
      <c r="I27" s="332"/>
      <c r="J27" s="332"/>
      <c r="K27" s="332"/>
      <c r="L27" s="332"/>
      <c r="M27" s="332"/>
      <c r="N27" s="53">
        <f t="shared" si="0"/>
        <v>0</v>
      </c>
      <c r="O27" s="53">
        <f t="shared" si="3"/>
        <v>0</v>
      </c>
      <c r="P27" s="338"/>
      <c r="Q27" s="338"/>
      <c r="R27" s="338"/>
      <c r="S27" s="338"/>
      <c r="T27" s="53">
        <f t="shared" si="2"/>
        <v>0</v>
      </c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51"/>
      <c r="B28" s="332"/>
      <c r="C28" s="332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53">
        <f t="shared" si="0"/>
        <v>0</v>
      </c>
      <c r="O28" s="53">
        <f t="shared" si="3"/>
        <v>0</v>
      </c>
      <c r="P28" s="338"/>
      <c r="Q28" s="338"/>
      <c r="R28" s="338"/>
      <c r="S28" s="338"/>
      <c r="T28" s="53">
        <f t="shared" si="2"/>
        <v>0</v>
      </c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51"/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53">
        <f t="shared" si="0"/>
        <v>0</v>
      </c>
      <c r="O29" s="53">
        <f t="shared" si="3"/>
        <v>0</v>
      </c>
      <c r="P29" s="338"/>
      <c r="Q29" s="338"/>
      <c r="R29" s="338"/>
      <c r="S29" s="338"/>
      <c r="T29" s="53">
        <f t="shared" si="2"/>
        <v>0</v>
      </c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38"/>
      <c r="Q30" s="338"/>
      <c r="R30" s="338"/>
      <c r="S30" s="338"/>
      <c r="T30" s="55">
        <f>SUM(O15:O29)</f>
        <v>0</v>
      </c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"/>
      <c r="O31" s="1"/>
      <c r="P31" s="337" t="s">
        <v>82</v>
      </c>
      <c r="Q31" s="337"/>
      <c r="R31" s="337"/>
      <c r="S31" s="337"/>
      <c r="T31" s="53">
        <f>SUM(T30*10/100)</f>
        <v>0</v>
      </c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5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39" t="s">
        <v>83</v>
      </c>
      <c r="Q32" s="339"/>
      <c r="R32" s="339"/>
      <c r="S32" s="339"/>
      <c r="T32" s="53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"/>
      <c r="O33" s="1"/>
      <c r="P33" s="340" t="s">
        <v>81</v>
      </c>
      <c r="Q33" s="340"/>
      <c r="R33" s="340"/>
      <c r="S33" s="340"/>
      <c r="T33" s="27">
        <f>SUM(T15:T29)-T32</f>
        <v>0</v>
      </c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59"/>
      <c r="C34" s="60" t="s">
        <v>84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42"/>
      <c r="P34" s="341">
        <v>15</v>
      </c>
      <c r="Q34" s="341"/>
      <c r="R34" s="341"/>
      <c r="S34" s="341"/>
      <c r="T34" s="53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"/>
      <c r="B35" s="59"/>
      <c r="C35" s="60" t="s">
        <v>85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42"/>
      <c r="P35" s="341">
        <v>11</v>
      </c>
      <c r="Q35" s="341"/>
      <c r="R35" s="341"/>
      <c r="S35" s="341"/>
      <c r="T35" s="53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2" t="s">
        <v>86</v>
      </c>
      <c r="P36" s="342">
        <f>SUM(T33+T34+T35)</f>
        <v>0</v>
      </c>
      <c r="Q36" s="342"/>
      <c r="R36" s="342"/>
      <c r="S36" s="342"/>
      <c r="T36" s="63" t="s">
        <v>87</v>
      </c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62"/>
      <c r="P37" s="336"/>
      <c r="Q37" s="336"/>
      <c r="R37" s="336"/>
      <c r="S37" s="336"/>
      <c r="T37" s="63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58" t="s">
        <v>88</v>
      </c>
      <c r="B38" s="64" t="s">
        <v>102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160" t="s">
        <v>132</v>
      </c>
      <c r="P38" s="40">
        <f>'FICHE DOSSIER'!AG4</f>
        <v>0</v>
      </c>
      <c r="Q38" s="40" t="s">
        <v>17</v>
      </c>
      <c r="R38" s="40">
        <f>'FICHE DOSSIER'!AI4</f>
        <v>0</v>
      </c>
      <c r="S38" s="40" t="s">
        <v>17</v>
      </c>
      <c r="T38" s="161" t="str">
        <f>'FICHE DOSSIER'!AK4</f>
        <v>14</v>
      </c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1"/>
      <c r="B39" s="64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39"/>
      <c r="P39" s="40"/>
      <c r="Q39" s="40"/>
      <c r="R39" s="40"/>
      <c r="S39" s="40"/>
      <c r="T39" s="42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</sheetData>
  <mergeCells count="42">
    <mergeCell ref="B21:M21"/>
    <mergeCell ref="B15:M15"/>
    <mergeCell ref="B16:M16"/>
    <mergeCell ref="B17:M17"/>
    <mergeCell ref="B18:M18"/>
    <mergeCell ref="B19:M19"/>
    <mergeCell ref="B28:M28"/>
    <mergeCell ref="B29:M29"/>
    <mergeCell ref="P8:S8"/>
    <mergeCell ref="P11:S11"/>
    <mergeCell ref="P12:S12"/>
    <mergeCell ref="P13:S13"/>
    <mergeCell ref="P14:S14"/>
    <mergeCell ref="P15:S15"/>
    <mergeCell ref="P16:S16"/>
    <mergeCell ref="P17:S17"/>
    <mergeCell ref="B22:M22"/>
    <mergeCell ref="B23:M23"/>
    <mergeCell ref="B24:M24"/>
    <mergeCell ref="B25:M25"/>
    <mergeCell ref="B26:M26"/>
    <mergeCell ref="B27:M27"/>
    <mergeCell ref="P18:S18"/>
    <mergeCell ref="P19:S19"/>
    <mergeCell ref="P20:S20"/>
    <mergeCell ref="P21:S21"/>
    <mergeCell ref="P22:S22"/>
    <mergeCell ref="P37:S37"/>
    <mergeCell ref="P31:S31"/>
    <mergeCell ref="P23:S23"/>
    <mergeCell ref="P24:S24"/>
    <mergeCell ref="P25:S25"/>
    <mergeCell ref="P26:S26"/>
    <mergeCell ref="P27:S27"/>
    <mergeCell ref="P28:S28"/>
    <mergeCell ref="P29:S29"/>
    <mergeCell ref="P30:S30"/>
    <mergeCell ref="P32:S32"/>
    <mergeCell ref="P33:S33"/>
    <mergeCell ref="P34:S34"/>
    <mergeCell ref="P35:S35"/>
    <mergeCell ref="P36:S36"/>
  </mergeCells>
  <phoneticPr fontId="5" type="noConversion"/>
  <pageMargins left="0.55555555555555558" right="0.23148148148148148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18"/>
  <sheetViews>
    <sheetView showZeros="0" view="pageLayout" workbookViewId="0">
      <selection activeCell="A2" sqref="A2"/>
    </sheetView>
  </sheetViews>
  <sheetFormatPr baseColWidth="10" defaultRowHeight="15.75"/>
  <cols>
    <col min="1" max="1" width="1.5" customWidth="1"/>
    <col min="2" max="2" width="18.375" customWidth="1"/>
    <col min="3" max="3" width="10.375" customWidth="1"/>
    <col min="4" max="4" width="3.125" bestFit="1" customWidth="1"/>
    <col min="5" max="5" width="1.5" customWidth="1"/>
    <col min="6" max="6" width="3.125" customWidth="1"/>
    <col min="7" max="7" width="2" customWidth="1"/>
    <col min="8" max="8" width="3.125" bestFit="1" customWidth="1"/>
    <col min="9" max="9" width="2.875" customWidth="1"/>
    <col min="10" max="10" width="2" customWidth="1"/>
    <col min="11" max="11" width="6.5" customWidth="1"/>
    <col min="12" max="12" width="4.625" customWidth="1"/>
    <col min="13" max="13" width="4.125" customWidth="1"/>
    <col min="15" max="15" width="4" customWidth="1"/>
    <col min="16" max="16" width="4.375" customWidth="1"/>
    <col min="17" max="17" width="3.375" customWidth="1"/>
    <col min="20" max="20" width="12.125" customWidth="1"/>
    <col min="21" max="21" width="10.875" customWidth="1"/>
  </cols>
  <sheetData>
    <row r="1" spans="1:21" ht="123">
      <c r="A1" s="347" t="s">
        <v>159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9"/>
      <c r="U1" s="149"/>
    </row>
    <row r="2" spans="1:21" ht="59.25">
      <c r="A2" s="15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55"/>
      <c r="U2" s="129"/>
    </row>
    <row r="3" spans="1:21" ht="59.25">
      <c r="A3" s="15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55"/>
      <c r="U3" s="129"/>
    </row>
    <row r="4" spans="1:21" ht="88.5">
      <c r="A4" s="350" t="str">
        <f>'FICHE DOSSIER'!AF2</f>
        <v>Martin</v>
      </c>
      <c r="B4" s="351"/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1"/>
      <c r="T4" s="352"/>
      <c r="U4" s="148"/>
    </row>
    <row r="5" spans="1:21">
      <c r="A5" s="151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55"/>
      <c r="U5" s="129"/>
    </row>
    <row r="6" spans="1:21">
      <c r="A6" s="151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55"/>
      <c r="U6" s="129"/>
    </row>
    <row r="7" spans="1:21">
      <c r="A7" s="151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55"/>
      <c r="U7" s="129"/>
    </row>
    <row r="8" spans="1:21">
      <c r="A8" s="151"/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55"/>
      <c r="U8" s="129"/>
    </row>
    <row r="9" spans="1:21">
      <c r="A9" s="151"/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55"/>
      <c r="U9" s="129"/>
    </row>
    <row r="10" spans="1:21">
      <c r="A10" s="151"/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55"/>
      <c r="U10" s="129"/>
    </row>
    <row r="11" spans="1:21">
      <c r="A11" s="152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55"/>
      <c r="U11" s="129"/>
    </row>
    <row r="12" spans="1:21">
      <c r="A12" s="152"/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55"/>
      <c r="U12" s="129"/>
    </row>
    <row r="13" spans="1:21">
      <c r="A13" s="151"/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55"/>
      <c r="U13" s="129"/>
    </row>
    <row r="14" spans="1:21">
      <c r="A14" s="151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55"/>
      <c r="U14" s="129"/>
    </row>
    <row r="15" spans="1:21">
      <c r="A15" s="152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55"/>
      <c r="U15" s="129"/>
    </row>
    <row r="16" spans="1:21">
      <c r="A16" s="152"/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55"/>
      <c r="U16" s="129"/>
    </row>
    <row r="17" spans="1:20">
      <c r="A17" s="152"/>
      <c r="B17" s="130"/>
      <c r="C17" s="130"/>
      <c r="D17" s="153" t="str">
        <f>'FICHE DOSSIER'!AF6</f>
        <v>28</v>
      </c>
      <c r="E17" s="130" t="s">
        <v>17</v>
      </c>
      <c r="F17" s="153" t="str">
        <f>'FICHE DOSSIER'!AI6</f>
        <v>04</v>
      </c>
      <c r="G17" s="130" t="s">
        <v>17</v>
      </c>
      <c r="H17" s="153" t="str">
        <f>'FICHE DOSSIER'!AK6</f>
        <v>14</v>
      </c>
      <c r="I17" s="130"/>
      <c r="J17" s="130" t="s">
        <v>117</v>
      </c>
      <c r="K17" s="153">
        <f>'FICHE DOSSIER'!AF21</f>
        <v>0</v>
      </c>
      <c r="L17" s="158"/>
      <c r="M17" s="158" t="s">
        <v>118</v>
      </c>
      <c r="N17" s="153">
        <f>'FICHE DOSSIER'!AF22</f>
        <v>0</v>
      </c>
      <c r="O17" s="158"/>
      <c r="P17" s="158" t="s">
        <v>19</v>
      </c>
      <c r="Q17" s="158">
        <f>'FICHE DOSSIER'!AJ9+'FICHE DOSSIER'!AN9</f>
        <v>0</v>
      </c>
      <c r="R17" s="130"/>
      <c r="S17" s="130"/>
      <c r="T17" s="155"/>
    </row>
    <row r="18" spans="1:20">
      <c r="A18" s="154"/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7"/>
    </row>
  </sheetData>
  <mergeCells count="2">
    <mergeCell ref="A1:T1"/>
    <mergeCell ref="A4:T4"/>
  </mergeCells>
  <phoneticPr fontId="5" type="noConversion"/>
  <pageMargins left="0.875" right="0.3611111111111111" top="0.41666666666666669" bottom="0.19444444444444445" header="0.22222222222222221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Références</vt:lpstr>
      <vt:lpstr>FICHE DOSSIER</vt:lpstr>
      <vt:lpstr>FICHE CONSOMMATION</vt:lpstr>
      <vt:lpstr>TOTAL DETAIL</vt:lpstr>
      <vt:lpstr>FACTURE</vt:lpstr>
      <vt:lpstr>FACTURE D'ACOMPTE</vt:lpstr>
      <vt:lpstr>FICHE AEROPORT</vt:lpstr>
      <vt:lpstr>BOISSONS</vt:lpstr>
      <vt:lpstr>REPAS</vt:lpstr>
      <vt:lpstr>SPA</vt:lpstr>
      <vt:lpstr>TRANSFERTS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Guy Blancher</cp:lastModifiedBy>
  <cp:lastPrinted>2014-04-10T21:41:52Z</cp:lastPrinted>
  <dcterms:created xsi:type="dcterms:W3CDTF">2014-04-03T20:48:08Z</dcterms:created>
  <dcterms:modified xsi:type="dcterms:W3CDTF">2014-04-14T16:25:03Z</dcterms:modified>
</cp:coreProperties>
</file>