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80" windowHeight="3990"/>
  </bookViews>
  <sheets>
    <sheet name="Exemple (2)" sheetId="1" r:id="rId1"/>
  </sheets>
  <externalReferences>
    <externalReference r:id="rId2"/>
  </externalReferences>
  <definedNames>
    <definedName name="_xlnm.Print_Area" localSheetId="0">'Exemple (2)'!$B$1:$M$52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1" l="1"/>
  <c r="F6" i="1"/>
  <c r="F5" i="1"/>
  <c r="AA2" i="1"/>
  <c r="B5" i="1" s="1"/>
  <c r="P3" i="1" s="1"/>
  <c r="K51" i="1" l="1"/>
  <c r="J51" i="1"/>
  <c r="G51" i="1"/>
  <c r="M51" i="1" s="1"/>
  <c r="F51" i="1"/>
  <c r="K50" i="1"/>
  <c r="J50" i="1"/>
  <c r="G50" i="1"/>
  <c r="M50" i="1" s="1"/>
  <c r="F50" i="1"/>
  <c r="K49" i="1"/>
  <c r="J49" i="1"/>
  <c r="G49" i="1"/>
  <c r="M49" i="1" s="1"/>
  <c r="F49" i="1"/>
  <c r="K48" i="1"/>
  <c r="J48" i="1"/>
  <c r="G48" i="1"/>
  <c r="F48" i="1"/>
  <c r="K47" i="1"/>
  <c r="J47" i="1"/>
  <c r="G47" i="1"/>
  <c r="M47" i="1" s="1"/>
  <c r="F47" i="1"/>
  <c r="K46" i="1"/>
  <c r="J46" i="1"/>
  <c r="G46" i="1"/>
  <c r="M46" i="1" s="1"/>
  <c r="F46" i="1"/>
  <c r="K45" i="1"/>
  <c r="J45" i="1"/>
  <c r="G45" i="1"/>
  <c r="F45" i="1"/>
  <c r="K43" i="1"/>
  <c r="J43" i="1"/>
  <c r="G43" i="1"/>
  <c r="M43" i="1" s="1"/>
  <c r="F43" i="1"/>
  <c r="K42" i="1"/>
  <c r="J42" i="1"/>
  <c r="G42" i="1"/>
  <c r="M42" i="1" s="1"/>
  <c r="F42" i="1"/>
  <c r="K41" i="1"/>
  <c r="J41" i="1"/>
  <c r="G41" i="1"/>
  <c r="M41" i="1" s="1"/>
  <c r="F41" i="1"/>
  <c r="K40" i="1"/>
  <c r="J40" i="1"/>
  <c r="G40" i="1"/>
  <c r="M40" i="1" s="1"/>
  <c r="F40" i="1"/>
  <c r="K39" i="1"/>
  <c r="J39" i="1"/>
  <c r="G39" i="1"/>
  <c r="F39" i="1"/>
  <c r="K38" i="1"/>
  <c r="J38" i="1"/>
  <c r="G38" i="1"/>
  <c r="M38" i="1" s="1"/>
  <c r="F38" i="1"/>
  <c r="K37" i="1"/>
  <c r="J37" i="1"/>
  <c r="G37" i="1"/>
  <c r="M37" i="1" s="1"/>
  <c r="F37" i="1"/>
  <c r="K35" i="1"/>
  <c r="J35" i="1"/>
  <c r="G35" i="1"/>
  <c r="M35" i="1" s="1"/>
  <c r="F35" i="1"/>
  <c r="K34" i="1"/>
  <c r="J34" i="1"/>
  <c r="G34" i="1"/>
  <c r="M34" i="1" s="1"/>
  <c r="F34" i="1"/>
  <c r="K33" i="1"/>
  <c r="J33" i="1"/>
  <c r="G33" i="1"/>
  <c r="M33" i="1" s="1"/>
  <c r="F33" i="1"/>
  <c r="K32" i="1"/>
  <c r="J32" i="1"/>
  <c r="G32" i="1"/>
  <c r="M32" i="1" s="1"/>
  <c r="F32" i="1"/>
  <c r="K31" i="1"/>
  <c r="J31" i="1"/>
  <c r="G31" i="1"/>
  <c r="M31" i="1" s="1"/>
  <c r="F31" i="1"/>
  <c r="K30" i="1"/>
  <c r="J30" i="1"/>
  <c r="G30" i="1"/>
  <c r="M30" i="1" s="1"/>
  <c r="F30" i="1"/>
  <c r="K29" i="1"/>
  <c r="J29" i="1"/>
  <c r="G29" i="1"/>
  <c r="F29" i="1"/>
  <c r="K27" i="1"/>
  <c r="J27" i="1"/>
  <c r="G27" i="1"/>
  <c r="M27" i="1" s="1"/>
  <c r="F27" i="1"/>
  <c r="K26" i="1"/>
  <c r="J26" i="1"/>
  <c r="G26" i="1"/>
  <c r="M26" i="1" s="1"/>
  <c r="F26" i="1"/>
  <c r="K25" i="1"/>
  <c r="J25" i="1"/>
  <c r="G25" i="1"/>
  <c r="M25" i="1" s="1"/>
  <c r="F25" i="1"/>
  <c r="K24" i="1"/>
  <c r="J24" i="1"/>
  <c r="G24" i="1"/>
  <c r="M24" i="1" s="1"/>
  <c r="F24" i="1"/>
  <c r="K23" i="1"/>
  <c r="J23" i="1"/>
  <c r="G23" i="1"/>
  <c r="M23" i="1" s="1"/>
  <c r="F23" i="1"/>
  <c r="K22" i="1"/>
  <c r="J22" i="1"/>
  <c r="G22" i="1"/>
  <c r="M22" i="1" s="1"/>
  <c r="F22" i="1"/>
  <c r="K21" i="1"/>
  <c r="J21" i="1"/>
  <c r="G21" i="1"/>
  <c r="F21" i="1"/>
  <c r="K19" i="1"/>
  <c r="J19" i="1"/>
  <c r="G19" i="1"/>
  <c r="M19" i="1" s="1"/>
  <c r="F19" i="1"/>
  <c r="K18" i="1"/>
  <c r="J18" i="1"/>
  <c r="G18" i="1"/>
  <c r="M18" i="1" s="1"/>
  <c r="F18" i="1"/>
  <c r="S17" i="1"/>
  <c r="S18" i="1" s="1"/>
  <c r="K17" i="1"/>
  <c r="J17" i="1"/>
  <c r="G17" i="1"/>
  <c r="M17" i="1" s="1"/>
  <c r="F17" i="1"/>
  <c r="K16" i="1"/>
  <c r="J16" i="1"/>
  <c r="G16" i="1"/>
  <c r="M16" i="1" s="1"/>
  <c r="F16" i="1"/>
  <c r="K15" i="1"/>
  <c r="J15" i="1"/>
  <c r="G15" i="1"/>
  <c r="M15" i="1" s="1"/>
  <c r="F15" i="1"/>
  <c r="K14" i="1"/>
  <c r="J14" i="1"/>
  <c r="G14" i="1"/>
  <c r="M14" i="1" s="1"/>
  <c r="F14" i="1"/>
  <c r="K13" i="1"/>
  <c r="J13" i="1"/>
  <c r="G13" i="1"/>
  <c r="F13" i="1"/>
  <c r="K11" i="1"/>
  <c r="J11" i="1"/>
  <c r="G11" i="1"/>
  <c r="M11" i="1" s="1"/>
  <c r="F11" i="1"/>
  <c r="K10" i="1"/>
  <c r="J10" i="1"/>
  <c r="G10" i="1"/>
  <c r="M10" i="1" s="1"/>
  <c r="F10" i="1"/>
  <c r="K9" i="1"/>
  <c r="J9" i="1"/>
  <c r="G9" i="1"/>
  <c r="F9" i="1"/>
  <c r="K8" i="1"/>
  <c r="J8" i="1"/>
  <c r="G8" i="1"/>
  <c r="M8" i="1" s="1"/>
  <c r="F8" i="1"/>
  <c r="K7" i="1"/>
  <c r="J7" i="1"/>
  <c r="G7" i="1"/>
  <c r="M7" i="1" s="1"/>
  <c r="F7" i="1"/>
  <c r="K6" i="1"/>
  <c r="J6" i="1"/>
  <c r="G6" i="1"/>
  <c r="M6" i="1" s="1"/>
  <c r="K5" i="1"/>
  <c r="J5" i="1"/>
  <c r="G5" i="1"/>
  <c r="B6" i="1"/>
  <c r="B7" i="1" s="1"/>
  <c r="B8" i="1" s="1"/>
  <c r="B9" i="1" s="1"/>
  <c r="B10" i="1" s="1"/>
  <c r="B11" i="1" s="1"/>
  <c r="B13" i="1" s="1"/>
  <c r="B14" i="1" s="1"/>
  <c r="B15" i="1" s="1"/>
  <c r="B16" i="1" s="1"/>
  <c r="B17" i="1" s="1"/>
  <c r="B18" i="1" s="1"/>
  <c r="B19" i="1" s="1"/>
  <c r="B21" i="1" s="1"/>
  <c r="B22" i="1" s="1"/>
  <c r="B23" i="1" s="1"/>
  <c r="B24" i="1" s="1"/>
  <c r="B25" i="1" s="1"/>
  <c r="B26" i="1" s="1"/>
  <c r="B27" i="1" s="1"/>
  <c r="B29" i="1" s="1"/>
  <c r="B30" i="1" s="1"/>
  <c r="B31" i="1" s="1"/>
  <c r="B32" i="1" s="1"/>
  <c r="B33" i="1" s="1"/>
  <c r="B34" i="1" s="1"/>
  <c r="B35" i="1" s="1"/>
  <c r="B37" i="1" s="1"/>
  <c r="B38" i="1" s="1"/>
  <c r="B39" i="1" s="1"/>
  <c r="B40" i="1" s="1"/>
  <c r="B41" i="1" s="1"/>
  <c r="B42" i="1" s="1"/>
  <c r="B43" i="1" s="1"/>
  <c r="B45" i="1" s="1"/>
  <c r="B46" i="1" s="1"/>
  <c r="B47" i="1" s="1"/>
  <c r="B48" i="1" s="1"/>
  <c r="B49" i="1" s="1"/>
  <c r="B50" i="1" s="1"/>
  <c r="B51" i="1" s="1"/>
  <c r="G12" i="1" l="1"/>
  <c r="M48" i="1"/>
  <c r="K12" i="1"/>
  <c r="J12" i="1"/>
  <c r="M9" i="1"/>
  <c r="L42" i="1"/>
  <c r="L47" i="1"/>
  <c r="L48" i="1"/>
  <c r="S64" i="1"/>
  <c r="J36" i="1"/>
  <c r="L30" i="1"/>
  <c r="L18" i="1"/>
  <c r="L19" i="1"/>
  <c r="L22" i="1"/>
  <c r="L23" i="1"/>
  <c r="L35" i="1"/>
  <c r="T64" i="1"/>
  <c r="J44" i="1"/>
  <c r="G44" i="1"/>
  <c r="L6" i="1"/>
  <c r="L7" i="1"/>
  <c r="L9" i="1"/>
  <c r="L10" i="1"/>
  <c r="L11" i="1"/>
  <c r="Q64" i="1"/>
  <c r="J20" i="1"/>
  <c r="L14" i="1"/>
  <c r="L15" i="1"/>
  <c r="L16" i="1"/>
  <c r="L17" i="1"/>
  <c r="G28" i="1"/>
  <c r="K28" i="1"/>
  <c r="L24" i="1"/>
  <c r="L26" i="1"/>
  <c r="L27" i="1"/>
  <c r="L31" i="1"/>
  <c r="L33" i="1"/>
  <c r="L34" i="1"/>
  <c r="K44" i="1"/>
  <c r="L38" i="1"/>
  <c r="L40" i="1"/>
  <c r="L41" i="1"/>
  <c r="G52" i="1"/>
  <c r="K52" i="1"/>
  <c r="L49" i="1"/>
  <c r="L51" i="1"/>
  <c r="L8" i="1"/>
  <c r="L5" i="1"/>
  <c r="F12" i="1"/>
  <c r="G20" i="1"/>
  <c r="K20" i="1"/>
  <c r="M13" i="1"/>
  <c r="M20" i="1" s="1"/>
  <c r="F20" i="1"/>
  <c r="R64" i="1"/>
  <c r="J28" i="1"/>
  <c r="M21" i="1"/>
  <c r="M28" i="1" s="1"/>
  <c r="L25" i="1"/>
  <c r="G36" i="1"/>
  <c r="K36" i="1"/>
  <c r="L32" i="1"/>
  <c r="L39" i="1"/>
  <c r="M39" i="1"/>
  <c r="M44" i="1" s="1"/>
  <c r="L43" i="1"/>
  <c r="U64" i="1"/>
  <c r="F52" i="1"/>
  <c r="J52" i="1"/>
  <c r="L45" i="1"/>
  <c r="L46" i="1"/>
  <c r="L50" i="1"/>
  <c r="M5" i="1"/>
  <c r="M12" i="1" s="1"/>
  <c r="L13" i="1"/>
  <c r="L29" i="1"/>
  <c r="F36" i="1"/>
  <c r="L21" i="1"/>
  <c r="F28" i="1"/>
  <c r="M29" i="1"/>
  <c r="M36" i="1" s="1"/>
  <c r="L37" i="1"/>
  <c r="F44" i="1"/>
  <c r="M45" i="1"/>
  <c r="M52" i="1" s="1"/>
  <c r="L44" i="1" l="1"/>
  <c r="T57" i="1" s="1"/>
  <c r="L20" i="1"/>
  <c r="Q58" i="1" s="1"/>
  <c r="L36" i="1"/>
  <c r="S58" i="1" s="1"/>
  <c r="L12" i="1"/>
  <c r="P59" i="1" s="1"/>
  <c r="T59" i="1"/>
  <c r="T56" i="1"/>
  <c r="Q59" i="1"/>
  <c r="L52" i="1"/>
  <c r="L28" i="1"/>
  <c r="F77" i="1"/>
  <c r="F93" i="1" s="1"/>
  <c r="T58" i="1" l="1"/>
  <c r="P58" i="1"/>
  <c r="P57" i="1"/>
  <c r="S59" i="1"/>
  <c r="S56" i="1"/>
  <c r="Q56" i="1"/>
  <c r="S57" i="1"/>
  <c r="Q57" i="1"/>
  <c r="T60" i="1"/>
  <c r="P56" i="1"/>
  <c r="R57" i="1"/>
  <c r="R59" i="1"/>
  <c r="R58" i="1"/>
  <c r="R56" i="1"/>
  <c r="F69" i="1"/>
  <c r="F70" i="1" s="1"/>
  <c r="U59" i="1"/>
  <c r="U58" i="1"/>
  <c r="U56" i="1"/>
  <c r="U57" i="1"/>
  <c r="P60" i="1" l="1"/>
  <c r="S60" i="1"/>
  <c r="Q60" i="1"/>
  <c r="U60" i="1"/>
  <c r="V57" i="1"/>
  <c r="F74" i="1" s="1"/>
  <c r="F90" i="1" s="1"/>
  <c r="V58" i="1"/>
  <c r="F75" i="1" s="1"/>
  <c r="F91" i="1" s="1"/>
  <c r="R60" i="1"/>
  <c r="V59" i="1"/>
  <c r="F76" i="1" s="1"/>
  <c r="F92" i="1" s="1"/>
  <c r="V56" i="1"/>
  <c r="F73" i="1" s="1"/>
  <c r="F89" i="1" s="1"/>
  <c r="V60" i="1" l="1"/>
</calcChain>
</file>

<file path=xl/comments1.xml><?xml version="1.0" encoding="utf-8"?>
<comments xmlns="http://schemas.openxmlformats.org/spreadsheetml/2006/main">
  <authors>
    <author>Cyril M</author>
  </authors>
  <commentList>
    <comment ref="F81" authorId="0" shapeId="0">
      <text>
        <r>
          <rPr>
            <b/>
            <sz val="9"/>
            <color indexed="81"/>
            <rFont val="Tahoma"/>
            <family val="2"/>
          </rPr>
          <t>Cyril M:</t>
        </r>
        <r>
          <rPr>
            <sz val="9"/>
            <color indexed="81"/>
            <rFont val="Tahoma"/>
            <family val="2"/>
          </rPr>
          <t xml:space="preserve">
151,67 =151,67/24=151:40
151,40=6,32 6jour et 32 ccentiémmes de jour
</t>
        </r>
      </text>
    </comment>
  </commentList>
</comments>
</file>

<file path=xl/sharedStrings.xml><?xml version="1.0" encoding="utf-8"?>
<sst xmlns="http://schemas.openxmlformats.org/spreadsheetml/2006/main" count="114" uniqueCount="77">
  <si>
    <t>TEMPS DE TRAVAIL</t>
  </si>
  <si>
    <t xml:space="preserve"> Impôts :</t>
  </si>
  <si>
    <t>Jour</t>
  </si>
  <si>
    <t>Midi</t>
  </si>
  <si>
    <t>Cumul Midi</t>
  </si>
  <si>
    <t>Repas</t>
  </si>
  <si>
    <t>Soir</t>
  </si>
  <si>
    <t>Cumul Soir</t>
  </si>
  <si>
    <t>Totaux</t>
  </si>
  <si>
    <t>Total Repas</t>
  </si>
  <si>
    <t>Début</t>
  </si>
  <si>
    <t>Fin</t>
  </si>
  <si>
    <t>Numéro Fiscal :</t>
  </si>
  <si>
    <t>MDP:</t>
  </si>
  <si>
    <t>Adresse domicile:</t>
  </si>
  <si>
    <t>Total Semaine</t>
  </si>
  <si>
    <t>Adresse lieu de travail:</t>
  </si>
  <si>
    <t>Distance ( Source Mappy) :</t>
  </si>
  <si>
    <t>7,4 KM</t>
  </si>
  <si>
    <t>Nombre Aller-Retour :</t>
  </si>
  <si>
    <t>Km Parcourue :</t>
  </si>
  <si>
    <t>Km</t>
  </si>
  <si>
    <t>Horradateur Payé :</t>
  </si>
  <si>
    <t>Eu</t>
  </si>
  <si>
    <t>Total semaine</t>
  </si>
  <si>
    <t>Récapitulatif :</t>
  </si>
  <si>
    <t>heures</t>
  </si>
  <si>
    <t>taux</t>
  </si>
  <si>
    <t>Semaine 1</t>
  </si>
  <si>
    <t>Semaine 2</t>
  </si>
  <si>
    <t>Semaine 3</t>
  </si>
  <si>
    <t>Semaine 4</t>
  </si>
  <si>
    <t>Semaine 5</t>
  </si>
  <si>
    <t>Semaine 6</t>
  </si>
  <si>
    <t>Total</t>
  </si>
  <si>
    <t>Nombre de jours travaillé :</t>
  </si>
  <si>
    <t>Nombre de jours maladie :</t>
  </si>
  <si>
    <t>Nombre de jours repos :</t>
  </si>
  <si>
    <t>Nombre de JFG :</t>
  </si>
  <si>
    <t>Jours</t>
  </si>
  <si>
    <t>Repos</t>
  </si>
  <si>
    <t>Soit au total pour le mois de :</t>
  </si>
  <si>
    <t>Heures éffectués</t>
  </si>
  <si>
    <t>Heures dues/supp</t>
  </si>
  <si>
    <t>Dont :</t>
  </si>
  <si>
    <t>-</t>
  </si>
  <si>
    <t>Heures à taux normal ( 35h )</t>
  </si>
  <si>
    <t>Heures en HS 10%         ( 35h à 39h )</t>
  </si>
  <si>
    <t>Heures en HS 20%         (39h à 43h )</t>
  </si>
  <si>
    <t>Heures en HS 40%         ( 43h et plus )</t>
  </si>
  <si>
    <t>Nombre de repas</t>
  </si>
  <si>
    <t>Heure fiche de paie:</t>
  </si>
  <si>
    <t>Heures à taux normal</t>
  </si>
  <si>
    <t>Heures en HS 10%</t>
  </si>
  <si>
    <t>Heures en HS 20%</t>
  </si>
  <si>
    <t>Heures en HS 40%</t>
  </si>
  <si>
    <t>Différence:</t>
  </si>
  <si>
    <t>Février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</si>
  <si>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</si>
  <si>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</si>
  <si>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</si>
  <si>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</si>
  <si>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</si>
  <si>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</si>
  <si>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</si>
  <si>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</si>
  <si>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</si>
  <si>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</si>
  <si>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</si>
  <si>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</si>
  <si>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</si>
  <si>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MAL (M)</t>
  </si>
  <si>
    <t>REPOS ®</t>
  </si>
  <si>
    <t>VAC (V)</t>
  </si>
  <si>
    <t>JFG (J)</t>
  </si>
  <si>
    <t>Récup (Récup)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</si>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</sst>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\.mm"/>
    <numFmt numFmtId="165" formatCode="[$-40C]dddd\ d\ "/>
    <numFmt numFmtId="166" formatCode="[h]:mm"/>
    <numFmt numFmtId="167" formatCode="\+[h]:mm;[Red]\-[h]:mm;&quot;&quot;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3E3E3E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C9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6DCE4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/>
      <top style="thick">
        <color theme="4"/>
      </top>
      <bottom style="medium">
        <color theme="4"/>
      </bottom>
      <diagonal/>
    </border>
    <border>
      <left/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/>
      <diagonal/>
    </border>
    <border>
      <left style="medium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ck">
        <color theme="4"/>
      </bottom>
      <diagonal/>
    </border>
    <border>
      <left/>
      <right style="medium">
        <color theme="4"/>
      </right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/>
      <bottom style="thick">
        <color theme="4"/>
      </bottom>
      <diagonal/>
    </border>
    <border>
      <left style="medium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ck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medium">
        <color theme="4"/>
      </top>
      <bottom style="medium">
        <color theme="4"/>
      </bottom>
      <diagonal/>
    </border>
    <border>
      <left style="thick">
        <color theme="4"/>
      </left>
      <right/>
      <top style="medium">
        <color theme="4"/>
      </top>
      <bottom style="thick">
        <color theme="4"/>
      </bottom>
      <diagonal/>
    </border>
    <border>
      <left/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ck">
        <color theme="4"/>
      </top>
      <bottom style="medium">
        <color theme="4"/>
      </bottom>
      <diagonal/>
    </border>
    <border>
      <left style="medium">
        <color theme="4"/>
      </left>
      <right style="thick">
        <color theme="4"/>
      </right>
      <top style="thick">
        <color theme="4"/>
      </top>
      <bottom style="medium">
        <color theme="4"/>
      </bottom>
      <diagonal/>
    </border>
    <border>
      <left/>
      <right style="thick">
        <color theme="4"/>
      </right>
      <top style="medium">
        <color theme="4"/>
      </top>
      <bottom style="thick">
        <color theme="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10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0" borderId="16" xfId="0" applyNumberFormat="1" applyBorder="1" applyAlignment="1" applyProtection="1">
      <alignment horizontal="center" vertical="center"/>
      <protection locked="0"/>
    </xf>
    <xf numFmtId="166" fontId="0" fillId="4" borderId="16" xfId="0" applyNumberFormat="1" applyFill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166" fontId="0" fillId="6" borderId="16" xfId="0" applyNumberFormat="1" applyFill="1" applyBorder="1" applyAlignment="1">
      <alignment horizontal="center" vertical="center"/>
    </xf>
    <xf numFmtId="0" fontId="0" fillId="2" borderId="17" xfId="0" applyNumberFormat="1" applyFill="1" applyBorder="1" applyAlignment="1">
      <alignment horizontal="center" vertical="center"/>
    </xf>
    <xf numFmtId="0" fontId="1" fillId="0" borderId="0" xfId="0" applyNumberFormat="1" applyFont="1"/>
    <xf numFmtId="0" fontId="0" fillId="0" borderId="0" xfId="0" applyNumberFormat="1" applyAlignment="1">
      <alignment horizontal="left" vertical="center"/>
    </xf>
    <xf numFmtId="166" fontId="0" fillId="0" borderId="18" xfId="0" applyNumberFormat="1" applyBorder="1" applyAlignment="1" applyProtection="1">
      <alignment horizontal="center" vertical="center"/>
      <protection locked="0"/>
    </xf>
    <xf numFmtId="166" fontId="0" fillId="4" borderId="18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166" fontId="0" fillId="6" borderId="18" xfId="0" applyNumberForma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0" fontId="0" fillId="0" borderId="0" xfId="0" applyNumberFormat="1" applyAlignment="1" applyProtection="1">
      <alignment horizontal="left" vertical="center"/>
      <protection locked="0"/>
    </xf>
    <xf numFmtId="164" fontId="1" fillId="0" borderId="0" xfId="0" applyNumberFormat="1" applyFont="1" applyAlignment="1">
      <alignment horizontal="left" vertical="center"/>
    </xf>
    <xf numFmtId="166" fontId="0" fillId="0" borderId="18" xfId="0" applyNumberFormat="1" applyFill="1" applyBorder="1" applyAlignment="1" applyProtection="1">
      <alignment horizontal="center" vertical="center"/>
      <protection locked="0"/>
    </xf>
    <xf numFmtId="166" fontId="0" fillId="8" borderId="10" xfId="0" applyNumberFormat="1" applyFill="1" applyBorder="1" applyAlignment="1">
      <alignment horizontal="center" vertical="center"/>
    </xf>
    <xf numFmtId="0" fontId="0" fillId="8" borderId="22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8" borderId="23" xfId="0" applyNumberFormat="1" applyFill="1" applyBorder="1" applyAlignment="1">
      <alignment horizontal="center" vertical="center"/>
    </xf>
    <xf numFmtId="164" fontId="1" fillId="0" borderId="0" xfId="0" applyNumberFormat="1" applyFont="1"/>
    <xf numFmtId="164" fontId="0" fillId="0" borderId="0" xfId="0" applyNumberFormat="1" applyAlignment="1" applyProtection="1">
      <alignment horizontal="left" vertical="center"/>
      <protection locked="0"/>
    </xf>
    <xf numFmtId="166" fontId="0" fillId="0" borderId="25" xfId="0" applyNumberFormat="1" applyFill="1" applyBorder="1" applyAlignment="1" applyProtection="1">
      <alignment horizontal="center" vertical="center"/>
      <protection locked="0"/>
    </xf>
    <xf numFmtId="166" fontId="0" fillId="4" borderId="25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166" fontId="0" fillId="6" borderId="25" xfId="0" applyNumberFormat="1" applyFill="1" applyBorder="1" applyAlignment="1">
      <alignment horizontal="center" vertical="center"/>
    </xf>
    <xf numFmtId="0" fontId="0" fillId="2" borderId="26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66" fontId="0" fillId="8" borderId="1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9" borderId="0" xfId="0" applyNumberFormat="1" applyFill="1"/>
    <xf numFmtId="164" fontId="0" fillId="10" borderId="0" xfId="0" applyNumberFormat="1" applyFill="1"/>
    <xf numFmtId="164" fontId="0" fillId="4" borderId="18" xfId="0" applyNumberFormat="1" applyFill="1" applyBorder="1" applyAlignment="1">
      <alignment horizontal="center" vertical="center"/>
    </xf>
    <xf numFmtId="166" fontId="0" fillId="8" borderId="21" xfId="0" applyNumberFormat="1" applyFill="1" applyBorder="1" applyAlignment="1">
      <alignment horizontal="center" vertical="center"/>
    </xf>
    <xf numFmtId="0" fontId="0" fillId="8" borderId="10" xfId="0" applyNumberFormat="1" applyFill="1" applyBorder="1" applyAlignment="1">
      <alignment horizontal="center" vertical="center"/>
    </xf>
    <xf numFmtId="164" fontId="0" fillId="8" borderId="21" xfId="0" applyNumberFormat="1" applyFill="1" applyBorder="1" applyAlignment="1">
      <alignment horizontal="center" vertical="center"/>
    </xf>
    <xf numFmtId="0" fontId="0" fillId="8" borderId="21" xfId="0" applyNumberFormat="1" applyFill="1" applyBorder="1" applyAlignment="1">
      <alignment horizontal="center" vertical="center"/>
    </xf>
    <xf numFmtId="0" fontId="0" fillId="8" borderId="27" xfId="0" applyNumberFormat="1" applyFill="1" applyBorder="1" applyAlignment="1">
      <alignment horizontal="center" vertical="center"/>
    </xf>
    <xf numFmtId="164" fontId="0" fillId="12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2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164" fontId="1" fillId="0" borderId="28" xfId="0" applyNumberFormat="1" applyFont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6" fontId="3" fillId="0" borderId="28" xfId="0" applyNumberFormat="1" applyFont="1" applyBorder="1" applyAlignment="1">
      <alignment horizontal="center" vertical="center"/>
    </xf>
    <xf numFmtId="166" fontId="2" fillId="0" borderId="28" xfId="0" applyNumberFormat="1" applyFont="1" applyBorder="1" applyAlignment="1">
      <alignment horizontal="center" vertical="center"/>
    </xf>
    <xf numFmtId="0" fontId="4" fillId="0" borderId="0" xfId="0" applyNumberFormat="1" applyFont="1" applyAlignment="1" applyProtection="1">
      <alignment horizontal="center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0" fontId="1" fillId="0" borderId="0" xfId="0" quotePrefix="1" applyNumberFormat="1" applyFont="1" applyAlignment="1">
      <alignment horizontal="right"/>
    </xf>
    <xf numFmtId="166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2" fontId="3" fillId="0" borderId="0" xfId="0" applyNumberFormat="1" applyFont="1"/>
    <xf numFmtId="166" fontId="3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/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quotePrefix="1" applyNumberFormat="1" applyFont="1" applyBorder="1" applyAlignment="1">
      <alignment wrapText="1"/>
    </xf>
    <xf numFmtId="0" fontId="1" fillId="0" borderId="0" xfId="0" applyNumberFormat="1" applyFont="1" applyBorder="1" applyAlignment="1"/>
    <xf numFmtId="0" fontId="0" fillId="0" borderId="0" xfId="0" applyNumberFormat="1" applyBorder="1" applyAlignment="1"/>
    <xf numFmtId="0" fontId="0" fillId="0" borderId="0" xfId="0" applyNumberFormat="1" applyBorder="1" applyAlignment="1">
      <alignment vertical="center"/>
    </xf>
    <xf numFmtId="0" fontId="1" fillId="0" borderId="0" xfId="0" applyNumberFormat="1" applyFont="1" applyFill="1" applyBorder="1" applyAlignment="1"/>
    <xf numFmtId="14" fontId="0" fillId="0" borderId="0" xfId="0" applyNumberFormat="1"/>
    <xf numFmtId="164" fontId="0" fillId="11" borderId="31" xfId="0" applyNumberFormat="1" applyFill="1" applyBorder="1"/>
    <xf numFmtId="0" fontId="0" fillId="0" borderId="32" xfId="0" applyNumberFormat="1" applyBorder="1"/>
    <xf numFmtId="164" fontId="0" fillId="0" borderId="33" xfId="0" applyNumberFormat="1" applyBorder="1"/>
    <xf numFmtId="164" fontId="0" fillId="0" borderId="34" xfId="0" applyNumberFormat="1" applyBorder="1"/>
    <xf numFmtId="164" fontId="0" fillId="0" borderId="35" xfId="0" applyNumberFormat="1" applyBorder="1"/>
    <xf numFmtId="164" fontId="0" fillId="0" borderId="36" xfId="0" applyNumberFormat="1" applyBorder="1"/>
    <xf numFmtId="164" fontId="0" fillId="13" borderId="37" xfId="0" applyNumberFormat="1" applyFill="1" applyBorder="1"/>
    <xf numFmtId="14" fontId="0" fillId="0" borderId="38" xfId="0" applyNumberFormat="1" applyBorder="1"/>
    <xf numFmtId="164" fontId="0" fillId="14" borderId="0" xfId="0" applyNumberFormat="1" applyFill="1"/>
    <xf numFmtId="164" fontId="0" fillId="15" borderId="0" xfId="0" applyNumberFormat="1" applyFill="1"/>
    <xf numFmtId="164" fontId="0" fillId="0" borderId="0" xfId="0" applyNumberFormat="1" applyAlignment="1">
      <alignment horizontal="center" vertical="center"/>
    </xf>
    <xf numFmtId="164" fontId="0" fillId="12" borderId="0" xfId="0" applyNumberFormat="1" applyFill="1" applyAlignment="1">
      <alignment horizontal="center" vertical="center"/>
    </xf>
    <xf numFmtId="165" fontId="0" fillId="0" borderId="24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7" borderId="20" xfId="0" applyNumberFormat="1" applyFill="1" applyBorder="1" applyAlignment="1">
      <alignment horizontal="center" vertical="center"/>
    </xf>
    <xf numFmtId="0" fontId="0" fillId="7" borderId="21" xfId="0" applyNumberFormat="1" applyFill="1" applyBorder="1" applyAlignment="1">
      <alignment horizontal="center" vertical="center"/>
    </xf>
    <xf numFmtId="0" fontId="0" fillId="7" borderId="11" xfId="0" applyNumberForma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0" fillId="0" borderId="14" xfId="0" applyNumberFormat="1" applyBorder="1" applyAlignment="1">
      <alignment horizontal="right" vertical="center"/>
    </xf>
    <xf numFmtId="165" fontId="0" fillId="0" borderId="15" xfId="0" applyNumberFormat="1" applyBorder="1" applyAlignment="1">
      <alignment horizontal="right" vertical="center"/>
    </xf>
    <xf numFmtId="164" fontId="0" fillId="2" borderId="0" xfId="0" applyNumberFormat="1" applyFill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9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textRotation="90"/>
    </xf>
    <xf numFmtId="0" fontId="0" fillId="3" borderId="12" xfId="0" applyNumberFormat="1" applyFill="1" applyBorder="1" applyAlignment="1">
      <alignment horizontal="center" textRotation="90"/>
    </xf>
    <xf numFmtId="0" fontId="0" fillId="3" borderId="6" xfId="0" applyNumberForma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textRotation="90" wrapText="1"/>
    </xf>
    <xf numFmtId="0" fontId="0" fillId="3" borderId="13" xfId="0" applyNumberForma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  <color rgb="FFD6DCE4"/>
      <color rgb="FFFFD966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Y$1" fmlaRange="$X$2:$X$13" noThreeD="1" sel="9" val="4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47625</xdr:rowOff>
    </xdr:from>
    <xdr:to>
      <xdr:col>0</xdr:col>
      <xdr:colOff>323850</xdr:colOff>
      <xdr:row>1</xdr:row>
      <xdr:rowOff>114300</xdr:rowOff>
    </xdr:to>
    <xdr:sp macro="[1]!de_haut_a_récap" textlink="">
      <xdr:nvSpPr>
        <xdr:cNvPr id="2" name="Flèche vers le bas 1"/>
        <xdr:cNvSpPr/>
      </xdr:nvSpPr>
      <xdr:spPr>
        <a:xfrm>
          <a:off x="76200" y="47625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66675</xdr:colOff>
      <xdr:row>52</xdr:row>
      <xdr:rowOff>76200</xdr:rowOff>
    </xdr:from>
    <xdr:to>
      <xdr:col>0</xdr:col>
      <xdr:colOff>314325</xdr:colOff>
      <xdr:row>53</xdr:row>
      <xdr:rowOff>133350</xdr:rowOff>
    </xdr:to>
    <xdr:sp macro="[1]!de_récap_en_haut" textlink="">
      <xdr:nvSpPr>
        <xdr:cNvPr id="3" name="Flèche vers le bas 2"/>
        <xdr:cNvSpPr/>
      </xdr:nvSpPr>
      <xdr:spPr>
        <a:xfrm rot="10800000">
          <a:off x="66675" y="10820400"/>
          <a:ext cx="247650" cy="257175"/>
        </a:xfrm>
        <a:prstGeom prst="down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0</xdr:row>
          <xdr:rowOff>171450</xdr:rowOff>
        </xdr:from>
        <xdr:to>
          <xdr:col>8</xdr:col>
          <xdr:colOff>200025</xdr:colOff>
          <xdr:row>2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c\Bureau\Horraire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Exemple"/>
      <sheetName val="Exemple (2)"/>
      <sheetName val="Exemple (3)"/>
      <sheetName val="Exemple (4)"/>
      <sheetName val="Bilan 14"/>
      <sheetName val="Janv 14"/>
      <sheetName val="Fév 14"/>
      <sheetName val="Mars 14"/>
      <sheetName val="Avril 14"/>
      <sheetName val="Mai 14"/>
      <sheetName val="Juin 14"/>
      <sheetName val="Juil 14"/>
      <sheetName val="Août 14"/>
      <sheetName val="Sept 14"/>
      <sheetName val="Oct 14"/>
      <sheetName val="Nov 14"/>
      <sheetName val="Déc 14"/>
      <sheetName val="Janv 15"/>
      <sheetName val="Fév 15"/>
      <sheetName val="Mars 15"/>
      <sheetName val="Avril 15"/>
      <sheetName val="Mai 15"/>
      <sheetName val="Juin 15"/>
      <sheetName val="Juil 15"/>
      <sheetName val="Août 15"/>
      <sheetName val="Sept 15"/>
      <sheetName val="Oct 15"/>
      <sheetName val="Nov 15"/>
      <sheetName val="Déc 15"/>
      <sheetName val="Bilan 15"/>
      <sheetName val="Horraire de Travail"/>
    </sheetNames>
    <definedNames>
      <definedName name="de_haut_a_récap"/>
      <definedName name="de_récap_en_haut"/>
    </definedNames>
    <sheetDataSet>
      <sheetData sheetId="0">
        <row r="2">
          <cell r="B2">
            <v>0.48958333333333331</v>
          </cell>
        </row>
        <row r="3">
          <cell r="B3">
            <v>0.78125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E2F"/>
  </sheetPr>
  <dimension ref="A1:AA168"/>
  <sheetViews>
    <sheetView tabSelected="1" zoomScaleNormal="100" workbookViewId="0">
      <selection activeCell="H8" sqref="H8"/>
    </sheetView>
  </sheetViews>
  <sheetFormatPr baseColWidth="10" defaultRowHeight="15" x14ac:dyDescent="0.25"/>
  <cols>
    <col min="1" max="1" width="5.7109375" style="1" customWidth="1"/>
    <col min="2" max="3" width="6.7109375" style="1" customWidth="1"/>
    <col min="4" max="4" width="6.42578125" style="1" bestFit="1" customWidth="1"/>
    <col min="5" max="5" width="5.5703125" style="1" bestFit="1" customWidth="1"/>
    <col min="6" max="6" width="11.140625" style="2" bestFit="1" customWidth="1"/>
    <col min="7" max="7" width="4" style="2" bestFit="1" customWidth="1"/>
    <col min="8" max="8" width="6.42578125" style="1" bestFit="1" customWidth="1"/>
    <col min="9" max="9" width="5.5703125" style="1" bestFit="1" customWidth="1"/>
    <col min="10" max="10" width="10.5703125" style="2" customWidth="1"/>
    <col min="11" max="11" width="3.7109375" style="2" bestFit="1" customWidth="1"/>
    <col min="12" max="12" width="7" style="1" bestFit="1" customWidth="1"/>
    <col min="13" max="13" width="6" style="1" customWidth="1"/>
    <col min="14" max="14" width="7.140625" style="2" bestFit="1" customWidth="1"/>
    <col min="15" max="15" width="6.28515625" style="2" customWidth="1"/>
    <col min="16" max="16" width="10.85546875" style="2" bestFit="1" customWidth="1"/>
    <col min="17" max="17" width="10.140625" style="2" bestFit="1" customWidth="1"/>
    <col min="18" max="18" width="10.140625" style="40" bestFit="1" customWidth="1"/>
    <col min="19" max="19" width="10.140625" style="2" bestFit="1" customWidth="1"/>
    <col min="20" max="20" width="10.140625" style="2" customWidth="1"/>
    <col min="21" max="21" width="10.140625" style="2" bestFit="1" customWidth="1"/>
    <col min="22" max="22" width="10.28515625" style="2" customWidth="1"/>
    <col min="23" max="23" width="5.42578125" style="1" bestFit="1" customWidth="1"/>
    <col min="24" max="24" width="11.42578125" style="1" customWidth="1"/>
    <col min="25" max="25" width="4.7109375" style="1" customWidth="1"/>
    <col min="26" max="26" width="5.140625" style="1" customWidth="1"/>
    <col min="27" max="16384" width="11.42578125" style="1"/>
  </cols>
  <sheetData>
    <row r="1" spans="1:27" x14ac:dyDescent="0.25">
      <c r="B1" s="2"/>
      <c r="C1" s="2"/>
      <c r="D1" s="112" t="s">
        <v>0</v>
      </c>
      <c r="E1" s="112"/>
      <c r="F1" s="112"/>
      <c r="G1" s="112"/>
      <c r="H1" s="112"/>
      <c r="I1" s="112"/>
      <c r="J1" s="112"/>
      <c r="L1" s="2"/>
      <c r="M1" s="3"/>
      <c r="O1" s="4"/>
      <c r="P1" s="4"/>
      <c r="Q1" s="109" t="s">
        <v>1</v>
      </c>
      <c r="R1" s="109"/>
      <c r="S1" s="109"/>
      <c r="T1" s="109"/>
      <c r="U1" s="43"/>
      <c r="V1" s="1" t="s">
        <v>71</v>
      </c>
      <c r="X1" s="91" t="s">
        <v>58</v>
      </c>
      <c r="Y1" s="92">
        <v>9</v>
      </c>
      <c r="AA1" s="97" t="s">
        <v>70</v>
      </c>
    </row>
    <row r="2" spans="1:27" ht="15.75" customHeight="1" thickBot="1" x14ac:dyDescent="0.3">
      <c r="A2" s="4"/>
      <c r="B2" s="2"/>
      <c r="C2" s="2"/>
      <c r="D2" s="5"/>
      <c r="E2" s="5"/>
      <c r="F2" s="113"/>
      <c r="G2" s="114"/>
      <c r="H2" s="114"/>
      <c r="I2" s="114"/>
      <c r="J2" s="6">
        <v>2015</v>
      </c>
      <c r="L2" s="2"/>
      <c r="M2" s="2"/>
      <c r="O2" s="4"/>
      <c r="P2" s="4"/>
      <c r="Q2" s="4"/>
      <c r="R2" s="4"/>
      <c r="U2" s="44"/>
      <c r="V2" s="1" t="s">
        <v>72</v>
      </c>
      <c r="X2" s="93" t="s">
        <v>59</v>
      </c>
      <c r="Y2" s="94"/>
      <c r="AA2" s="98">
        <f>DATE(J2,Y1,1)</f>
        <v>42248</v>
      </c>
    </row>
    <row r="3" spans="1:27" ht="16.5" thickTop="1" thickBot="1" x14ac:dyDescent="0.3">
      <c r="B3" s="115" t="s">
        <v>2</v>
      </c>
      <c r="C3" s="116"/>
      <c r="D3" s="119" t="s">
        <v>3</v>
      </c>
      <c r="E3" s="120"/>
      <c r="F3" s="121" t="s">
        <v>4</v>
      </c>
      <c r="G3" s="123" t="s">
        <v>5</v>
      </c>
      <c r="H3" s="119" t="s">
        <v>6</v>
      </c>
      <c r="I3" s="120"/>
      <c r="J3" s="125" t="s">
        <v>7</v>
      </c>
      <c r="K3" s="123" t="s">
        <v>5</v>
      </c>
      <c r="L3" s="121" t="s">
        <v>8</v>
      </c>
      <c r="M3" s="127" t="s">
        <v>9</v>
      </c>
      <c r="O3" s="4"/>
      <c r="P3" s="90">
        <f>B5</f>
        <v>42247</v>
      </c>
      <c r="Q3" s="4"/>
      <c r="R3" s="4"/>
      <c r="S3" s="3"/>
      <c r="T3" s="3"/>
      <c r="U3" s="99"/>
      <c r="V3" s="1" t="s">
        <v>73</v>
      </c>
      <c r="X3" s="93" t="s">
        <v>57</v>
      </c>
      <c r="Y3" s="94"/>
    </row>
    <row r="4" spans="1:27" ht="15.75" thickBot="1" x14ac:dyDescent="0.3">
      <c r="B4" s="117"/>
      <c r="C4" s="118"/>
      <c r="D4" s="7" t="s">
        <v>10</v>
      </c>
      <c r="E4" s="8" t="s">
        <v>11</v>
      </c>
      <c r="F4" s="122"/>
      <c r="G4" s="124"/>
      <c r="H4" s="7" t="s">
        <v>10</v>
      </c>
      <c r="I4" s="8" t="s">
        <v>11</v>
      </c>
      <c r="J4" s="126"/>
      <c r="K4" s="124"/>
      <c r="L4" s="122"/>
      <c r="M4" s="128"/>
      <c r="O4" s="4"/>
      <c r="P4" s="4"/>
      <c r="Q4" s="4"/>
      <c r="R4" s="4"/>
      <c r="S4" s="9"/>
      <c r="T4" s="9"/>
      <c r="U4" s="100"/>
      <c r="V4" s="1" t="s">
        <v>74</v>
      </c>
      <c r="X4" s="93" t="s">
        <v>60</v>
      </c>
      <c r="Y4" s="94"/>
    </row>
    <row r="5" spans="1:27" ht="16.5" hidden="1" thickTop="1" thickBot="1" x14ac:dyDescent="0.3">
      <c r="B5" s="110">
        <f>AA2-WEEKDAY(AA2-1)+1</f>
        <v>42247</v>
      </c>
      <c r="C5" s="111"/>
      <c r="D5" s="10"/>
      <c r="E5" s="10"/>
      <c r="F5" s="11">
        <f>IFERROR($E5-$D5+IF($D5&gt;$E5,1),"")</f>
        <v>0</v>
      </c>
      <c r="G5" s="12">
        <f>IF($D5&lt;&gt;"",IF($D5&lt;[1]Données!$B$2,1,0),0)</f>
        <v>0</v>
      </c>
      <c r="H5" s="17"/>
      <c r="I5" s="10"/>
      <c r="J5" s="11">
        <f>$I5-$H5+IF($H5&gt;$I5,1)</f>
        <v>0</v>
      </c>
      <c r="K5" s="12">
        <f>IF($H5&lt;&gt;"",IF($H5&lt;[1]Données!$B$3,1,0),0)</f>
        <v>0</v>
      </c>
      <c r="L5" s="13">
        <f>$F5+$J5-($G5+$K5)*("00:30")</f>
        <v>0</v>
      </c>
      <c r="M5" s="14">
        <f>$G5+$K5</f>
        <v>0</v>
      </c>
      <c r="O5" s="15" t="s">
        <v>12</v>
      </c>
      <c r="P5" s="4"/>
      <c r="Q5" s="4"/>
      <c r="R5" s="4"/>
      <c r="S5" s="16"/>
      <c r="U5" s="51"/>
      <c r="V5" s="2" t="s">
        <v>75</v>
      </c>
      <c r="X5" s="93" t="s">
        <v>61</v>
      </c>
      <c r="Y5" s="94"/>
    </row>
    <row r="6" spans="1:27" ht="16.5" thickTop="1" thickBot="1" x14ac:dyDescent="0.3">
      <c r="B6" s="110">
        <f>B5+1</f>
        <v>42248</v>
      </c>
      <c r="C6" s="111"/>
      <c r="D6" s="17"/>
      <c r="E6" s="17"/>
      <c r="F6" s="18">
        <f>$E6-$D6+IF($D6&gt;$E6,1)</f>
        <v>0</v>
      </c>
      <c r="G6" s="19">
        <f>IF($D6&lt;&gt;"",IF($D6&lt;[1]Données!$B$2,1,0),0)</f>
        <v>0</v>
      </c>
      <c r="H6" s="17"/>
      <c r="I6" s="17"/>
      <c r="J6" s="18">
        <f t="shared" ref="J6:J11" si="0">$I6-$H6+IF($H6&gt;$I6,1)</f>
        <v>0</v>
      </c>
      <c r="K6" s="19">
        <f>IF($H6&lt;&gt;"",IF($H6&lt;[1]Données!$B$3,1,0),0)</f>
        <v>0</v>
      </c>
      <c r="L6" s="20">
        <f t="shared" ref="L6:L11" si="1">$F6+$J6-($G6+$K6)*("00:30")</f>
        <v>0</v>
      </c>
      <c r="M6" s="21">
        <f t="shared" ref="M6:M11" si="2">$G6+$K6</f>
        <v>0</v>
      </c>
      <c r="O6" s="15" t="s">
        <v>13</v>
      </c>
      <c r="P6" s="4"/>
      <c r="Q6" s="4"/>
      <c r="R6" s="4"/>
      <c r="S6" s="22"/>
      <c r="U6" s="102"/>
      <c r="V6" s="101" t="s">
        <v>75</v>
      </c>
      <c r="X6" s="93" t="s">
        <v>62</v>
      </c>
      <c r="Y6" s="94"/>
    </row>
    <row r="7" spans="1:27" ht="15.75" thickBot="1" x14ac:dyDescent="0.3">
      <c r="B7" s="110">
        <f t="shared" ref="B7:B11" si="3">B6+1</f>
        <v>42249</v>
      </c>
      <c r="C7" s="111"/>
      <c r="D7" s="17"/>
      <c r="E7" s="17"/>
      <c r="F7" s="18">
        <f t="shared" ref="F7:F11" si="4">$E7-$D7+IF($D7&gt;$E7,1)</f>
        <v>0</v>
      </c>
      <c r="G7" s="19">
        <f>IF($D7&lt;&gt;"",IF($D7&lt;[1]Données!$B$2,1,0),0)</f>
        <v>0</v>
      </c>
      <c r="H7" s="17"/>
      <c r="I7" s="17"/>
      <c r="J7" s="18">
        <f t="shared" si="0"/>
        <v>0</v>
      </c>
      <c r="K7" s="19">
        <f>IF($H7&lt;&gt;"",IF($H7&lt;[1]Données!$B$3,1,0),0)</f>
        <v>0</v>
      </c>
      <c r="L7" s="20">
        <f t="shared" si="1"/>
        <v>0</v>
      </c>
      <c r="M7" s="21">
        <f t="shared" si="2"/>
        <v>0</v>
      </c>
      <c r="O7" s="1"/>
      <c r="P7" s="4"/>
      <c r="Q7" s="1"/>
      <c r="R7" s="4"/>
      <c r="S7" s="9"/>
      <c r="T7" s="9"/>
      <c r="X7" s="93" t="s">
        <v>63</v>
      </c>
      <c r="Y7" s="94"/>
    </row>
    <row r="8" spans="1:27" ht="15.75" thickBot="1" x14ac:dyDescent="0.3">
      <c r="B8" s="110">
        <f t="shared" si="3"/>
        <v>42250</v>
      </c>
      <c r="C8" s="111"/>
      <c r="D8" s="17"/>
      <c r="E8" s="17"/>
      <c r="F8" s="18">
        <f t="shared" si="4"/>
        <v>0</v>
      </c>
      <c r="G8" s="19">
        <f>IF($D8&lt;&gt;"",IF($D8&lt;[1]Données!$B$2,1,0),0)</f>
        <v>0</v>
      </c>
      <c r="H8" s="17"/>
      <c r="I8" s="17"/>
      <c r="J8" s="18">
        <f t="shared" si="0"/>
        <v>0</v>
      </c>
      <c r="K8" s="19">
        <f>IF($H8&lt;&gt;"",IF($H8&lt;[1]Données!$B$3,1,0),0)</f>
        <v>0</v>
      </c>
      <c r="L8" s="20">
        <f t="shared" si="1"/>
        <v>0</v>
      </c>
      <c r="M8" s="21">
        <f t="shared" si="2"/>
        <v>0</v>
      </c>
      <c r="O8" s="15" t="s">
        <v>14</v>
      </c>
      <c r="P8" s="4"/>
      <c r="Q8" s="1"/>
      <c r="R8" s="4"/>
      <c r="S8" s="22"/>
      <c r="X8" s="93" t="s">
        <v>64</v>
      </c>
      <c r="Y8" s="94"/>
    </row>
    <row r="9" spans="1:27" ht="15.75" thickBot="1" x14ac:dyDescent="0.3">
      <c r="B9" s="110">
        <f t="shared" si="3"/>
        <v>42251</v>
      </c>
      <c r="C9" s="111"/>
      <c r="D9" s="17"/>
      <c r="E9" s="17"/>
      <c r="F9" s="18">
        <f t="shared" si="4"/>
        <v>0</v>
      </c>
      <c r="G9" s="19">
        <f>IF($D9&lt;&gt;"",IF($D9&lt;[1]Données!$B$2,1,0),0)</f>
        <v>0</v>
      </c>
      <c r="H9" s="17"/>
      <c r="I9" s="17"/>
      <c r="J9" s="18">
        <f t="shared" si="0"/>
        <v>0</v>
      </c>
      <c r="K9" s="19">
        <f>IF($H9&lt;&gt;"",IF($H9&lt;[1]Données!$B$3,1,0),0)</f>
        <v>0</v>
      </c>
      <c r="L9" s="20">
        <f t="shared" si="1"/>
        <v>0</v>
      </c>
      <c r="M9" s="21">
        <f t="shared" si="2"/>
        <v>0</v>
      </c>
      <c r="O9" s="1"/>
      <c r="P9" s="1"/>
      <c r="Q9" s="1"/>
      <c r="R9" s="1"/>
      <c r="S9" s="23"/>
      <c r="X9" s="93" t="s">
        <v>65</v>
      </c>
      <c r="Y9" s="94"/>
    </row>
    <row r="10" spans="1:27" ht="15.75" thickBot="1" x14ac:dyDescent="0.3">
      <c r="B10" s="110">
        <f t="shared" si="3"/>
        <v>42252</v>
      </c>
      <c r="C10" s="111"/>
      <c r="D10" s="17"/>
      <c r="E10" s="17"/>
      <c r="F10" s="18">
        <f t="shared" si="4"/>
        <v>0</v>
      </c>
      <c r="G10" s="19">
        <f>IF($D10&lt;&gt;"",IF($D10&lt;[1]Données!$B$2,1,0),0)</f>
        <v>0</v>
      </c>
      <c r="H10" s="17"/>
      <c r="I10" s="17"/>
      <c r="J10" s="18">
        <f t="shared" si="0"/>
        <v>0</v>
      </c>
      <c r="K10" s="19">
        <f>IF($H10&lt;&gt;"",IF($H10&lt;[1]Données!$B$3,1,0),0)</f>
        <v>0</v>
      </c>
      <c r="L10" s="20">
        <f t="shared" si="1"/>
        <v>0</v>
      </c>
      <c r="M10" s="21">
        <f t="shared" si="2"/>
        <v>0</v>
      </c>
      <c r="O10" s="1"/>
      <c r="P10" s="1"/>
      <c r="Q10" s="1"/>
      <c r="R10" s="1"/>
      <c r="X10" s="93" t="s">
        <v>66</v>
      </c>
      <c r="Y10" s="94"/>
    </row>
    <row r="11" spans="1:27" ht="15.75" thickBot="1" x14ac:dyDescent="0.3">
      <c r="B11" s="110">
        <f t="shared" si="3"/>
        <v>42253</v>
      </c>
      <c r="C11" s="111"/>
      <c r="D11" s="24"/>
      <c r="E11" s="24"/>
      <c r="F11" s="18">
        <f t="shared" si="4"/>
        <v>0</v>
      </c>
      <c r="G11" s="19">
        <f>IF($D11&lt;&gt;"",IF($D11&lt;[1]Données!$B$2,1,0),0)</f>
        <v>0</v>
      </c>
      <c r="H11" s="24"/>
      <c r="I11" s="24"/>
      <c r="J11" s="18">
        <f t="shared" si="0"/>
        <v>0</v>
      </c>
      <c r="K11" s="19">
        <f>IF($H11&lt;&gt;"",IF($H11&lt;[1]Données!$B$3,1,0),0)</f>
        <v>0</v>
      </c>
      <c r="L11" s="20">
        <f t="shared" si="1"/>
        <v>0</v>
      </c>
      <c r="M11" s="21">
        <f t="shared" si="2"/>
        <v>0</v>
      </c>
      <c r="O11" s="1"/>
      <c r="P11" s="1"/>
      <c r="Q11" s="1"/>
      <c r="R11" s="1"/>
      <c r="X11" s="93" t="s">
        <v>67</v>
      </c>
      <c r="Y11" s="94"/>
    </row>
    <row r="12" spans="1:27" ht="15.75" thickBot="1" x14ac:dyDescent="0.3">
      <c r="B12" s="105" t="s">
        <v>15</v>
      </c>
      <c r="C12" s="106"/>
      <c r="D12" s="106"/>
      <c r="E12" s="107"/>
      <c r="F12" s="25">
        <f>SUM($F5:$F11)</f>
        <v>0</v>
      </c>
      <c r="G12" s="26">
        <f>G5+G6+G7+G8+G9+G10+G11</f>
        <v>0</v>
      </c>
      <c r="H12" s="27"/>
      <c r="I12" s="27"/>
      <c r="J12" s="25">
        <f>SUM(J5:J11)</f>
        <v>0</v>
      </c>
      <c r="K12" s="28">
        <f>K5+K6+K7+K8+K9+K10+K11</f>
        <v>0</v>
      </c>
      <c r="L12" s="25">
        <f>SUM(L5:L11)</f>
        <v>0</v>
      </c>
      <c r="M12" s="29">
        <f>SUM(M5:M11)</f>
        <v>0</v>
      </c>
      <c r="O12" s="30" t="s">
        <v>16</v>
      </c>
      <c r="P12" s="1"/>
      <c r="Q12" s="1"/>
      <c r="R12" s="1"/>
      <c r="S12" s="31"/>
      <c r="X12" s="93" t="s">
        <v>68</v>
      </c>
      <c r="Y12" s="94"/>
    </row>
    <row r="13" spans="1:27" ht="16.5" thickTop="1" thickBot="1" x14ac:dyDescent="0.3">
      <c r="B13" s="103">
        <f>B11+1</f>
        <v>42254</v>
      </c>
      <c r="C13" s="104"/>
      <c r="D13" s="32"/>
      <c r="E13" s="32"/>
      <c r="F13" s="33">
        <f>$E13-$D13+IF($D13&gt;$E13,1)</f>
        <v>0</v>
      </c>
      <c r="G13" s="34">
        <f>IF($D13&lt;&gt;"",IF($D13&lt;[1]Données!$B$2,1,0),0)</f>
        <v>0</v>
      </c>
      <c r="H13" s="32"/>
      <c r="I13" s="32"/>
      <c r="J13" s="33">
        <f>$I13-$H13+IF($H13&gt;$I13,1)</f>
        <v>0</v>
      </c>
      <c r="K13" s="34">
        <f>IF($H13&lt;&gt;"",IF($H13&lt;[1]Données!$B$3,1,0),0)</f>
        <v>0</v>
      </c>
      <c r="L13" s="35">
        <f>$F13+$J13-($G13+$K13)*("00:30")</f>
        <v>0</v>
      </c>
      <c r="M13" s="36">
        <f>$G13+$K13</f>
        <v>0</v>
      </c>
      <c r="O13" s="1"/>
      <c r="P13" s="1"/>
      <c r="Q13" s="1"/>
      <c r="R13" s="1"/>
      <c r="S13" s="23"/>
      <c r="X13" s="95" t="s">
        <v>69</v>
      </c>
      <c r="Y13" s="96"/>
    </row>
    <row r="14" spans="1:27" ht="16.5" thickTop="1" thickBot="1" x14ac:dyDescent="0.3">
      <c r="B14" s="103">
        <f>B13+1</f>
        <v>42255</v>
      </c>
      <c r="C14" s="104"/>
      <c r="D14" s="24"/>
      <c r="E14" s="24"/>
      <c r="F14" s="18">
        <f t="shared" ref="F14:F19" si="5">$E14-$D14+IF($D14&gt;$E14,1)</f>
        <v>0</v>
      </c>
      <c r="G14" s="19">
        <f>IF($D14&lt;&gt;"",IF($D14&lt;[1]Données!$B$2,1,0),0)</f>
        <v>0</v>
      </c>
      <c r="H14" s="24"/>
      <c r="I14" s="24"/>
      <c r="J14" s="18">
        <f t="shared" ref="J14:J19" si="6">$I14-$H14+IF($H14&gt;$I14,1)</f>
        <v>0</v>
      </c>
      <c r="K14" s="34">
        <f>IF($H14&lt;&gt;"",IF($H14&lt;[1]Données!$B$3,1,0),0)</f>
        <v>0</v>
      </c>
      <c r="L14" s="20">
        <f t="shared" ref="L14:L19" si="7">$F14+$J14-($G14+$K14)*("00:30")</f>
        <v>0</v>
      </c>
      <c r="M14" s="21">
        <f t="shared" ref="M14:M19" si="8">$G14+$K14</f>
        <v>0</v>
      </c>
      <c r="O14" s="1"/>
      <c r="P14" s="1"/>
      <c r="Q14" s="1"/>
      <c r="R14" s="1"/>
    </row>
    <row r="15" spans="1:27" ht="16.5" thickTop="1" thickBot="1" x14ac:dyDescent="0.3">
      <c r="B15" s="103">
        <f t="shared" ref="B15:B19" si="9">B14+1</f>
        <v>42256</v>
      </c>
      <c r="C15" s="104"/>
      <c r="D15" s="24"/>
      <c r="E15" s="24"/>
      <c r="F15" s="18">
        <f t="shared" si="5"/>
        <v>0</v>
      </c>
      <c r="G15" s="19">
        <f>IF($D15&lt;&gt;"",IF($D15&lt;[1]Données!$B$2,1,0),0)</f>
        <v>0</v>
      </c>
      <c r="H15" s="24"/>
      <c r="I15" s="24"/>
      <c r="J15" s="18">
        <f t="shared" si="6"/>
        <v>0</v>
      </c>
      <c r="K15" s="34">
        <f>IF($H15&lt;&gt;"",IF($H15&lt;[1]Données!$B$3,1,0),0)</f>
        <v>0</v>
      </c>
      <c r="L15" s="20">
        <f t="shared" si="7"/>
        <v>0</v>
      </c>
      <c r="M15" s="21">
        <f t="shared" si="8"/>
        <v>0</v>
      </c>
      <c r="O15" s="30" t="s">
        <v>17</v>
      </c>
      <c r="P15" s="1"/>
      <c r="Q15" s="1"/>
      <c r="R15" s="1"/>
      <c r="S15" s="31" t="s">
        <v>18</v>
      </c>
    </row>
    <row r="16" spans="1:27" ht="16.5" thickTop="1" thickBot="1" x14ac:dyDescent="0.3">
      <c r="B16" s="103">
        <f t="shared" si="9"/>
        <v>42257</v>
      </c>
      <c r="C16" s="104"/>
      <c r="D16" s="24"/>
      <c r="E16" s="24"/>
      <c r="F16" s="18">
        <f t="shared" si="5"/>
        <v>0</v>
      </c>
      <c r="G16" s="19">
        <f>IF($D16&lt;&gt;"",IF($D16&lt;[1]Données!$B$2,1,0),0)</f>
        <v>0</v>
      </c>
      <c r="H16" s="24"/>
      <c r="I16" s="24"/>
      <c r="J16" s="18">
        <f t="shared" si="6"/>
        <v>0</v>
      </c>
      <c r="K16" s="34">
        <f>IF($H16&lt;&gt;"",IF($H16&lt;[1]Données!$B$3,1,0),0)</f>
        <v>0</v>
      </c>
      <c r="L16" s="20">
        <f t="shared" si="7"/>
        <v>0</v>
      </c>
      <c r="M16" s="21">
        <f t="shared" si="8"/>
        <v>0</v>
      </c>
      <c r="O16" s="1"/>
      <c r="P16" s="1"/>
      <c r="Q16" s="1"/>
      <c r="R16" s="1"/>
    </row>
    <row r="17" spans="2:20" ht="16.5" thickTop="1" thickBot="1" x14ac:dyDescent="0.3">
      <c r="B17" s="103">
        <f t="shared" si="9"/>
        <v>42258</v>
      </c>
      <c r="C17" s="104"/>
      <c r="D17" s="24"/>
      <c r="E17" s="24"/>
      <c r="F17" s="18">
        <f t="shared" si="5"/>
        <v>0</v>
      </c>
      <c r="G17" s="19">
        <f>IF($D17&lt;&gt;"",IF($D17&lt;[1]Données!$B$2,1,0),0)</f>
        <v>0</v>
      </c>
      <c r="H17" s="24"/>
      <c r="I17" s="24"/>
      <c r="J17" s="18">
        <f t="shared" si="6"/>
        <v>0</v>
      </c>
      <c r="K17" s="34">
        <f>IF($H17&lt;&gt;"",IF($H17&lt;[1]Données!$B$3,1,0),0)</f>
        <v>0</v>
      </c>
      <c r="L17" s="20">
        <f t="shared" si="7"/>
        <v>0</v>
      </c>
      <c r="M17" s="21">
        <f t="shared" si="8"/>
        <v>0</v>
      </c>
      <c r="O17" s="37" t="s">
        <v>19</v>
      </c>
      <c r="P17" s="4"/>
      <c r="Q17" s="4"/>
      <c r="R17" s="4"/>
      <c r="S17" s="38">
        <f>COUNT(E5:E11,I5:I11,E13:E19,I13:I19,E21:E27,I21:I27,E29:E35,I29:I35,E37:E43,I37:I43,E45:E51,I45:I51)</f>
        <v>0</v>
      </c>
      <c r="T17" s="9"/>
    </row>
    <row r="18" spans="2:20" ht="16.5" thickTop="1" thickBot="1" x14ac:dyDescent="0.3">
      <c r="B18" s="103">
        <f t="shared" si="9"/>
        <v>42259</v>
      </c>
      <c r="C18" s="104"/>
      <c r="D18" s="24"/>
      <c r="E18" s="24"/>
      <c r="F18" s="18">
        <f t="shared" si="5"/>
        <v>0</v>
      </c>
      <c r="G18" s="19">
        <f>IF($D18&lt;&gt;"",IF($D18&lt;[1]Données!$B$2,1,0),0)</f>
        <v>0</v>
      </c>
      <c r="H18" s="24"/>
      <c r="I18" s="24"/>
      <c r="J18" s="18">
        <f t="shared" si="6"/>
        <v>0</v>
      </c>
      <c r="K18" s="34">
        <f>IF($H18&lt;&gt;"",IF($H18&lt;[1]Données!$B$3,1,0),0)</f>
        <v>0</v>
      </c>
      <c r="L18" s="20">
        <f t="shared" si="7"/>
        <v>0</v>
      </c>
      <c r="M18" s="21">
        <f t="shared" si="8"/>
        <v>0</v>
      </c>
      <c r="O18" s="37" t="s">
        <v>20</v>
      </c>
      <c r="P18" s="4"/>
      <c r="Q18" s="4"/>
      <c r="R18" s="4"/>
      <c r="S18" s="38">
        <f>SUM(S17*14.8)</f>
        <v>0</v>
      </c>
      <c r="T18" s="3" t="s">
        <v>21</v>
      </c>
    </row>
    <row r="19" spans="2:20" ht="16.5" thickTop="1" thickBot="1" x14ac:dyDescent="0.3">
      <c r="B19" s="103">
        <f t="shared" si="9"/>
        <v>42260</v>
      </c>
      <c r="C19" s="104"/>
      <c r="D19" s="24"/>
      <c r="E19" s="24"/>
      <c r="F19" s="18">
        <f t="shared" si="5"/>
        <v>0</v>
      </c>
      <c r="G19" s="19">
        <f>IF($D19&lt;&gt;"",IF($D19&lt;[1]Données!$B$2,1,0),0)</f>
        <v>0</v>
      </c>
      <c r="H19" s="24"/>
      <c r="I19" s="24"/>
      <c r="J19" s="18">
        <f t="shared" si="6"/>
        <v>0</v>
      </c>
      <c r="K19" s="34">
        <f>IF($H19&lt;&gt;"",IF($H19&lt;[1]Données!$B$3,1,0),0)</f>
        <v>0</v>
      </c>
      <c r="L19" s="20">
        <f t="shared" si="7"/>
        <v>0</v>
      </c>
      <c r="M19" s="21">
        <f t="shared" si="8"/>
        <v>0</v>
      </c>
      <c r="O19" s="15" t="s">
        <v>22</v>
      </c>
      <c r="P19" s="4"/>
      <c r="Q19" s="4"/>
      <c r="R19" s="4"/>
      <c r="S19" s="9"/>
      <c r="T19" s="3" t="s">
        <v>23</v>
      </c>
    </row>
    <row r="20" spans="2:20" ht="15.75" thickBot="1" x14ac:dyDescent="0.3">
      <c r="B20" s="105" t="s">
        <v>15</v>
      </c>
      <c r="C20" s="106"/>
      <c r="D20" s="106"/>
      <c r="E20" s="107"/>
      <c r="F20" s="39">
        <f>SUM($F13:$F19)</f>
        <v>0</v>
      </c>
      <c r="G20" s="26">
        <f>G13+G14+G15+G16+G17+G18+G19</f>
        <v>0</v>
      </c>
      <c r="H20" s="27"/>
      <c r="I20" s="27"/>
      <c r="J20" s="25">
        <f>SUM(J13:J19)</f>
        <v>0</v>
      </c>
      <c r="K20" s="28">
        <f>K13+K14+K15+K16+K17+K18+K19</f>
        <v>0</v>
      </c>
      <c r="L20" s="25">
        <f>SUM(L13:L19)</f>
        <v>0</v>
      </c>
      <c r="M20" s="29">
        <f>SUM(M13:M19)</f>
        <v>0</v>
      </c>
    </row>
    <row r="21" spans="2:20" ht="16.5" thickTop="1" thickBot="1" x14ac:dyDescent="0.3">
      <c r="B21" s="103">
        <f>B19+1</f>
        <v>42261</v>
      </c>
      <c r="C21" s="104"/>
      <c r="D21" s="32"/>
      <c r="E21" s="32"/>
      <c r="F21" s="33">
        <f>$E21-$D21+IF($D21&gt;$E21,1)</f>
        <v>0</v>
      </c>
      <c r="G21" s="34">
        <f>IF($D21&lt;&gt;"",IF($D21&lt;[1]Données!$B$2,1,0),0)</f>
        <v>0</v>
      </c>
      <c r="H21" s="32"/>
      <c r="I21" s="32"/>
      <c r="J21" s="33">
        <f>$I21-$H21+IF($H21&gt;$I21,1)</f>
        <v>0</v>
      </c>
      <c r="K21" s="34">
        <f>IF($H21&lt;&gt;"",IF($H21&lt;[1]Données!$B$3,1,0),0)</f>
        <v>0</v>
      </c>
      <c r="L21" s="35">
        <f>$F21+$J21-($G21+$K21)*("00:30")</f>
        <v>0</v>
      </c>
      <c r="M21" s="36">
        <f>$G21+$K21</f>
        <v>0</v>
      </c>
      <c r="O21" s="41"/>
      <c r="P21" s="41"/>
      <c r="Q21" s="41"/>
    </row>
    <row r="22" spans="2:20" ht="16.5" thickTop="1" thickBot="1" x14ac:dyDescent="0.3">
      <c r="B22" s="103">
        <f>B21+1</f>
        <v>42262</v>
      </c>
      <c r="C22" s="104"/>
      <c r="D22" s="24"/>
      <c r="E22" s="24"/>
      <c r="F22" s="18">
        <f t="shared" ref="F22:F27" si="10">$E22-$D22+IF($D22&gt;$E22,1)</f>
        <v>0</v>
      </c>
      <c r="G22" s="19">
        <f>IF($D22&lt;&gt;"",IF($D22&lt;[1]Données!$B$2,1,0),0)</f>
        <v>0</v>
      </c>
      <c r="H22" s="24"/>
      <c r="I22" s="24"/>
      <c r="J22" s="18">
        <f t="shared" ref="J22:J27" si="11">$I22-$H22+IF($H22&gt;$I22,1)</f>
        <v>0</v>
      </c>
      <c r="K22" s="34">
        <f>IF($H22&lt;&gt;"",IF($H22&lt;[1]Données!$B$3,1,0),0)</f>
        <v>0</v>
      </c>
      <c r="L22" s="20">
        <f t="shared" ref="L22:L27" si="12">$F22+$J22-($G22+$K22)*("00:30")</f>
        <v>0</v>
      </c>
      <c r="M22" s="21">
        <f t="shared" ref="M22:M27" si="13">$G22+$K22</f>
        <v>0</v>
      </c>
      <c r="P22" s="41"/>
      <c r="Q22" s="42"/>
    </row>
    <row r="23" spans="2:20" ht="16.5" thickTop="1" thickBot="1" x14ac:dyDescent="0.3">
      <c r="B23" s="103">
        <f t="shared" ref="B23:B27" si="14">B22+1</f>
        <v>42263</v>
      </c>
      <c r="C23" s="104"/>
      <c r="D23" s="24"/>
      <c r="E23" s="24"/>
      <c r="F23" s="18">
        <f t="shared" si="10"/>
        <v>0</v>
      </c>
      <c r="G23" s="19">
        <f>IF($D23&lt;&gt;"",IF($D23&lt;[1]Données!$B$2,1,0),0)</f>
        <v>0</v>
      </c>
      <c r="H23" s="24"/>
      <c r="I23" s="24"/>
      <c r="J23" s="18">
        <f t="shared" si="11"/>
        <v>0</v>
      </c>
      <c r="K23" s="34">
        <f>IF($H23&lt;&gt;"",IF($H23&lt;[1]Données!$B$3,1,0),0)</f>
        <v>0</v>
      </c>
      <c r="L23" s="20">
        <f t="shared" si="12"/>
        <v>0</v>
      </c>
      <c r="M23" s="21">
        <f t="shared" si="13"/>
        <v>0</v>
      </c>
      <c r="P23" s="41"/>
      <c r="Q23" s="42"/>
    </row>
    <row r="24" spans="2:20" ht="16.5" thickTop="1" thickBot="1" x14ac:dyDescent="0.3">
      <c r="B24" s="103">
        <f t="shared" si="14"/>
        <v>42264</v>
      </c>
      <c r="C24" s="104"/>
      <c r="D24" s="24"/>
      <c r="E24" s="24"/>
      <c r="F24" s="18">
        <f t="shared" si="10"/>
        <v>0</v>
      </c>
      <c r="G24" s="19">
        <f>IF($D24&lt;&gt;"",IF($D24&lt;[1]Données!$B$2,1,0),0)</f>
        <v>0</v>
      </c>
      <c r="H24" s="24"/>
      <c r="I24" s="24"/>
      <c r="J24" s="18">
        <f t="shared" si="11"/>
        <v>0</v>
      </c>
      <c r="K24" s="34">
        <f>IF($H24&lt;&gt;"",IF($H24&lt;[1]Données!$B$3,1,0),0)</f>
        <v>0</v>
      </c>
      <c r="L24" s="20">
        <f t="shared" si="12"/>
        <v>0</v>
      </c>
      <c r="M24" s="21">
        <f t="shared" si="13"/>
        <v>0</v>
      </c>
      <c r="P24" s="41"/>
      <c r="Q24" s="42"/>
    </row>
    <row r="25" spans="2:20" ht="16.5" thickTop="1" thickBot="1" x14ac:dyDescent="0.3">
      <c r="B25" s="103">
        <f t="shared" si="14"/>
        <v>42265</v>
      </c>
      <c r="C25" s="104"/>
      <c r="D25" s="24"/>
      <c r="E25" s="24"/>
      <c r="F25" s="18">
        <f t="shared" si="10"/>
        <v>0</v>
      </c>
      <c r="G25" s="19">
        <f>IF($D25&lt;&gt;"",IF($D25&lt;[1]Données!$B$2,1,0),0)</f>
        <v>0</v>
      </c>
      <c r="H25" s="24"/>
      <c r="I25" s="24"/>
      <c r="J25" s="18">
        <f t="shared" si="11"/>
        <v>0</v>
      </c>
      <c r="K25" s="34">
        <f>IF($H25&lt;&gt;"",IF($H25&lt;[1]Données!$B$3,1,0),0)</f>
        <v>0</v>
      </c>
      <c r="L25" s="20">
        <f t="shared" si="12"/>
        <v>0</v>
      </c>
      <c r="M25" s="21">
        <f t="shared" si="13"/>
        <v>0</v>
      </c>
      <c r="P25" s="41"/>
      <c r="Q25" s="42"/>
    </row>
    <row r="26" spans="2:20" ht="16.5" thickTop="1" thickBot="1" x14ac:dyDescent="0.3">
      <c r="B26" s="103">
        <f t="shared" si="14"/>
        <v>42266</v>
      </c>
      <c r="C26" s="104"/>
      <c r="D26" s="24"/>
      <c r="E26" s="24"/>
      <c r="F26" s="18">
        <f t="shared" si="10"/>
        <v>0</v>
      </c>
      <c r="G26" s="19">
        <f>IF($D26&lt;&gt;"",IF($D26&lt;[1]Données!$B$2,1,0),0)</f>
        <v>0</v>
      </c>
      <c r="H26" s="24"/>
      <c r="I26" s="24"/>
      <c r="J26" s="18">
        <f t="shared" si="11"/>
        <v>0</v>
      </c>
      <c r="K26" s="34">
        <f>IF($H26&lt;&gt;"",IF($H26&lt;[1]Données!$B$3,1,0),0)</f>
        <v>0</v>
      </c>
      <c r="L26" s="20">
        <f t="shared" si="12"/>
        <v>0</v>
      </c>
      <c r="M26" s="21">
        <f t="shared" si="13"/>
        <v>0</v>
      </c>
      <c r="O26" s="41"/>
      <c r="P26" s="41"/>
    </row>
    <row r="27" spans="2:20" ht="16.5" thickTop="1" thickBot="1" x14ac:dyDescent="0.3">
      <c r="B27" s="103">
        <f t="shared" si="14"/>
        <v>42267</v>
      </c>
      <c r="C27" s="104"/>
      <c r="D27" s="24"/>
      <c r="E27" s="24"/>
      <c r="F27" s="18">
        <f t="shared" si="10"/>
        <v>0</v>
      </c>
      <c r="G27" s="19">
        <f>IF($D27&lt;&gt;"",IF($D27&lt;[1]Données!$B$2,1,0),0)</f>
        <v>0</v>
      </c>
      <c r="H27" s="24"/>
      <c r="I27" s="24"/>
      <c r="J27" s="18">
        <f t="shared" si="11"/>
        <v>0</v>
      </c>
      <c r="K27" s="34">
        <f>IF($H27&lt;&gt;"",IF($H27&lt;[1]Données!$B$3,1,0),0)</f>
        <v>0</v>
      </c>
      <c r="L27" s="20">
        <f t="shared" si="12"/>
        <v>0</v>
      </c>
      <c r="M27" s="21">
        <f t="shared" si="13"/>
        <v>0</v>
      </c>
    </row>
    <row r="28" spans="2:20" ht="15.75" thickBot="1" x14ac:dyDescent="0.3">
      <c r="B28" s="105" t="s">
        <v>15</v>
      </c>
      <c r="C28" s="106"/>
      <c r="D28" s="106"/>
      <c r="E28" s="107"/>
      <c r="F28" s="39">
        <f>SUM($F21:$F27)</f>
        <v>0</v>
      </c>
      <c r="G28" s="26">
        <f>G21+G22+G23+G24+G25+G26+G27</f>
        <v>0</v>
      </c>
      <c r="H28" s="27"/>
      <c r="I28" s="27"/>
      <c r="J28" s="25">
        <f>SUM(J21:J27)</f>
        <v>0</v>
      </c>
      <c r="K28" s="28">
        <f>K21+K22+K23+K24+K25+K26+K27</f>
        <v>0</v>
      </c>
      <c r="L28" s="25">
        <f>SUM(L21:L27)</f>
        <v>0</v>
      </c>
      <c r="M28" s="29">
        <f>SUM(M21:M27)</f>
        <v>0</v>
      </c>
    </row>
    <row r="29" spans="2:20" ht="16.5" thickTop="1" thickBot="1" x14ac:dyDescent="0.3">
      <c r="B29" s="103">
        <f>B27+1</f>
        <v>42268</v>
      </c>
      <c r="C29" s="104"/>
      <c r="D29" s="32"/>
      <c r="E29" s="32"/>
      <c r="F29" s="33">
        <f>$E29-$D29+IF($D29&gt;$E29,1)</f>
        <v>0</v>
      </c>
      <c r="G29" s="34">
        <f>IF($D29&lt;&gt;"",IF($D29&lt;[1]Données!$B$2,1,0),0)</f>
        <v>0</v>
      </c>
      <c r="H29" s="32"/>
      <c r="I29" s="32"/>
      <c r="J29" s="33">
        <f>$I29-$H29+IF($H29&gt;$I29,1)</f>
        <v>0</v>
      </c>
      <c r="K29" s="34">
        <f>IF($H29&lt;&gt;"",IF($H29&lt;[1]Données!$B$3,1,0),0)</f>
        <v>0</v>
      </c>
      <c r="L29" s="35">
        <f>$F29+$J29-($G29+$K29)*("00:30")</f>
        <v>0</v>
      </c>
      <c r="M29" s="36">
        <f>$G29+$K29</f>
        <v>0</v>
      </c>
      <c r="O29" s="41"/>
      <c r="P29" s="41"/>
      <c r="Q29" s="41"/>
    </row>
    <row r="30" spans="2:20" ht="16.5" thickTop="1" thickBot="1" x14ac:dyDescent="0.3">
      <c r="B30" s="103">
        <f>B29+1</f>
        <v>42269</v>
      </c>
      <c r="C30" s="104"/>
      <c r="D30" s="24"/>
      <c r="E30" s="24"/>
      <c r="F30" s="18">
        <f t="shared" ref="F30:F35" si="15">$E30-$D30+IF($D30&gt;$E30,1)</f>
        <v>0</v>
      </c>
      <c r="G30" s="19">
        <f>IF($D30&lt;&gt;"",IF($D30&lt;[1]Données!$B$2,1,0),0)</f>
        <v>0</v>
      </c>
      <c r="H30" s="24"/>
      <c r="I30" s="24"/>
      <c r="J30" s="18">
        <f t="shared" ref="J30:J35" si="16">$I30-$H30+IF($H30&gt;$I30,1)</f>
        <v>0</v>
      </c>
      <c r="K30" s="34">
        <f>IF($H30&lt;&gt;"",IF($H30&lt;[1]Données!$B$3,1,0),0)</f>
        <v>0</v>
      </c>
      <c r="L30" s="20">
        <f t="shared" ref="L30:L35" si="17">$F30+$J30-($G30+$K30)*("00:30")</f>
        <v>0</v>
      </c>
      <c r="M30" s="21">
        <f t="shared" ref="M30:M35" si="18">$G30+$K30</f>
        <v>0</v>
      </c>
      <c r="P30" s="41"/>
      <c r="Q30" s="42"/>
    </row>
    <row r="31" spans="2:20" ht="16.5" thickTop="1" thickBot="1" x14ac:dyDescent="0.3">
      <c r="B31" s="103">
        <f t="shared" ref="B31:B35" si="19">B30+1</f>
        <v>42270</v>
      </c>
      <c r="C31" s="104"/>
      <c r="D31" s="24"/>
      <c r="E31" s="24"/>
      <c r="F31" s="18">
        <f t="shared" si="15"/>
        <v>0</v>
      </c>
      <c r="G31" s="19">
        <f>IF($D31&lt;&gt;"",IF($D31&lt;[1]Données!$B$2,1,0),0)</f>
        <v>0</v>
      </c>
      <c r="H31" s="24"/>
      <c r="I31" s="24"/>
      <c r="J31" s="18">
        <f t="shared" si="16"/>
        <v>0</v>
      </c>
      <c r="K31" s="34">
        <f>IF($H31&lt;&gt;"",IF($H31&lt;[1]Données!$B$3,1,0),0)</f>
        <v>0</v>
      </c>
      <c r="L31" s="20">
        <f t="shared" si="17"/>
        <v>0</v>
      </c>
      <c r="M31" s="21">
        <f t="shared" si="18"/>
        <v>0</v>
      </c>
      <c r="P31" s="41"/>
      <c r="Q31" s="42"/>
    </row>
    <row r="32" spans="2:20" ht="16.5" thickTop="1" thickBot="1" x14ac:dyDescent="0.3">
      <c r="B32" s="103">
        <f t="shared" si="19"/>
        <v>42271</v>
      </c>
      <c r="C32" s="104"/>
      <c r="D32" s="24"/>
      <c r="E32" s="24"/>
      <c r="F32" s="18">
        <f t="shared" si="15"/>
        <v>0</v>
      </c>
      <c r="G32" s="19">
        <f>IF($D32&lt;&gt;"",IF($D32&lt;[1]Données!$B$2,1,0),0)</f>
        <v>0</v>
      </c>
      <c r="H32" s="24"/>
      <c r="I32" s="24"/>
      <c r="J32" s="18">
        <f t="shared" si="16"/>
        <v>0</v>
      </c>
      <c r="K32" s="34">
        <f>IF($H32&lt;&gt;"",IF($H32&lt;[1]Données!$B$3,1,0),0)</f>
        <v>0</v>
      </c>
      <c r="L32" s="20">
        <f t="shared" si="17"/>
        <v>0</v>
      </c>
      <c r="M32" s="21">
        <f t="shared" si="18"/>
        <v>0</v>
      </c>
      <c r="P32" s="41"/>
      <c r="Q32" s="42"/>
    </row>
    <row r="33" spans="2:17" ht="16.5" thickTop="1" thickBot="1" x14ac:dyDescent="0.3">
      <c r="B33" s="103">
        <f t="shared" si="19"/>
        <v>42272</v>
      </c>
      <c r="C33" s="104"/>
      <c r="D33" s="24"/>
      <c r="E33" s="24"/>
      <c r="F33" s="18">
        <f t="shared" si="15"/>
        <v>0</v>
      </c>
      <c r="G33" s="19">
        <f>IF($D33&lt;&gt;"",IF($D33&lt;[1]Données!$B$2,1,0),0)</f>
        <v>0</v>
      </c>
      <c r="H33" s="24"/>
      <c r="I33" s="24"/>
      <c r="J33" s="18">
        <f t="shared" si="16"/>
        <v>0</v>
      </c>
      <c r="K33" s="34">
        <f>IF($H33&lt;&gt;"",IF($H33&lt;[1]Données!$B$3,1,0),0)</f>
        <v>0</v>
      </c>
      <c r="L33" s="20">
        <f t="shared" si="17"/>
        <v>0</v>
      </c>
      <c r="M33" s="21">
        <f t="shared" si="18"/>
        <v>0</v>
      </c>
      <c r="P33" s="41"/>
      <c r="Q33" s="42"/>
    </row>
    <row r="34" spans="2:17" ht="16.5" thickTop="1" thickBot="1" x14ac:dyDescent="0.3">
      <c r="B34" s="103">
        <f t="shared" si="19"/>
        <v>42273</v>
      </c>
      <c r="C34" s="104"/>
      <c r="D34" s="24"/>
      <c r="E34" s="24"/>
      <c r="F34" s="18">
        <f t="shared" si="15"/>
        <v>0</v>
      </c>
      <c r="G34" s="19">
        <f>IF($D34&lt;&gt;"",IF($D34&lt;[1]Données!$B$2,1,0),0)</f>
        <v>0</v>
      </c>
      <c r="H34" s="24"/>
      <c r="I34" s="24"/>
      <c r="J34" s="18">
        <f t="shared" si="16"/>
        <v>0</v>
      </c>
      <c r="K34" s="34">
        <f>IF($H34&lt;&gt;"",IF($H34&lt;[1]Données!$B$3,1,0),0)</f>
        <v>0</v>
      </c>
      <c r="L34" s="20">
        <f t="shared" si="17"/>
        <v>0</v>
      </c>
      <c r="M34" s="21">
        <f t="shared" si="18"/>
        <v>0</v>
      </c>
      <c r="O34" s="41"/>
      <c r="P34" s="41"/>
    </row>
    <row r="35" spans="2:17" ht="16.5" thickTop="1" thickBot="1" x14ac:dyDescent="0.3">
      <c r="B35" s="103">
        <f t="shared" si="19"/>
        <v>42274</v>
      </c>
      <c r="C35" s="104"/>
      <c r="D35" s="24"/>
      <c r="E35" s="24"/>
      <c r="F35" s="18">
        <f t="shared" si="15"/>
        <v>0</v>
      </c>
      <c r="G35" s="19">
        <f>IF($D35&lt;&gt;"",IF($D35&lt;[1]Données!$B$2,1,0),0)</f>
        <v>0</v>
      </c>
      <c r="H35" s="24"/>
      <c r="I35" s="24"/>
      <c r="J35" s="18">
        <f t="shared" si="16"/>
        <v>0</v>
      </c>
      <c r="K35" s="34">
        <f>IF($H35&lt;&gt;"",IF($H35&lt;[1]Données!$B$3,1,0),0)</f>
        <v>0</v>
      </c>
      <c r="L35" s="20">
        <f t="shared" si="17"/>
        <v>0</v>
      </c>
      <c r="M35" s="21">
        <f t="shared" si="18"/>
        <v>0</v>
      </c>
    </row>
    <row r="36" spans="2:17" ht="15.75" thickBot="1" x14ac:dyDescent="0.3">
      <c r="B36" s="105" t="s">
        <v>15</v>
      </c>
      <c r="C36" s="106"/>
      <c r="D36" s="106"/>
      <c r="E36" s="107"/>
      <c r="F36" s="39">
        <f>SUM($F29:$F35)</f>
        <v>0</v>
      </c>
      <c r="G36" s="26">
        <f>G29+G30+G31+G32+G33+G34+G35</f>
        <v>0</v>
      </c>
      <c r="H36" s="24"/>
      <c r="I36" s="24"/>
      <c r="J36" s="25">
        <f>SUM(J29:J35)</f>
        <v>0</v>
      </c>
      <c r="K36" s="28">
        <f>K29+K30+K31+K32+K33+K34+K35</f>
        <v>0</v>
      </c>
      <c r="L36" s="25">
        <f>SUM(L29:L35)</f>
        <v>0</v>
      </c>
      <c r="M36" s="29">
        <f>SUM(M29:M35)</f>
        <v>0</v>
      </c>
    </row>
    <row r="37" spans="2:17" ht="16.5" thickTop="1" thickBot="1" x14ac:dyDescent="0.3">
      <c r="B37" s="103">
        <f>B35+1</f>
        <v>42275</v>
      </c>
      <c r="C37" s="104"/>
      <c r="D37" s="32"/>
      <c r="E37" s="32"/>
      <c r="F37" s="33">
        <f>$E37-$D37+IF($D37&gt;$E37,1)</f>
        <v>0</v>
      </c>
      <c r="G37" s="34">
        <f>IF($D37&lt;&gt;"",IF($D37&lt;[1]Données!$B$2,1,0),0)</f>
        <v>0</v>
      </c>
      <c r="H37" s="24"/>
      <c r="I37" s="24"/>
      <c r="J37" s="33">
        <f>$I37-$H37+IF($H37&gt;$I37,1)</f>
        <v>0</v>
      </c>
      <c r="K37" s="34">
        <f>IF($H37&lt;&gt;"",IF($H37&lt;[1]Données!$B$3,1,0),0)</f>
        <v>0</v>
      </c>
      <c r="L37" s="35">
        <f>$F37+$J37-($G37+$K37)*("00:30")</f>
        <v>0</v>
      </c>
      <c r="M37" s="36">
        <f>$G37+$K37</f>
        <v>0</v>
      </c>
      <c r="O37" s="41"/>
      <c r="P37" s="41"/>
      <c r="Q37" s="41"/>
    </row>
    <row r="38" spans="2:17" ht="16.5" thickTop="1" thickBot="1" x14ac:dyDescent="0.3">
      <c r="B38" s="103">
        <f>B37+1</f>
        <v>42276</v>
      </c>
      <c r="C38" s="104"/>
      <c r="D38" s="24"/>
      <c r="E38" s="24"/>
      <c r="F38" s="18">
        <f t="shared" ref="F38:F43" si="20">$E38-$D38+IF($D38&gt;$E38,1)</f>
        <v>0</v>
      </c>
      <c r="G38" s="19">
        <f>IF($D38&lt;&gt;"",IF($D38&lt;[1]Données!$B$2,1,0),0)</f>
        <v>0</v>
      </c>
      <c r="H38" s="24"/>
      <c r="I38" s="24"/>
      <c r="J38" s="18">
        <f t="shared" ref="J38:J43" si="21">$I38-$H38+IF($H38&gt;$I38,1)</f>
        <v>0</v>
      </c>
      <c r="K38" s="34">
        <f>IF($H38&lt;&gt;"",IF($H38&lt;[1]Données!$B$3,1,0),0)</f>
        <v>0</v>
      </c>
      <c r="L38" s="20">
        <f t="shared" ref="L38:L43" si="22">$F38+$J38-($G38+$K38)*("00:30")</f>
        <v>0</v>
      </c>
      <c r="M38" s="21">
        <f t="shared" ref="M38:M43" si="23">$G38+$K38</f>
        <v>0</v>
      </c>
      <c r="P38" s="41"/>
      <c r="Q38" s="42"/>
    </row>
    <row r="39" spans="2:17" ht="16.5" thickTop="1" thickBot="1" x14ac:dyDescent="0.3">
      <c r="B39" s="103">
        <f t="shared" ref="B39:B43" si="24">B38+1</f>
        <v>42277</v>
      </c>
      <c r="C39" s="104"/>
      <c r="D39" s="24"/>
      <c r="E39" s="24"/>
      <c r="F39" s="18">
        <f t="shared" si="20"/>
        <v>0</v>
      </c>
      <c r="G39" s="19">
        <f>IF($D39&lt;&gt;"",IF($D39&lt;[1]Données!$B$2,1,0),0)</f>
        <v>0</v>
      </c>
      <c r="H39" s="24"/>
      <c r="I39" s="24"/>
      <c r="J39" s="18">
        <f t="shared" si="21"/>
        <v>0</v>
      </c>
      <c r="K39" s="34">
        <f>IF($H39&lt;&gt;"",IF($H39&lt;[1]Données!$B$3,1,0),0)</f>
        <v>0</v>
      </c>
      <c r="L39" s="20">
        <f t="shared" si="22"/>
        <v>0</v>
      </c>
      <c r="M39" s="21">
        <f t="shared" si="23"/>
        <v>0</v>
      </c>
      <c r="P39" s="41"/>
      <c r="Q39" s="42"/>
    </row>
    <row r="40" spans="2:17" ht="16.5" hidden="1" thickTop="1" thickBot="1" x14ac:dyDescent="0.3">
      <c r="B40" s="103">
        <f t="shared" si="24"/>
        <v>42278</v>
      </c>
      <c r="C40" s="104"/>
      <c r="D40" s="24"/>
      <c r="E40" s="24"/>
      <c r="F40" s="18">
        <f t="shared" si="20"/>
        <v>0</v>
      </c>
      <c r="G40" s="19">
        <f>IF($D40&lt;&gt;"",IF($D40&lt;[1]Données!$B$2,1,0),0)</f>
        <v>0</v>
      </c>
      <c r="H40" s="24"/>
      <c r="I40" s="24"/>
      <c r="J40" s="18">
        <f t="shared" si="21"/>
        <v>0</v>
      </c>
      <c r="K40" s="34">
        <f>IF($H40&lt;&gt;"",IF($H40&lt;[1]Données!$B$3,1,0),0)</f>
        <v>0</v>
      </c>
      <c r="L40" s="20">
        <f t="shared" si="22"/>
        <v>0</v>
      </c>
      <c r="M40" s="21">
        <f t="shared" si="23"/>
        <v>0</v>
      </c>
      <c r="P40" s="41"/>
      <c r="Q40" s="42"/>
    </row>
    <row r="41" spans="2:17" ht="16.5" hidden="1" thickTop="1" thickBot="1" x14ac:dyDescent="0.3">
      <c r="B41" s="103">
        <f t="shared" si="24"/>
        <v>42279</v>
      </c>
      <c r="C41" s="104"/>
      <c r="D41" s="24"/>
      <c r="E41" s="24"/>
      <c r="F41" s="18">
        <f t="shared" si="20"/>
        <v>0</v>
      </c>
      <c r="G41" s="19">
        <f>IF($D41&lt;&gt;"",IF($D41&lt;[1]Données!$B$2,1,0),0)</f>
        <v>0</v>
      </c>
      <c r="H41" s="24"/>
      <c r="I41" s="24"/>
      <c r="J41" s="18">
        <f t="shared" si="21"/>
        <v>0</v>
      </c>
      <c r="K41" s="34">
        <f>IF($H41&lt;&gt;"",IF($H41&lt;[1]Données!$B$3,1,0),0)</f>
        <v>0</v>
      </c>
      <c r="L41" s="20">
        <f t="shared" si="22"/>
        <v>0</v>
      </c>
      <c r="M41" s="21">
        <f t="shared" si="23"/>
        <v>0</v>
      </c>
      <c r="P41" s="41"/>
      <c r="Q41" s="42"/>
    </row>
    <row r="42" spans="2:17" ht="16.5" hidden="1" thickTop="1" thickBot="1" x14ac:dyDescent="0.3">
      <c r="B42" s="103">
        <f t="shared" si="24"/>
        <v>42280</v>
      </c>
      <c r="C42" s="104"/>
      <c r="D42" s="24"/>
      <c r="E42" s="24"/>
      <c r="F42" s="18">
        <f t="shared" si="20"/>
        <v>0</v>
      </c>
      <c r="G42" s="19">
        <f>IF($D42&lt;&gt;"",IF($D42&lt;[1]Données!$B$2,1,0),0)</f>
        <v>0</v>
      </c>
      <c r="H42" s="24"/>
      <c r="I42" s="24"/>
      <c r="J42" s="18">
        <f t="shared" si="21"/>
        <v>0</v>
      </c>
      <c r="K42" s="34">
        <f>IF($H42&lt;&gt;"",IF($H42&lt;[1]Données!$B$3,1,0),0)</f>
        <v>0</v>
      </c>
      <c r="L42" s="20">
        <f t="shared" si="22"/>
        <v>0</v>
      </c>
      <c r="M42" s="21">
        <f t="shared" si="23"/>
        <v>0</v>
      </c>
      <c r="O42" s="41"/>
      <c r="P42" s="41"/>
    </row>
    <row r="43" spans="2:17" ht="16.5" hidden="1" customHeight="1" thickTop="1" thickBot="1" x14ac:dyDescent="0.3">
      <c r="B43" s="103">
        <f t="shared" si="24"/>
        <v>42281</v>
      </c>
      <c r="C43" s="104"/>
      <c r="D43" s="24"/>
      <c r="E43" s="24"/>
      <c r="F43" s="18">
        <f t="shared" si="20"/>
        <v>0</v>
      </c>
      <c r="G43" s="19">
        <f>IF($D43&lt;&gt;"",IF($D43&lt;[1]Données!$B$2,1,0),0)</f>
        <v>0</v>
      </c>
      <c r="H43" s="24"/>
      <c r="I43" s="24"/>
      <c r="J43" s="18">
        <f t="shared" si="21"/>
        <v>0</v>
      </c>
      <c r="K43" s="34">
        <f>IF($H43&lt;&gt;"",IF($H43&lt;[1]Données!$B$3,1,0),0)</f>
        <v>0</v>
      </c>
      <c r="L43" s="20">
        <f t="shared" si="22"/>
        <v>0</v>
      </c>
      <c r="M43" s="21">
        <f t="shared" si="23"/>
        <v>0</v>
      </c>
    </row>
    <row r="44" spans="2:17" ht="15.75" thickBot="1" x14ac:dyDescent="0.3">
      <c r="B44" s="105" t="s">
        <v>15</v>
      </c>
      <c r="C44" s="106"/>
      <c r="D44" s="106"/>
      <c r="E44" s="107"/>
      <c r="F44" s="39">
        <f>SUM($F37:$F43)</f>
        <v>0</v>
      </c>
      <c r="G44" s="26">
        <f>G37+G38+G39+G40+G41+G42+G43</f>
        <v>0</v>
      </c>
      <c r="H44" s="27"/>
      <c r="I44" s="27"/>
      <c r="J44" s="25">
        <f>SUM(J37:J43)</f>
        <v>0</v>
      </c>
      <c r="K44" s="28">
        <f>K37+K38+K39+K40+K41+K42+K43</f>
        <v>0</v>
      </c>
      <c r="L44" s="25">
        <f>SUM(L37:L43)</f>
        <v>0</v>
      </c>
      <c r="M44" s="29">
        <f>SUM(M37:M43)</f>
        <v>0</v>
      </c>
    </row>
    <row r="45" spans="2:17" ht="16.5" hidden="1" thickTop="1" thickBot="1" x14ac:dyDescent="0.3">
      <c r="B45" s="103">
        <f>B43+1</f>
        <v>42282</v>
      </c>
      <c r="C45" s="104"/>
      <c r="D45" s="32"/>
      <c r="E45" s="32"/>
      <c r="F45" s="33">
        <f t="shared" ref="F45:F51" si="25">$E45-$D45+IF($D45&gt;$E45,1)</f>
        <v>0</v>
      </c>
      <c r="G45" s="34">
        <f>IF($D45&lt;&gt;"",IF($D45&lt;[1]Données!$B$2,1,0),0)</f>
        <v>0</v>
      </c>
      <c r="H45" s="32"/>
      <c r="I45" s="32"/>
      <c r="J45" s="33">
        <f>$I45-$H45+IF($H45&gt;$I45,1)</f>
        <v>0</v>
      </c>
      <c r="K45" s="34">
        <f>IF($H45&lt;&gt;"",IF($H45&lt;[1]Données!$B$3,1,0),0)</f>
        <v>0</v>
      </c>
      <c r="L45" s="35">
        <f>$F45+$J45-($G45+$K45)*("00:30")</f>
        <v>0</v>
      </c>
      <c r="M45" s="36">
        <f>$G45+$K45</f>
        <v>0</v>
      </c>
      <c r="O45" s="41"/>
      <c r="P45" s="41"/>
      <c r="Q45" s="41"/>
    </row>
    <row r="46" spans="2:17" ht="16.5" hidden="1" thickTop="1" thickBot="1" x14ac:dyDescent="0.3">
      <c r="B46" s="103">
        <f>B45+1</f>
        <v>42283</v>
      </c>
      <c r="C46" s="104"/>
      <c r="D46" s="24"/>
      <c r="E46" s="24"/>
      <c r="F46" s="18">
        <f t="shared" si="25"/>
        <v>0</v>
      </c>
      <c r="G46" s="19">
        <f>IF($D46&lt;&gt;"",IF($D46&lt;[1]Données!$B$2,1,0),0)</f>
        <v>0</v>
      </c>
      <c r="H46" s="24"/>
      <c r="I46" s="24"/>
      <c r="J46" s="18">
        <f t="shared" ref="J46:J51" si="26">$I46-$H46+IF($H46&gt;$I46,1)</f>
        <v>0</v>
      </c>
      <c r="K46" s="34">
        <f>IF($H46&lt;&gt;"",IF($H46&lt;[1]Données!$B$3,1,0),0)</f>
        <v>0</v>
      </c>
      <c r="L46" s="20">
        <f t="shared" ref="L46:L51" si="27">$F46+$J46-($G46+$K46)*("00:30")</f>
        <v>0</v>
      </c>
      <c r="M46" s="21">
        <f t="shared" ref="M46:M51" si="28">$G46+$K46</f>
        <v>0</v>
      </c>
      <c r="P46" s="41"/>
      <c r="Q46" s="42"/>
    </row>
    <row r="47" spans="2:17" ht="16.5" hidden="1" thickTop="1" thickBot="1" x14ac:dyDescent="0.3">
      <c r="B47" s="103">
        <f t="shared" ref="B47:B51" si="29">B46+1</f>
        <v>42284</v>
      </c>
      <c r="C47" s="104"/>
      <c r="D47" s="24"/>
      <c r="E47" s="24"/>
      <c r="F47" s="18">
        <f t="shared" si="25"/>
        <v>0</v>
      </c>
      <c r="G47" s="19">
        <f>IF($D47&lt;&gt;"",IF($D47&lt;[1]Données!$B$2,1,0),0)</f>
        <v>0</v>
      </c>
      <c r="H47" s="24"/>
      <c r="I47" s="24"/>
      <c r="J47" s="18">
        <f t="shared" si="26"/>
        <v>0</v>
      </c>
      <c r="K47" s="34">
        <f>IF($H47&lt;&gt;"",IF($H47&lt;[1]Données!$B$3,1,0),0)</f>
        <v>0</v>
      </c>
      <c r="L47" s="20">
        <f t="shared" si="27"/>
        <v>0</v>
      </c>
      <c r="M47" s="21">
        <f t="shared" si="28"/>
        <v>0</v>
      </c>
    </row>
    <row r="48" spans="2:17" ht="16.5" hidden="1" thickTop="1" thickBot="1" x14ac:dyDescent="0.3">
      <c r="B48" s="103">
        <f t="shared" si="29"/>
        <v>42285</v>
      </c>
      <c r="C48" s="104"/>
      <c r="D48" s="24"/>
      <c r="E48" s="24"/>
      <c r="F48" s="18">
        <f t="shared" si="25"/>
        <v>0</v>
      </c>
      <c r="G48" s="19">
        <f>IF($D48&lt;&gt;"",IF($D48&lt;[1]Données!$B$2,1,0),0)</f>
        <v>0</v>
      </c>
      <c r="H48" s="24" t="s">
        <v>76</v>
      </c>
      <c r="I48" s="24"/>
      <c r="J48" s="18" t="e">
        <f t="shared" si="26"/>
        <v>#VALUE!</v>
      </c>
      <c r="K48" s="34">
        <f>IF($H48&lt;&gt;"",IF($H48&lt;[1]Données!$B$3,1,0),0)</f>
        <v>0</v>
      </c>
      <c r="L48" s="20" t="e">
        <f t="shared" si="27"/>
        <v>#VALUE!</v>
      </c>
      <c r="M48" s="21">
        <f t="shared" si="28"/>
        <v>0</v>
      </c>
    </row>
    <row r="49" spans="1:22" ht="16.5" hidden="1" thickTop="1" thickBot="1" x14ac:dyDescent="0.3">
      <c r="B49" s="103">
        <f t="shared" si="29"/>
        <v>42286</v>
      </c>
      <c r="C49" s="104"/>
      <c r="E49" s="24"/>
      <c r="F49" s="18">
        <f>$E49-$E50+IF($E50&gt;$E49,1)</f>
        <v>0</v>
      </c>
      <c r="G49" s="19">
        <f>IF($E50&lt;&gt;"",IF($E50&lt;[1]Données!$B$2,1,0),0)</f>
        <v>0</v>
      </c>
      <c r="H49" s="24"/>
      <c r="I49" s="24"/>
      <c r="J49" s="18">
        <f t="shared" si="26"/>
        <v>0</v>
      </c>
      <c r="K49" s="34">
        <f>IF($H49&lt;&gt;"",IF($H49&lt;[1]Données!$B$3,1,0),0)</f>
        <v>0</v>
      </c>
      <c r="L49" s="20">
        <f t="shared" si="27"/>
        <v>0</v>
      </c>
      <c r="M49" s="21">
        <f t="shared" si="28"/>
        <v>0</v>
      </c>
    </row>
    <row r="50" spans="1:22" ht="16.5" hidden="1" thickTop="1" thickBot="1" x14ac:dyDescent="0.3">
      <c r="B50" s="103">
        <f t="shared" si="29"/>
        <v>42287</v>
      </c>
      <c r="C50" s="104"/>
      <c r="E50" s="24"/>
      <c r="F50" s="18" t="e">
        <f>#REF!-$D50+IF($D50&gt;#REF!,1)</f>
        <v>#REF!</v>
      </c>
      <c r="G50" s="19">
        <f>IF($D50&lt;&gt;"",IF($D50&lt;[1]Données!$B$2,1,0),0)</f>
        <v>0</v>
      </c>
      <c r="H50" s="24"/>
      <c r="I50" s="24"/>
      <c r="J50" s="18">
        <f t="shared" si="26"/>
        <v>0</v>
      </c>
      <c r="K50" s="34">
        <f>IF($H50&lt;&gt;"",IF($H50&lt;[1]Données!$B$3,1,0),0)</f>
        <v>0</v>
      </c>
      <c r="L50" s="20" t="e">
        <f t="shared" si="27"/>
        <v>#REF!</v>
      </c>
      <c r="M50" s="21">
        <f t="shared" si="28"/>
        <v>0</v>
      </c>
    </row>
    <row r="51" spans="1:22" ht="16.5" hidden="1" thickTop="1" thickBot="1" x14ac:dyDescent="0.3">
      <c r="B51" s="103">
        <f t="shared" si="29"/>
        <v>42288</v>
      </c>
      <c r="C51" s="104"/>
      <c r="D51" s="24"/>
      <c r="E51" s="24"/>
      <c r="F51" s="45">
        <f t="shared" si="25"/>
        <v>0</v>
      </c>
      <c r="G51" s="19">
        <f>IF($D51&lt;&gt;"",IF($D51&lt;[1]Données!$B$2,1,0),0)</f>
        <v>0</v>
      </c>
      <c r="H51" s="24"/>
      <c r="I51" s="24"/>
      <c r="J51" s="18">
        <f t="shared" si="26"/>
        <v>0</v>
      </c>
      <c r="K51" s="34">
        <f>IF($H51&lt;&gt;"",IF($H51&lt;[1]Données!$B$3,1,0),0)</f>
        <v>0</v>
      </c>
      <c r="L51" s="20">
        <f t="shared" si="27"/>
        <v>0</v>
      </c>
      <c r="M51" s="21">
        <f t="shared" si="28"/>
        <v>0</v>
      </c>
    </row>
    <row r="52" spans="1:22" ht="16.5" thickTop="1" thickBot="1" x14ac:dyDescent="0.3">
      <c r="B52" s="105" t="s">
        <v>24</v>
      </c>
      <c r="C52" s="106"/>
      <c r="D52" s="106"/>
      <c r="E52" s="107"/>
      <c r="F52" s="46" t="e">
        <f>SUM($F45:$F51)</f>
        <v>#REF!</v>
      </c>
      <c r="G52" s="47">
        <f>G45+G46+G47+G48+G49+G50+G51</f>
        <v>0</v>
      </c>
      <c r="H52" s="48"/>
      <c r="I52" s="48"/>
      <c r="J52" s="25" t="e">
        <f>SUM(J45:J51)</f>
        <v>#VALUE!</v>
      </c>
      <c r="K52" s="49">
        <f>K45+K46+K47+K48+K49+K50+K51</f>
        <v>0</v>
      </c>
      <c r="L52" s="25" t="e">
        <f>SUM(L45:L51)</f>
        <v>#VALUE!</v>
      </c>
      <c r="M52" s="50">
        <f>SUM(M45:M51)</f>
        <v>0</v>
      </c>
    </row>
    <row r="53" spans="1:22" ht="15.75" thickTop="1" x14ac:dyDescent="0.25">
      <c r="A53" s="52"/>
      <c r="B53" s="53"/>
      <c r="C53" s="53"/>
      <c r="D53" s="53"/>
      <c r="E53" s="53"/>
      <c r="F53" s="54"/>
      <c r="G53" s="53"/>
      <c r="H53" s="55"/>
      <c r="I53" s="55"/>
      <c r="J53" s="54"/>
      <c r="K53" s="53"/>
      <c r="L53" s="54"/>
      <c r="M53" s="53"/>
      <c r="N53" s="56">
        <v>7.041666666666667</v>
      </c>
      <c r="O53" s="52"/>
      <c r="P53" s="57"/>
      <c r="Q53" s="57"/>
      <c r="R53" s="58"/>
      <c r="S53" s="57"/>
      <c r="T53" s="57"/>
      <c r="U53" s="57"/>
      <c r="V53" s="57"/>
    </row>
    <row r="54" spans="1:22" ht="15.75" thickBot="1" x14ac:dyDescent="0.3"/>
    <row r="55" spans="1:22" ht="16.5" thickTop="1" thickBot="1" x14ac:dyDescent="0.3">
      <c r="F55" s="108" t="s">
        <v>25</v>
      </c>
      <c r="G55" s="108"/>
      <c r="H55" s="108"/>
      <c r="I55" s="108"/>
      <c r="N55" s="59" t="s">
        <v>26</v>
      </c>
      <c r="O55" s="59" t="s">
        <v>27</v>
      </c>
      <c r="P55" s="59" t="s">
        <v>28</v>
      </c>
      <c r="Q55" s="59" t="s">
        <v>29</v>
      </c>
      <c r="R55" s="59" t="s">
        <v>30</v>
      </c>
      <c r="S55" s="59" t="s">
        <v>31</v>
      </c>
      <c r="T55" s="59" t="s">
        <v>32</v>
      </c>
      <c r="U55" s="59" t="s">
        <v>33</v>
      </c>
      <c r="V55" s="59" t="s">
        <v>34</v>
      </c>
    </row>
    <row r="56" spans="1:22" ht="16.5" thickTop="1" thickBot="1" x14ac:dyDescent="0.3">
      <c r="N56" s="60"/>
      <c r="O56" s="59">
        <v>1</v>
      </c>
      <c r="P56" s="61">
        <f>IF($L$12&lt;=$N$57,$L$12,$N$57)</f>
        <v>0</v>
      </c>
      <c r="Q56" s="61">
        <f>IF($L$20&lt;=$N$57,$L$20,$N$57)</f>
        <v>0</v>
      </c>
      <c r="R56" s="61">
        <f>IF($L$28&lt;=$N$57,$L$28,$N$57)</f>
        <v>0</v>
      </c>
      <c r="S56" s="61">
        <f>IF($L$36&lt;=$N$57,$L$36,$N$57)</f>
        <v>0</v>
      </c>
      <c r="T56" s="61">
        <f>IF($L$44&lt;=$N$57,$L$44,$N$57)</f>
        <v>0</v>
      </c>
      <c r="U56" s="61" t="e">
        <f>IF($L$52&lt;=$N$57,$L$52,$N$57)</f>
        <v>#VALUE!</v>
      </c>
      <c r="V56" s="62" t="e">
        <f>SUM(P56:U56)</f>
        <v>#VALUE!</v>
      </c>
    </row>
    <row r="57" spans="1:22" ht="16.5" thickTop="1" thickBot="1" x14ac:dyDescent="0.3">
      <c r="K57" s="1"/>
      <c r="N57" s="60">
        <v>1.4583333333333333</v>
      </c>
      <c r="O57" s="59">
        <v>1.1000000000000001</v>
      </c>
      <c r="P57" s="61">
        <f>IF($L$12&lt;=$N$57,0,IF($L$12&lt;=$N$58,$L$12,$N$58)-$N$57)</f>
        <v>0</v>
      </c>
      <c r="Q57" s="61">
        <f>IF($L$20&lt;=$N$57,0,IF($L$20&lt;=$N$58,$L$20,$N$58)-$N$57)</f>
        <v>0</v>
      </c>
      <c r="R57" s="61">
        <f>IF($L$28&lt;=$N$57,0,IF($L$28&lt;=$N$58,$L$28,$N$58)-$N$57)</f>
        <v>0</v>
      </c>
      <c r="S57" s="61">
        <f>IF($L$36&lt;=$N$57,0,IF($L$36&lt;=$N$58,$L$36,$N$58)-$N$57)</f>
        <v>0</v>
      </c>
      <c r="T57" s="61">
        <f>IF($L$44&lt;=$N$57,0,IF($L$44&lt;=$N$58,$L$44,$N$58)-$N$57)</f>
        <v>0</v>
      </c>
      <c r="U57" s="61" t="e">
        <f>IF($L$52&lt;=$N$57,0,IF($L$52&lt;=$N$58,$L$52,$N$58)-$N$57)</f>
        <v>#VALUE!</v>
      </c>
      <c r="V57" s="62" t="e">
        <f>SUM(P57:U57)</f>
        <v>#VALUE!</v>
      </c>
    </row>
    <row r="58" spans="1:22" ht="16.5" thickTop="1" thickBot="1" x14ac:dyDescent="0.3">
      <c r="K58" s="1"/>
      <c r="N58" s="60">
        <v>1.625</v>
      </c>
      <c r="O58" s="59">
        <v>1.2</v>
      </c>
      <c r="P58" s="63">
        <f>IF($L$12&lt;=$N$58,0,IF($L$12&lt;=$N$59,$L$12,$N$58)-$N$57)</f>
        <v>0</v>
      </c>
      <c r="Q58" s="63">
        <f>IF($L$20&lt;=$N$58,0,IF($L$20&lt;=$N$59,$L$20,$N$58)-$N$57)</f>
        <v>0</v>
      </c>
      <c r="R58" s="63">
        <f>IF($L$28&lt;=$N$58,0,IF($L$28&lt;=$N$59,$L$28,$N$58)-$N$57)</f>
        <v>0</v>
      </c>
      <c r="S58" s="63">
        <f>IF($L$36&lt;=$N$58,0,IF($L$36&lt;=$N$59,$L$36,$N$58)-$N$57)</f>
        <v>0</v>
      </c>
      <c r="T58" s="63">
        <f>IF($L$44&lt;=$N$58,0,IF($L$44&lt;=$N$59,$L$44,$N$58)-$N$57)</f>
        <v>0</v>
      </c>
      <c r="U58" s="63" t="e">
        <f>IF($L$52&lt;=$N$58,0,IF($L$52&lt;=$N$59,$L$52,$N$58)-$N$57)</f>
        <v>#VALUE!</v>
      </c>
      <c r="V58" s="64" t="e">
        <f>SUM(P58:U58)</f>
        <v>#VALUE!</v>
      </c>
    </row>
    <row r="59" spans="1:22" ht="16.5" thickTop="1" thickBot="1" x14ac:dyDescent="0.3">
      <c r="B59" s="30" t="s">
        <v>35</v>
      </c>
      <c r="F59" s="76">
        <f>COUNTA(D5:D11,D13:D19,D21:D27,D29:D35,D37:D43,D45:D51,H5:H11,H13:H19,H21:H27,H29:H35,H37:H43,H45:H51)/2</f>
        <v>0.5</v>
      </c>
      <c r="K59" s="1"/>
      <c r="N59" s="60">
        <v>1.7916666666666667</v>
      </c>
      <c r="O59" s="59">
        <v>1.4</v>
      </c>
      <c r="P59" s="61">
        <f>IF($L$12&lt;=$N$59,0,IF($L$12&gt;$N$59,$L$12,$N$59)-$N$59)</f>
        <v>0</v>
      </c>
      <c r="Q59" s="61">
        <f>IF($L$20&lt;=$N$59,0,IF($L$20&gt;$N$59,$L$20,$N$59)-$N$59)</f>
        <v>0</v>
      </c>
      <c r="R59" s="61">
        <f>IF($L$28&lt;=$N$59,0,IF($L$28&gt;$N$59,$L$28,$N$59)-$N$59)</f>
        <v>0</v>
      </c>
      <c r="S59" s="61">
        <f>IF($L$36&lt;=$N$59,0,IF($L$36&gt;$N$59,$L$36,$N$59)-$N$59)</f>
        <v>0</v>
      </c>
      <c r="T59" s="61">
        <f>IF($L$44&lt;=$N$59,0,IF($L$44&gt;$N$59,$L$44,$N$59)-$N$59)</f>
        <v>0</v>
      </c>
      <c r="U59" s="61" t="e">
        <f>IF($L$52&lt;=$N$59,0,IF($L$52&gt;$N$59,$L$52,$N$59)-$N$59)</f>
        <v>#VALUE!</v>
      </c>
      <c r="V59" s="62" t="e">
        <f>SUM(P59:U59)</f>
        <v>#VALUE!</v>
      </c>
    </row>
    <row r="60" spans="1:22" ht="16.5" thickTop="1" thickBot="1" x14ac:dyDescent="0.3">
      <c r="B60" s="30" t="s">
        <v>36</v>
      </c>
      <c r="F60" s="65">
        <v>0</v>
      </c>
      <c r="K60" s="1"/>
      <c r="N60" s="66"/>
      <c r="O60" s="67"/>
      <c r="P60" s="62">
        <f t="shared" ref="P60:U60" si="30">P56+P57+P58+P59</f>
        <v>0</v>
      </c>
      <c r="Q60" s="62">
        <f t="shared" si="30"/>
        <v>0</v>
      </c>
      <c r="R60" s="62">
        <f t="shared" si="30"/>
        <v>0</v>
      </c>
      <c r="S60" s="62">
        <f t="shared" si="30"/>
        <v>0</v>
      </c>
      <c r="T60" s="62">
        <f t="shared" si="30"/>
        <v>0</v>
      </c>
      <c r="U60" s="62" t="e">
        <f t="shared" si="30"/>
        <v>#VALUE!</v>
      </c>
      <c r="V60" s="62" t="e">
        <f>SUM(P60:U60)</f>
        <v>#VALUE!</v>
      </c>
    </row>
    <row r="61" spans="1:22" ht="15.75" thickTop="1" x14ac:dyDescent="0.25">
      <c r="B61" s="30" t="s">
        <v>37</v>
      </c>
      <c r="F61" s="38"/>
      <c r="J61" s="1"/>
    </row>
    <row r="62" spans="1:22" x14ac:dyDescent="0.25">
      <c r="B62" s="30" t="s">
        <v>38</v>
      </c>
      <c r="F62" s="68">
        <v>0</v>
      </c>
    </row>
    <row r="63" spans="1:22" x14ac:dyDescent="0.25">
      <c r="O63" s="42" t="s">
        <v>39</v>
      </c>
      <c r="P63" s="42" t="s">
        <v>28</v>
      </c>
      <c r="Q63" s="42" t="s">
        <v>29</v>
      </c>
      <c r="R63" s="42" t="s">
        <v>30</v>
      </c>
      <c r="S63" s="42" t="s">
        <v>31</v>
      </c>
      <c r="T63" s="42" t="s">
        <v>32</v>
      </c>
      <c r="U63" s="42" t="s">
        <v>33</v>
      </c>
      <c r="V63" s="42" t="s">
        <v>34</v>
      </c>
    </row>
    <row r="64" spans="1:22" x14ac:dyDescent="0.25">
      <c r="O64" s="42" t="s">
        <v>40</v>
      </c>
      <c r="P64" s="38"/>
      <c r="Q64" s="38">
        <f>+COUNTBLANK(E13:H19)/2</f>
        <v>7</v>
      </c>
      <c r="R64" s="38">
        <f>+COUNTBLANK(E21:H27)/2</f>
        <v>7</v>
      </c>
      <c r="S64" s="38">
        <f>+COUNTBLANK(E29:H35)/2</f>
        <v>7</v>
      </c>
      <c r="T64" s="38">
        <f>+COUNTBLANK(E37:H43)/2</f>
        <v>7</v>
      </c>
      <c r="U64" s="38">
        <f>+COUNTBLANK(E45:H51)/2</f>
        <v>6.5</v>
      </c>
      <c r="V64" s="3"/>
    </row>
    <row r="67" spans="2:22" x14ac:dyDescent="0.25">
      <c r="B67" s="30" t="s">
        <v>41</v>
      </c>
      <c r="E67" s="69"/>
      <c r="F67" s="38"/>
      <c r="H67" s="70"/>
    </row>
    <row r="68" spans="2:22" x14ac:dyDescent="0.25">
      <c r="B68" s="30"/>
      <c r="E68" s="69"/>
      <c r="F68" s="38"/>
      <c r="H68" s="70"/>
    </row>
    <row r="69" spans="2:22" x14ac:dyDescent="0.25">
      <c r="F69" s="71" t="e">
        <f>SUM(L12+L20+L28+L36+L44+L52)</f>
        <v>#VALUE!</v>
      </c>
      <c r="G69" s="72" t="s">
        <v>42</v>
      </c>
      <c r="O69" s="1"/>
      <c r="P69" s="1"/>
      <c r="Q69" s="1"/>
      <c r="R69" s="1"/>
      <c r="S69" s="1"/>
      <c r="T69" s="1"/>
      <c r="U69" s="1"/>
      <c r="V69" s="1"/>
    </row>
    <row r="70" spans="2:22" x14ac:dyDescent="0.25">
      <c r="F70" s="73" t="e">
        <f>IF(F69&lt;N53,"- "&amp;TEXT(ABS(N53-F69),"[hh]:mm"),F69-N53)</f>
        <v>#VALUE!</v>
      </c>
      <c r="G70" s="72" t="s">
        <v>43</v>
      </c>
      <c r="O70" s="1"/>
      <c r="P70" s="1"/>
      <c r="Q70" s="1"/>
      <c r="R70" s="1"/>
      <c r="S70" s="1"/>
      <c r="T70" s="1"/>
      <c r="U70" s="1"/>
      <c r="V70" s="1"/>
    </row>
    <row r="71" spans="2:22" x14ac:dyDescent="0.25">
      <c r="G71" s="72"/>
    </row>
    <row r="72" spans="2:22" x14ac:dyDescent="0.25">
      <c r="F72" s="71"/>
      <c r="G72" s="72"/>
    </row>
    <row r="73" spans="2:22" x14ac:dyDescent="0.25">
      <c r="D73" s="74" t="s">
        <v>44</v>
      </c>
      <c r="E73" s="75" t="s">
        <v>45</v>
      </c>
      <c r="F73" s="76" t="e">
        <f>$V$56</f>
        <v>#VALUE!</v>
      </c>
      <c r="G73" s="72" t="s">
        <v>46</v>
      </c>
      <c r="O73" s="41"/>
      <c r="P73" s="41"/>
      <c r="Q73" s="41"/>
    </row>
    <row r="74" spans="2:22" x14ac:dyDescent="0.25">
      <c r="E74" s="75" t="s">
        <v>45</v>
      </c>
      <c r="F74" s="76" t="e">
        <f>$V$57</f>
        <v>#VALUE!</v>
      </c>
      <c r="G74" s="77" t="s">
        <v>47</v>
      </c>
      <c r="P74" s="41"/>
    </row>
    <row r="75" spans="2:22" x14ac:dyDescent="0.25">
      <c r="E75" s="75" t="s">
        <v>45</v>
      </c>
      <c r="F75" s="76" t="e">
        <f>$V$58</f>
        <v>#VALUE!</v>
      </c>
      <c r="G75" s="77" t="s">
        <v>48</v>
      </c>
      <c r="P75" s="41"/>
    </row>
    <row r="76" spans="2:22" x14ac:dyDescent="0.25">
      <c r="E76" s="75" t="s">
        <v>45</v>
      </c>
      <c r="F76" s="76" t="e">
        <f>$V$59</f>
        <v>#VALUE!</v>
      </c>
      <c r="G76" s="77" t="s">
        <v>49</v>
      </c>
      <c r="P76" s="41"/>
    </row>
    <row r="77" spans="2:22" x14ac:dyDescent="0.25">
      <c r="E77" s="75" t="s">
        <v>45</v>
      </c>
      <c r="F77" s="38">
        <f>SUM(M12,M20,M28,M36,M44,M52)</f>
        <v>0</v>
      </c>
      <c r="G77" s="77" t="s">
        <v>50</v>
      </c>
      <c r="P77" s="41"/>
    </row>
    <row r="78" spans="2:22" x14ac:dyDescent="0.25">
      <c r="H78" s="4"/>
      <c r="O78" s="41"/>
      <c r="P78" s="41"/>
    </row>
    <row r="79" spans="2:22" x14ac:dyDescent="0.25">
      <c r="B79" s="78" t="s">
        <v>51</v>
      </c>
      <c r="C79" s="79"/>
      <c r="E79" s="30"/>
      <c r="F79" s="80"/>
      <c r="G79" s="77"/>
    </row>
    <row r="80" spans="2:22" x14ac:dyDescent="0.25">
      <c r="E80" s="30"/>
      <c r="F80" s="71"/>
      <c r="G80" s="72"/>
    </row>
    <row r="81" spans="2:18" x14ac:dyDescent="0.25">
      <c r="D81" s="74" t="s">
        <v>44</v>
      </c>
      <c r="E81" s="75" t="s">
        <v>45</v>
      </c>
      <c r="F81" s="81">
        <v>6.3194444444444438</v>
      </c>
      <c r="G81" s="72" t="s">
        <v>52</v>
      </c>
    </row>
    <row r="82" spans="2:18" x14ac:dyDescent="0.25">
      <c r="E82" s="75" t="s">
        <v>45</v>
      </c>
      <c r="F82" s="81">
        <v>0.73125000000000007</v>
      </c>
      <c r="G82" s="72" t="s">
        <v>53</v>
      </c>
    </row>
    <row r="83" spans="2:18" x14ac:dyDescent="0.25">
      <c r="E83" s="75" t="s">
        <v>45</v>
      </c>
      <c r="F83" s="81">
        <v>0</v>
      </c>
      <c r="G83" s="72" t="s">
        <v>54</v>
      </c>
    </row>
    <row r="84" spans="2:18" x14ac:dyDescent="0.25">
      <c r="E84" s="75" t="s">
        <v>45</v>
      </c>
      <c r="F84" s="81">
        <v>0</v>
      </c>
      <c r="G84" s="72" t="s">
        <v>55</v>
      </c>
    </row>
    <row r="85" spans="2:18" x14ac:dyDescent="0.25">
      <c r="E85" s="75" t="s">
        <v>45</v>
      </c>
      <c r="F85" s="68">
        <v>0</v>
      </c>
      <c r="G85" s="72" t="s">
        <v>50</v>
      </c>
    </row>
    <row r="86" spans="2:18" x14ac:dyDescent="0.25">
      <c r="F86" s="71"/>
      <c r="G86" s="72"/>
      <c r="M86" s="82"/>
      <c r="Q86" s="9"/>
    </row>
    <row r="87" spans="2:18" x14ac:dyDescent="0.25">
      <c r="B87" s="30" t="s">
        <v>56</v>
      </c>
      <c r="E87" s="30"/>
      <c r="F87" s="71"/>
      <c r="G87" s="72"/>
      <c r="M87" s="82"/>
      <c r="Q87" s="9"/>
    </row>
    <row r="88" spans="2:18" x14ac:dyDescent="0.25">
      <c r="E88" s="30"/>
      <c r="F88" s="71"/>
      <c r="G88" s="72"/>
      <c r="M88" s="82"/>
      <c r="Q88" s="9"/>
      <c r="R88" s="2"/>
    </row>
    <row r="89" spans="2:18" x14ac:dyDescent="0.25">
      <c r="D89" s="74" t="s">
        <v>44</v>
      </c>
      <c r="E89" s="75" t="s">
        <v>45</v>
      </c>
      <c r="F89" s="73" t="e">
        <f>$F81-$F73+IF($F73&gt;$F81,1)</f>
        <v>#VALUE!</v>
      </c>
      <c r="G89" s="72" t="s">
        <v>52</v>
      </c>
      <c r="R89" s="2"/>
    </row>
    <row r="90" spans="2:18" x14ac:dyDescent="0.25">
      <c r="E90" s="75" t="s">
        <v>45</v>
      </c>
      <c r="F90" s="73" t="e">
        <f t="shared" ref="F90:F92" si="31">$F82-$F74+IF($F74&gt;$F82,1)</f>
        <v>#VALUE!</v>
      </c>
      <c r="G90" s="72" t="s">
        <v>53</v>
      </c>
    </row>
    <row r="91" spans="2:18" x14ac:dyDescent="0.25">
      <c r="E91" s="75" t="s">
        <v>45</v>
      </c>
      <c r="F91" s="73" t="e">
        <f t="shared" si="31"/>
        <v>#VALUE!</v>
      </c>
      <c r="G91" s="72" t="s">
        <v>54</v>
      </c>
    </row>
    <row r="92" spans="2:18" x14ac:dyDescent="0.25">
      <c r="E92" s="75" t="s">
        <v>45</v>
      </c>
      <c r="F92" s="73" t="e">
        <f t="shared" si="31"/>
        <v>#VALUE!</v>
      </c>
      <c r="G92" s="72" t="s">
        <v>55</v>
      </c>
    </row>
    <row r="93" spans="2:18" x14ac:dyDescent="0.25">
      <c r="E93" s="75" t="s">
        <v>45</v>
      </c>
      <c r="F93" s="38">
        <f>SUM(F85-F77)</f>
        <v>0</v>
      </c>
      <c r="G93" s="72" t="s">
        <v>50</v>
      </c>
    </row>
    <row r="109" spans="1:13" x14ac:dyDescent="0.25">
      <c r="A109" s="4"/>
      <c r="B109" s="4"/>
      <c r="C109" s="4"/>
      <c r="D109" s="4"/>
      <c r="E109" s="4"/>
      <c r="F109" s="109"/>
      <c r="G109" s="109"/>
      <c r="H109" s="109"/>
      <c r="I109" s="109"/>
      <c r="J109" s="9"/>
      <c r="K109" s="9"/>
      <c r="L109" s="4"/>
      <c r="M109" s="4"/>
    </row>
    <row r="110" spans="1:13" x14ac:dyDescent="0.25">
      <c r="A110" s="4"/>
      <c r="B110" s="4"/>
      <c r="C110" s="4"/>
      <c r="D110" s="4"/>
      <c r="E110" s="4"/>
      <c r="F110" s="3"/>
      <c r="G110" s="3"/>
      <c r="H110" s="3"/>
      <c r="I110" s="3"/>
      <c r="J110" s="9"/>
      <c r="K110" s="9"/>
      <c r="L110" s="4"/>
      <c r="M110" s="4"/>
    </row>
    <row r="111" spans="1:13" x14ac:dyDescent="0.25">
      <c r="A111" s="4"/>
      <c r="B111" s="4"/>
      <c r="C111" s="4"/>
      <c r="D111" s="4"/>
      <c r="E111" s="4"/>
      <c r="F111" s="3"/>
      <c r="G111" s="3"/>
      <c r="H111" s="3"/>
      <c r="I111" s="3"/>
      <c r="J111" s="9"/>
      <c r="K111" s="9"/>
      <c r="L111" s="4"/>
      <c r="M111" s="4"/>
    </row>
    <row r="112" spans="1:13" x14ac:dyDescent="0.25">
      <c r="A112" s="4"/>
      <c r="B112" s="4"/>
      <c r="C112" s="4"/>
      <c r="D112" s="4"/>
      <c r="E112" s="4"/>
      <c r="F112" s="9"/>
      <c r="G112" s="9"/>
      <c r="H112" s="4"/>
      <c r="I112" s="4"/>
      <c r="J112" s="9"/>
      <c r="K112" s="9"/>
      <c r="L112" s="4"/>
      <c r="M112" s="4"/>
    </row>
    <row r="113" spans="1:13" x14ac:dyDescent="0.25">
      <c r="A113" s="4"/>
      <c r="B113" s="15"/>
      <c r="C113" s="4"/>
      <c r="D113" s="4"/>
      <c r="E113" s="4"/>
      <c r="F113" s="9"/>
      <c r="G113" s="16"/>
      <c r="H113" s="4"/>
      <c r="I113" s="4"/>
      <c r="J113" s="9"/>
      <c r="K113" s="9"/>
      <c r="L113" s="4"/>
      <c r="M113" s="4"/>
    </row>
    <row r="114" spans="1:13" x14ac:dyDescent="0.25">
      <c r="A114" s="4"/>
      <c r="B114" s="15"/>
      <c r="C114" s="4"/>
      <c r="D114" s="4"/>
      <c r="E114" s="4"/>
      <c r="F114" s="9"/>
      <c r="G114" s="22"/>
      <c r="H114" s="4"/>
      <c r="I114" s="4"/>
      <c r="J114" s="9"/>
      <c r="K114" s="9"/>
      <c r="L114" s="4"/>
      <c r="M114" s="4"/>
    </row>
    <row r="115" spans="1:13" x14ac:dyDescent="0.25">
      <c r="A115" s="4"/>
      <c r="C115" s="4"/>
      <c r="E115" s="4"/>
      <c r="F115" s="9"/>
      <c r="G115" s="9"/>
      <c r="H115" s="4"/>
      <c r="I115" s="4"/>
      <c r="J115" s="9"/>
      <c r="K115" s="9"/>
      <c r="L115" s="4"/>
      <c r="M115" s="4"/>
    </row>
    <row r="116" spans="1:13" x14ac:dyDescent="0.25">
      <c r="A116" s="4"/>
      <c r="B116" s="15"/>
      <c r="C116" s="4"/>
      <c r="E116" s="4"/>
      <c r="G116" s="22"/>
      <c r="H116" s="4"/>
      <c r="I116" s="4"/>
      <c r="J116" s="9"/>
      <c r="K116" s="9"/>
      <c r="L116" s="4"/>
      <c r="M116" s="4"/>
    </row>
    <row r="117" spans="1:13" x14ac:dyDescent="0.25">
      <c r="A117" s="4"/>
      <c r="G117" s="23"/>
      <c r="J117" s="9"/>
      <c r="K117" s="9"/>
      <c r="L117" s="4"/>
      <c r="M117" s="4"/>
    </row>
    <row r="118" spans="1:13" x14ac:dyDescent="0.25">
      <c r="A118" s="4"/>
      <c r="J118" s="9"/>
      <c r="K118" s="9"/>
      <c r="L118" s="4"/>
      <c r="M118" s="4"/>
    </row>
    <row r="119" spans="1:13" x14ac:dyDescent="0.25">
      <c r="A119" s="4"/>
      <c r="J119" s="9"/>
      <c r="K119" s="9"/>
      <c r="L119" s="4"/>
      <c r="M119" s="4"/>
    </row>
    <row r="120" spans="1:13" x14ac:dyDescent="0.25">
      <c r="A120" s="4"/>
      <c r="B120" s="30"/>
      <c r="G120" s="31"/>
      <c r="J120" s="9"/>
      <c r="K120" s="9"/>
      <c r="L120" s="4"/>
      <c r="M120" s="4"/>
    </row>
    <row r="121" spans="1:13" x14ac:dyDescent="0.25">
      <c r="A121" s="4"/>
      <c r="G121" s="23"/>
      <c r="J121" s="9"/>
      <c r="K121" s="9"/>
      <c r="L121" s="4"/>
      <c r="M121" s="4"/>
    </row>
    <row r="122" spans="1:13" x14ac:dyDescent="0.25">
      <c r="A122" s="4"/>
      <c r="J122" s="9"/>
      <c r="K122" s="9"/>
      <c r="L122" s="4"/>
      <c r="M122" s="4"/>
    </row>
    <row r="123" spans="1:13" x14ac:dyDescent="0.25">
      <c r="A123" s="4"/>
      <c r="B123" s="30"/>
      <c r="G123" s="31"/>
      <c r="J123" s="9"/>
      <c r="K123" s="9"/>
      <c r="L123" s="4"/>
      <c r="M123" s="4"/>
    </row>
    <row r="124" spans="1:13" x14ac:dyDescent="0.25">
      <c r="A124" s="4"/>
      <c r="J124" s="9"/>
      <c r="K124" s="9"/>
      <c r="L124" s="4"/>
      <c r="M124" s="4"/>
    </row>
    <row r="125" spans="1:13" x14ac:dyDescent="0.25">
      <c r="A125" s="4"/>
      <c r="B125" s="37"/>
      <c r="C125" s="4"/>
      <c r="D125" s="4"/>
      <c r="E125" s="4"/>
      <c r="F125" s="38"/>
      <c r="G125" s="9"/>
      <c r="H125" s="4"/>
      <c r="I125" s="4"/>
      <c r="J125" s="9"/>
      <c r="K125" s="9"/>
      <c r="L125" s="4"/>
      <c r="M125" s="4"/>
    </row>
    <row r="126" spans="1:13" x14ac:dyDescent="0.25">
      <c r="A126" s="4"/>
      <c r="B126" s="37"/>
      <c r="C126" s="4"/>
      <c r="D126" s="4"/>
      <c r="E126" s="4"/>
      <c r="F126" s="38"/>
      <c r="G126" s="3"/>
      <c r="H126" s="4"/>
      <c r="I126" s="4"/>
      <c r="J126" s="9"/>
      <c r="K126" s="9"/>
      <c r="L126" s="4"/>
      <c r="M126" s="4"/>
    </row>
    <row r="127" spans="1:13" x14ac:dyDescent="0.25">
      <c r="A127" s="4"/>
      <c r="B127" s="15"/>
      <c r="C127" s="4"/>
      <c r="D127" s="4"/>
      <c r="E127" s="4"/>
      <c r="F127" s="9"/>
      <c r="G127" s="3"/>
      <c r="H127" s="4"/>
      <c r="I127" s="4"/>
      <c r="J127" s="9"/>
      <c r="K127" s="9"/>
      <c r="L127" s="4"/>
      <c r="M127" s="4"/>
    </row>
    <row r="128" spans="1:13" x14ac:dyDescent="0.25">
      <c r="A128" s="4"/>
      <c r="B128" s="4"/>
      <c r="C128" s="4"/>
      <c r="D128" s="4"/>
      <c r="E128" s="4"/>
      <c r="F128" s="9"/>
      <c r="G128" s="9"/>
      <c r="H128" s="4"/>
      <c r="I128" s="4"/>
      <c r="J128" s="9"/>
      <c r="K128" s="9"/>
      <c r="L128" s="4"/>
      <c r="M128" s="4"/>
    </row>
    <row r="129" spans="1:13" x14ac:dyDescent="0.25">
      <c r="A129" s="4"/>
      <c r="B129" s="4"/>
      <c r="C129" s="4"/>
      <c r="D129" s="4"/>
      <c r="E129" s="4"/>
      <c r="F129" s="9"/>
      <c r="G129" s="9"/>
      <c r="H129" s="4"/>
      <c r="I129" s="4"/>
      <c r="J129" s="9"/>
      <c r="K129" s="9"/>
      <c r="L129" s="4"/>
      <c r="M129" s="4"/>
    </row>
    <row r="130" spans="1:1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4"/>
      <c r="B136" s="4"/>
      <c r="C136" s="4"/>
      <c r="D136" s="4"/>
      <c r="E136" s="4"/>
      <c r="F136" s="9"/>
      <c r="G136" s="9"/>
      <c r="H136" s="4"/>
      <c r="I136" s="4"/>
      <c r="J136" s="9"/>
      <c r="K136" s="9"/>
      <c r="L136" s="4"/>
      <c r="M136" s="4"/>
    </row>
    <row r="137" spans="1:13" x14ac:dyDescent="0.25">
      <c r="A137" s="4"/>
      <c r="B137" s="4"/>
      <c r="C137" s="4"/>
      <c r="D137" s="4"/>
      <c r="E137" s="4"/>
      <c r="F137" s="9"/>
      <c r="G137" s="9"/>
      <c r="H137" s="4"/>
      <c r="I137" s="4"/>
      <c r="J137" s="9"/>
      <c r="K137" s="9"/>
      <c r="L137" s="4"/>
      <c r="M137" s="4"/>
    </row>
    <row r="138" spans="1:13" x14ac:dyDescent="0.25">
      <c r="A138" s="4"/>
      <c r="B138" s="4"/>
      <c r="C138" s="4"/>
      <c r="D138" s="4"/>
      <c r="E138" s="4"/>
      <c r="F138" s="9"/>
      <c r="G138" s="9"/>
      <c r="H138" s="4"/>
      <c r="I138" s="4"/>
      <c r="J138" s="9"/>
      <c r="K138" s="9"/>
      <c r="L138" s="4"/>
      <c r="M138" s="4"/>
    </row>
    <row r="139" spans="1:13" x14ac:dyDescent="0.25">
      <c r="A139" s="4"/>
      <c r="B139" s="4"/>
      <c r="C139" s="4"/>
      <c r="D139" s="4"/>
      <c r="E139" s="4"/>
      <c r="F139" s="9"/>
      <c r="G139" s="9"/>
      <c r="H139" s="4"/>
      <c r="I139" s="4"/>
      <c r="J139" s="9"/>
      <c r="K139" s="9"/>
      <c r="L139" s="4"/>
      <c r="M139" s="4"/>
    </row>
    <row r="140" spans="1:13" x14ac:dyDescent="0.25">
      <c r="A140" s="4"/>
      <c r="B140" s="4"/>
      <c r="C140" s="4"/>
      <c r="D140" s="4"/>
      <c r="E140" s="4"/>
      <c r="F140" s="9"/>
      <c r="G140" s="9"/>
      <c r="H140" s="4"/>
      <c r="I140" s="4"/>
      <c r="J140" s="9"/>
      <c r="K140" s="9"/>
      <c r="L140" s="4"/>
      <c r="M140" s="4"/>
    </row>
    <row r="141" spans="1:13" x14ac:dyDescent="0.25">
      <c r="A141" s="4"/>
      <c r="B141" s="4"/>
      <c r="C141" s="4"/>
      <c r="D141" s="4"/>
      <c r="E141" s="4"/>
      <c r="F141" s="9"/>
      <c r="G141" s="9"/>
      <c r="H141" s="4"/>
      <c r="I141" s="4"/>
      <c r="J141" s="9"/>
      <c r="K141" s="9"/>
      <c r="L141" s="4"/>
      <c r="M141" s="4"/>
    </row>
    <row r="142" spans="1:13" x14ac:dyDescent="0.25">
      <c r="A142" s="4"/>
      <c r="B142" s="4"/>
      <c r="C142" s="4"/>
      <c r="D142" s="4"/>
      <c r="E142" s="4"/>
      <c r="F142" s="9"/>
      <c r="G142" s="9"/>
      <c r="H142" s="4"/>
      <c r="I142" s="4"/>
      <c r="J142" s="9"/>
      <c r="K142" s="9"/>
      <c r="L142" s="4"/>
      <c r="M142" s="4"/>
    </row>
    <row r="143" spans="1:13" x14ac:dyDescent="0.25">
      <c r="A143" s="4"/>
      <c r="B143" s="4"/>
      <c r="C143" s="4"/>
      <c r="D143" s="4"/>
      <c r="E143" s="4"/>
      <c r="F143" s="9"/>
      <c r="G143" s="9"/>
      <c r="H143" s="4"/>
      <c r="I143" s="4"/>
      <c r="J143" s="9"/>
      <c r="K143" s="9"/>
      <c r="L143" s="4"/>
      <c r="M143" s="4"/>
    </row>
    <row r="144" spans="1:13" x14ac:dyDescent="0.25">
      <c r="A144" s="4"/>
      <c r="B144" s="4"/>
      <c r="C144" s="4"/>
      <c r="D144" s="4"/>
      <c r="E144" s="4"/>
      <c r="F144" s="9"/>
      <c r="G144" s="9"/>
      <c r="H144" s="4"/>
      <c r="I144" s="4"/>
      <c r="J144" s="9"/>
      <c r="K144" s="9"/>
      <c r="L144" s="4"/>
      <c r="M144" s="4"/>
    </row>
    <row r="145" spans="1:13" x14ac:dyDescent="0.25">
      <c r="A145" s="4"/>
      <c r="B145" s="4"/>
      <c r="C145" s="4"/>
      <c r="D145" s="4"/>
      <c r="E145" s="4"/>
      <c r="F145" s="9"/>
      <c r="G145" s="9"/>
      <c r="H145" s="4"/>
      <c r="I145" s="4"/>
      <c r="J145" s="9"/>
      <c r="K145" s="9"/>
      <c r="L145" s="4"/>
      <c r="M145" s="4"/>
    </row>
    <row r="146" spans="1:13" x14ac:dyDescent="0.25">
      <c r="A146" s="4"/>
      <c r="B146" s="4"/>
      <c r="C146" s="4"/>
      <c r="D146" s="4"/>
      <c r="E146" s="4"/>
      <c r="F146" s="9"/>
      <c r="G146" s="9"/>
      <c r="H146" s="4"/>
      <c r="I146" s="4"/>
      <c r="J146" s="9"/>
      <c r="K146" s="9"/>
      <c r="L146" s="4"/>
      <c r="M146" s="4"/>
    </row>
    <row r="147" spans="1:13" x14ac:dyDescent="0.25">
      <c r="A147" s="4"/>
      <c r="B147" s="4"/>
      <c r="C147" s="4"/>
      <c r="D147" s="4"/>
      <c r="E147" s="4"/>
      <c r="F147" s="9"/>
      <c r="G147" s="9"/>
      <c r="H147" s="4"/>
      <c r="I147" s="4"/>
      <c r="J147" s="9"/>
      <c r="K147" s="9"/>
      <c r="L147" s="4"/>
      <c r="M147" s="4"/>
    </row>
    <row r="148" spans="1:13" x14ac:dyDescent="0.25">
      <c r="A148" s="4"/>
      <c r="B148" s="4"/>
      <c r="C148" s="4"/>
      <c r="D148" s="4"/>
      <c r="E148" s="4"/>
      <c r="F148" s="9"/>
      <c r="G148" s="9"/>
      <c r="H148" s="4"/>
      <c r="I148" s="4"/>
      <c r="J148" s="9"/>
      <c r="K148" s="9"/>
      <c r="L148" s="4"/>
      <c r="M148" s="4"/>
    </row>
    <row r="149" spans="1:13" x14ac:dyDescent="0.25">
      <c r="A149" s="4"/>
      <c r="B149" s="4"/>
      <c r="C149" s="4"/>
      <c r="D149" s="4"/>
      <c r="E149" s="4"/>
      <c r="F149" s="9"/>
      <c r="G149" s="9"/>
      <c r="H149" s="4"/>
      <c r="I149" s="4"/>
      <c r="J149" s="9"/>
      <c r="K149" s="9"/>
      <c r="L149" s="4"/>
      <c r="M149" s="4"/>
    </row>
    <row r="150" spans="1:13" x14ac:dyDescent="0.25">
      <c r="A150" s="4"/>
      <c r="B150" s="4"/>
      <c r="C150" s="4"/>
      <c r="D150" s="4"/>
      <c r="E150" s="4"/>
      <c r="F150" s="9"/>
      <c r="G150" s="9"/>
      <c r="H150" s="4"/>
      <c r="I150" s="4"/>
      <c r="J150" s="9"/>
      <c r="K150" s="9"/>
      <c r="L150" s="4"/>
      <c r="M150" s="4"/>
    </row>
    <row r="151" spans="1:13" x14ac:dyDescent="0.25">
      <c r="A151" s="4"/>
      <c r="B151" s="4"/>
      <c r="C151" s="4"/>
      <c r="D151" s="4"/>
      <c r="E151" s="4"/>
      <c r="F151" s="9"/>
      <c r="G151" s="9"/>
      <c r="H151" s="4"/>
      <c r="I151" s="4"/>
      <c r="J151" s="9"/>
      <c r="K151" s="9"/>
      <c r="L151" s="4"/>
      <c r="M151" s="4"/>
    </row>
    <row r="152" spans="1:13" x14ac:dyDescent="0.25">
      <c r="A152" s="15"/>
      <c r="B152" s="4"/>
      <c r="C152" s="4"/>
      <c r="D152" s="4"/>
      <c r="E152" s="4"/>
      <c r="F152" s="9"/>
      <c r="G152" s="9"/>
      <c r="H152" s="4"/>
      <c r="I152" s="4"/>
      <c r="J152" s="9"/>
      <c r="K152" s="9"/>
      <c r="L152" s="4"/>
      <c r="M152" s="4"/>
    </row>
    <row r="153" spans="1:13" x14ac:dyDescent="0.25">
      <c r="A153" s="4"/>
      <c r="B153" s="4"/>
      <c r="C153" s="4"/>
      <c r="D153" s="4"/>
      <c r="E153" s="4"/>
      <c r="F153" s="9"/>
      <c r="G153" s="9"/>
      <c r="H153" s="4"/>
      <c r="I153" s="4"/>
      <c r="J153" s="9"/>
      <c r="K153" s="9"/>
      <c r="L153" s="4"/>
      <c r="M153" s="4"/>
    </row>
    <row r="154" spans="1:13" ht="15" customHeight="1" x14ac:dyDescent="0.25">
      <c r="A154" s="83"/>
      <c r="B154" s="83"/>
      <c r="C154" s="83"/>
      <c r="D154" s="83"/>
      <c r="E154" s="83"/>
      <c r="F154" s="84"/>
      <c r="G154" s="84"/>
      <c r="H154" s="85"/>
      <c r="I154" s="85"/>
      <c r="J154" s="9"/>
      <c r="K154" s="9"/>
      <c r="L154" s="4"/>
      <c r="M154" s="4"/>
    </row>
    <row r="155" spans="1:13" x14ac:dyDescent="0.25">
      <c r="A155" s="83"/>
      <c r="B155" s="83"/>
      <c r="C155" s="83"/>
      <c r="D155" s="83"/>
      <c r="E155" s="83"/>
      <c r="F155" s="84"/>
      <c r="G155" s="84"/>
      <c r="H155" s="85"/>
      <c r="I155" s="85"/>
      <c r="J155" s="9"/>
      <c r="K155" s="9"/>
      <c r="L155" s="4"/>
      <c r="M155" s="4"/>
    </row>
    <row r="156" spans="1:13" x14ac:dyDescent="0.25">
      <c r="A156" s="86"/>
      <c r="B156" s="86"/>
      <c r="C156" s="86"/>
      <c r="D156" s="87"/>
      <c r="E156" s="87"/>
      <c r="F156" s="88"/>
      <c r="G156" s="88"/>
      <c r="H156" s="87"/>
      <c r="I156" s="87"/>
      <c r="J156" s="9"/>
      <c r="K156" s="9"/>
      <c r="L156" s="4"/>
      <c r="M156" s="4"/>
    </row>
    <row r="157" spans="1:13" x14ac:dyDescent="0.25">
      <c r="A157" s="89"/>
      <c r="B157" s="89"/>
      <c r="C157" s="89"/>
      <c r="D157" s="87"/>
      <c r="E157" s="87"/>
      <c r="F157" s="88"/>
      <c r="G157" s="88"/>
      <c r="H157" s="87"/>
      <c r="I157" s="87"/>
      <c r="J157" s="9"/>
      <c r="K157" s="9"/>
      <c r="L157" s="4"/>
      <c r="M157" s="4"/>
    </row>
    <row r="158" spans="1:13" x14ac:dyDescent="0.25">
      <c r="A158" s="86"/>
      <c r="B158" s="86"/>
      <c r="C158" s="86"/>
      <c r="D158" s="87"/>
      <c r="E158" s="87"/>
      <c r="F158" s="88"/>
      <c r="G158" s="88"/>
      <c r="H158" s="87"/>
      <c r="I158" s="87"/>
      <c r="J158" s="9"/>
      <c r="K158" s="9"/>
      <c r="L158" s="4"/>
      <c r="M158" s="4"/>
    </row>
    <row r="159" spans="1:13" x14ac:dyDescent="0.25">
      <c r="A159" s="86"/>
      <c r="B159" s="86"/>
      <c r="C159" s="86"/>
      <c r="D159" s="87"/>
      <c r="E159" s="87"/>
      <c r="F159" s="88"/>
      <c r="G159" s="88"/>
      <c r="H159" s="87"/>
      <c r="I159" s="87"/>
      <c r="J159" s="9"/>
      <c r="K159" s="9"/>
      <c r="L159" s="4"/>
      <c r="M159" s="4"/>
    </row>
    <row r="160" spans="1:13" x14ac:dyDescent="0.25">
      <c r="A160" s="86"/>
      <c r="B160" s="86"/>
      <c r="C160" s="86"/>
      <c r="D160" s="87"/>
      <c r="E160" s="87"/>
      <c r="F160" s="88"/>
      <c r="G160" s="88"/>
      <c r="H160" s="87"/>
      <c r="I160" s="87"/>
      <c r="J160" s="9"/>
      <c r="K160" s="9"/>
      <c r="L160" s="4"/>
      <c r="M160" s="4"/>
    </row>
    <row r="161" spans="1:13" x14ac:dyDescent="0.25">
      <c r="A161" s="4"/>
      <c r="B161" s="4"/>
      <c r="C161" s="4"/>
      <c r="D161" s="4"/>
      <c r="E161" s="4"/>
      <c r="F161" s="9"/>
      <c r="G161" s="9"/>
      <c r="H161" s="4"/>
      <c r="I161" s="4"/>
      <c r="J161" s="9"/>
      <c r="K161" s="9"/>
      <c r="L161" s="4"/>
      <c r="M161" s="4"/>
    </row>
    <row r="162" spans="1:13" x14ac:dyDescent="0.25">
      <c r="A162" s="4"/>
      <c r="B162" s="4"/>
      <c r="C162" s="4"/>
      <c r="D162" s="4"/>
      <c r="E162" s="4"/>
      <c r="F162" s="9"/>
      <c r="G162" s="9"/>
      <c r="H162" s="4"/>
      <c r="I162" s="4"/>
      <c r="J162" s="9"/>
      <c r="K162" s="9"/>
      <c r="L162" s="4"/>
      <c r="M162" s="4"/>
    </row>
    <row r="163" spans="1:13" x14ac:dyDescent="0.25">
      <c r="A163" s="4"/>
      <c r="B163" s="4"/>
      <c r="C163" s="4"/>
      <c r="D163" s="4"/>
      <c r="E163" s="4"/>
      <c r="F163" s="9"/>
      <c r="G163" s="9"/>
      <c r="H163" s="4"/>
      <c r="I163" s="4"/>
      <c r="J163" s="9"/>
      <c r="K163" s="9"/>
      <c r="L163" s="4"/>
      <c r="M163" s="4"/>
    </row>
    <row r="164" spans="1:13" x14ac:dyDescent="0.25">
      <c r="A164" s="4"/>
      <c r="B164" s="4"/>
      <c r="C164" s="4"/>
      <c r="D164" s="4"/>
      <c r="E164" s="4"/>
      <c r="F164" s="9"/>
      <c r="G164" s="9"/>
      <c r="H164" s="4"/>
      <c r="I164" s="4"/>
      <c r="J164" s="9"/>
      <c r="K164" s="9"/>
      <c r="L164" s="4"/>
      <c r="M164" s="4"/>
    </row>
    <row r="165" spans="1:13" x14ac:dyDescent="0.25">
      <c r="A165" s="4"/>
      <c r="B165" s="4"/>
      <c r="C165" s="4"/>
      <c r="D165" s="4"/>
      <c r="E165" s="4"/>
      <c r="F165" s="9"/>
      <c r="G165" s="9"/>
      <c r="H165" s="4"/>
      <c r="I165" s="4"/>
      <c r="J165" s="9"/>
      <c r="K165" s="9"/>
      <c r="L165" s="4"/>
      <c r="M165" s="4"/>
    </row>
    <row r="166" spans="1:13" x14ac:dyDescent="0.25">
      <c r="A166" s="4"/>
      <c r="B166" s="4"/>
      <c r="C166" s="4"/>
      <c r="D166" s="4"/>
      <c r="E166" s="4"/>
      <c r="F166" s="9"/>
      <c r="G166" s="9"/>
      <c r="H166" s="4"/>
      <c r="I166" s="4"/>
      <c r="J166" s="9"/>
      <c r="K166" s="9"/>
      <c r="L166" s="4"/>
      <c r="M166" s="4"/>
    </row>
    <row r="167" spans="1:13" x14ac:dyDescent="0.25">
      <c r="A167" s="4"/>
      <c r="B167" s="4"/>
      <c r="C167" s="4"/>
      <c r="D167" s="4"/>
      <c r="E167" s="4"/>
      <c r="F167" s="9"/>
      <c r="G167" s="9"/>
      <c r="H167" s="4"/>
      <c r="I167" s="4"/>
      <c r="J167" s="9"/>
      <c r="K167" s="9"/>
      <c r="L167" s="4"/>
      <c r="M167" s="4"/>
    </row>
    <row r="168" spans="1:13" x14ac:dyDescent="0.25">
      <c r="A168" s="4"/>
      <c r="B168" s="4"/>
      <c r="C168" s="4"/>
      <c r="D168" s="4"/>
      <c r="E168" s="4"/>
      <c r="F168" s="9"/>
      <c r="G168" s="9"/>
      <c r="H168" s="4"/>
      <c r="I168" s="4"/>
      <c r="J168" s="9"/>
      <c r="K168" s="9"/>
      <c r="L168" s="4"/>
      <c r="M168" s="4"/>
    </row>
  </sheetData>
  <mergeCells count="62">
    <mergeCell ref="B8:C8"/>
    <mergeCell ref="D1:J1"/>
    <mergeCell ref="Q1:T1"/>
    <mergeCell ref="F2:I2"/>
    <mergeCell ref="B3:C4"/>
    <mergeCell ref="D3:E3"/>
    <mergeCell ref="F3:F4"/>
    <mergeCell ref="G3:G4"/>
    <mergeCell ref="H3:I3"/>
    <mergeCell ref="J3:J4"/>
    <mergeCell ref="K3:K4"/>
    <mergeCell ref="L3:L4"/>
    <mergeCell ref="M3:M4"/>
    <mergeCell ref="B5:C5"/>
    <mergeCell ref="B6:C6"/>
    <mergeCell ref="B7:C7"/>
    <mergeCell ref="B20:E20"/>
    <mergeCell ref="B9:C9"/>
    <mergeCell ref="B10:C10"/>
    <mergeCell ref="B11:C11"/>
    <mergeCell ref="B12:E12"/>
    <mergeCell ref="B13:C13"/>
    <mergeCell ref="B14:C14"/>
    <mergeCell ref="B15:C15"/>
    <mergeCell ref="B16:C16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E28"/>
    <mergeCell ref="B29:C29"/>
    <mergeCell ref="B30:C30"/>
    <mergeCell ref="B31:C31"/>
    <mergeCell ref="B44:E44"/>
    <mergeCell ref="B33:C33"/>
    <mergeCell ref="B34:C34"/>
    <mergeCell ref="B35:C35"/>
    <mergeCell ref="B36:E36"/>
    <mergeCell ref="B37:C37"/>
    <mergeCell ref="B38:C38"/>
    <mergeCell ref="B39:C39"/>
    <mergeCell ref="B40:C40"/>
    <mergeCell ref="B41:C41"/>
    <mergeCell ref="B42:C42"/>
    <mergeCell ref="B43:C43"/>
    <mergeCell ref="B51:C51"/>
    <mergeCell ref="B52:E52"/>
    <mergeCell ref="F55:I55"/>
    <mergeCell ref="F109:I109"/>
    <mergeCell ref="B45:C45"/>
    <mergeCell ref="B46:C46"/>
    <mergeCell ref="B47:C47"/>
    <mergeCell ref="B48:C48"/>
    <mergeCell ref="B49:C49"/>
    <mergeCell ref="B50:C50"/>
  </mergeCells>
  <dataValidations count="1">
    <dataValidation type="list" allowBlank="1" showInputMessage="1" showErrorMessage="1" sqref="F2:I2">
      <mc:AlternateContent xmlns:x12ac="http://schemas.microsoft.com/office/spreadsheetml/2011/1/ac" xmlns:mc="http://schemas.openxmlformats.org/markup-compatibility/2006">
        <mc:Choice Requires="x12ac">
          <x12ac:list>"Janvier+$T$10""",Février</x12ac:list>
        </mc:Choice>
        <mc:Fallback>
          <formula1>"Janvier+$T$10"",Février"</formula1>
        </mc:Fallback>
      </mc:AlternateContent>
    </dataValidation>
  </dataValidations>
  <pageMargins left="0.9055118110236221" right="0.59055118110236227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Drop Down 6">
              <controlPr defaultSize="0" autoLine="0" autoPict="0" macro="[0]!Masquer">
                <anchor moveWithCells="1">
                  <from>
                    <xdr:col>5</xdr:col>
                    <xdr:colOff>247650</xdr:colOff>
                    <xdr:row>0</xdr:row>
                    <xdr:rowOff>171450</xdr:rowOff>
                  </from>
                  <to>
                    <xdr:col>8</xdr:col>
                    <xdr:colOff>200025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 (2)</vt:lpstr>
      <vt:lpstr>'Exemple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M</dc:creator>
  <cp:lastModifiedBy>gmb</cp:lastModifiedBy>
  <cp:lastPrinted>2015-10-12T17:19:47Z</cp:lastPrinted>
  <dcterms:created xsi:type="dcterms:W3CDTF">2015-10-12T15:48:44Z</dcterms:created>
  <dcterms:modified xsi:type="dcterms:W3CDTF">2015-10-12T19:10:48Z</dcterms:modified>
</cp:coreProperties>
</file>