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85" windowHeight="6810" tabRatio="900" activeTab="7"/>
  </bookViews>
  <sheets>
    <sheet name="      Liste Produit      " sheetId="31" r:id="rId1"/>
    <sheet name="--- --- --- ---" sheetId="38" r:id="rId2"/>
    <sheet name="      Entrée      " sheetId="4" r:id="rId3"/>
    <sheet name="      Sortie      " sheetId="32" r:id="rId4"/>
    <sheet name="     BL      " sheetId="41" r:id="rId5"/>
    <sheet name="--------------" sheetId="37" r:id="rId6"/>
    <sheet name="     Devis     " sheetId="34" r:id="rId7"/>
    <sheet name="Feuille Devis" sheetId="42" r:id="rId8"/>
  </sheets>
  <definedNames>
    <definedName name="_xlnm._FilterDatabase" localSheetId="2" hidden="1">'      Entrée      '!$A$1:$O$209</definedName>
    <definedName name="_xlnm._FilterDatabase" localSheetId="0" hidden="1">'      Liste Produit      '!$A$1:$K$210</definedName>
    <definedName name="_xlnm._FilterDatabase" localSheetId="3" hidden="1">'      Sortie      '!$A$1:$AB$5</definedName>
    <definedName name="_xlnm._FilterDatabase" localSheetId="6" hidden="1">'     Devis     '!$A$1:$T$5</definedName>
    <definedName name="_xlnm.Print_Titles" localSheetId="4">'     BL      '!$1:$4</definedName>
    <definedName name="_xlnm.Print_Titles" localSheetId="7">'Feuille Devis'!$1:$4</definedName>
    <definedName name="VarEclairage">1</definedName>
    <definedName name="Z_E257DC94_F2AB_4F3D_86F8_CB6DD75575B7_.wvu.FilterData" localSheetId="2" hidden="1">'      Entrée      '!$A$1:$O$209</definedName>
    <definedName name="Z_E257DC94_F2AB_4F3D_86F8_CB6DD75575B7_.wvu.FilterData" localSheetId="3" hidden="1">'      Sortie      '!$A$1:$AB$5</definedName>
    <definedName name="Z_E257DC94_F2AB_4F3D_86F8_CB6DD75575B7_.wvu.FilterData" localSheetId="6" hidden="1">'     Devis     '!$A$1:$T$5</definedName>
    <definedName name="_xlnm.Print_Area" localSheetId="4">'     BL      '!$A$1:$F$50</definedName>
  </definedNames>
  <calcPr calcId="181029"/>
  <customWorkbookViews>
    <customWorkbookView name="Coframed - Affichage personnalisé" guid="{E257DC94-F2AB-4F3D-86F8-CB6DD75575B7}" mergeInterval="0" personalView="1" maximized="1" xWindow="1" yWindow="1" windowWidth="1440" windowHeight="670" tabRatio="956" activeSheetId="12" showComments="commIndAndComment"/>
  </customWorkbookViews>
</workbook>
</file>

<file path=xl/calcChain.xml><?xml version="1.0" encoding="utf-8"?>
<calcChain xmlns="http://schemas.openxmlformats.org/spreadsheetml/2006/main">
  <c r="F20" i="42" l="1"/>
  <c r="F22" i="41" l="1"/>
  <c r="F21" i="41"/>
  <c r="F20" i="41"/>
  <c r="F36" i="41"/>
  <c r="F38" i="41" s="1"/>
  <c r="C36" i="41"/>
  <c r="C36" i="42" l="1"/>
  <c r="F2" i="34" l="1"/>
  <c r="F3" i="34"/>
  <c r="F4" i="34"/>
  <c r="F5" i="34"/>
  <c r="G2" i="32"/>
  <c r="J2" i="34" l="1"/>
  <c r="J3" i="34"/>
  <c r="J4" i="34"/>
  <c r="J5" i="34"/>
  <c r="F36" i="42"/>
  <c r="F38" i="42" s="1"/>
  <c r="AB2" i="32" l="1"/>
  <c r="AB3" i="32"/>
  <c r="AB4" i="32"/>
  <c r="AB5" i="32"/>
  <c r="E5" i="32" l="1"/>
  <c r="F5" i="32"/>
  <c r="G5" i="32"/>
  <c r="J5" i="32"/>
  <c r="J2" i="32" l="1"/>
  <c r="J3" i="32"/>
  <c r="J4" i="32"/>
  <c r="G3" i="32" l="1"/>
  <c r="G4" i="32"/>
  <c r="D5" i="34" l="1"/>
  <c r="E5" i="34"/>
  <c r="E4" i="34"/>
  <c r="D4" i="34"/>
  <c r="E3" i="34"/>
  <c r="D3" i="34"/>
  <c r="E2" i="34"/>
  <c r="D2" i="34"/>
  <c r="G210" i="31" l="1"/>
  <c r="G209" i="31"/>
  <c r="G8" i="31" l="1"/>
  <c r="G9" i="31"/>
  <c r="G10" i="31"/>
  <c r="G11" i="31"/>
  <c r="G12" i="31"/>
  <c r="G13" i="31"/>
  <c r="G14" i="31"/>
  <c r="G15" i="31"/>
  <c r="G16" i="31"/>
  <c r="G17" i="31"/>
  <c r="G18" i="31"/>
  <c r="G19" i="31"/>
  <c r="G20" i="31"/>
  <c r="G21" i="31"/>
  <c r="G22" i="31"/>
  <c r="G23" i="31"/>
  <c r="G24" i="31"/>
  <c r="G25" i="31"/>
  <c r="G26" i="31"/>
  <c r="G27" i="31"/>
  <c r="G28" i="31"/>
  <c r="G29" i="31"/>
  <c r="G30" i="31"/>
  <c r="G31" i="31"/>
  <c r="G32" i="31"/>
  <c r="G33" i="31"/>
  <c r="G34" i="31"/>
  <c r="G35" i="31"/>
  <c r="G36" i="31"/>
  <c r="G37" i="31"/>
  <c r="G38" i="31"/>
  <c r="G39" i="31"/>
  <c r="G40" i="31"/>
  <c r="G41" i="31"/>
  <c r="G42" i="31"/>
  <c r="G43" i="31"/>
  <c r="G44" i="31"/>
  <c r="G45" i="31"/>
  <c r="G46" i="31"/>
  <c r="G47" i="31"/>
  <c r="G48" i="31"/>
  <c r="G49" i="31"/>
  <c r="G50" i="31"/>
  <c r="G51" i="31"/>
  <c r="G52" i="31"/>
  <c r="G53" i="31"/>
  <c r="G54" i="31"/>
  <c r="G55" i="31"/>
  <c r="G56" i="31"/>
  <c r="G57" i="31"/>
  <c r="G58" i="31"/>
  <c r="G59" i="31"/>
  <c r="G60" i="31"/>
  <c r="G61" i="31"/>
  <c r="G62" i="31"/>
  <c r="G63" i="31"/>
  <c r="G64" i="31"/>
  <c r="G65" i="31"/>
  <c r="G66" i="31"/>
  <c r="G67" i="31"/>
  <c r="G68" i="31"/>
  <c r="G69" i="31"/>
  <c r="G70" i="31"/>
  <c r="G71" i="31"/>
  <c r="G72" i="31"/>
  <c r="G73" i="31"/>
  <c r="G74" i="31"/>
  <c r="G75" i="31"/>
  <c r="G76" i="31"/>
  <c r="G77" i="31"/>
  <c r="G78" i="31"/>
  <c r="G79" i="31"/>
  <c r="G80" i="31"/>
  <c r="G81" i="31"/>
  <c r="G82" i="31"/>
  <c r="G83" i="31"/>
  <c r="G84" i="31"/>
  <c r="G85" i="31"/>
  <c r="G86" i="31"/>
  <c r="G87" i="31"/>
  <c r="G88" i="31"/>
  <c r="G89" i="31"/>
  <c r="G90" i="31"/>
  <c r="G91" i="31"/>
  <c r="G92" i="31"/>
  <c r="G93" i="31"/>
  <c r="G94" i="31"/>
  <c r="G95" i="31"/>
  <c r="G96" i="31"/>
  <c r="G97" i="31"/>
  <c r="G98" i="31"/>
  <c r="G99" i="31"/>
  <c r="G100" i="31"/>
  <c r="G101" i="31"/>
  <c r="G102" i="31"/>
  <c r="G103" i="31"/>
  <c r="G104" i="31"/>
  <c r="G105" i="31"/>
  <c r="G106" i="31"/>
  <c r="G107" i="31"/>
  <c r="G108" i="31"/>
  <c r="G109" i="31"/>
  <c r="G110" i="31"/>
  <c r="G111" i="31"/>
  <c r="G112" i="31"/>
  <c r="G113" i="31"/>
  <c r="G114" i="31"/>
  <c r="G115" i="31"/>
  <c r="G116" i="31"/>
  <c r="G117" i="31"/>
  <c r="G118" i="31"/>
  <c r="G119" i="31"/>
  <c r="G120" i="31"/>
  <c r="G121" i="31"/>
  <c r="G122" i="31"/>
  <c r="G123" i="31"/>
  <c r="G124" i="31"/>
  <c r="G125" i="31"/>
  <c r="G126" i="31"/>
  <c r="G127" i="31"/>
  <c r="G128" i="31"/>
  <c r="G129" i="31"/>
  <c r="G130" i="31"/>
  <c r="G131" i="31"/>
  <c r="G132" i="31"/>
  <c r="G133" i="31"/>
  <c r="G134" i="31"/>
  <c r="G135" i="31"/>
  <c r="G136" i="31"/>
  <c r="G137" i="31"/>
  <c r="G138" i="31"/>
  <c r="G139" i="31"/>
  <c r="G140" i="31"/>
  <c r="G141" i="31"/>
  <c r="G142" i="31"/>
  <c r="G143" i="31"/>
  <c r="G144" i="31"/>
  <c r="G145" i="31"/>
  <c r="G146" i="31"/>
  <c r="G147" i="31"/>
  <c r="G148" i="31"/>
  <c r="G149" i="31"/>
  <c r="G150" i="31"/>
  <c r="G151" i="31"/>
  <c r="G152" i="31"/>
  <c r="G153" i="31"/>
  <c r="G154" i="31"/>
  <c r="G155" i="31"/>
  <c r="G156" i="31"/>
  <c r="G157" i="31"/>
  <c r="G158" i="31"/>
  <c r="G159" i="31"/>
  <c r="G160" i="31"/>
  <c r="G161" i="31"/>
  <c r="G162" i="31"/>
  <c r="G163" i="31"/>
  <c r="G164" i="31"/>
  <c r="G165" i="31"/>
  <c r="G166" i="31"/>
  <c r="G167" i="31"/>
  <c r="G168" i="31"/>
  <c r="G169" i="31"/>
  <c r="G170" i="31"/>
  <c r="G171" i="31"/>
  <c r="G172" i="31"/>
  <c r="G173" i="31"/>
  <c r="G174" i="31"/>
  <c r="G175" i="31"/>
  <c r="G176" i="31"/>
  <c r="G177" i="31"/>
  <c r="G178" i="31"/>
  <c r="G179" i="31"/>
  <c r="G180" i="31"/>
  <c r="G181" i="31"/>
  <c r="G182" i="31"/>
  <c r="G183" i="31"/>
  <c r="G184" i="31"/>
  <c r="G185" i="31"/>
  <c r="G186" i="31"/>
  <c r="G187" i="31"/>
  <c r="G188" i="31"/>
  <c r="G189" i="31"/>
  <c r="G190" i="31"/>
  <c r="G191" i="31"/>
  <c r="G192" i="31"/>
  <c r="G193" i="31"/>
  <c r="G194" i="31"/>
  <c r="G195" i="31"/>
  <c r="G196" i="31"/>
  <c r="G197" i="31"/>
  <c r="G198" i="31"/>
  <c r="G199" i="31"/>
  <c r="G200" i="31"/>
  <c r="G201" i="31"/>
  <c r="G202" i="31"/>
  <c r="G203" i="31"/>
  <c r="G204" i="31"/>
  <c r="G205" i="31"/>
  <c r="G206" i="31"/>
  <c r="G207" i="31"/>
  <c r="G208" i="31"/>
  <c r="E4" i="32" l="1"/>
  <c r="F4" i="32"/>
  <c r="E3" i="32"/>
  <c r="F3" i="32"/>
  <c r="F2" i="32" l="1"/>
  <c r="E2" i="32"/>
  <c r="G2" i="31" l="1"/>
  <c r="G5" i="31" l="1"/>
  <c r="G6" i="31"/>
  <c r="G3" i="31"/>
  <c r="G4" i="31"/>
  <c r="G7" i="31"/>
</calcChain>
</file>

<file path=xl/sharedStrings.xml><?xml version="1.0" encoding="utf-8"?>
<sst xmlns="http://schemas.openxmlformats.org/spreadsheetml/2006/main" count="1116" uniqueCount="468">
  <si>
    <t>Fournisseurs</t>
  </si>
  <si>
    <t>Date</t>
  </si>
  <si>
    <t>N° Cde</t>
  </si>
  <si>
    <t>SAP code</t>
    <phoneticPr fontId="0" type="noConversion"/>
  </si>
  <si>
    <t>Description</t>
    <phoneticPr fontId="0" type="noConversion"/>
  </si>
  <si>
    <t>Famille</t>
  </si>
  <si>
    <t>Designation</t>
  </si>
  <si>
    <t>SAP Code</t>
  </si>
  <si>
    <t>Specification</t>
  </si>
  <si>
    <t>Qté reçu</t>
  </si>
  <si>
    <t>Qté Sortie</t>
  </si>
  <si>
    <t>Client</t>
  </si>
  <si>
    <t>N° Tracking</t>
  </si>
  <si>
    <t>ceramic heater band</t>
  </si>
  <si>
    <t>AC220V_1200W_D220X45_leads:300</t>
  </si>
  <si>
    <t>AC220V_1500W_D230X50_leads:300</t>
  </si>
  <si>
    <t>copper heater band</t>
  </si>
  <si>
    <t>AC230V_300W_D56X45_leads:500</t>
  </si>
  <si>
    <t>AC220V_380W_D64X50_leads:4500</t>
  </si>
  <si>
    <t>AC220V_2800W_D390X60_leads:4500</t>
  </si>
  <si>
    <t>AC220V_1680W_D470X50</t>
  </si>
  <si>
    <t>Adresse</t>
  </si>
  <si>
    <t>Ceramic</t>
  </si>
  <si>
    <t>Copper</t>
  </si>
  <si>
    <t>Quantité en stock</t>
  </si>
  <si>
    <t>Date de la Demande</t>
  </si>
  <si>
    <t>Transporteur</t>
  </si>
  <si>
    <t>Date de livraison</t>
  </si>
  <si>
    <t>Prix d'achat</t>
  </si>
  <si>
    <t>Qté Commander</t>
  </si>
  <si>
    <t>BL</t>
  </si>
  <si>
    <t>Prix</t>
  </si>
  <si>
    <t>Status</t>
  </si>
  <si>
    <t>Prix Agent</t>
  </si>
  <si>
    <t>Prix Client</t>
  </si>
  <si>
    <t>Agent</t>
  </si>
  <si>
    <t>Thermocouple</t>
  </si>
  <si>
    <t>thermocouple(needle type)</t>
  </si>
  <si>
    <t>120mm/7mm-2m D2.5 K</t>
  </si>
  <si>
    <t>120mm/7mm-2.5m D2.5 K</t>
  </si>
  <si>
    <t>120mm/7mm-3.5m D2.5 K</t>
  </si>
  <si>
    <t>thermocouple</t>
  </si>
  <si>
    <t>ED-B 1m(A107-K1M-U)</t>
  </si>
  <si>
    <t>ED-B 2m(A107-K2M-U)</t>
  </si>
  <si>
    <t>ED-B 3m(A107-K3M-U)</t>
  </si>
  <si>
    <t>ED-B 4m(A107-K4M-U)</t>
  </si>
  <si>
    <t>ED-B 5m(A107-K5M-U)</t>
  </si>
  <si>
    <t>ED-B 6.5m(A107-K6.5M-U)</t>
  </si>
  <si>
    <t>ED-B 7.5m</t>
  </si>
  <si>
    <t>120mm/7mm-4m D2.5 K</t>
  </si>
  <si>
    <t>120mm/7mm-5m D2.5 K</t>
  </si>
  <si>
    <t>120mm/7mm-7.5m Ф2.5 K</t>
  </si>
  <si>
    <t>AC220V_1790W_D230X70_leads:3000</t>
  </si>
  <si>
    <t>AC220V_3930W_D470X70</t>
  </si>
  <si>
    <t>AC220V_2200W_D230X75_leads:3000</t>
  </si>
  <si>
    <t>AC220V_1750W_D220X70_leads:3000</t>
  </si>
  <si>
    <t>AC220V_1920W_D230X75_leads:4000</t>
  </si>
  <si>
    <t>Lubrication</t>
  </si>
  <si>
    <t>lubrication pump</t>
  </si>
  <si>
    <t>4L_1bar_220V/50Hz_100-200cc/min</t>
  </si>
  <si>
    <t>2L_1bar_220V/50Hz_110cc/min</t>
  </si>
  <si>
    <t>4L_2bar_220V/50Hz</t>
  </si>
  <si>
    <t>AC220V_1200W_D120X90_leads:500</t>
  </si>
  <si>
    <t>AC220V_2100W_D143X125_leads:4000</t>
  </si>
  <si>
    <t>Keba</t>
  </si>
  <si>
    <t>KEBA wire terminal</t>
  </si>
  <si>
    <t>KEBA_XT030/A</t>
  </si>
  <si>
    <t>Safety</t>
  </si>
  <si>
    <t>safety switch</t>
  </si>
  <si>
    <t>SCHMERSAL_AZ17-02Zrk+AZ17/170-B</t>
  </si>
  <si>
    <t>3 Phase</t>
  </si>
  <si>
    <t>3 phase sequence detect relay</t>
  </si>
  <si>
    <t>CHINT_NJB1-X1 AC200-500V</t>
  </si>
  <si>
    <t>Schmersal</t>
  </si>
  <si>
    <t>SCHMERSAL safety relay</t>
  </si>
  <si>
    <t xml:space="preserve">SCHMERSAL_SRB301LC </t>
  </si>
  <si>
    <t>Omron</t>
  </si>
  <si>
    <t>OMRON safety relay</t>
  </si>
  <si>
    <t>OMRON_G7SA-3A3B</t>
  </si>
  <si>
    <t>safety relay base</t>
  </si>
  <si>
    <t>OMRON_P7SA-14F-ND DC24</t>
  </si>
  <si>
    <t>Limit</t>
  </si>
  <si>
    <t>limit switch</t>
  </si>
  <si>
    <t>SCHNEIDER_XCKM2123LC</t>
  </si>
  <si>
    <t>OMRON_D4MC-5020-N</t>
  </si>
  <si>
    <t>OMRON_D4MC-5040-N</t>
  </si>
  <si>
    <t>Ssr</t>
  </si>
  <si>
    <t>SSR</t>
  </si>
  <si>
    <t>KUDOM_KSI380D40-L</t>
  </si>
  <si>
    <t>KUDOM_KSI480D60-L</t>
  </si>
  <si>
    <t>KUDOM_KSI480D80-L</t>
  </si>
  <si>
    <t>SU963460 35A</t>
  </si>
  <si>
    <t>Oil</t>
  </si>
  <si>
    <t>oil temperature meter</t>
  </si>
  <si>
    <t>80_M10</t>
  </si>
  <si>
    <t>100_M10</t>
  </si>
  <si>
    <t>125_M10</t>
  </si>
  <si>
    <t>150_M10</t>
  </si>
  <si>
    <t>oil level meter</t>
  </si>
  <si>
    <t>127_M12</t>
  </si>
  <si>
    <t>Pressure</t>
  </si>
  <si>
    <t>pressure gauge</t>
  </si>
  <si>
    <t>0-31.5Mpa_63_G1/4</t>
  </si>
  <si>
    <t>0-10Mpa_63_G1/4</t>
  </si>
  <si>
    <t>Cabinet</t>
  </si>
  <si>
    <t>cabinet fans</t>
  </si>
  <si>
    <t>SEADA_SU12038H</t>
  </si>
  <si>
    <t>Linear</t>
  </si>
  <si>
    <t>linear transducer</t>
  </si>
  <si>
    <t>NOVO_LTM-350,LWH-360</t>
  </si>
  <si>
    <t>NOVO_LTM-175,LWH-175</t>
  </si>
  <si>
    <t>GEFRAN,NOVO_LTM-130,LWH-13</t>
  </si>
  <si>
    <t>NOVO_LTM-300,LWH-300</t>
  </si>
  <si>
    <t>NOVO_LTM-200,LWH-200</t>
  </si>
  <si>
    <t>GEFRAN,NOVO_LTM-375,LWH-37</t>
  </si>
  <si>
    <t>NOVO_LTM-225,LWH-225</t>
  </si>
  <si>
    <t>NOVO_LTM-150/LWH-150</t>
  </si>
  <si>
    <t>GEFRAN,NOVO_LTM-400,LWH-40</t>
  </si>
  <si>
    <t>NOVO_LTM-250,LWH-250</t>
  </si>
  <si>
    <t>NOVO_LTM-450,LWH-450</t>
  </si>
  <si>
    <t>GEFRAN,NOVO_LTM-275,LWH-27</t>
  </si>
  <si>
    <t>NOVO_LWH-550</t>
  </si>
  <si>
    <t>NOVO_LTM-600,LWH-600</t>
  </si>
  <si>
    <t>NOVO_LTM-750,LWH-750</t>
  </si>
  <si>
    <t>VISHAY_REC139L32E</t>
  </si>
  <si>
    <t>VISHAY_REC115L17E</t>
  </si>
  <si>
    <t>VISHAY_REC115L12E</t>
  </si>
  <si>
    <t>Filter</t>
  </si>
  <si>
    <t>filter core</t>
  </si>
  <si>
    <t>0660R005BN4HC/-B6_0660R005BN4HC</t>
  </si>
  <si>
    <t>0950R005BN4HC/-B6_0950R005BN4HC</t>
  </si>
  <si>
    <t>Main</t>
  </si>
  <si>
    <t>Main board</t>
  </si>
  <si>
    <t>KEBA_CP 052/Y</t>
  </si>
  <si>
    <t>Operation</t>
  </si>
  <si>
    <t>Operation panel</t>
  </si>
  <si>
    <t>KEBA_12inch/OP 350/C-6006_KEBA_i2880</t>
  </si>
  <si>
    <t>Cf</t>
  </si>
  <si>
    <t>CF card</t>
  </si>
  <si>
    <t>CF_KEBA_256MB_KEBA</t>
  </si>
  <si>
    <t>KEBA communication cable</t>
  </si>
  <si>
    <t>KEBA_5m/XW041-050_KEBA</t>
  </si>
  <si>
    <t>KEBA terminal</t>
  </si>
  <si>
    <t>KEBA_XT 396/A,XT391/A_KEBA</t>
  </si>
  <si>
    <t>KEBA_CP 033/T</t>
  </si>
  <si>
    <t>operation panel</t>
  </si>
  <si>
    <t>KEBA_10 inch/OP 341/C-6400_KEBA_i1075</t>
  </si>
  <si>
    <t>Gear</t>
  </si>
  <si>
    <t>gear pump</t>
  </si>
  <si>
    <t>ECKERLE_EIPC3-032RA23-10</t>
  </si>
  <si>
    <t>ECKERLE_EIPC3-040RA23-10</t>
  </si>
  <si>
    <t>ECKERLE_EIPC3-050RA23-10</t>
  </si>
  <si>
    <t>Servo</t>
  </si>
  <si>
    <t>servo driver</t>
  </si>
  <si>
    <t>INOVANCE_IS580T050-R1</t>
  </si>
  <si>
    <t>INOVANCE_IS580T040-R1</t>
  </si>
  <si>
    <t>INOVANCE_IS580T030-R1</t>
  </si>
  <si>
    <t>YUKEN_AMSE-4BB-B00-11</t>
  </si>
  <si>
    <t>Transfermer</t>
  </si>
  <si>
    <t>transfermer</t>
  </si>
  <si>
    <t>JUCHE_JBK5-750 380V/220V</t>
  </si>
  <si>
    <t>Gear pump</t>
  </si>
  <si>
    <t>JUCHE_JBK5-630(380V/220V;</t>
  </si>
  <si>
    <t>Pump</t>
  </si>
  <si>
    <t>pump axle</t>
  </si>
  <si>
    <t>YUKEN_1502-PK212602-7</t>
  </si>
  <si>
    <t>pressure sensor</t>
  </si>
  <si>
    <t>YUKEN_1501-PK314344-3</t>
  </si>
  <si>
    <t>lubrication oil distributor</t>
  </si>
  <si>
    <t>2_0.3_D6.5X40_12-15bar</t>
  </si>
  <si>
    <t>4_0.3_D6.5X72_12-15bar</t>
  </si>
  <si>
    <t>3_0.3_D6.5X56_12-15bar</t>
  </si>
  <si>
    <t>5_0.3_D6.5X88_12-15bar</t>
  </si>
  <si>
    <t>2_0.3;0.3_D40X54.5_15-25bar</t>
  </si>
  <si>
    <t>3_0.3;0.3;0.3_D56X70.5_15-25bar</t>
  </si>
  <si>
    <t>4_0.3;0.3;0.3;0.3_D72X86.5_15-25bar</t>
  </si>
  <si>
    <t>5_0.3;0.3;0.3;0.3;0.3_D88X102.5_15-25bar</t>
  </si>
  <si>
    <t>AC220V_280W_D42X60</t>
  </si>
  <si>
    <t>AC220V_400W_D56X60_leads:500</t>
  </si>
  <si>
    <t>AC220V_210W_D48X40</t>
  </si>
  <si>
    <t>AC220V_450W_D48X85</t>
  </si>
  <si>
    <t>AC220V_660W_D80X75_leads:500</t>
  </si>
  <si>
    <t>Stacked</t>
  </si>
  <si>
    <t>stacked check valve</t>
  </si>
  <si>
    <t>HP_MPC-04W-50-20</t>
  </si>
  <si>
    <t>Electro</t>
  </si>
  <si>
    <t>Electro-hydraulic Directional Valve</t>
  </si>
  <si>
    <t>REXROTH_4WEH16J7X/6HG24N9EK4/B10</t>
  </si>
  <si>
    <t>Cartridge</t>
  </si>
  <si>
    <t>cartridge check valve</t>
  </si>
  <si>
    <t>HYDAC_RVM06020-01-C-N-0.5</t>
  </si>
  <si>
    <t>Directional</t>
  </si>
  <si>
    <t>directional valve</t>
  </si>
  <si>
    <t>REXROTH_4WE10J3X/CG24N9K4</t>
  </si>
  <si>
    <t>stacked pilot-controlled check valve</t>
  </si>
  <si>
    <t>HP_MPC-03W-50-40/MPC-03W-20</t>
  </si>
  <si>
    <t>REXROTH_4WE6D7X/HG24N9K4</t>
  </si>
  <si>
    <t>HP_MC-02P-05-20</t>
  </si>
  <si>
    <t>stacked  pressure reduction valve</t>
  </si>
  <si>
    <t>HP_MPR-02P-K-3-20-Q084</t>
  </si>
  <si>
    <t>Pilot</t>
  </si>
  <si>
    <t>pilot-controlled overflow valve</t>
  </si>
  <si>
    <t>HP_RF-G04-3-30</t>
  </si>
  <si>
    <t>Check</t>
  </si>
  <si>
    <t>check valve</t>
  </si>
  <si>
    <t>HP_CI-T04-50-10/CIT-04-50-10</t>
  </si>
  <si>
    <t>Throttle</t>
  </si>
  <si>
    <t>throttle valve</t>
  </si>
  <si>
    <t>HYDAC_DV-12-01-X/0</t>
  </si>
  <si>
    <t>YUKEN_AMSE-4DE-B00-10</t>
  </si>
  <si>
    <t>Motor</t>
  </si>
  <si>
    <t>motor fans(Phase)</t>
  </si>
  <si>
    <t>R2S175AAB5601</t>
  </si>
  <si>
    <t>AC220V_260W_D42X60_leads:300</t>
  </si>
  <si>
    <t>AC220V_190W_D48X35_leads:4000</t>
  </si>
  <si>
    <t>ME-100CGL_ME-100CGL_.1</t>
  </si>
  <si>
    <t>motor fans</t>
  </si>
  <si>
    <t>YUKEN_1501-PK413320-3(ASE)</t>
  </si>
  <si>
    <t>ME-50CGL_ME-50CGL_.1</t>
  </si>
  <si>
    <t>Braker</t>
  </si>
  <si>
    <t>braker resistence</t>
  </si>
  <si>
    <t>1KW Resistance≥32Ω(leads:1.5m)</t>
  </si>
  <si>
    <t>1.5KW Resistance≥22Ω(leads:1.5m)</t>
  </si>
  <si>
    <t>braker unit</t>
  </si>
  <si>
    <t>FR-BU2-H30K-04</t>
  </si>
  <si>
    <t>YUKEN_E5025-EK311417-0</t>
  </si>
  <si>
    <t>pump pistons</t>
  </si>
  <si>
    <t>YUKEN_CA100-R-10416 (ASE10)</t>
  </si>
  <si>
    <t>2.5KW Resistance≥16Ω(leads:1.5m)</t>
  </si>
  <si>
    <t>SUMITOMO_QT5N-63F-BP-Z</t>
  </si>
  <si>
    <t>R2E225BD9209</t>
  </si>
  <si>
    <t>SUMITOMO_QT6N-100F-BP-Z</t>
  </si>
  <si>
    <t>SUMITOMO_QT8N-160F-BP-Z</t>
  </si>
  <si>
    <t>AC220V_2870W_D370X60_leads:4000</t>
  </si>
  <si>
    <t>AC220V_1450W_D128X100_leads:4000</t>
  </si>
  <si>
    <t>AC220V_3000W_D153X175_leads:4500</t>
  </si>
  <si>
    <t>Heater</t>
  </si>
  <si>
    <t>heater band</t>
  </si>
  <si>
    <t>AC220V_920W_D100X80</t>
  </si>
  <si>
    <t>AC220V_1030W_D100X90</t>
  </si>
  <si>
    <t>AC220V_700W_D140X45</t>
  </si>
  <si>
    <t>AC220V_880W_D106X75_leads:200</t>
  </si>
  <si>
    <t>AC220V_2050W_D185X100</t>
  </si>
  <si>
    <t>AC220V_1150W_D128X80_leads:500</t>
  </si>
  <si>
    <t>AC220V_1470W_D190X65</t>
  </si>
  <si>
    <t>AC220V_2870W_D370X65</t>
  </si>
  <si>
    <t>AC220V_2130W_D255X70_leads:4000</t>
  </si>
  <si>
    <t>AC220V_2540W_D355X60</t>
  </si>
  <si>
    <t>AC220V_1700W_D130X110</t>
  </si>
  <si>
    <t>AC220V_2250W_D176X120</t>
  </si>
  <si>
    <t>AC220V_1400W_D105X120</t>
  </si>
  <si>
    <t>AC220V_1450W_D118X112</t>
  </si>
  <si>
    <t>AC220V_1700W_D118X132</t>
  </si>
  <si>
    <t>AC220V_1450W_D108X120</t>
  </si>
  <si>
    <t>AC220V_1400W_D130X90</t>
  </si>
  <si>
    <t>AC220V_1950W_D140X125</t>
  </si>
  <si>
    <t>AC220V_300W_D62X45</t>
  </si>
  <si>
    <t>AC220V_460W_D100X40</t>
  </si>
  <si>
    <t>AC220V_330W_D108X25</t>
  </si>
  <si>
    <t>AC220V_1200W_D105X100</t>
  </si>
  <si>
    <t>AC220V_600W_D118X40</t>
  </si>
  <si>
    <t>AC220V_380W_D70X45</t>
  </si>
  <si>
    <t>AC220V_600W_D130X40</t>
  </si>
  <si>
    <t>AC220V_380W_D78X45</t>
  </si>
  <si>
    <t>AC220V_1650W_D140X105</t>
  </si>
  <si>
    <t>AC220V_500W_D88X50</t>
  </si>
  <si>
    <t>AC220V_1150W_D176X60</t>
  </si>
  <si>
    <t>AC220V_2600W_D176X140</t>
  </si>
  <si>
    <t>AC220V_1250W_D185X60</t>
  </si>
  <si>
    <t>AC220V_2450W_D185X120</t>
  </si>
  <si>
    <t>AC220V_1000W_D114X80</t>
  </si>
  <si>
    <t>AC220V_1450W_D200X65</t>
  </si>
  <si>
    <t>AC220V_1100W_D200X50</t>
  </si>
  <si>
    <t>AC220V_1550W_D200X70</t>
  </si>
  <si>
    <t>AC220V_1500W_D220X65_leads:500</t>
  </si>
  <si>
    <t>AC220V_1750W_D220X70</t>
  </si>
  <si>
    <t>AC220V_2000W_D220X80</t>
  </si>
  <si>
    <t>AC220V_2640W_D295X75_leads:4000</t>
  </si>
  <si>
    <t>6513A0132</t>
  </si>
  <si>
    <t>Glass</t>
  </si>
  <si>
    <t>Glass fiber insulation barrel</t>
  </si>
  <si>
    <t>60.2-033  R601001 UN800DP</t>
  </si>
  <si>
    <t>6513A0135</t>
  </si>
  <si>
    <t>65.2-201  S1500D0001 UN1500DP</t>
  </si>
  <si>
    <t>6513A0133</t>
  </si>
  <si>
    <t>69.2-074  R691001 UN2700DP</t>
  </si>
  <si>
    <t>6513A0134</t>
  </si>
  <si>
    <t>257.2-103  UN500DP S0500E0002</t>
  </si>
  <si>
    <t>Pressure testing pipe</t>
  </si>
  <si>
    <t>PAI-P20 M16*2-PZ2 G1/4-2-5000  S0500E0002</t>
  </si>
  <si>
    <t>Pressure gauge</t>
  </si>
  <si>
    <t>Φ63(0-40Mpa)  S0500E0002</t>
  </si>
  <si>
    <t xml:space="preserve">filter </t>
  </si>
  <si>
    <t>0660 R 005 BN4HC/-B6  S0500E0002</t>
  </si>
  <si>
    <t>Seal</t>
  </si>
  <si>
    <t>S09-E 45*60.1*6.3  S0500E0002</t>
  </si>
  <si>
    <t>H605 95*110*10  S0500E0002</t>
  </si>
  <si>
    <t>Angel</t>
  </si>
  <si>
    <t>Angel coupling</t>
  </si>
  <si>
    <t>PHB610  S0500E0002</t>
  </si>
  <si>
    <t>Ceramic heater band</t>
  </si>
  <si>
    <t>Φ120*90 1200W AC220V(leads:500mm)  S0500E0002</t>
  </si>
  <si>
    <t>Φ220*70 1750W  AC220V S0500E0002</t>
  </si>
  <si>
    <t>Wrench</t>
  </si>
  <si>
    <t>18"(Stanley)  S0500E0002</t>
  </si>
  <si>
    <t>6142A0451</t>
  </si>
  <si>
    <t>Centering</t>
  </si>
  <si>
    <t>Centering ring</t>
  </si>
  <si>
    <t>121.1-137  S0500E0002</t>
  </si>
  <si>
    <t>6513A0129</t>
  </si>
  <si>
    <t>Insulation</t>
  </si>
  <si>
    <t>Insulation barrel</t>
  </si>
  <si>
    <t>122.2-259 (S0480C0041,R122A001,S0480C0044,S0320C0074）</t>
  </si>
  <si>
    <t>6513A0130</t>
  </si>
  <si>
    <t>121.2-345（S0260C0361）</t>
  </si>
  <si>
    <t>Roll</t>
  </si>
  <si>
    <t>R11_10_56_28 (S0090C0361)</t>
  </si>
  <si>
    <t>6163A0007</t>
  </si>
  <si>
    <t>Roll bearing</t>
  </si>
  <si>
    <t>Trm01.3-20  (S0090C0361)</t>
  </si>
  <si>
    <t>6513A0118</t>
  </si>
  <si>
    <t>insulation barrel</t>
  </si>
  <si>
    <t>117.2-219 （S0090C0361）</t>
  </si>
  <si>
    <t>Solid</t>
  </si>
  <si>
    <t>Solid static relay</t>
  </si>
  <si>
    <t>KUDOM_KSI380D40-L  (S0120C0701  S0090C0361  S0260C0631）</t>
  </si>
  <si>
    <t>Solid static relay support</t>
  </si>
  <si>
    <t>BX9601(RHS45BI-1)（S0120C0701  S0090C0361  S0260C0631）</t>
  </si>
  <si>
    <t>Electric</t>
  </si>
  <si>
    <t>Electric wire</t>
  </si>
  <si>
    <t>RV0.75(brown)（S0120C0701  S0090C0361  S0260C0631）</t>
  </si>
  <si>
    <t>RV0.75(bule)（S0120C0701  S0090C0361  S0260C0631）</t>
  </si>
  <si>
    <t>BVR2.5(black)（S0120C0701  S0090C0361  S0260C0631）</t>
  </si>
  <si>
    <t>BVR4(black)（S0120C0701  S0090C0361  S0260C0631）</t>
  </si>
  <si>
    <t>6368A0830</t>
  </si>
  <si>
    <t>Barrel</t>
  </si>
  <si>
    <t>Barrel cover</t>
  </si>
  <si>
    <t>122.2-249A （S0320C0074）</t>
  </si>
  <si>
    <t>6342A1865</t>
  </si>
  <si>
    <t>Plate</t>
  </si>
  <si>
    <t>Plate A</t>
  </si>
  <si>
    <t>121.2-298A,Q235A （S0320C0074）</t>
  </si>
  <si>
    <t>6342A1916</t>
  </si>
  <si>
    <t>Plate B</t>
  </si>
  <si>
    <t>121.2-299B,Q235A（S0320C0074）</t>
  </si>
  <si>
    <t>6133A0176</t>
  </si>
  <si>
    <t>Fixing</t>
  </si>
  <si>
    <t>Fixing bolt</t>
  </si>
  <si>
    <t>121.2-300A,45（S0320C0074）</t>
  </si>
  <si>
    <t>Slider</t>
  </si>
  <si>
    <t>550_45（S0320C0074）</t>
  </si>
  <si>
    <t>Nut</t>
  </si>
  <si>
    <t>GB/T6170_M_8_8（S0320C0074）</t>
  </si>
  <si>
    <t>Bolt</t>
  </si>
  <si>
    <t>GB/T818_M_4_8_8.8（S0320C0074）</t>
  </si>
  <si>
    <t>6133A0063</t>
  </si>
  <si>
    <t>Toggle</t>
  </si>
  <si>
    <t>Toggle pin(big)</t>
  </si>
  <si>
    <t>Type de Machine</t>
  </si>
  <si>
    <t>N° de serie</t>
  </si>
  <si>
    <t>Année mise en service</t>
  </si>
  <si>
    <t>Heures Machines</t>
  </si>
  <si>
    <t>Emplacement</t>
  </si>
  <si>
    <t>Email</t>
  </si>
  <si>
    <t>Contact</t>
  </si>
  <si>
    <t>Qté</t>
  </si>
  <si>
    <t>Pays</t>
  </si>
  <si>
    <t xml:space="preserve">From: </t>
  </si>
  <si>
    <t xml:space="preserve">To : </t>
  </si>
  <si>
    <t>EDF</t>
  </si>
  <si>
    <t xml:space="preserve">Adresse : </t>
  </si>
  <si>
    <t>15 Rue des Chênes Verts</t>
  </si>
  <si>
    <t>France</t>
  </si>
  <si>
    <t xml:space="preserve">Tel : </t>
  </si>
  <si>
    <t xml:space="preserve">E-mail: </t>
  </si>
  <si>
    <t xml:space="preserve">Date : </t>
  </si>
  <si>
    <t>SERVICE TECHNIQUE</t>
  </si>
  <si>
    <t>Désignation</t>
  </si>
  <si>
    <t>Prix Unitaire HT</t>
  </si>
  <si>
    <t>Quantité</t>
  </si>
  <si>
    <t>Prix Total HT</t>
  </si>
  <si>
    <t>Matériel disponible</t>
  </si>
  <si>
    <t>Nous restons à votre disposition pour tout complément d’information, n’hésitez pas à nous contacter.</t>
  </si>
  <si>
    <t>Dans cette attente nous vous prions d’agréer, Monsieur, nos sincères salutations.</t>
  </si>
  <si>
    <t>Prix du transporteur</t>
  </si>
  <si>
    <t>N° Facture</t>
  </si>
  <si>
    <t>Adresse de livraison</t>
  </si>
  <si>
    <t>Poids</t>
  </si>
  <si>
    <t>Dimension</t>
  </si>
  <si>
    <t>Poids des pièces</t>
  </si>
  <si>
    <t>Conditions de paiement : 30 jours à réception des pièces</t>
  </si>
  <si>
    <t>Type Machine</t>
  </si>
  <si>
    <t>Alpha</t>
  </si>
  <si>
    <t>Bon de Livraison N°</t>
  </si>
  <si>
    <t>Tel.</t>
  </si>
  <si>
    <t>Code Postal</t>
  </si>
  <si>
    <t>Ville</t>
  </si>
  <si>
    <t>Delta</t>
  </si>
  <si>
    <t>Zeus</t>
  </si>
  <si>
    <t>MGH</t>
  </si>
  <si>
    <t>Gindre</t>
  </si>
  <si>
    <t>edf@edf.fr</t>
  </si>
  <si>
    <t>mgh@mgh.fr</t>
  </si>
  <si>
    <t>0145454545</t>
  </si>
  <si>
    <t>0212121212</t>
  </si>
  <si>
    <t>0378787878</t>
  </si>
  <si>
    <t>Paul</t>
  </si>
  <si>
    <t>Serge</t>
  </si>
  <si>
    <t>Adele</t>
  </si>
  <si>
    <t>rue du Serpent</t>
  </si>
  <si>
    <t>rue du lapin</t>
  </si>
  <si>
    <t>rue du chien</t>
  </si>
  <si>
    <t>Paris</t>
  </si>
  <si>
    <t>Bordeaux</t>
  </si>
  <si>
    <t>Lyon</t>
  </si>
  <si>
    <t>gind@gind.fr</t>
  </si>
  <si>
    <t xml:space="preserve">Order n°: </t>
  </si>
  <si>
    <t>Copper heater band</t>
  </si>
  <si>
    <t>Date limite de paiement</t>
  </si>
  <si>
    <t>Paiement effectué</t>
  </si>
  <si>
    <t>Pays:</t>
  </si>
  <si>
    <t>oui</t>
  </si>
  <si>
    <t>Prix du Transport</t>
  </si>
  <si>
    <t>N° Facture Transporteur</t>
  </si>
  <si>
    <t>Packing list</t>
  </si>
  <si>
    <t>tracking</t>
  </si>
  <si>
    <t>Omega</t>
  </si>
  <si>
    <t>Tetra</t>
  </si>
  <si>
    <t xml:space="preserve">Devis n°: </t>
  </si>
  <si>
    <t>Devis N°</t>
  </si>
  <si>
    <t>Midas</t>
  </si>
  <si>
    <t>N° Devis</t>
  </si>
  <si>
    <t>Rue du lilas</t>
  </si>
  <si>
    <t>Ave Poire</t>
  </si>
  <si>
    <t>Rue de la Banane</t>
  </si>
  <si>
    <t>Léo</t>
  </si>
  <si>
    <t>+33601797280</t>
  </si>
  <si>
    <t>+33601797281</t>
  </si>
  <si>
    <t>+33601797282</t>
  </si>
  <si>
    <t>gindre@gindre.fr</t>
  </si>
  <si>
    <t>midas@midas.fr</t>
  </si>
  <si>
    <t>Cout de transport :</t>
  </si>
  <si>
    <t>DHL Epress</t>
  </si>
  <si>
    <t>Poids Pièce (kg)</t>
  </si>
  <si>
    <t>Poids Total :</t>
  </si>
  <si>
    <t>Poids (kg)</t>
  </si>
  <si>
    <t>Total Général :</t>
  </si>
  <si>
    <t>Prix Total pièces :</t>
  </si>
  <si>
    <t>+33(0)601784512</t>
  </si>
  <si>
    <t>Laurent</t>
  </si>
  <si>
    <t>Chemin du Château</t>
  </si>
  <si>
    <t>Marseille</t>
  </si>
  <si>
    <t>Tétra1500</t>
  </si>
  <si>
    <t>UPS</t>
  </si>
  <si>
    <t>Coût Transport</t>
  </si>
  <si>
    <t>Poids Total des pièces :</t>
  </si>
  <si>
    <t>Sovicam</t>
  </si>
  <si>
    <t>sovicam@sovicam.fr</t>
  </si>
  <si>
    <t>+330615124578</t>
  </si>
  <si>
    <t>Marc</t>
  </si>
  <si>
    <t>rue du moulin vert</t>
  </si>
  <si>
    <t>69000 Lyon</t>
  </si>
  <si>
    <t>ZA les Moulins</t>
  </si>
  <si>
    <t>EURO</t>
  </si>
  <si>
    <t>Patrice</t>
  </si>
  <si>
    <t>+ 33 (0)5 94 05 38</t>
  </si>
  <si>
    <t>patoauche@euro.com</t>
  </si>
  <si>
    <t>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</si>
</sst>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_ ;[Red]\-#,##0\ ;"/>
    <numFmt numFmtId="165" formatCode="dd/mm/yy;@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9" tint="-0.249977111117893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7"/>
      <name val="Calibri"/>
      <family val="2"/>
    </font>
    <font>
      <sz val="10"/>
      <color rgb="FF0070C0"/>
      <name val="Arial"/>
      <family val="2"/>
    </font>
    <font>
      <sz val="10"/>
      <name val="Calibri"/>
      <family val="2"/>
    </font>
    <font>
      <b/>
      <sz val="8"/>
      <color rgb="FF0070C0"/>
      <name val="Calibri"/>
      <family val="2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Calibri"/>
      <family val="2"/>
    </font>
    <font>
      <b/>
      <sz val="12"/>
      <color theme="9" tint="-0.249977111117893"/>
      <name val="Calibri"/>
      <family val="2"/>
      <scheme val="minor"/>
    </font>
    <font>
      <b/>
      <sz val="8"/>
      <color theme="1"/>
      <name val="Calibri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0" tint="-0.499984740745262"/>
      <name val="Calibri"/>
      <family val="2"/>
      <scheme val="minor"/>
    </font>
    <font>
      <sz val="12"/>
      <name val="Times New Roman"/>
      <family val="1"/>
    </font>
    <font>
      <sz val="9"/>
      <name val="Calibri"/>
      <family val="2"/>
    </font>
    <font>
      <b/>
      <sz val="8"/>
      <color rgb="FFFFFF00"/>
      <name val="Calibri"/>
      <family val="2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8"/>
      <name val="Calibri"/>
      <scheme val="minor"/>
    </font>
    <font>
      <sz val="8"/>
      <name val="Calibri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5" fillId="0" borderId="0"/>
    <xf numFmtId="0" fontId="30" fillId="0" borderId="0">
      <alignment horizontal="center"/>
    </xf>
    <xf numFmtId="0" fontId="30" fillId="0" borderId="0">
      <alignment horizontal="center"/>
    </xf>
    <xf numFmtId="0" fontId="39" fillId="0" borderId="0" applyNumberFormat="0" applyFill="0" applyBorder="0" applyAlignment="0" applyProtection="0"/>
  </cellStyleXfs>
  <cellXfs count="170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left" vertical="center"/>
    </xf>
    <xf numFmtId="164" fontId="7" fillId="0" borderId="0" xfId="0" applyNumberFormat="1" applyFont="1" applyAlignment="1">
      <alignment horizontal="right" vertical="center"/>
    </xf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1" fontId="0" fillId="0" borderId="0" xfId="0" applyNumberFormat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1" fontId="0" fillId="0" borderId="0" xfId="0" applyNumberFormat="1" applyFill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4" fillId="0" borderId="0" xfId="0" applyFont="1" applyFill="1"/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14" fillId="0" borderId="0" xfId="0" applyFont="1" applyFill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15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164" fontId="17" fillId="0" borderId="0" xfId="0" applyNumberFormat="1" applyFont="1" applyFill="1" applyAlignment="1">
      <alignment horizontal="right" vertical="center"/>
    </xf>
    <xf numFmtId="0" fontId="15" fillId="0" borderId="0" xfId="0" applyFont="1" applyFill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0" fontId="18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0" xfId="1"/>
    <xf numFmtId="0" fontId="5" fillId="0" borderId="0" xfId="1" applyBorder="1"/>
    <xf numFmtId="0" fontId="5" fillId="0" borderId="0" xfId="1" applyBorder="1" applyAlignment="1">
      <alignment horizontal="right"/>
    </xf>
    <xf numFmtId="0" fontId="20" fillId="0" borderId="0" xfId="1" applyFont="1" applyBorder="1"/>
    <xf numFmtId="0" fontId="20" fillId="0" borderId="0" xfId="1" applyFont="1" applyBorder="1" applyAlignment="1">
      <alignment horizontal="right"/>
    </xf>
    <xf numFmtId="0" fontId="23" fillId="0" borderId="0" xfId="1" applyFont="1" applyAlignment="1">
      <alignment vertical="center"/>
    </xf>
    <xf numFmtId="0" fontId="19" fillId="0" borderId="0" xfId="1" applyFont="1" applyAlignment="1">
      <alignment vertical="center"/>
    </xf>
    <xf numFmtId="0" fontId="20" fillId="0" borderId="0" xfId="1" applyFont="1" applyAlignment="1">
      <alignment vertical="center"/>
    </xf>
    <xf numFmtId="0" fontId="22" fillId="0" borderId="5" xfId="1" applyFont="1" applyBorder="1" applyAlignment="1">
      <alignment vertical="center" wrapText="1"/>
    </xf>
    <xf numFmtId="0" fontId="25" fillId="0" borderId="0" xfId="0" applyFont="1"/>
    <xf numFmtId="0" fontId="25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0" xfId="1" applyFont="1"/>
    <xf numFmtId="0" fontId="5" fillId="0" borderId="0" xfId="1" applyBorder="1" applyAlignment="1">
      <alignment horizontal="left" vertical="center"/>
    </xf>
    <xf numFmtId="0" fontId="5" fillId="0" borderId="0" xfId="1" applyBorder="1" applyAlignment="1">
      <alignment horizontal="center" vertical="center"/>
    </xf>
    <xf numFmtId="0" fontId="5" fillId="0" borderId="7" xfId="1" applyBorder="1" applyAlignment="1">
      <alignment horizontal="right"/>
    </xf>
    <xf numFmtId="0" fontId="5" fillId="0" borderId="8" xfId="1" applyBorder="1"/>
    <xf numFmtId="0" fontId="5" fillId="0" borderId="8" xfId="1" applyBorder="1" applyAlignment="1">
      <alignment horizontal="right"/>
    </xf>
    <xf numFmtId="0" fontId="5" fillId="0" borderId="8" xfId="1" applyBorder="1" applyAlignment="1">
      <alignment horizontal="left" vertical="center"/>
    </xf>
    <xf numFmtId="0" fontId="5" fillId="0" borderId="9" xfId="1" applyBorder="1"/>
    <xf numFmtId="0" fontId="5" fillId="0" borderId="10" xfId="1" applyBorder="1" applyAlignment="1">
      <alignment horizontal="right"/>
    </xf>
    <xf numFmtId="0" fontId="5" fillId="0" borderId="11" xfId="1" applyBorder="1"/>
    <xf numFmtId="0" fontId="20" fillId="0" borderId="10" xfId="1" applyFont="1" applyBorder="1" applyAlignment="1">
      <alignment horizontal="right"/>
    </xf>
    <xf numFmtId="0" fontId="5" fillId="0" borderId="13" xfId="1" applyBorder="1"/>
    <xf numFmtId="0" fontId="5" fillId="0" borderId="14" xfId="1" applyBorder="1"/>
    <xf numFmtId="0" fontId="26" fillId="0" borderId="2" xfId="0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5" fillId="0" borderId="0" xfId="0" applyNumberFormat="1" applyFont="1" applyFill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top"/>
    </xf>
    <xf numFmtId="0" fontId="6" fillId="0" borderId="0" xfId="0" applyFont="1"/>
    <xf numFmtId="0" fontId="28" fillId="0" borderId="5" xfId="1" applyFont="1" applyBorder="1" applyAlignment="1">
      <alignment vertical="center" wrapText="1"/>
    </xf>
    <xf numFmtId="0" fontId="5" fillId="0" borderId="18" xfId="1" applyBorder="1"/>
    <xf numFmtId="0" fontId="5" fillId="0" borderId="18" xfId="1" applyBorder="1" applyAlignment="1">
      <alignment horizontal="left" vertical="center"/>
    </xf>
    <xf numFmtId="0" fontId="28" fillId="0" borderId="19" xfId="1" applyFont="1" applyBorder="1" applyAlignment="1">
      <alignment vertical="center" wrapText="1"/>
    </xf>
    <xf numFmtId="0" fontId="22" fillId="0" borderId="20" xfId="1" applyFont="1" applyBorder="1" applyAlignment="1">
      <alignment vertical="center" wrapText="1"/>
    </xf>
    <xf numFmtId="49" fontId="14" fillId="0" borderId="0" xfId="0" applyNumberFormat="1" applyFont="1" applyAlignment="1">
      <alignment horizontal="center" vertical="center"/>
    </xf>
    <xf numFmtId="0" fontId="31" fillId="0" borderId="0" xfId="0" applyNumberFormat="1" applyFont="1" applyFill="1" applyAlignment="1">
      <alignment horizontal="left" vertical="center"/>
    </xf>
    <xf numFmtId="0" fontId="14" fillId="0" borderId="0" xfId="0" applyNumberFormat="1" applyFont="1" applyFill="1" applyAlignment="1">
      <alignment horizontal="center" vertical="center"/>
    </xf>
    <xf numFmtId="0" fontId="5" fillId="0" borderId="13" xfId="1" applyBorder="1" applyAlignment="1">
      <alignment horizontal="center" vertical="center"/>
    </xf>
    <xf numFmtId="0" fontId="21" fillId="0" borderId="12" xfId="1" applyFont="1" applyBorder="1" applyAlignment="1">
      <alignment horizontal="right" vertical="center"/>
    </xf>
    <xf numFmtId="0" fontId="21" fillId="0" borderId="13" xfId="1" applyFont="1" applyBorder="1" applyAlignment="1">
      <alignment horizontal="right" vertical="center"/>
    </xf>
    <xf numFmtId="14" fontId="5" fillId="0" borderId="13" xfId="1" applyNumberForma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/>
    </xf>
    <xf numFmtId="0" fontId="3" fillId="0" borderId="10" xfId="1" applyFont="1" applyBorder="1" applyAlignment="1">
      <alignment horizontal="right"/>
    </xf>
    <xf numFmtId="0" fontId="3" fillId="0" borderId="0" xfId="1" applyFont="1" applyBorder="1" applyAlignment="1">
      <alignment horizontal="right"/>
    </xf>
    <xf numFmtId="0" fontId="28" fillId="0" borderId="24" xfId="1" applyFont="1" applyBorder="1" applyAlignment="1">
      <alignment vertical="center" wrapText="1"/>
    </xf>
    <xf numFmtId="0" fontId="28" fillId="0" borderId="25" xfId="1" applyFont="1" applyBorder="1" applyAlignment="1">
      <alignment vertical="center" wrapText="1"/>
    </xf>
    <xf numFmtId="0" fontId="22" fillId="0" borderId="25" xfId="1" applyFont="1" applyBorder="1" applyAlignment="1">
      <alignment vertical="center" wrapText="1"/>
    </xf>
    <xf numFmtId="0" fontId="22" fillId="0" borderId="26" xfId="1" applyFont="1" applyBorder="1" applyAlignment="1">
      <alignment vertical="center" wrapText="1"/>
    </xf>
    <xf numFmtId="0" fontId="5" fillId="0" borderId="2" xfId="1" applyBorder="1"/>
    <xf numFmtId="0" fontId="2" fillId="0" borderId="0" xfId="1" applyFont="1" applyBorder="1" applyAlignment="1">
      <alignment horizontal="center" vertical="center"/>
    </xf>
    <xf numFmtId="0" fontId="33" fillId="0" borderId="0" xfId="1" applyFont="1" applyBorder="1"/>
    <xf numFmtId="0" fontId="2" fillId="0" borderId="0" xfId="1" applyFont="1" applyBorder="1" applyAlignment="1">
      <alignment horizontal="left" vertical="center"/>
    </xf>
    <xf numFmtId="0" fontId="14" fillId="0" borderId="0" xfId="0" applyFont="1" applyFill="1" applyAlignment="1">
      <alignment horizontal="left" vertical="top"/>
    </xf>
    <xf numFmtId="0" fontId="14" fillId="0" borderId="0" xfId="0" applyNumberFormat="1" applyFont="1" applyFill="1" applyAlignment="1">
      <alignment horizontal="left" vertical="top"/>
    </xf>
    <xf numFmtId="0" fontId="28" fillId="0" borderId="25" xfId="1" applyFont="1" applyBorder="1" applyAlignment="1">
      <alignment horizontal="center" vertical="center" wrapText="1"/>
    </xf>
    <xf numFmtId="0" fontId="28" fillId="0" borderId="5" xfId="1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0" xfId="0" applyFont="1"/>
    <xf numFmtId="0" fontId="14" fillId="0" borderId="0" xfId="0" applyNumberFormat="1" applyFont="1" applyFill="1" applyAlignment="1">
      <alignment horizontal="left" vertical="center"/>
    </xf>
    <xf numFmtId="165" fontId="14" fillId="0" borderId="0" xfId="0" applyNumberFormat="1" applyFont="1" applyAlignment="1">
      <alignment horizontal="center" vertical="center"/>
    </xf>
    <xf numFmtId="0" fontId="14" fillId="0" borderId="0" xfId="0" applyNumberFormat="1" applyFont="1" applyAlignment="1">
      <alignment horizontal="center" vertical="center"/>
    </xf>
    <xf numFmtId="1" fontId="14" fillId="0" borderId="0" xfId="0" applyNumberFormat="1" applyFont="1" applyFill="1" applyAlignment="1">
      <alignment horizontal="center"/>
    </xf>
    <xf numFmtId="0" fontId="14" fillId="0" borderId="0" xfId="0" applyNumberFormat="1" applyFont="1"/>
    <xf numFmtId="49" fontId="14" fillId="0" borderId="0" xfId="0" applyNumberFormat="1" applyFont="1" applyAlignment="1">
      <alignment horizontal="center"/>
    </xf>
    <xf numFmtId="0" fontId="5" fillId="0" borderId="0" xfId="1" applyFill="1"/>
    <xf numFmtId="0" fontId="5" fillId="0" borderId="0" xfId="1" applyFill="1" applyBorder="1" applyAlignment="1">
      <alignment horizontal="left" vertical="center"/>
    </xf>
    <xf numFmtId="0" fontId="5" fillId="0" borderId="0" xfId="1" applyFill="1" applyBorder="1" applyAlignment="1">
      <alignment horizontal="center" vertical="center"/>
    </xf>
    <xf numFmtId="14" fontId="5" fillId="0" borderId="13" xfId="1" applyNumberFormat="1" applyFill="1" applyBorder="1" applyAlignment="1">
      <alignment horizontal="center" vertical="center"/>
    </xf>
    <xf numFmtId="0" fontId="29" fillId="2" borderId="22" xfId="1" applyFont="1" applyFill="1" applyBorder="1" applyAlignment="1">
      <alignment vertical="center"/>
    </xf>
    <xf numFmtId="0" fontId="29" fillId="2" borderId="21" xfId="1" applyFont="1" applyFill="1" applyBorder="1" applyAlignment="1">
      <alignment vertical="center"/>
    </xf>
    <xf numFmtId="0" fontId="29" fillId="3" borderId="22" xfId="1" applyFont="1" applyFill="1" applyBorder="1" applyAlignment="1">
      <alignment vertical="center"/>
    </xf>
    <xf numFmtId="0" fontId="29" fillId="3" borderId="21" xfId="1" applyFont="1" applyFill="1" applyBorder="1" applyAlignment="1">
      <alignment vertical="center"/>
    </xf>
    <xf numFmtId="0" fontId="23" fillId="3" borderId="6" xfId="1" applyFont="1" applyFill="1" applyBorder="1" applyAlignment="1">
      <alignment vertical="center" wrapText="1"/>
    </xf>
    <xf numFmtId="0" fontId="22" fillId="3" borderId="6" xfId="1" applyFont="1" applyFill="1" applyBorder="1" applyAlignment="1">
      <alignment horizontal="center" vertical="center" wrapText="1"/>
    </xf>
    <xf numFmtId="0" fontId="22" fillId="3" borderId="6" xfId="1" applyFont="1" applyFill="1" applyBorder="1" applyAlignment="1">
      <alignment vertical="center" wrapText="1"/>
    </xf>
    <xf numFmtId="0" fontId="23" fillId="2" borderId="6" xfId="1" applyFont="1" applyFill="1" applyBorder="1" applyAlignment="1">
      <alignment vertical="center" wrapText="1"/>
    </xf>
    <xf numFmtId="0" fontId="22" fillId="2" borderId="6" xfId="1" applyFont="1" applyFill="1" applyBorder="1" applyAlignment="1">
      <alignment horizontal="center" vertical="center" wrapText="1"/>
    </xf>
    <xf numFmtId="0" fontId="22" fillId="2" borderId="6" xfId="1" applyFont="1" applyFill="1" applyBorder="1" applyAlignment="1">
      <alignment vertical="center" wrapText="1"/>
    </xf>
    <xf numFmtId="0" fontId="36" fillId="3" borderId="6" xfId="1" quotePrefix="1" applyFont="1" applyFill="1" applyBorder="1" applyAlignment="1">
      <alignment horizontal="center" vertical="center" wrapText="1"/>
    </xf>
    <xf numFmtId="0" fontId="28" fillId="0" borderId="27" xfId="1" applyFont="1" applyBorder="1" applyAlignment="1">
      <alignment vertical="center" wrapText="1"/>
    </xf>
    <xf numFmtId="0" fontId="28" fillId="0" borderId="27" xfId="1" applyFont="1" applyBorder="1" applyAlignment="1">
      <alignment horizontal="center" vertical="center" wrapText="1"/>
    </xf>
    <xf numFmtId="0" fontId="22" fillId="0" borderId="27" xfId="1" applyFont="1" applyBorder="1" applyAlignment="1">
      <alignment vertical="center" wrapText="1"/>
    </xf>
    <xf numFmtId="0" fontId="22" fillId="0" borderId="28" xfId="1" applyFont="1" applyBorder="1" applyAlignment="1">
      <alignment vertical="center" wrapText="1"/>
    </xf>
    <xf numFmtId="0" fontId="5" fillId="0" borderId="3" xfId="1" applyBorder="1"/>
    <xf numFmtId="0" fontId="5" fillId="0" borderId="29" xfId="1" applyBorder="1" applyAlignment="1">
      <alignment horizontal="center" vertical="center"/>
    </xf>
    <xf numFmtId="0" fontId="34" fillId="0" borderId="22" xfId="0" applyFont="1" applyBorder="1" applyAlignment="1">
      <alignment vertical="center"/>
    </xf>
    <xf numFmtId="0" fontId="28" fillId="0" borderId="9" xfId="1" applyFont="1" applyBorder="1" applyAlignment="1">
      <alignment horizontal="center" vertical="center" wrapText="1"/>
    </xf>
    <xf numFmtId="0" fontId="33" fillId="3" borderId="21" xfId="1" applyFont="1" applyFill="1" applyBorder="1"/>
    <xf numFmtId="0" fontId="22" fillId="0" borderId="21" xfId="1" applyFont="1" applyBorder="1" applyAlignment="1">
      <alignment vertical="center" wrapText="1"/>
    </xf>
    <xf numFmtId="0" fontId="28" fillId="0" borderId="30" xfId="1" applyFont="1" applyBorder="1" applyAlignment="1">
      <alignment vertical="center" wrapText="1"/>
    </xf>
    <xf numFmtId="0" fontId="5" fillId="0" borderId="0" xfId="1" applyAlignment="1">
      <alignment horizontal="right"/>
    </xf>
    <xf numFmtId="0" fontId="33" fillId="4" borderId="21" xfId="1" applyFont="1" applyFill="1" applyBorder="1"/>
    <xf numFmtId="0" fontId="36" fillId="2" borderId="6" xfId="1" quotePrefix="1" applyFont="1" applyFill="1" applyBorder="1" applyAlignment="1">
      <alignment horizontal="center" vertical="center" wrapText="1"/>
    </xf>
    <xf numFmtId="0" fontId="38" fillId="0" borderId="9" xfId="1" applyFont="1" applyBorder="1" applyAlignment="1">
      <alignment horizontal="center" vertical="center" wrapText="1"/>
    </xf>
    <xf numFmtId="0" fontId="30" fillId="0" borderId="0" xfId="3">
      <alignment horizontal="center"/>
    </xf>
    <xf numFmtId="0" fontId="1" fillId="0" borderId="0" xfId="1" applyFont="1" applyBorder="1"/>
    <xf numFmtId="0" fontId="1" fillId="0" borderId="8" xfId="1" applyFont="1" applyBorder="1"/>
    <xf numFmtId="0" fontId="20" fillId="0" borderId="0" xfId="1" quotePrefix="1" applyFont="1" applyBorder="1"/>
    <xf numFmtId="0" fontId="39" fillId="0" borderId="0" xfId="4" applyBorder="1"/>
    <xf numFmtId="0" fontId="24" fillId="0" borderId="15" xfId="1" applyFont="1" applyFill="1" applyBorder="1" applyAlignment="1">
      <alignment horizontal="center" vertical="center"/>
    </xf>
    <xf numFmtId="0" fontId="24" fillId="0" borderId="16" xfId="1" applyFont="1" applyFill="1" applyBorder="1" applyAlignment="1">
      <alignment horizontal="center" vertical="center"/>
    </xf>
    <xf numFmtId="0" fontId="24" fillId="0" borderId="17" xfId="1" applyFont="1" applyFill="1" applyBorder="1" applyAlignment="1">
      <alignment horizontal="center" vertical="center"/>
    </xf>
    <xf numFmtId="0" fontId="29" fillId="2" borderId="22" xfId="1" applyFont="1" applyFill="1" applyBorder="1" applyAlignment="1">
      <alignment horizontal="center"/>
    </xf>
    <xf numFmtId="0" fontId="29" fillId="2" borderId="21" xfId="1" applyFont="1" applyFill="1" applyBorder="1" applyAlignment="1">
      <alignment horizontal="center"/>
    </xf>
    <xf numFmtId="0" fontId="37" fillId="0" borderId="22" xfId="1" applyFont="1" applyBorder="1" applyAlignment="1">
      <alignment horizontal="right" vertical="center" wrapText="1"/>
    </xf>
    <xf numFmtId="0" fontId="37" fillId="0" borderId="18" xfId="1" applyFont="1" applyBorder="1" applyAlignment="1">
      <alignment horizontal="right" vertical="center" wrapText="1"/>
    </xf>
    <xf numFmtId="0" fontId="22" fillId="0" borderId="22" xfId="1" applyFont="1" applyBorder="1" applyAlignment="1">
      <alignment horizontal="right" vertical="center" wrapText="1"/>
    </xf>
    <xf numFmtId="0" fontId="22" fillId="0" borderId="18" xfId="1" applyFont="1" applyBorder="1" applyAlignment="1">
      <alignment horizontal="right" vertical="center" wrapText="1"/>
    </xf>
    <xf numFmtId="0" fontId="29" fillId="4" borderId="22" xfId="1" applyFont="1" applyFill="1" applyBorder="1" applyAlignment="1">
      <alignment horizontal="right" vertical="center"/>
    </xf>
    <xf numFmtId="0" fontId="29" fillId="4" borderId="18" xfId="1" applyFont="1" applyFill="1" applyBorder="1" applyAlignment="1">
      <alignment horizontal="right" vertical="center"/>
    </xf>
    <xf numFmtId="0" fontId="35" fillId="3" borderId="22" xfId="1" applyFont="1" applyFill="1" applyBorder="1" applyAlignment="1">
      <alignment horizontal="center"/>
    </xf>
    <xf numFmtId="0" fontId="35" fillId="3" borderId="21" xfId="1" applyFont="1" applyFill="1" applyBorder="1" applyAlignment="1">
      <alignment horizontal="center"/>
    </xf>
    <xf numFmtId="0" fontId="29" fillId="3" borderId="22" xfId="1" applyFont="1" applyFill="1" applyBorder="1" applyAlignment="1">
      <alignment horizontal="right" vertical="center"/>
    </xf>
    <xf numFmtId="0" fontId="29" fillId="3" borderId="18" xfId="1" applyFont="1" applyFill="1" applyBorder="1" applyAlignment="1">
      <alignment horizontal="right" vertical="center"/>
    </xf>
  </cellXfs>
  <cellStyles count="5">
    <cellStyle name="Lien hypertexte" xfId="4" builtinId="8"/>
    <cellStyle name="Normal" xfId="0" builtinId="0"/>
    <cellStyle name="Normal 2" xfId="1"/>
    <cellStyle name="Style 1" xfId="2"/>
    <cellStyle name="Style 2" xfId="3"/>
  </cellStyles>
  <dxfs count="77"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5" formatCode="dd/mm/yy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</dxf>
    <dxf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_ ;[Red]\-#,##0\ ;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dd/mm/yy;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none"/>
      </font>
      <numFmt numFmtId="165" formatCode="dd/mm/yy;@"/>
      <alignment horizontal="center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38097</xdr:colOff>
      <xdr:row>0</xdr:row>
      <xdr:rowOff>148827</xdr:rowOff>
    </xdr:from>
    <xdr:to>
      <xdr:col>5</xdr:col>
      <xdr:colOff>1458682</xdr:colOff>
      <xdr:row>0</xdr:row>
      <xdr:rowOff>424032</xdr:rowOff>
    </xdr:to>
    <xdr:sp macro="[0]!ReportSurBL" textlink="">
      <xdr:nvSpPr>
        <xdr:cNvPr id="5" name="Rectangle à coins arrondis 3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3663550" y="148827"/>
          <a:ext cx="1420585" cy="27520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Report sur BL</a:t>
          </a:r>
        </a:p>
      </xdr:txBody>
    </xdr:sp>
    <xdr:clientData fPrintsWithSheet="0"/>
  </xdr:twoCellAnchor>
  <xdr:twoCellAnchor editAs="absolute">
    <xdr:from>
      <xdr:col>4</xdr:col>
      <xdr:colOff>17860</xdr:colOff>
      <xdr:row>0</xdr:row>
      <xdr:rowOff>148829</xdr:rowOff>
    </xdr:from>
    <xdr:to>
      <xdr:col>4</xdr:col>
      <xdr:colOff>1095376</xdr:colOff>
      <xdr:row>0</xdr:row>
      <xdr:rowOff>422671</xdr:rowOff>
    </xdr:to>
    <xdr:sp macro="[0]!MessagesDalerte" textlink="">
      <xdr:nvSpPr>
        <xdr:cNvPr id="4" name="Rectangle à coins arrondis 2">
          <a:extLst>
            <a:ext uri="{FF2B5EF4-FFF2-40B4-BE49-F238E27FC236}">
              <a16:creationId xmlns:a16="http://schemas.microsoft.com/office/drawing/2014/main" id="{BBD97A04-35D0-4CE2-B597-D0685244BFBF}"/>
            </a:ext>
          </a:extLst>
        </xdr:cNvPr>
        <xdr:cNvSpPr/>
      </xdr:nvSpPr>
      <xdr:spPr>
        <a:xfrm>
          <a:off x="2434829" y="148829"/>
          <a:ext cx="1077516" cy="273842"/>
        </a:xfrm>
        <a:prstGeom prst="roundRect">
          <a:avLst/>
        </a:prstGeom>
        <a:solidFill>
          <a:schemeClr val="accent6">
            <a:lumMod val="75000"/>
          </a:schemeClr>
        </a:soli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Messages d'alerte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47626</xdr:colOff>
      <xdr:row>10</xdr:row>
      <xdr:rowOff>28574</xdr:rowOff>
    </xdr:from>
    <xdr:to>
      <xdr:col>7</xdr:col>
      <xdr:colOff>1771650</xdr:colOff>
      <xdr:row>15</xdr:row>
      <xdr:rowOff>133350</xdr:rowOff>
    </xdr:to>
    <xdr:sp macro="[0]!EffacersurBL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6467476" y="1971674"/>
          <a:ext cx="1724024" cy="790576"/>
        </a:xfrm>
        <a:prstGeom prst="roundRect">
          <a:avLst/>
        </a:prstGeom>
        <a:gradFill flip="none" rotWithShape="1">
          <a:gsLst>
            <a:gs pos="0">
              <a:schemeClr val="accent4">
                <a:lumMod val="75000"/>
              </a:schemeClr>
            </a:gs>
            <a:gs pos="35000">
              <a:schemeClr val="accent1">
                <a:tint val="37000"/>
                <a:satMod val="300000"/>
              </a:schemeClr>
            </a:gs>
            <a:gs pos="100000">
              <a:schemeClr val="accent2">
                <a:lumMod val="75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rgbClr val="0000FF"/>
              </a:solidFill>
            </a:rPr>
            <a:t>Effacer</a:t>
          </a:r>
          <a:r>
            <a:rPr lang="fr-FR" sz="1400" baseline="0">
              <a:solidFill>
                <a:srgbClr val="0000FF"/>
              </a:solidFill>
            </a:rPr>
            <a:t> les données Client dans le BL</a:t>
          </a:r>
          <a:endParaRPr lang="fr-FR" sz="14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7</xdr:col>
      <xdr:colOff>38100</xdr:colOff>
      <xdr:row>5</xdr:row>
      <xdr:rowOff>38100</xdr:rowOff>
    </xdr:from>
    <xdr:to>
      <xdr:col>7</xdr:col>
      <xdr:colOff>1781175</xdr:colOff>
      <xdr:row>9</xdr:row>
      <xdr:rowOff>76200</xdr:rowOff>
    </xdr:to>
    <xdr:sp macro="[0]!EnvoiMail" textlink="">
      <xdr:nvSpPr>
        <xdr:cNvPr id="6" name="Rectangle à coins arrondis 3">
          <a:extLst>
            <a:ext uri="{FF2B5EF4-FFF2-40B4-BE49-F238E27FC236}">
              <a16:creationId xmlns:a16="http://schemas.microsoft.com/office/drawing/2014/main" id="{FC1C428F-E023-417E-B79D-10B37257C359}"/>
            </a:ext>
          </a:extLst>
        </xdr:cNvPr>
        <xdr:cNvSpPr/>
      </xdr:nvSpPr>
      <xdr:spPr>
        <a:xfrm>
          <a:off x="6457950" y="1028700"/>
          <a:ext cx="1743075" cy="800100"/>
        </a:xfrm>
        <a:prstGeom prst="roundRect">
          <a:avLst/>
        </a:prstGeom>
        <a:solidFill>
          <a:schemeClr val="accent3"/>
        </a:soli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Préparation</a:t>
          </a:r>
          <a:r>
            <a:rPr lang="fr-FR" sz="1400" baseline="0"/>
            <a:t> E-mail</a:t>
          </a:r>
          <a:br>
            <a:rPr lang="fr-FR" sz="1400" baseline="0"/>
          </a:br>
          <a:r>
            <a:rPr lang="fr-FR" sz="1400" baseline="0"/>
            <a:t>et BL en PDF</a:t>
          </a:r>
          <a:endParaRPr lang="fr-FR" sz="1400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32657</xdr:colOff>
      <xdr:row>0</xdr:row>
      <xdr:rowOff>152400</xdr:rowOff>
    </xdr:from>
    <xdr:to>
      <xdr:col>4</xdr:col>
      <xdr:colOff>1453242</xdr:colOff>
      <xdr:row>0</xdr:row>
      <xdr:rowOff>427605</xdr:rowOff>
    </xdr:to>
    <xdr:sp macro="[0]!ReportSurDevis" textlink="">
      <xdr:nvSpPr>
        <xdr:cNvPr id="3" name="Rectangle à coins arrondis 3">
          <a:extLst>
            <a:ext uri="{FF2B5EF4-FFF2-40B4-BE49-F238E27FC236}">
              <a16:creationId xmlns:a16="http://schemas.microsoft.com/office/drawing/2014/main" id="{D3022832-E858-4145-8F72-D4DAC0FCDA9E}"/>
            </a:ext>
          </a:extLst>
        </xdr:cNvPr>
        <xdr:cNvSpPr/>
      </xdr:nvSpPr>
      <xdr:spPr>
        <a:xfrm>
          <a:off x="2960914" y="152400"/>
          <a:ext cx="1420585" cy="27520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Report sur Devis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47626</xdr:colOff>
      <xdr:row>10</xdr:row>
      <xdr:rowOff>28574</xdr:rowOff>
    </xdr:from>
    <xdr:to>
      <xdr:col>7</xdr:col>
      <xdr:colOff>1771650</xdr:colOff>
      <xdr:row>15</xdr:row>
      <xdr:rowOff>47625</xdr:rowOff>
    </xdr:to>
    <xdr:sp macro="[0]!EffacerFeuilleDevis" textlink="">
      <xdr:nvSpPr>
        <xdr:cNvPr id="3" name="ZoneTexte 2">
          <a:extLst>
            <a:ext uri="{FF2B5EF4-FFF2-40B4-BE49-F238E27FC236}">
              <a16:creationId xmlns:a16="http://schemas.microsoft.com/office/drawing/2014/main" id="{9D607E53-8284-46E9-9467-7260D13D7252}"/>
            </a:ext>
          </a:extLst>
        </xdr:cNvPr>
        <xdr:cNvSpPr txBox="1"/>
      </xdr:nvSpPr>
      <xdr:spPr>
        <a:xfrm>
          <a:off x="6467476" y="1971674"/>
          <a:ext cx="1724024" cy="790576"/>
        </a:xfrm>
        <a:prstGeom prst="roundRect">
          <a:avLst/>
        </a:prstGeom>
        <a:gradFill flip="none" rotWithShape="1">
          <a:gsLst>
            <a:gs pos="0">
              <a:schemeClr val="accent4">
                <a:lumMod val="75000"/>
              </a:schemeClr>
            </a:gs>
            <a:gs pos="35000">
              <a:schemeClr val="accent1">
                <a:tint val="37000"/>
                <a:satMod val="300000"/>
              </a:schemeClr>
            </a:gs>
            <a:gs pos="100000">
              <a:schemeClr val="accent2">
                <a:lumMod val="75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rgbClr val="0000FF"/>
              </a:solidFill>
            </a:rPr>
            <a:t>Effacer</a:t>
          </a:r>
          <a:r>
            <a:rPr lang="fr-FR" sz="1400" baseline="0">
              <a:solidFill>
                <a:srgbClr val="0000FF"/>
              </a:solidFill>
            </a:rPr>
            <a:t> les données Client dans le Devis</a:t>
          </a:r>
          <a:endParaRPr lang="fr-FR" sz="14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7</xdr:col>
      <xdr:colOff>38100</xdr:colOff>
      <xdr:row>5</xdr:row>
      <xdr:rowOff>38100</xdr:rowOff>
    </xdr:from>
    <xdr:to>
      <xdr:col>7</xdr:col>
      <xdr:colOff>1781175</xdr:colOff>
      <xdr:row>9</xdr:row>
      <xdr:rowOff>76200</xdr:rowOff>
    </xdr:to>
    <xdr:sp macro="[0]!EnvoiMail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F7A76239-D5A0-43FE-98C7-96CF7BE480EA}"/>
            </a:ext>
          </a:extLst>
        </xdr:cNvPr>
        <xdr:cNvSpPr/>
      </xdr:nvSpPr>
      <xdr:spPr>
        <a:xfrm>
          <a:off x="6457950" y="1028700"/>
          <a:ext cx="1743075" cy="800100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Préparation</a:t>
          </a:r>
          <a:r>
            <a:rPr lang="fr-FR" sz="1400" baseline="0"/>
            <a:t> E-mail</a:t>
          </a:r>
          <a:br>
            <a:rPr lang="fr-FR" sz="1400" baseline="0"/>
          </a:br>
          <a:r>
            <a:rPr lang="fr-FR" sz="1400" baseline="0"/>
            <a:t>et Devis en PDF</a:t>
          </a:r>
          <a:endParaRPr lang="fr-FR" sz="1400"/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_Produits" displayName="T_Produits" ref="A1:K210" totalsRowShown="0" headerRowDxfId="76" dataDxfId="74" headerRowBorderDxfId="75" headerRowCellStyle="Normal" dataCellStyle="Normal">
  <autoFilter ref="A1:K210"/>
  <tableColumns count="11">
    <tableColumn id="2" name="SAP code" dataDxfId="73" dataCellStyle="Normal"/>
    <tableColumn id="3" name="Famille" dataDxfId="72" dataCellStyle="Normal"/>
    <tableColumn id="4" name="Description" dataDxfId="71" dataCellStyle="Normal"/>
    <tableColumn id="5" name="Specification" dataDxfId="70" dataCellStyle="Normal"/>
    <tableColumn id="10" name="Poids (kg)" dataDxfId="69"/>
    <tableColumn id="11" name="Dimension" dataDxfId="68"/>
    <tableColumn id="6" name="Quantité en stock" dataDxfId="67" dataCellStyle="Normal">
      <calculatedColumnFormula>SUMIF(Tableau1[SAP Code],T_Produits[[#This Row],[SAP code]],Tableau1[Qté reçu])-SUMIF(Tableau2[SAP Code],T_Produits[[#This Row],[SAP code]],Tableau2[Qté Sortie])</calculatedColumnFormula>
    </tableColumn>
    <tableColumn id="9" name="Emplacement" dataDxfId="66"/>
    <tableColumn id="7" name="Prix d'achat" dataDxfId="65"/>
    <tableColumn id="8" name="Prix Agent" dataDxfId="64"/>
    <tableColumn id="1" name="Prix Client" dataDxfId="6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O209" totalsRowShown="0" headerRowDxfId="62" dataDxfId="60" headerRowBorderDxfId="61">
  <autoFilter ref="A1:O209"/>
  <tableColumns count="15">
    <tableColumn id="1" name="Date de la Demande" dataDxfId="59"/>
    <tableColumn id="7" name="N° Cde" dataDxfId="58"/>
    <tableColumn id="4" name="SAP Code" dataDxfId="57"/>
    <tableColumn id="12" name="Contrat" dataDxfId="56"/>
    <tableColumn id="3" name="Designation" dataDxfId="55"/>
    <tableColumn id="9" name="Qté Commander" dataDxfId="54"/>
    <tableColumn id="6" name="Fournisseurs" dataDxfId="53"/>
    <tableColumn id="16" name="Packing list" dataDxfId="52"/>
    <tableColumn id="2" name="Prix d'achat" dataDxfId="51"/>
    <tableColumn id="10" name="Transporteur" dataDxfId="50"/>
    <tableColumn id="15" name="tracking" dataDxfId="49"/>
    <tableColumn id="14" name="Prix du Transport" dataDxfId="48"/>
    <tableColumn id="13" name="N° Facture Transporteur" dataDxfId="47"/>
    <tableColumn id="11" name="Date de livraison" dataDxfId="46"/>
    <tableColumn id="8" name="Qté reçu" dataDxfId="45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au2" displayName="Tableau2" ref="A1:AC5" totalsRowShown="0" headerRowDxfId="44" headerRowBorderDxfId="43">
  <autoFilter ref="A1:AC5"/>
  <tableColumns count="29">
    <tableColumn id="1" name="Date" dataDxfId="42"/>
    <tableColumn id="7" name="N° Cde" dataDxfId="41"/>
    <tableColumn id="22" name="N° Facture" dataDxfId="40"/>
    <tableColumn id="4" name="SAP Code" dataDxfId="39"/>
    <tableColumn id="3" name="Designation" dataDxfId="38">
      <calculatedColumnFormula>_xlfn.IFNA(VLOOKUP(Tableau2[[#This Row],[SAP Code]],T_Produits[],3,FALSE),"-")</calculatedColumnFormula>
    </tableColumn>
    <tableColumn id="2" name="Specification" dataDxfId="37">
      <calculatedColumnFormula>_xlfn.IFNA(VLOOKUP(Tableau2[[#This Row],[SAP Code]],T_Produits[],4,FALSE),"-")</calculatedColumnFormula>
    </tableColumn>
    <tableColumn id="25" name="Poids des pièces" dataDxfId="36">
      <calculatedColumnFormula>_xlfn.IFNA(VLOOKUP(Tableau2[[#This Row],[SAP Code]],T_Produits[],5,FALSE),"-")</calculatedColumnFormula>
    </tableColumn>
    <tableColumn id="5" name="Qté Sortie" dataDxfId="35"/>
    <tableColumn id="16" name="Status" dataDxfId="34"/>
    <tableColumn id="15" name="Prix" dataDxfId="33">
      <calculatedColumnFormula>IF(Tableau2[[#This Row],[Status]]="","",VLOOKUP(Tableau2[[#This Row],[SAP Code]],T_Produits[],IF(Tableau2[[#This Row],[Status]]="Client",11,10),FALSE))</calculatedColumnFormula>
    </tableColumn>
    <tableColumn id="18" name="BL"/>
    <tableColumn id="6" name="Client" dataDxfId="32"/>
    <tableColumn id="21" name="Email" dataCellStyle="Style 2"/>
    <tableColumn id="24" name="Tel." dataDxfId="31"/>
    <tableColumn id="19" name="Contact" dataDxfId="30"/>
    <tableColumn id="23" name="Adresse de livraison" dataDxfId="29"/>
    <tableColumn id="28" name="Code Postal" dataDxfId="28"/>
    <tableColumn id="27" name="Ville" dataDxfId="27"/>
    <tableColumn id="26" name="Pays" dataDxfId="26"/>
    <tableColumn id="10" name="Type de Machine"/>
    <tableColumn id="12" name="N° de serie"/>
    <tableColumn id="11" name="Année mise en service"/>
    <tableColumn id="13" name="Heures Machines"/>
    <tableColumn id="14" name="Transporteur" dataDxfId="25"/>
    <tableColumn id="29" name="Coût Transport" dataDxfId="24"/>
    <tableColumn id="17" name="N° Tracking"/>
    <tableColumn id="20" name="Date de livraison"/>
    <tableColumn id="8" name="Date limite de paiement" dataDxfId="23">
      <calculatedColumnFormula>Tableau2[[#This Row],[Date]]+5</calculatedColumnFormula>
    </tableColumn>
    <tableColumn id="9" name="Paiement effectué" dataDxfId="22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4" name="Tableau3" displayName="Tableau3" ref="A1:T5" totalsRowShown="0" headerRowDxfId="21" dataDxfId="19" headerRowBorderDxfId="20">
  <autoFilter ref="A1:T5"/>
  <tableColumns count="20">
    <tableColumn id="1" name="Date" dataDxfId="18"/>
    <tableColumn id="7" name="N° Devis" dataDxfId="17"/>
    <tableColumn id="4" name="SAP Code" dataDxfId="16"/>
    <tableColumn id="3" name="Designation" dataDxfId="15">
      <calculatedColumnFormula>_xlfn.IFNA(VLOOKUP(Tableau3[[#This Row],[SAP Code]],T_Produits[],3,FALSE),"-")</calculatedColumnFormula>
    </tableColumn>
    <tableColumn id="2" name="Specification" dataDxfId="14">
      <calculatedColumnFormula>_xlfn.IFNA(VLOOKUP(Tableau3[[#This Row],[SAP Code]],T_Produits[],4,FALSE),"-")</calculatedColumnFormula>
    </tableColumn>
    <tableColumn id="17" name="Poids" dataDxfId="13">
      <calculatedColumnFormula>_xlfn.IFNA(VLOOKUP(Tableau3[[#This Row],[SAP Code]],T_Produits[],5,FALSE),"-")</calculatedColumnFormula>
    </tableColumn>
    <tableColumn id="14" name="Type de Machine" dataDxfId="12"/>
    <tableColumn id="5" name="Qté" dataDxfId="11"/>
    <tableColumn id="16" name="Status" dataDxfId="10"/>
    <tableColumn id="15" name="Prix" dataDxfId="9">
      <calculatedColumnFormula>IF(Tableau3[[#This Row],[Status]]="","",VLOOKUP(Tableau3[[#This Row],[SAP Code]],T_Produits[],IF(Tableau3[[#This Row],[Status]]="Client",11,10),FALSE))</calculatedColumnFormula>
    </tableColumn>
    <tableColumn id="6" name="Client" dataDxfId="8"/>
    <tableColumn id="18" name="Email" dataCellStyle="Style 2"/>
    <tableColumn id="11" name="Tel." dataDxfId="7"/>
    <tableColumn id="19" name="Contact" dataDxfId="6"/>
    <tableColumn id="20" name="Adresse" dataDxfId="5"/>
    <tableColumn id="12" name="Code Postal" dataDxfId="4"/>
    <tableColumn id="13" name="Ville" dataDxfId="3"/>
    <tableColumn id="10" name="Pays" dataDxfId="2"/>
    <tableColumn id="8" name="Transporteur" dataDxfId="1"/>
    <tableColumn id="9" name="Prix du transporteur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mgh@mgh.fr" TargetMode="External"/><Relationship Id="rId7" Type="http://schemas.openxmlformats.org/officeDocument/2006/relationships/table" Target="../tables/table3.xml"/><Relationship Id="rId2" Type="http://schemas.openxmlformats.org/officeDocument/2006/relationships/hyperlink" Target="mailto:edf@edf.fr" TargetMode="External"/><Relationship Id="rId1" Type="http://schemas.openxmlformats.org/officeDocument/2006/relationships/hyperlink" Target="mailto:gind@gind.fr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mailto:midas@midas.fr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patoauche@euro.com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mailto:midas@midas.fr" TargetMode="External"/><Relationship Id="rId7" Type="http://schemas.openxmlformats.org/officeDocument/2006/relationships/table" Target="../tables/table4.xml"/><Relationship Id="rId2" Type="http://schemas.openxmlformats.org/officeDocument/2006/relationships/hyperlink" Target="mailto:gindre@gindre.fr" TargetMode="External"/><Relationship Id="rId1" Type="http://schemas.openxmlformats.org/officeDocument/2006/relationships/hyperlink" Target="mailto:edf@edf.fr" TargetMode="External"/><Relationship Id="rId6" Type="http://schemas.openxmlformats.org/officeDocument/2006/relationships/drawing" Target="../drawings/drawing3.xml"/><Relationship Id="rId5" Type="http://schemas.openxmlformats.org/officeDocument/2006/relationships/printerSettings" Target="../printerSettings/printerSettings6.bin"/><Relationship Id="rId4" Type="http://schemas.openxmlformats.org/officeDocument/2006/relationships/hyperlink" Target="mailto:sovicam@sovicam.fr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patoauche@eur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10"/>
  <sheetViews>
    <sheetView showGridLines="0" zoomScale="140" zoomScaleNormal="140" workbookViewId="0">
      <pane ySplit="1" topLeftCell="A11" activePane="bottomLeft" state="frozen"/>
      <selection pane="bottomLeft" activeCell="A10" sqref="A10"/>
    </sheetView>
  </sheetViews>
  <sheetFormatPr baseColWidth="10" defaultRowHeight="12.75" x14ac:dyDescent="0.2"/>
  <cols>
    <col min="1" max="1" width="14.42578125" style="2" bestFit="1" customWidth="1"/>
    <col min="2" max="2" width="13.5703125" style="2" bestFit="1" customWidth="1"/>
    <col min="3" max="3" width="30.5703125" style="2" bestFit="1" customWidth="1"/>
    <col min="4" max="4" width="45.28515625" style="34" bestFit="1" customWidth="1"/>
    <col min="5" max="5" width="10.28515625" style="34" customWidth="1"/>
    <col min="6" max="6" width="9.140625" style="34" customWidth="1"/>
    <col min="7" max="7" width="10.5703125" style="34" customWidth="1"/>
    <col min="8" max="8" width="14.28515625" style="34" customWidth="1"/>
    <col min="9" max="9" width="8.42578125" style="34" customWidth="1"/>
    <col min="10" max="10" width="6.85546875" style="34" customWidth="1"/>
    <col min="11" max="11" width="7.5703125" style="2" customWidth="1"/>
  </cols>
  <sheetData>
    <row r="1" spans="1:11" ht="36.75" customHeight="1" thickBot="1" x14ac:dyDescent="0.25">
      <c r="A1" s="4" t="s">
        <v>3</v>
      </c>
      <c r="B1" s="6" t="s">
        <v>5</v>
      </c>
      <c r="C1" s="6" t="s">
        <v>4</v>
      </c>
      <c r="D1" s="7" t="s">
        <v>8</v>
      </c>
      <c r="E1" s="63" t="s">
        <v>445</v>
      </c>
      <c r="F1" s="64" t="s">
        <v>388</v>
      </c>
      <c r="G1" s="17" t="s">
        <v>24</v>
      </c>
      <c r="H1" s="51" t="s">
        <v>362</v>
      </c>
      <c r="I1" s="36" t="s">
        <v>28</v>
      </c>
      <c r="J1" s="36" t="s">
        <v>33</v>
      </c>
      <c r="K1" s="36" t="s">
        <v>34</v>
      </c>
    </row>
    <row r="2" spans="1:11" ht="15.75" x14ac:dyDescent="0.2">
      <c r="A2" s="2">
        <v>2011070206</v>
      </c>
      <c r="B2" s="9" t="s">
        <v>22</v>
      </c>
      <c r="C2" s="9" t="s">
        <v>300</v>
      </c>
      <c r="D2" s="33" t="s">
        <v>14</v>
      </c>
      <c r="E2" s="34">
        <v>0.25</v>
      </c>
      <c r="F2" s="33"/>
      <c r="G2" s="10">
        <f>SUMIF(Tableau1[SAP Code],T_Produits[[#This Row],[SAP code]],Tableau1[Qté reçu])-SUMIF(Tableau2[SAP Code],T_Produits[[#This Row],[SAP code]],Tableau2[Qté Sortie])</f>
        <v>2</v>
      </c>
      <c r="H2" s="10"/>
      <c r="I2" s="34">
        <v>50</v>
      </c>
      <c r="J2" s="34">
        <v>60</v>
      </c>
      <c r="K2" s="34">
        <v>80</v>
      </c>
    </row>
    <row r="3" spans="1:11" ht="15.75" x14ac:dyDescent="0.2">
      <c r="A3" s="2">
        <v>2011070222</v>
      </c>
      <c r="B3" s="9" t="s">
        <v>22</v>
      </c>
      <c r="C3" s="9" t="s">
        <v>300</v>
      </c>
      <c r="D3" s="33" t="s">
        <v>15</v>
      </c>
      <c r="E3" s="34">
        <v>5</v>
      </c>
      <c r="F3" s="33"/>
      <c r="G3" s="10">
        <f>SUMIF(Tableau1[SAP Code],T_Produits[[#This Row],[SAP code]],Tableau1[Qté reçu])-SUMIF(Tableau2[SAP Code],T_Produits[[#This Row],[SAP code]],Tableau2[Qté Sortie])</f>
        <v>2</v>
      </c>
      <c r="H3" s="10"/>
      <c r="I3" s="34">
        <v>51</v>
      </c>
      <c r="J3" s="34">
        <v>61</v>
      </c>
      <c r="K3" s="34">
        <v>81</v>
      </c>
    </row>
    <row r="4" spans="1:11" ht="15.75" x14ac:dyDescent="0.2">
      <c r="A4" s="2">
        <v>2011090134</v>
      </c>
      <c r="B4" s="9" t="s">
        <v>23</v>
      </c>
      <c r="C4" s="9" t="s">
        <v>417</v>
      </c>
      <c r="D4" s="33" t="s">
        <v>17</v>
      </c>
      <c r="E4" s="34">
        <v>0.5</v>
      </c>
      <c r="F4" s="33"/>
      <c r="G4" s="10">
        <f>SUMIF(Tableau1[SAP Code],T_Produits[[#This Row],[SAP code]],Tableau1[Qté reçu])-SUMIF(Tableau2[SAP Code],T_Produits[[#This Row],[SAP code]],Tableau2[Qté Sortie])</f>
        <v>1</v>
      </c>
      <c r="H4" s="10"/>
      <c r="I4" s="34">
        <v>52</v>
      </c>
      <c r="J4" s="34">
        <v>62</v>
      </c>
      <c r="K4" s="34">
        <v>82</v>
      </c>
    </row>
    <row r="5" spans="1:11" ht="15.75" x14ac:dyDescent="0.2">
      <c r="A5" s="2">
        <v>2011090158</v>
      </c>
      <c r="B5" s="9" t="s">
        <v>23</v>
      </c>
      <c r="C5" s="9" t="s">
        <v>417</v>
      </c>
      <c r="D5" s="33" t="s">
        <v>18</v>
      </c>
      <c r="E5" s="34">
        <v>2</v>
      </c>
      <c r="F5" s="33"/>
      <c r="G5" s="10">
        <f>SUMIF(Tableau1[SAP Code],T_Produits[[#This Row],[SAP code]],Tableau1[Qté reçu])-SUMIF(Tableau2[SAP Code],T_Produits[[#This Row],[SAP code]],Tableau2[Qté Sortie])</f>
        <v>2</v>
      </c>
      <c r="H5" s="10"/>
      <c r="I5" s="34">
        <v>53</v>
      </c>
      <c r="J5" s="34">
        <v>63</v>
      </c>
      <c r="K5" s="34">
        <v>83</v>
      </c>
    </row>
    <row r="6" spans="1:11" ht="15.75" x14ac:dyDescent="0.2">
      <c r="A6" s="2">
        <v>2011070326</v>
      </c>
      <c r="B6" s="9" t="s">
        <v>22</v>
      </c>
      <c r="C6" s="9" t="s">
        <v>300</v>
      </c>
      <c r="D6" s="33" t="s">
        <v>19</v>
      </c>
      <c r="E6" s="34">
        <v>3</v>
      </c>
      <c r="F6" s="33"/>
      <c r="G6" s="10">
        <f>SUMIF(Tableau1[SAP Code],T_Produits[[#This Row],[SAP code]],Tableau1[Qté reçu])-SUMIF(Tableau2[SAP Code],T_Produits[[#This Row],[SAP code]],Tableau2[Qté Sortie])</f>
        <v>3</v>
      </c>
      <c r="H6" s="10"/>
      <c r="I6" s="34">
        <v>54</v>
      </c>
      <c r="J6" s="34">
        <v>64</v>
      </c>
      <c r="K6" s="34">
        <v>84</v>
      </c>
    </row>
    <row r="7" spans="1:11" ht="15.75" x14ac:dyDescent="0.2">
      <c r="A7" s="2">
        <v>2011070339</v>
      </c>
      <c r="B7" s="9" t="s">
        <v>22</v>
      </c>
      <c r="C7" s="9" t="s">
        <v>300</v>
      </c>
      <c r="D7" s="33" t="s">
        <v>20</v>
      </c>
      <c r="E7" s="34">
        <v>2.5</v>
      </c>
      <c r="F7" s="33"/>
      <c r="G7" s="10">
        <f>SUMIF(Tableau1[SAP Code],T_Produits[[#This Row],[SAP code]],Tableau1[Qté reçu])-SUMIF(Tableau2[SAP Code],T_Produits[[#This Row],[SAP code]],Tableau2[Qté Sortie])</f>
        <v>-5</v>
      </c>
      <c r="H7" s="10"/>
      <c r="I7" s="34">
        <v>55</v>
      </c>
      <c r="J7" s="34">
        <v>65</v>
      </c>
      <c r="K7" s="34">
        <v>85</v>
      </c>
    </row>
    <row r="8" spans="1:11" ht="15.75" x14ac:dyDescent="0.2">
      <c r="A8" s="2">
        <v>2011090158</v>
      </c>
      <c r="B8" s="9" t="s">
        <v>23</v>
      </c>
      <c r="C8" s="9" t="s">
        <v>417</v>
      </c>
      <c r="D8" s="33" t="s">
        <v>18</v>
      </c>
      <c r="E8" s="34">
        <v>2</v>
      </c>
      <c r="F8" s="33"/>
      <c r="G8" s="46">
        <f>SUMIF(Tableau1[SAP Code],T_Produits[[#This Row],[SAP code]],Tableau1[Qté reçu])-SUMIF(Tableau2[SAP Code],T_Produits[[#This Row],[SAP code]],Tableau2[Qté Sortie])</f>
        <v>2</v>
      </c>
      <c r="H8" s="46"/>
      <c r="I8" s="34">
        <v>55</v>
      </c>
      <c r="J8" s="34">
        <v>65</v>
      </c>
      <c r="K8" s="34">
        <v>85</v>
      </c>
    </row>
    <row r="9" spans="1:11" ht="15.75" x14ac:dyDescent="0.2">
      <c r="A9" s="2">
        <v>2005100012</v>
      </c>
      <c r="B9" s="9" t="s">
        <v>36</v>
      </c>
      <c r="C9" s="9" t="s">
        <v>37</v>
      </c>
      <c r="D9" s="33" t="s">
        <v>38</v>
      </c>
      <c r="E9" s="34">
        <v>5</v>
      </c>
      <c r="F9" s="33"/>
      <c r="G9" s="46">
        <f>SUMIF(Tableau1[SAP Code],T_Produits[[#This Row],[SAP code]],Tableau1[Qté reçu])-SUMIF(Tableau2[SAP Code],T_Produits[[#This Row],[SAP code]],Tableau2[Qté Sortie])</f>
        <v>2</v>
      </c>
      <c r="H9" s="46"/>
      <c r="I9" s="47">
        <v>20</v>
      </c>
      <c r="J9" s="47">
        <v>35</v>
      </c>
      <c r="K9" s="47">
        <v>135</v>
      </c>
    </row>
    <row r="10" spans="1:11" ht="15.75" x14ac:dyDescent="0.2">
      <c r="A10" s="2">
        <v>2005100028</v>
      </c>
      <c r="B10" s="9" t="s">
        <v>36</v>
      </c>
      <c r="C10" s="9" t="s">
        <v>37</v>
      </c>
      <c r="D10" s="33" t="s">
        <v>39</v>
      </c>
      <c r="F10" s="33"/>
      <c r="G10" s="46">
        <f>SUMIF(Tableau1[SAP Code],T_Produits[[#This Row],[SAP code]],Tableau1[Qté reçu])-SUMIF(Tableau2[SAP Code],T_Produits[[#This Row],[SAP code]],Tableau2[Qté Sortie])</f>
        <v>3</v>
      </c>
      <c r="H10" s="46"/>
      <c r="I10" s="47"/>
      <c r="J10" s="47"/>
      <c r="K10" s="47"/>
    </row>
    <row r="11" spans="1:11" ht="15.75" x14ac:dyDescent="0.2">
      <c r="A11" s="2">
        <v>2005100035</v>
      </c>
      <c r="B11" s="9" t="s">
        <v>36</v>
      </c>
      <c r="C11" s="9" t="s">
        <v>37</v>
      </c>
      <c r="D11" s="33" t="s">
        <v>40</v>
      </c>
      <c r="F11" s="33"/>
      <c r="G11" s="46">
        <f>SUMIF(Tableau1[SAP Code],T_Produits[[#This Row],[SAP code]],Tableau1[Qté reçu])-SUMIF(Tableau2[SAP Code],T_Produits[[#This Row],[SAP code]],Tableau2[Qté Sortie])</f>
        <v>3</v>
      </c>
      <c r="H11" s="46"/>
      <c r="I11" s="47"/>
      <c r="J11" s="47"/>
      <c r="K11" s="47"/>
    </row>
    <row r="12" spans="1:11" ht="15.75" x14ac:dyDescent="0.2">
      <c r="A12" s="44">
        <v>2005100001</v>
      </c>
      <c r="B12" s="9" t="s">
        <v>36</v>
      </c>
      <c r="C12" s="9" t="s">
        <v>41</v>
      </c>
      <c r="D12" s="41" t="s">
        <v>42</v>
      </c>
      <c r="E12" s="79"/>
      <c r="F12" s="41"/>
      <c r="G12" s="46">
        <f>SUMIF(Tableau1[SAP Code],T_Produits[[#This Row],[SAP code]],Tableau1[Qté reçu])-SUMIF(Tableau2[SAP Code],T_Produits[[#This Row],[SAP code]],Tableau2[Qté Sortie])</f>
        <v>2</v>
      </c>
      <c r="H12" s="46"/>
      <c r="I12" s="47"/>
      <c r="J12" s="47"/>
      <c r="K12" s="47"/>
    </row>
    <row r="13" spans="1:11" ht="15.75" x14ac:dyDescent="0.2">
      <c r="A13" s="44">
        <v>2005100010</v>
      </c>
      <c r="B13" s="9" t="s">
        <v>36</v>
      </c>
      <c r="C13" s="9" t="s">
        <v>41</v>
      </c>
      <c r="D13" s="41" t="s">
        <v>43</v>
      </c>
      <c r="E13" s="79"/>
      <c r="F13" s="41"/>
      <c r="G13" s="46">
        <f>SUMIF(Tableau1[SAP Code],T_Produits[[#This Row],[SAP code]],Tableau1[Qté reçu])-SUMIF(Tableau2[SAP Code],T_Produits[[#This Row],[SAP code]],Tableau2[Qté Sortie])</f>
        <v>2</v>
      </c>
      <c r="H13" s="46"/>
      <c r="I13" s="47"/>
      <c r="J13" s="47"/>
      <c r="K13" s="47"/>
    </row>
    <row r="14" spans="1:11" ht="15.75" x14ac:dyDescent="0.2">
      <c r="A14" s="44">
        <v>2005100031</v>
      </c>
      <c r="B14" s="9" t="s">
        <v>36</v>
      </c>
      <c r="C14" s="9" t="s">
        <v>41</v>
      </c>
      <c r="D14" s="41" t="s">
        <v>44</v>
      </c>
      <c r="E14" s="79"/>
      <c r="F14" s="41"/>
      <c r="G14" s="46">
        <f>SUMIF(Tableau1[SAP Code],T_Produits[[#This Row],[SAP code]],Tableau1[Qté reçu])-SUMIF(Tableau2[SAP Code],T_Produits[[#This Row],[SAP code]],Tableau2[Qté Sortie])</f>
        <v>5</v>
      </c>
      <c r="H14" s="46"/>
      <c r="I14" s="47"/>
      <c r="J14" s="47"/>
      <c r="K14" s="47"/>
    </row>
    <row r="15" spans="1:11" ht="15.75" x14ac:dyDescent="0.2">
      <c r="A15" s="44">
        <v>2005100037</v>
      </c>
      <c r="B15" s="9" t="s">
        <v>36</v>
      </c>
      <c r="C15" s="9" t="s">
        <v>41</v>
      </c>
      <c r="D15" s="41" t="s">
        <v>45</v>
      </c>
      <c r="E15" s="79"/>
      <c r="F15" s="41"/>
      <c r="G15" s="46">
        <f>SUMIF(Tableau1[SAP Code],T_Produits[[#This Row],[SAP code]],Tableau1[Qté reçu])-SUMIF(Tableau2[SAP Code],T_Produits[[#This Row],[SAP code]],Tableau2[Qté Sortie])</f>
        <v>5</v>
      </c>
      <c r="H15" s="46"/>
      <c r="I15" s="47"/>
      <c r="J15" s="47"/>
      <c r="K15" s="47"/>
    </row>
    <row r="16" spans="1:11" ht="15.75" x14ac:dyDescent="0.2">
      <c r="A16" s="44">
        <v>2005100042</v>
      </c>
      <c r="B16" s="9" t="s">
        <v>36</v>
      </c>
      <c r="C16" s="9" t="s">
        <v>41</v>
      </c>
      <c r="D16" s="41" t="s">
        <v>46</v>
      </c>
      <c r="E16" s="79"/>
      <c r="F16" s="41"/>
      <c r="G16" s="46">
        <f>SUMIF(Tableau1[SAP Code],T_Produits[[#This Row],[SAP code]],Tableau1[Qté reçu])-SUMIF(Tableau2[SAP Code],T_Produits[[#This Row],[SAP code]],Tableau2[Qté Sortie])</f>
        <v>5</v>
      </c>
      <c r="H16" s="46"/>
      <c r="I16" s="47"/>
      <c r="J16" s="47"/>
      <c r="K16" s="47"/>
    </row>
    <row r="17" spans="1:11" ht="15.75" x14ac:dyDescent="0.2">
      <c r="A17" s="44">
        <v>2005100047</v>
      </c>
      <c r="B17" s="9" t="s">
        <v>36</v>
      </c>
      <c r="C17" s="9" t="s">
        <v>41</v>
      </c>
      <c r="D17" s="41" t="s">
        <v>47</v>
      </c>
      <c r="E17" s="79"/>
      <c r="F17" s="41"/>
      <c r="G17" s="46">
        <f>SUMIF(Tableau1[SAP Code],T_Produits[[#This Row],[SAP code]],Tableau1[Qté reçu])-SUMIF(Tableau2[SAP Code],T_Produits[[#This Row],[SAP code]],Tableau2[Qté Sortie])</f>
        <v>2</v>
      </c>
      <c r="H17" s="46"/>
      <c r="I17" s="47"/>
      <c r="J17" s="47"/>
      <c r="K17" s="47"/>
    </row>
    <row r="18" spans="1:11" ht="15.75" x14ac:dyDescent="0.2">
      <c r="A18" s="44">
        <v>2005100048</v>
      </c>
      <c r="B18" s="9" t="s">
        <v>36</v>
      </c>
      <c r="C18" s="9" t="s">
        <v>41</v>
      </c>
      <c r="D18" s="41" t="s">
        <v>48</v>
      </c>
      <c r="E18" s="79"/>
      <c r="F18" s="41"/>
      <c r="G18" s="46">
        <f>SUMIF(Tableau1[SAP Code],T_Produits[[#This Row],[SAP code]],Tableau1[Qté reçu])-SUMIF(Tableau2[SAP Code],T_Produits[[#This Row],[SAP code]],Tableau2[Qté Sortie])</f>
        <v>2</v>
      </c>
      <c r="H18" s="46"/>
      <c r="I18" s="47"/>
      <c r="J18" s="47"/>
      <c r="K18" s="47"/>
    </row>
    <row r="19" spans="1:11" ht="15.75" x14ac:dyDescent="0.2">
      <c r="A19" s="44">
        <v>2005100039</v>
      </c>
      <c r="B19" s="9" t="s">
        <v>36</v>
      </c>
      <c r="C19" s="9" t="s">
        <v>37</v>
      </c>
      <c r="D19" s="41" t="s">
        <v>49</v>
      </c>
      <c r="E19" s="79"/>
      <c r="F19" s="41"/>
      <c r="G19" s="46">
        <f>SUMIF(Tableau1[SAP Code],T_Produits[[#This Row],[SAP code]],Tableau1[Qté reçu])-SUMIF(Tableau2[SAP Code],T_Produits[[#This Row],[SAP code]],Tableau2[Qté Sortie])</f>
        <v>2</v>
      </c>
      <c r="H19" s="46"/>
      <c r="I19" s="47"/>
      <c r="J19" s="47"/>
      <c r="K19" s="47"/>
    </row>
    <row r="20" spans="1:11" ht="15.75" x14ac:dyDescent="0.2">
      <c r="A20" s="44">
        <v>2005100056</v>
      </c>
      <c r="B20" s="9" t="s">
        <v>36</v>
      </c>
      <c r="C20" s="9" t="s">
        <v>37</v>
      </c>
      <c r="D20" s="41" t="s">
        <v>50</v>
      </c>
      <c r="E20" s="79"/>
      <c r="F20" s="41"/>
      <c r="G20" s="46">
        <f>SUMIF(Tableau1[SAP Code],T_Produits[[#This Row],[SAP code]],Tableau1[Qté reçu])-SUMIF(Tableau2[SAP Code],T_Produits[[#This Row],[SAP code]],Tableau2[Qté Sortie])</f>
        <v>2</v>
      </c>
      <c r="H20" s="46"/>
      <c r="I20" s="47"/>
      <c r="J20" s="47"/>
      <c r="K20" s="47"/>
    </row>
    <row r="21" spans="1:11" ht="15.75" x14ac:dyDescent="0.2">
      <c r="A21" s="44">
        <v>2005100049</v>
      </c>
      <c r="B21" s="9" t="s">
        <v>36</v>
      </c>
      <c r="C21" s="9" t="s">
        <v>37</v>
      </c>
      <c r="D21" s="41" t="s">
        <v>51</v>
      </c>
      <c r="E21" s="79"/>
      <c r="F21" s="41"/>
      <c r="G21" s="46">
        <f>SUMIF(Tableau1[SAP Code],T_Produits[[#This Row],[SAP code]],Tableau1[Qté reçu])-SUMIF(Tableau2[SAP Code],T_Produits[[#This Row],[SAP code]],Tableau2[Qté Sortie])</f>
        <v>2</v>
      </c>
      <c r="H21" s="46"/>
      <c r="I21" s="47"/>
      <c r="J21" s="47"/>
      <c r="K21" s="47"/>
    </row>
    <row r="22" spans="1:11" ht="15.75" x14ac:dyDescent="0.2">
      <c r="A22" s="44">
        <v>2011070230</v>
      </c>
      <c r="B22" s="9" t="s">
        <v>22</v>
      </c>
      <c r="C22" s="9" t="s">
        <v>13</v>
      </c>
      <c r="D22" s="41" t="s">
        <v>52</v>
      </c>
      <c r="E22" s="79"/>
      <c r="F22" s="41"/>
      <c r="G22" s="46">
        <f>SUMIF(Tableau1[SAP Code],T_Produits[[#This Row],[SAP code]],Tableau1[Qté reçu])-SUMIF(Tableau2[SAP Code],T_Produits[[#This Row],[SAP code]],Tableau2[Qté Sortie])</f>
        <v>10</v>
      </c>
      <c r="H22" s="46"/>
      <c r="I22" s="47"/>
      <c r="J22" s="47"/>
      <c r="K22" s="47"/>
    </row>
    <row r="23" spans="1:11" ht="15.75" x14ac:dyDescent="0.2">
      <c r="A23" s="44">
        <v>2011070342</v>
      </c>
      <c r="B23" s="9" t="s">
        <v>22</v>
      </c>
      <c r="C23" s="9" t="s">
        <v>13</v>
      </c>
      <c r="D23" s="41" t="s">
        <v>53</v>
      </c>
      <c r="E23" s="79"/>
      <c r="F23" s="41"/>
      <c r="G23" s="46">
        <f>SUMIF(Tableau1[SAP Code],T_Produits[[#This Row],[SAP code]],Tableau1[Qté reçu])-SUMIF(Tableau2[SAP Code],T_Produits[[#This Row],[SAP code]],Tableau2[Qté Sortie])</f>
        <v>2</v>
      </c>
      <c r="H23" s="46"/>
      <c r="I23" s="47"/>
      <c r="J23" s="47"/>
      <c r="K23" s="47"/>
    </row>
    <row r="24" spans="1:11" ht="15.75" x14ac:dyDescent="0.2">
      <c r="A24" s="44">
        <v>2011070238</v>
      </c>
      <c r="B24" s="9" t="s">
        <v>22</v>
      </c>
      <c r="C24" s="9" t="s">
        <v>13</v>
      </c>
      <c r="D24" s="41" t="s">
        <v>54</v>
      </c>
      <c r="E24" s="79"/>
      <c r="F24" s="41"/>
      <c r="G24" s="46">
        <f>SUMIF(Tableau1[SAP Code],T_Produits[[#This Row],[SAP code]],Tableau1[Qté reçu])-SUMIF(Tableau2[SAP Code],T_Produits[[#This Row],[SAP code]],Tableau2[Qté Sortie])</f>
        <v>10</v>
      </c>
      <c r="H24" s="46"/>
      <c r="I24" s="47"/>
      <c r="J24" s="47"/>
      <c r="K24" s="47"/>
    </row>
    <row r="25" spans="1:11" ht="15.75" x14ac:dyDescent="0.2">
      <c r="A25" s="44">
        <v>2011070238</v>
      </c>
      <c r="B25" s="9" t="s">
        <v>22</v>
      </c>
      <c r="C25" s="9" t="s">
        <v>13</v>
      </c>
      <c r="D25" s="41" t="s">
        <v>54</v>
      </c>
      <c r="E25" s="79"/>
      <c r="F25" s="41"/>
      <c r="G25" s="46">
        <f>SUMIF(Tableau1[SAP Code],T_Produits[[#This Row],[SAP code]],Tableau1[Qté reçu])-SUMIF(Tableau2[SAP Code],T_Produits[[#This Row],[SAP code]],Tableau2[Qté Sortie])</f>
        <v>10</v>
      </c>
      <c r="H25" s="46"/>
      <c r="I25" s="47"/>
      <c r="J25" s="47"/>
      <c r="K25" s="47"/>
    </row>
    <row r="26" spans="1:11" ht="15.75" x14ac:dyDescent="0.2">
      <c r="A26" s="44">
        <v>2011070214</v>
      </c>
      <c r="B26" s="9" t="s">
        <v>22</v>
      </c>
      <c r="C26" s="9" t="s">
        <v>13</v>
      </c>
      <c r="D26" s="41" t="s">
        <v>55</v>
      </c>
      <c r="E26" s="79"/>
      <c r="F26" s="41"/>
      <c r="G26" s="46">
        <f>SUMIF(Tableau1[SAP Code],T_Produits[[#This Row],[SAP code]],Tableau1[Qté reçu])-SUMIF(Tableau2[SAP Code],T_Produits[[#This Row],[SAP code]],Tableau2[Qté Sortie])</f>
        <v>5</v>
      </c>
      <c r="H26" s="46"/>
      <c r="I26" s="47"/>
      <c r="J26" s="47"/>
      <c r="K26" s="47"/>
    </row>
    <row r="27" spans="1:11" ht="15.75" x14ac:dyDescent="0.2">
      <c r="A27" s="44">
        <v>2011070242</v>
      </c>
      <c r="B27" s="9" t="s">
        <v>22</v>
      </c>
      <c r="C27" s="9" t="s">
        <v>13</v>
      </c>
      <c r="D27" s="41" t="s">
        <v>56</v>
      </c>
      <c r="E27" s="79"/>
      <c r="F27" s="41"/>
      <c r="G27" s="46">
        <f>SUMIF(Tableau1[SAP Code],T_Produits[[#This Row],[SAP code]],Tableau1[Qté reçu])-SUMIF(Tableau2[SAP Code],T_Produits[[#This Row],[SAP code]],Tableau2[Qté Sortie])</f>
        <v>1</v>
      </c>
      <c r="H27" s="46"/>
      <c r="I27" s="47"/>
      <c r="J27" s="47"/>
      <c r="K27" s="47"/>
    </row>
    <row r="28" spans="1:11" ht="15.75" x14ac:dyDescent="0.2">
      <c r="A28" s="44">
        <v>1401010026</v>
      </c>
      <c r="B28" s="9" t="s">
        <v>57</v>
      </c>
      <c r="C28" s="9" t="s">
        <v>58</v>
      </c>
      <c r="D28" s="41" t="s">
        <v>59</v>
      </c>
      <c r="E28" s="79"/>
      <c r="F28" s="41"/>
      <c r="G28" s="46">
        <f>SUMIF(Tableau1[SAP Code],T_Produits[[#This Row],[SAP code]],Tableau1[Qté reçu])-SUMIF(Tableau2[SAP Code],T_Produits[[#This Row],[SAP code]],Tableau2[Qté Sortie])</f>
        <v>1</v>
      </c>
      <c r="H28" s="46"/>
      <c r="I28" s="47"/>
      <c r="J28" s="47"/>
      <c r="K28" s="47"/>
    </row>
    <row r="29" spans="1:11" ht="15.75" x14ac:dyDescent="0.2">
      <c r="A29" s="44">
        <v>1401010015</v>
      </c>
      <c r="B29" s="9" t="s">
        <v>57</v>
      </c>
      <c r="C29" s="9" t="s">
        <v>58</v>
      </c>
      <c r="D29" s="41" t="s">
        <v>60</v>
      </c>
      <c r="E29" s="79"/>
      <c r="F29" s="41"/>
      <c r="G29" s="46">
        <f>SUMIF(Tableau1[SAP Code],T_Produits[[#This Row],[SAP code]],Tableau1[Qté reçu])-SUMIF(Tableau2[SAP Code],T_Produits[[#This Row],[SAP code]],Tableau2[Qté Sortie])</f>
        <v>2</v>
      </c>
      <c r="H29" s="46"/>
      <c r="I29" s="47"/>
      <c r="J29" s="47"/>
      <c r="K29" s="47"/>
    </row>
    <row r="30" spans="1:11" ht="15.75" x14ac:dyDescent="0.2">
      <c r="A30" s="44">
        <v>1401010020</v>
      </c>
      <c r="B30" s="9" t="s">
        <v>57</v>
      </c>
      <c r="C30" s="9" t="s">
        <v>58</v>
      </c>
      <c r="D30" s="41" t="s">
        <v>61</v>
      </c>
      <c r="E30" s="79"/>
      <c r="F30" s="41"/>
      <c r="G30" s="46">
        <f>SUMIF(Tableau1[SAP Code],T_Produits[[#This Row],[SAP code]],Tableau1[Qté reçu])-SUMIF(Tableau2[SAP Code],T_Produits[[#This Row],[SAP code]],Tableau2[Qté Sortie])</f>
        <v>1</v>
      </c>
      <c r="H30" s="46"/>
      <c r="I30" s="47"/>
      <c r="J30" s="47"/>
      <c r="K30" s="47"/>
    </row>
    <row r="31" spans="1:11" ht="15.75" x14ac:dyDescent="0.2">
      <c r="A31" s="44">
        <v>2011070098</v>
      </c>
      <c r="B31" s="9" t="s">
        <v>22</v>
      </c>
      <c r="C31" s="9" t="s">
        <v>13</v>
      </c>
      <c r="D31" s="41" t="s">
        <v>62</v>
      </c>
      <c r="E31" s="79"/>
      <c r="F31" s="41"/>
      <c r="G31" s="46">
        <f>SUMIF(Tableau1[SAP Code],T_Produits[[#This Row],[SAP code]],Tableau1[Qté reçu])-SUMIF(Tableau2[SAP Code],T_Produits[[#This Row],[SAP code]],Tableau2[Qté Sortie])</f>
        <v>3</v>
      </c>
      <c r="H31" s="46"/>
      <c r="I31" s="47"/>
      <c r="J31" s="47"/>
      <c r="K31" s="47"/>
    </row>
    <row r="32" spans="1:11" ht="15.75" x14ac:dyDescent="0.2">
      <c r="A32" s="44">
        <v>2011070140</v>
      </c>
      <c r="B32" s="9" t="s">
        <v>22</v>
      </c>
      <c r="C32" s="9" t="s">
        <v>13</v>
      </c>
      <c r="D32" s="41" t="s">
        <v>63</v>
      </c>
      <c r="E32" s="79"/>
      <c r="F32" s="41"/>
      <c r="G32" s="46">
        <f>SUMIF(Tableau1[SAP Code],T_Produits[[#This Row],[SAP code]],Tableau1[Qté reçu])-SUMIF(Tableau2[SAP Code],T_Produits[[#This Row],[SAP code]],Tableau2[Qté Sortie])</f>
        <v>1</v>
      </c>
      <c r="H32" s="46"/>
      <c r="I32" s="47"/>
      <c r="J32" s="47"/>
      <c r="K32" s="47"/>
    </row>
    <row r="33" spans="1:11" ht="15.75" x14ac:dyDescent="0.2">
      <c r="A33" s="44">
        <v>2017000071</v>
      </c>
      <c r="B33" s="9" t="s">
        <v>64</v>
      </c>
      <c r="C33" s="9" t="s">
        <v>65</v>
      </c>
      <c r="D33" s="41" t="s">
        <v>66</v>
      </c>
      <c r="E33" s="79"/>
      <c r="F33" s="41"/>
      <c r="G33" s="46">
        <f>SUMIF(Tableau1[SAP Code],T_Produits[[#This Row],[SAP code]],Tableau1[Qté reçu])-SUMIF(Tableau2[SAP Code],T_Produits[[#This Row],[SAP code]],Tableau2[Qté Sortie])</f>
        <v>2</v>
      </c>
      <c r="H33" s="46"/>
      <c r="I33" s="47"/>
      <c r="J33" s="47"/>
      <c r="K33" s="47"/>
    </row>
    <row r="34" spans="1:11" ht="15.75" x14ac:dyDescent="0.2">
      <c r="A34" s="44">
        <v>2008320001</v>
      </c>
      <c r="B34" s="9" t="s">
        <v>67</v>
      </c>
      <c r="C34" s="9" t="s">
        <v>68</v>
      </c>
      <c r="D34" s="41" t="s">
        <v>69</v>
      </c>
      <c r="E34" s="79"/>
      <c r="F34" s="41"/>
      <c r="G34" s="46">
        <f>SUMIF(Tableau1[SAP Code],T_Produits[[#This Row],[SAP code]],Tableau1[Qté reçu])-SUMIF(Tableau2[SAP Code],T_Produits[[#This Row],[SAP code]],Tableau2[Qté Sortie])</f>
        <v>1</v>
      </c>
      <c r="H34" s="46"/>
      <c r="I34" s="47"/>
      <c r="J34" s="47"/>
      <c r="K34" s="47"/>
    </row>
    <row r="35" spans="1:11" ht="15.75" x14ac:dyDescent="0.2">
      <c r="A35" s="44">
        <v>2010200001</v>
      </c>
      <c r="B35" s="9" t="s">
        <v>70</v>
      </c>
      <c r="C35" s="9" t="s">
        <v>71</v>
      </c>
      <c r="D35" s="41" t="s">
        <v>72</v>
      </c>
      <c r="E35" s="79"/>
      <c r="F35" s="41"/>
      <c r="G35" s="46">
        <f>SUMIF(Tableau1[SAP Code],T_Produits[[#This Row],[SAP code]],Tableau1[Qté reçu])-SUMIF(Tableau2[SAP Code],T_Produits[[#This Row],[SAP code]],Tableau2[Qté Sortie])</f>
        <v>1</v>
      </c>
      <c r="H35" s="46"/>
      <c r="I35" s="47"/>
      <c r="J35" s="47"/>
      <c r="K35" s="47"/>
    </row>
    <row r="36" spans="1:11" ht="15.75" x14ac:dyDescent="0.2">
      <c r="A36" s="44">
        <v>2010170009</v>
      </c>
      <c r="B36" s="9" t="s">
        <v>73</v>
      </c>
      <c r="C36" s="9" t="s">
        <v>74</v>
      </c>
      <c r="D36" s="41" t="s">
        <v>75</v>
      </c>
      <c r="E36" s="79"/>
      <c r="F36" s="41"/>
      <c r="G36" s="46">
        <f>SUMIF(Tableau1[SAP Code],T_Produits[[#This Row],[SAP code]],Tableau1[Qté reçu])-SUMIF(Tableau2[SAP Code],T_Produits[[#This Row],[SAP code]],Tableau2[Qté Sortie])</f>
        <v>1</v>
      </c>
      <c r="H36" s="46"/>
      <c r="I36" s="47"/>
      <c r="J36" s="47"/>
      <c r="K36" s="47"/>
    </row>
    <row r="37" spans="1:11" ht="15.75" x14ac:dyDescent="0.2">
      <c r="A37" s="44">
        <v>2010170015</v>
      </c>
      <c r="B37" s="9" t="s">
        <v>76</v>
      </c>
      <c r="C37" s="9" t="s">
        <v>77</v>
      </c>
      <c r="D37" s="41" t="s">
        <v>78</v>
      </c>
      <c r="E37" s="79"/>
      <c r="F37" s="41"/>
      <c r="G37" s="46">
        <f>SUMIF(Tableau1[SAP Code],T_Produits[[#This Row],[SAP code]],Tableau1[Qté reçu])-SUMIF(Tableau2[SAP Code],T_Produits[[#This Row],[SAP code]],Tableau2[Qté Sortie])</f>
        <v>1</v>
      </c>
      <c r="H37" s="46"/>
      <c r="I37" s="47"/>
      <c r="J37" s="47"/>
      <c r="K37" s="47"/>
    </row>
    <row r="38" spans="1:11" ht="15.75" x14ac:dyDescent="0.2">
      <c r="A38" s="44">
        <v>2010220002</v>
      </c>
      <c r="B38" s="9" t="s">
        <v>67</v>
      </c>
      <c r="C38" s="9" t="s">
        <v>79</v>
      </c>
      <c r="D38" s="41" t="s">
        <v>80</v>
      </c>
      <c r="E38" s="79"/>
      <c r="F38" s="41"/>
      <c r="G38" s="46">
        <f>SUMIF(Tableau1[SAP Code],T_Produits[[#This Row],[SAP code]],Tableau1[Qté reçu])-SUMIF(Tableau2[SAP Code],T_Produits[[#This Row],[SAP code]],Tableau2[Qté Sortie])</f>
        <v>1</v>
      </c>
      <c r="H38" s="46"/>
      <c r="I38" s="47"/>
      <c r="J38" s="47"/>
      <c r="K38" s="47"/>
    </row>
    <row r="39" spans="1:11" ht="15.75" x14ac:dyDescent="0.2">
      <c r="A39" s="44">
        <v>2008190029</v>
      </c>
      <c r="B39" s="9" t="s">
        <v>81</v>
      </c>
      <c r="C39" s="9" t="s">
        <v>82</v>
      </c>
      <c r="D39" s="41" t="s">
        <v>83</v>
      </c>
      <c r="E39" s="79"/>
      <c r="F39" s="41"/>
      <c r="G39" s="46">
        <f>SUMIF(Tableau1[SAP Code],T_Produits[[#This Row],[SAP code]],Tableau1[Qté reçu])-SUMIF(Tableau2[SAP Code],T_Produits[[#This Row],[SAP code]],Tableau2[Qté Sortie])</f>
        <v>5</v>
      </c>
      <c r="H39" s="46"/>
      <c r="I39" s="47"/>
      <c r="J39" s="47"/>
      <c r="K39" s="47"/>
    </row>
    <row r="40" spans="1:11" ht="15.75" x14ac:dyDescent="0.2">
      <c r="A40" s="44">
        <v>2008190038</v>
      </c>
      <c r="B40" s="9" t="s">
        <v>81</v>
      </c>
      <c r="C40" s="9" t="s">
        <v>82</v>
      </c>
      <c r="D40" s="41" t="s">
        <v>84</v>
      </c>
      <c r="E40" s="79"/>
      <c r="F40" s="41"/>
      <c r="G40" s="46">
        <f>SUMIF(Tableau1[SAP Code],T_Produits[[#This Row],[SAP code]],Tableau1[Qté reçu])-SUMIF(Tableau2[SAP Code],T_Produits[[#This Row],[SAP code]],Tableau2[Qté Sortie])</f>
        <v>5</v>
      </c>
      <c r="H40" s="46"/>
      <c r="I40" s="47"/>
      <c r="J40" s="47"/>
      <c r="K40" s="47"/>
    </row>
    <row r="41" spans="1:11" ht="15.75" x14ac:dyDescent="0.2">
      <c r="A41" s="44">
        <v>2008190037</v>
      </c>
      <c r="B41" s="9" t="s">
        <v>81</v>
      </c>
      <c r="C41" s="9" t="s">
        <v>82</v>
      </c>
      <c r="D41" s="41" t="s">
        <v>85</v>
      </c>
      <c r="E41" s="79"/>
      <c r="F41" s="41"/>
      <c r="G41" s="46">
        <f>SUMIF(Tableau1[SAP Code],T_Produits[[#This Row],[SAP code]],Tableau1[Qté reçu])-SUMIF(Tableau2[SAP Code],T_Produits[[#This Row],[SAP code]],Tableau2[Qté Sortie])</f>
        <v>5</v>
      </c>
      <c r="H41" s="46"/>
      <c r="I41" s="47"/>
      <c r="J41" s="47"/>
      <c r="K41" s="47"/>
    </row>
    <row r="42" spans="1:11" ht="15.75" x14ac:dyDescent="0.2">
      <c r="A42" s="44">
        <v>2010140008</v>
      </c>
      <c r="B42" s="9" t="s">
        <v>86</v>
      </c>
      <c r="C42" s="9" t="s">
        <v>87</v>
      </c>
      <c r="D42" s="41" t="s">
        <v>88</v>
      </c>
      <c r="E42" s="79"/>
      <c r="F42" s="41"/>
      <c r="G42" s="46">
        <f>SUMIF(Tableau1[SAP Code],T_Produits[[#This Row],[SAP code]],Tableau1[Qté reçu])-SUMIF(Tableau2[SAP Code],T_Produits[[#This Row],[SAP code]],Tableau2[Qté Sortie])</f>
        <v>12</v>
      </c>
      <c r="H42" s="46"/>
      <c r="I42" s="47"/>
      <c r="J42" s="47"/>
      <c r="K42" s="47"/>
    </row>
    <row r="43" spans="1:11" ht="15.75" x14ac:dyDescent="0.2">
      <c r="A43" s="44">
        <v>2010140012</v>
      </c>
      <c r="B43" s="9" t="s">
        <v>86</v>
      </c>
      <c r="C43" s="9" t="s">
        <v>87</v>
      </c>
      <c r="D43" s="41" t="s">
        <v>89</v>
      </c>
      <c r="E43" s="79"/>
      <c r="F43" s="41"/>
      <c r="G43" s="46">
        <f>SUMIF(Tableau1[SAP Code],T_Produits[[#This Row],[SAP code]],Tableau1[Qté reçu])-SUMIF(Tableau2[SAP Code],T_Produits[[#This Row],[SAP code]],Tableau2[Qté Sortie])</f>
        <v>5</v>
      </c>
      <c r="H43" s="46"/>
      <c r="I43" s="47"/>
      <c r="J43" s="47"/>
      <c r="K43" s="47"/>
    </row>
    <row r="44" spans="1:11" ht="15.75" x14ac:dyDescent="0.2">
      <c r="A44" s="44">
        <v>2010140016</v>
      </c>
      <c r="B44" s="9" t="s">
        <v>86</v>
      </c>
      <c r="C44" s="9" t="s">
        <v>87</v>
      </c>
      <c r="D44" s="41" t="s">
        <v>90</v>
      </c>
      <c r="E44" s="79"/>
      <c r="F44" s="41"/>
      <c r="G44" s="46">
        <f>SUMIF(Tableau1[SAP Code],T_Produits[[#This Row],[SAP code]],Tableau1[Qté reçu])-SUMIF(Tableau2[SAP Code],T_Produits[[#This Row],[SAP code]],Tableau2[Qté Sortie])</f>
        <v>5</v>
      </c>
      <c r="H44" s="46"/>
      <c r="I44" s="47"/>
      <c r="J44" s="47"/>
      <c r="K44" s="47"/>
    </row>
    <row r="45" spans="1:11" ht="15.75" x14ac:dyDescent="0.2">
      <c r="A45" s="44">
        <v>2010140013</v>
      </c>
      <c r="B45" s="9" t="s">
        <v>86</v>
      </c>
      <c r="C45" s="9" t="s">
        <v>87</v>
      </c>
      <c r="D45" s="41" t="s">
        <v>91</v>
      </c>
      <c r="E45" s="79"/>
      <c r="F45" s="41"/>
      <c r="G45" s="46">
        <f>SUMIF(Tableau1[SAP Code],T_Produits[[#This Row],[SAP code]],Tableau1[Qté reçu])-SUMIF(Tableau2[SAP Code],T_Produits[[#This Row],[SAP code]],Tableau2[Qté Sortie])</f>
        <v>2</v>
      </c>
      <c r="H45" s="46"/>
      <c r="I45" s="47"/>
      <c r="J45" s="47"/>
      <c r="K45" s="47"/>
    </row>
    <row r="46" spans="1:11" ht="15.75" x14ac:dyDescent="0.2">
      <c r="A46" s="44">
        <v>1205080054</v>
      </c>
      <c r="B46" s="9" t="s">
        <v>92</v>
      </c>
      <c r="C46" s="9" t="s">
        <v>93</v>
      </c>
      <c r="D46" s="41" t="s">
        <v>94</v>
      </c>
      <c r="E46" s="79"/>
      <c r="F46" s="41"/>
      <c r="G46" s="46">
        <f>SUMIF(Tableau1[SAP Code],T_Produits[[#This Row],[SAP code]],Tableau1[Qté reçu])-SUMIF(Tableau2[SAP Code],T_Produits[[#This Row],[SAP code]],Tableau2[Qté Sortie])</f>
        <v>1</v>
      </c>
      <c r="H46" s="46"/>
      <c r="I46" s="47"/>
      <c r="J46" s="47"/>
      <c r="K46" s="47"/>
    </row>
    <row r="47" spans="1:11" ht="15.75" x14ac:dyDescent="0.2">
      <c r="A47" s="44">
        <v>1205080055</v>
      </c>
      <c r="B47" s="9" t="s">
        <v>92</v>
      </c>
      <c r="C47" s="9" t="s">
        <v>93</v>
      </c>
      <c r="D47" s="41" t="s">
        <v>95</v>
      </c>
      <c r="E47" s="79"/>
      <c r="F47" s="41"/>
      <c r="G47" s="46">
        <f>SUMIF(Tableau1[SAP Code],T_Produits[[#This Row],[SAP code]],Tableau1[Qté reçu])-SUMIF(Tableau2[SAP Code],T_Produits[[#This Row],[SAP code]],Tableau2[Qté Sortie])</f>
        <v>1</v>
      </c>
      <c r="H47" s="46"/>
      <c r="I47" s="47"/>
      <c r="J47" s="47"/>
      <c r="K47" s="47"/>
    </row>
    <row r="48" spans="1:11" ht="15.75" x14ac:dyDescent="0.2">
      <c r="A48" s="44">
        <v>1205080056</v>
      </c>
      <c r="B48" s="9" t="s">
        <v>92</v>
      </c>
      <c r="C48" s="9" t="s">
        <v>93</v>
      </c>
      <c r="D48" s="41" t="s">
        <v>96</v>
      </c>
      <c r="E48" s="79"/>
      <c r="F48" s="41"/>
      <c r="G48" s="46">
        <f>SUMIF(Tableau1[SAP Code],T_Produits[[#This Row],[SAP code]],Tableau1[Qté reçu])-SUMIF(Tableau2[SAP Code],T_Produits[[#This Row],[SAP code]],Tableau2[Qté Sortie])</f>
        <v>1</v>
      </c>
      <c r="H48" s="46"/>
      <c r="I48" s="47"/>
      <c r="J48" s="47"/>
      <c r="K48" s="47"/>
    </row>
    <row r="49" spans="1:11" ht="15.75" x14ac:dyDescent="0.2">
      <c r="A49" s="44">
        <v>1205080058</v>
      </c>
      <c r="B49" s="9" t="s">
        <v>92</v>
      </c>
      <c r="C49" s="9" t="s">
        <v>93</v>
      </c>
      <c r="D49" s="41" t="s">
        <v>97</v>
      </c>
      <c r="E49" s="79"/>
      <c r="F49" s="41"/>
      <c r="G49" s="46">
        <f>SUMIF(Tableau1[SAP Code],T_Produits[[#This Row],[SAP code]],Tableau1[Qté reçu])-SUMIF(Tableau2[SAP Code],T_Produits[[#This Row],[SAP code]],Tableau2[Qté Sortie])</f>
        <v>1</v>
      </c>
      <c r="H49" s="46"/>
      <c r="I49" s="47"/>
      <c r="J49" s="47"/>
      <c r="K49" s="47"/>
    </row>
    <row r="50" spans="1:11" ht="15.75" x14ac:dyDescent="0.2">
      <c r="A50" s="44">
        <v>1205080059</v>
      </c>
      <c r="B50" s="9" t="s">
        <v>92</v>
      </c>
      <c r="C50" s="9" t="s">
        <v>98</v>
      </c>
      <c r="D50" s="41" t="s">
        <v>99</v>
      </c>
      <c r="E50" s="79"/>
      <c r="F50" s="41"/>
      <c r="G50" s="46">
        <f>SUMIF(Tableau1[SAP Code],T_Produits[[#This Row],[SAP code]],Tableau1[Qté reçu])-SUMIF(Tableau2[SAP Code],T_Produits[[#This Row],[SAP code]],Tableau2[Qté Sortie])</f>
        <v>1</v>
      </c>
      <c r="H50" s="46"/>
      <c r="I50" s="47"/>
      <c r="J50" s="47"/>
      <c r="K50" s="47"/>
    </row>
    <row r="51" spans="1:11" ht="15.75" x14ac:dyDescent="0.2">
      <c r="A51" s="44">
        <v>1205080060</v>
      </c>
      <c r="B51" s="9" t="s">
        <v>92</v>
      </c>
      <c r="C51" s="9" t="s">
        <v>98</v>
      </c>
      <c r="D51" s="41" t="s">
        <v>97</v>
      </c>
      <c r="E51" s="79"/>
      <c r="F51" s="41"/>
      <c r="G51" s="46">
        <f>SUMIF(Tableau1[SAP Code],T_Produits[[#This Row],[SAP code]],Tableau1[Qté reçu])-SUMIF(Tableau2[SAP Code],T_Produits[[#This Row],[SAP code]],Tableau2[Qté Sortie])</f>
        <v>1</v>
      </c>
      <c r="H51" s="46"/>
      <c r="I51" s="47"/>
      <c r="J51" s="47"/>
      <c r="K51" s="47"/>
    </row>
    <row r="52" spans="1:11" ht="15.75" x14ac:dyDescent="0.2">
      <c r="A52" s="44">
        <v>1205070026</v>
      </c>
      <c r="B52" s="9" t="s">
        <v>100</v>
      </c>
      <c r="C52" s="9" t="s">
        <v>101</v>
      </c>
      <c r="D52" s="41" t="s">
        <v>102</v>
      </c>
      <c r="E52" s="79"/>
      <c r="F52" s="41"/>
      <c r="G52" s="46">
        <f>SUMIF(Tableau1[SAP Code],T_Produits[[#This Row],[SAP code]],Tableau1[Qté reçu])-SUMIF(Tableau2[SAP Code],T_Produits[[#This Row],[SAP code]],Tableau2[Qté Sortie])</f>
        <v>3</v>
      </c>
      <c r="H52" s="46"/>
      <c r="I52" s="47"/>
      <c r="J52" s="47"/>
      <c r="K52" s="47"/>
    </row>
    <row r="53" spans="1:11" ht="15.75" x14ac:dyDescent="0.2">
      <c r="A53" s="44">
        <v>1205070029</v>
      </c>
      <c r="B53" s="9" t="s">
        <v>100</v>
      </c>
      <c r="C53" s="9" t="s">
        <v>101</v>
      </c>
      <c r="D53" s="41" t="s">
        <v>103</v>
      </c>
      <c r="E53" s="79"/>
      <c r="F53" s="41"/>
      <c r="G53" s="46">
        <f>SUMIF(Tableau1[SAP Code],T_Produits[[#This Row],[SAP code]],Tableau1[Qté reçu])-SUMIF(Tableau2[SAP Code],T_Produits[[#This Row],[SAP code]],Tableau2[Qté Sortie])</f>
        <v>3</v>
      </c>
      <c r="H53" s="46"/>
      <c r="I53" s="47"/>
      <c r="J53" s="47"/>
      <c r="K53" s="47"/>
    </row>
    <row r="54" spans="1:11" ht="15.75" x14ac:dyDescent="0.2">
      <c r="A54" s="44">
        <v>2006080001</v>
      </c>
      <c r="B54" s="9" t="s">
        <v>104</v>
      </c>
      <c r="C54" s="9" t="s">
        <v>105</v>
      </c>
      <c r="D54" s="41" t="s">
        <v>106</v>
      </c>
      <c r="E54" s="79"/>
      <c r="F54" s="41"/>
      <c r="G54" s="46">
        <f>SUMIF(Tableau1[SAP Code],T_Produits[[#This Row],[SAP code]],Tableau1[Qté reçu])-SUMIF(Tableau2[SAP Code],T_Produits[[#This Row],[SAP code]],Tableau2[Qté Sortie])</f>
        <v>4</v>
      </c>
      <c r="H54" s="46"/>
      <c r="I54" s="47"/>
      <c r="J54" s="47"/>
      <c r="K54" s="47"/>
    </row>
    <row r="55" spans="1:11" ht="15.75" x14ac:dyDescent="0.2">
      <c r="A55" s="44">
        <v>2005000048</v>
      </c>
      <c r="B55" s="9" t="s">
        <v>107</v>
      </c>
      <c r="C55" s="9" t="s">
        <v>108</v>
      </c>
      <c r="D55" s="41" t="s">
        <v>109</v>
      </c>
      <c r="E55" s="79"/>
      <c r="F55" s="41"/>
      <c r="G55" s="46">
        <f>SUMIF(Tableau1[SAP Code],T_Produits[[#This Row],[SAP code]],Tableau1[Qté reçu])-SUMIF(Tableau2[SAP Code],T_Produits[[#This Row],[SAP code]],Tableau2[Qté Sortie])</f>
        <v>1</v>
      </c>
      <c r="H55" s="46"/>
      <c r="I55" s="47"/>
      <c r="J55" s="47"/>
      <c r="K55" s="47"/>
    </row>
    <row r="56" spans="1:11" ht="15.75" x14ac:dyDescent="0.2">
      <c r="A56" s="44">
        <v>2005000027</v>
      </c>
      <c r="B56" s="9" t="s">
        <v>107</v>
      </c>
      <c r="C56" s="9" t="s">
        <v>108</v>
      </c>
      <c r="D56" s="41" t="s">
        <v>110</v>
      </c>
      <c r="E56" s="79"/>
      <c r="F56" s="41"/>
      <c r="G56" s="46">
        <f>SUMIF(Tableau1[SAP Code],T_Produits[[#This Row],[SAP code]],Tableau1[Qté reçu])-SUMIF(Tableau2[SAP Code],T_Produits[[#This Row],[SAP code]],Tableau2[Qté Sortie])</f>
        <v>1</v>
      </c>
      <c r="H56" s="46"/>
      <c r="I56" s="47"/>
      <c r="J56" s="47"/>
      <c r="K56" s="47"/>
    </row>
    <row r="57" spans="1:11" ht="15.75" x14ac:dyDescent="0.2">
      <c r="A57" s="44">
        <v>2005000160</v>
      </c>
      <c r="B57" s="9" t="s">
        <v>107</v>
      </c>
      <c r="C57" s="9" t="s">
        <v>108</v>
      </c>
      <c r="D57" s="41" t="s">
        <v>111</v>
      </c>
      <c r="E57" s="79"/>
      <c r="F57" s="41"/>
      <c r="G57" s="46">
        <f>SUMIF(Tableau1[SAP Code],T_Produits[[#This Row],[SAP code]],Tableau1[Qté reçu])-SUMIF(Tableau2[SAP Code],T_Produits[[#This Row],[SAP code]],Tableau2[Qté Sortie])</f>
        <v>1</v>
      </c>
      <c r="H57" s="46"/>
      <c r="I57" s="47"/>
      <c r="J57" s="47"/>
      <c r="K57" s="47"/>
    </row>
    <row r="58" spans="1:11" ht="15.75" x14ac:dyDescent="0.2">
      <c r="A58" s="44">
        <v>2005000041</v>
      </c>
      <c r="B58" s="9" t="s">
        <v>107</v>
      </c>
      <c r="C58" s="9" t="s">
        <v>108</v>
      </c>
      <c r="D58" s="41" t="s">
        <v>112</v>
      </c>
      <c r="E58" s="79"/>
      <c r="F58" s="41"/>
      <c r="G58" s="46">
        <f>SUMIF(Tableau1[SAP Code],T_Produits[[#This Row],[SAP code]],Tableau1[Qté reçu])-SUMIF(Tableau2[SAP Code],T_Produits[[#This Row],[SAP code]],Tableau2[Qté Sortie])</f>
        <v>1</v>
      </c>
      <c r="H58" s="46"/>
      <c r="I58" s="47"/>
      <c r="J58" s="47"/>
      <c r="K58" s="47"/>
    </row>
    <row r="59" spans="1:11" ht="15.75" x14ac:dyDescent="0.2">
      <c r="A59" s="44">
        <v>2005000031</v>
      </c>
      <c r="B59" s="9" t="s">
        <v>107</v>
      </c>
      <c r="C59" s="9" t="s">
        <v>108</v>
      </c>
      <c r="D59" s="41" t="s">
        <v>113</v>
      </c>
      <c r="E59" s="79"/>
      <c r="F59" s="41"/>
      <c r="G59" s="46">
        <f>SUMIF(Tableau1[SAP Code],T_Produits[[#This Row],[SAP code]],Tableau1[Qté reçu])-SUMIF(Tableau2[SAP Code],T_Produits[[#This Row],[SAP code]],Tableau2[Qté Sortie])</f>
        <v>1</v>
      </c>
      <c r="H59" s="46"/>
      <c r="I59" s="47"/>
      <c r="J59" s="47"/>
      <c r="K59" s="47"/>
    </row>
    <row r="60" spans="1:11" ht="15.75" x14ac:dyDescent="0.2">
      <c r="A60" s="44">
        <v>2005000053</v>
      </c>
      <c r="B60" s="9" t="s">
        <v>107</v>
      </c>
      <c r="C60" s="9" t="s">
        <v>108</v>
      </c>
      <c r="D60" s="41" t="s">
        <v>114</v>
      </c>
      <c r="E60" s="79"/>
      <c r="F60" s="41"/>
      <c r="G60" s="46">
        <f>SUMIF(Tableau1[SAP Code],T_Produits[[#This Row],[SAP code]],Tableau1[Qté reçu])-SUMIF(Tableau2[SAP Code],T_Produits[[#This Row],[SAP code]],Tableau2[Qté Sortie])</f>
        <v>1</v>
      </c>
      <c r="H60" s="46"/>
      <c r="I60" s="47"/>
      <c r="J60" s="47"/>
      <c r="K60" s="47"/>
    </row>
    <row r="61" spans="1:11" ht="15.75" x14ac:dyDescent="0.2">
      <c r="A61" s="44">
        <v>2005000033</v>
      </c>
      <c r="B61" s="9" t="s">
        <v>107</v>
      </c>
      <c r="C61" s="9" t="s">
        <v>108</v>
      </c>
      <c r="D61" s="41" t="s">
        <v>115</v>
      </c>
      <c r="E61" s="79"/>
      <c r="F61" s="41"/>
      <c r="G61" s="46">
        <f>SUMIF(Tableau1[SAP Code],T_Produits[[#This Row],[SAP code]],Tableau1[Qté reçu])-SUMIF(Tableau2[SAP Code],T_Produits[[#This Row],[SAP code]],Tableau2[Qté Sortie])</f>
        <v>1</v>
      </c>
      <c r="H61" s="46"/>
      <c r="I61" s="47"/>
      <c r="J61" s="47"/>
      <c r="K61" s="47"/>
    </row>
    <row r="62" spans="1:11" ht="15.75" x14ac:dyDescent="0.2">
      <c r="A62" s="44">
        <v>2005000024</v>
      </c>
      <c r="B62" s="9" t="s">
        <v>107</v>
      </c>
      <c r="C62" s="9" t="s">
        <v>108</v>
      </c>
      <c r="D62" s="41" t="s">
        <v>116</v>
      </c>
      <c r="E62" s="79"/>
      <c r="F62" s="41"/>
      <c r="G62" s="46">
        <f>SUMIF(Tableau1[SAP Code],T_Produits[[#This Row],[SAP code]],Tableau1[Qté reçu])-SUMIF(Tableau2[SAP Code],T_Produits[[#This Row],[SAP code]],Tableau2[Qté Sortie])</f>
        <v>1</v>
      </c>
      <c r="H62" s="46"/>
      <c r="I62" s="47"/>
      <c r="J62" s="47"/>
      <c r="K62" s="47"/>
    </row>
    <row r="63" spans="1:11" ht="15.75" x14ac:dyDescent="0.2">
      <c r="A63" s="44">
        <v>2005000057</v>
      </c>
      <c r="B63" s="9" t="s">
        <v>107</v>
      </c>
      <c r="C63" s="9" t="s">
        <v>108</v>
      </c>
      <c r="D63" s="41" t="s">
        <v>117</v>
      </c>
      <c r="E63" s="79"/>
      <c r="F63" s="41"/>
      <c r="G63" s="46">
        <f>SUMIF(Tableau1[SAP Code],T_Produits[[#This Row],[SAP code]],Tableau1[Qté reçu])-SUMIF(Tableau2[SAP Code],T_Produits[[#This Row],[SAP code]],Tableau2[Qté Sortie])</f>
        <v>1</v>
      </c>
      <c r="H63" s="46"/>
      <c r="I63" s="47"/>
      <c r="J63" s="47"/>
      <c r="K63" s="47"/>
    </row>
    <row r="64" spans="1:11" ht="15.75" x14ac:dyDescent="0.2">
      <c r="A64" s="44">
        <v>2005000035</v>
      </c>
      <c r="B64" s="9" t="s">
        <v>107</v>
      </c>
      <c r="C64" s="9" t="s">
        <v>108</v>
      </c>
      <c r="D64" s="41" t="s">
        <v>118</v>
      </c>
      <c r="E64" s="79"/>
      <c r="F64" s="41"/>
      <c r="G64" s="46">
        <f>SUMIF(Tableau1[SAP Code],T_Produits[[#This Row],[SAP code]],Tableau1[Qté reçu])-SUMIF(Tableau2[SAP Code],T_Produits[[#This Row],[SAP code]],Tableau2[Qté Sortie])</f>
        <v>1</v>
      </c>
      <c r="H64" s="46"/>
      <c r="I64" s="47"/>
      <c r="J64" s="47"/>
      <c r="K64" s="47"/>
    </row>
    <row r="65" spans="1:11" ht="15.75" x14ac:dyDescent="0.2">
      <c r="A65" s="44">
        <v>2005000064</v>
      </c>
      <c r="B65" s="9" t="s">
        <v>107</v>
      </c>
      <c r="C65" s="9" t="s">
        <v>108</v>
      </c>
      <c r="D65" s="41" t="s">
        <v>119</v>
      </c>
      <c r="E65" s="79"/>
      <c r="F65" s="41"/>
      <c r="G65" s="46">
        <f>SUMIF(Tableau1[SAP Code],T_Produits[[#This Row],[SAP code]],Tableau1[Qté reçu])-SUMIF(Tableau2[SAP Code],T_Produits[[#This Row],[SAP code]],Tableau2[Qté Sortie])</f>
        <v>1</v>
      </c>
      <c r="H65" s="46"/>
      <c r="I65" s="47"/>
      <c r="J65" s="47"/>
      <c r="K65" s="47"/>
    </row>
    <row r="66" spans="1:11" ht="15.75" x14ac:dyDescent="0.2">
      <c r="A66" s="44">
        <v>2005000037</v>
      </c>
      <c r="B66" s="9" t="s">
        <v>107</v>
      </c>
      <c r="C66" s="9" t="s">
        <v>108</v>
      </c>
      <c r="D66" s="41" t="s">
        <v>120</v>
      </c>
      <c r="E66" s="79"/>
      <c r="F66" s="41"/>
      <c r="G66" s="46">
        <f>SUMIF(Tableau1[SAP Code],T_Produits[[#This Row],[SAP code]],Tableau1[Qté reçu])-SUMIF(Tableau2[SAP Code],T_Produits[[#This Row],[SAP code]],Tableau2[Qté Sortie])</f>
        <v>1</v>
      </c>
      <c r="H66" s="46"/>
      <c r="I66" s="47"/>
      <c r="J66" s="47"/>
      <c r="K66" s="47"/>
    </row>
    <row r="67" spans="1:11" ht="15.75" x14ac:dyDescent="0.2">
      <c r="A67" s="44">
        <v>2005000075</v>
      </c>
      <c r="B67" s="9" t="s">
        <v>107</v>
      </c>
      <c r="C67" s="9" t="s">
        <v>108</v>
      </c>
      <c r="D67" s="41" t="s">
        <v>121</v>
      </c>
      <c r="E67" s="79"/>
      <c r="F67" s="41"/>
      <c r="G67" s="46">
        <f>SUMIF(Tableau1[SAP Code],T_Produits[[#This Row],[SAP code]],Tableau1[Qté reçu])-SUMIF(Tableau2[SAP Code],T_Produits[[#This Row],[SAP code]],Tableau2[Qté Sortie])</f>
        <v>1</v>
      </c>
      <c r="H67" s="46"/>
      <c r="I67" s="47"/>
      <c r="J67" s="47"/>
      <c r="K67" s="47"/>
    </row>
    <row r="68" spans="1:11" ht="15.75" x14ac:dyDescent="0.2">
      <c r="A68" s="44">
        <v>2005000080</v>
      </c>
      <c r="B68" s="9" t="s">
        <v>107</v>
      </c>
      <c r="C68" s="9" t="s">
        <v>108</v>
      </c>
      <c r="D68" s="41" t="s">
        <v>122</v>
      </c>
      <c r="E68" s="79"/>
      <c r="F68" s="41"/>
      <c r="G68" s="46">
        <f>SUMIF(Tableau1[SAP Code],T_Produits[[#This Row],[SAP code]],Tableau1[Qté reçu])-SUMIF(Tableau2[SAP Code],T_Produits[[#This Row],[SAP code]],Tableau2[Qté Sortie])</f>
        <v>1</v>
      </c>
      <c r="H68" s="46"/>
      <c r="I68" s="47"/>
      <c r="J68" s="47"/>
      <c r="K68" s="47"/>
    </row>
    <row r="69" spans="1:11" ht="15.75" x14ac:dyDescent="0.2">
      <c r="A69" s="44">
        <v>2005000095</v>
      </c>
      <c r="B69" s="9" t="s">
        <v>107</v>
      </c>
      <c r="C69" s="9" t="s">
        <v>108</v>
      </c>
      <c r="D69" s="41" t="s">
        <v>123</v>
      </c>
      <c r="E69" s="79"/>
      <c r="F69" s="41"/>
      <c r="G69" s="46">
        <f>SUMIF(Tableau1[SAP Code],T_Produits[[#This Row],[SAP code]],Tableau1[Qté reçu])-SUMIF(Tableau2[SAP Code],T_Produits[[#This Row],[SAP code]],Tableau2[Qté Sortie])</f>
        <v>1</v>
      </c>
      <c r="H69" s="46"/>
      <c r="I69" s="47"/>
      <c r="J69" s="47"/>
      <c r="K69" s="47"/>
    </row>
    <row r="70" spans="1:11" ht="15.75" x14ac:dyDescent="0.2">
      <c r="A70" s="44">
        <v>2005000182</v>
      </c>
      <c r="B70" s="9" t="s">
        <v>107</v>
      </c>
      <c r="C70" s="9" t="s">
        <v>108</v>
      </c>
      <c r="D70" s="41" t="s">
        <v>124</v>
      </c>
      <c r="E70" s="79"/>
      <c r="F70" s="41"/>
      <c r="G70" s="46">
        <f>SUMIF(Tableau1[SAP Code],T_Produits[[#This Row],[SAP code]],Tableau1[Qté reçu])-SUMIF(Tableau2[SAP Code],T_Produits[[#This Row],[SAP code]],Tableau2[Qté Sortie])</f>
        <v>1</v>
      </c>
      <c r="H70" s="46"/>
      <c r="I70" s="47"/>
      <c r="J70" s="47"/>
      <c r="K70" s="47"/>
    </row>
    <row r="71" spans="1:11" ht="15.75" x14ac:dyDescent="0.2">
      <c r="A71" s="44">
        <v>2005000059</v>
      </c>
      <c r="B71" s="9" t="s">
        <v>107</v>
      </c>
      <c r="C71" s="9" t="s">
        <v>108</v>
      </c>
      <c r="D71" s="41" t="s">
        <v>125</v>
      </c>
      <c r="E71" s="79"/>
      <c r="F71" s="41"/>
      <c r="G71" s="46">
        <f>SUMIF(Tableau1[SAP Code],T_Produits[[#This Row],[SAP code]],Tableau1[Qté reçu])-SUMIF(Tableau2[SAP Code],T_Produits[[#This Row],[SAP code]],Tableau2[Qté Sortie])</f>
        <v>1</v>
      </c>
      <c r="H71" s="46"/>
      <c r="I71" s="47"/>
      <c r="J71" s="47"/>
      <c r="K71" s="47"/>
    </row>
    <row r="72" spans="1:11" ht="15.75" x14ac:dyDescent="0.2">
      <c r="A72" s="44">
        <v>2005000001</v>
      </c>
      <c r="B72" s="9" t="s">
        <v>107</v>
      </c>
      <c r="C72" s="9" t="s">
        <v>108</v>
      </c>
      <c r="D72" s="41" t="s">
        <v>126</v>
      </c>
      <c r="E72" s="79"/>
      <c r="F72" s="41"/>
      <c r="G72" s="46">
        <f>SUMIF(Tableau1[SAP Code],T_Produits[[#This Row],[SAP code]],Tableau1[Qté reçu])-SUMIF(Tableau2[SAP Code],T_Produits[[#This Row],[SAP code]],Tableau2[Qté Sortie])</f>
        <v>1</v>
      </c>
      <c r="H72" s="46"/>
      <c r="I72" s="47"/>
      <c r="J72" s="47"/>
      <c r="K72" s="47"/>
    </row>
    <row r="73" spans="1:11" ht="15.75" x14ac:dyDescent="0.2">
      <c r="A73" s="44">
        <v>1205150014</v>
      </c>
      <c r="B73" s="9" t="s">
        <v>127</v>
      </c>
      <c r="C73" s="9" t="s">
        <v>128</v>
      </c>
      <c r="D73" s="41" t="s">
        <v>129</v>
      </c>
      <c r="E73" s="79"/>
      <c r="F73" s="41"/>
      <c r="G73" s="46">
        <f>SUMIF(Tableau1[SAP Code],T_Produits[[#This Row],[SAP code]],Tableau1[Qté reçu])-SUMIF(Tableau2[SAP Code],T_Produits[[#This Row],[SAP code]],Tableau2[Qté Sortie])</f>
        <v>3</v>
      </c>
      <c r="H73" s="46"/>
      <c r="I73" s="47"/>
      <c r="J73" s="47"/>
      <c r="K73" s="47"/>
    </row>
    <row r="74" spans="1:11" ht="15.75" x14ac:dyDescent="0.2">
      <c r="A74" s="44">
        <v>1205150017</v>
      </c>
      <c r="B74" s="9" t="s">
        <v>127</v>
      </c>
      <c r="C74" s="9" t="s">
        <v>128</v>
      </c>
      <c r="D74" s="41" t="s">
        <v>130</v>
      </c>
      <c r="E74" s="79"/>
      <c r="F74" s="41"/>
      <c r="G74" s="46">
        <f>SUMIF(Tableau1[SAP Code],T_Produits[[#This Row],[SAP code]],Tableau1[Qté reçu])-SUMIF(Tableau2[SAP Code],T_Produits[[#This Row],[SAP code]],Tableau2[Qté Sortie])</f>
        <v>2</v>
      </c>
      <c r="H74" s="46"/>
      <c r="I74" s="47"/>
      <c r="J74" s="47"/>
      <c r="K74" s="47"/>
    </row>
    <row r="75" spans="1:11" ht="15.75" x14ac:dyDescent="0.2">
      <c r="A75" s="44">
        <v>2002010021</v>
      </c>
      <c r="B75" s="9" t="s">
        <v>131</v>
      </c>
      <c r="C75" s="9" t="s">
        <v>132</v>
      </c>
      <c r="D75" s="41" t="s">
        <v>133</v>
      </c>
      <c r="E75" s="79"/>
      <c r="F75" s="41"/>
      <c r="G75" s="46">
        <f>SUMIF(Tableau1[SAP Code],T_Produits[[#This Row],[SAP code]],Tableau1[Qté reçu])-SUMIF(Tableau2[SAP Code],T_Produits[[#This Row],[SAP code]],Tableau2[Qté Sortie])</f>
        <v>1</v>
      </c>
      <c r="H75" s="46"/>
      <c r="I75" s="47"/>
      <c r="J75" s="47"/>
      <c r="K75" s="47"/>
    </row>
    <row r="76" spans="1:11" ht="15.75" x14ac:dyDescent="0.2">
      <c r="A76" s="44">
        <v>2002990042</v>
      </c>
      <c r="B76" s="9" t="s">
        <v>134</v>
      </c>
      <c r="C76" s="9" t="s">
        <v>135</v>
      </c>
      <c r="D76" s="41" t="s">
        <v>136</v>
      </c>
      <c r="E76" s="79"/>
      <c r="F76" s="41"/>
      <c r="G76" s="46">
        <f>SUMIF(Tableau1[SAP Code],T_Produits[[#This Row],[SAP code]],Tableau1[Qté reçu])-SUMIF(Tableau2[SAP Code],T_Produits[[#This Row],[SAP code]],Tableau2[Qté Sortie])</f>
        <v>1</v>
      </c>
      <c r="H76" s="46"/>
      <c r="I76" s="47"/>
      <c r="J76" s="47"/>
      <c r="K76" s="47"/>
    </row>
    <row r="77" spans="1:11" ht="15.75" x14ac:dyDescent="0.2">
      <c r="A77" s="44">
        <v>2002990045</v>
      </c>
      <c r="B77" s="9" t="s">
        <v>137</v>
      </c>
      <c r="C77" s="9" t="s">
        <v>138</v>
      </c>
      <c r="D77" s="41" t="s">
        <v>139</v>
      </c>
      <c r="E77" s="79"/>
      <c r="F77" s="41"/>
      <c r="G77" s="46">
        <f>SUMIF(Tableau1[SAP Code],T_Produits[[#This Row],[SAP code]],Tableau1[Qté reçu])-SUMIF(Tableau2[SAP Code],T_Produits[[#This Row],[SAP code]],Tableau2[Qté Sortie])</f>
        <v>1</v>
      </c>
      <c r="H77" s="46"/>
      <c r="I77" s="47"/>
      <c r="J77" s="47"/>
      <c r="K77" s="47"/>
    </row>
    <row r="78" spans="1:11" ht="15.75" x14ac:dyDescent="0.2">
      <c r="A78" s="44">
        <v>2002990046</v>
      </c>
      <c r="B78" s="9" t="s">
        <v>64</v>
      </c>
      <c r="C78" s="9" t="s">
        <v>140</v>
      </c>
      <c r="D78" s="41" t="s">
        <v>141</v>
      </c>
      <c r="E78" s="79"/>
      <c r="F78" s="41"/>
      <c r="G78" s="46">
        <f>SUMIF(Tableau1[SAP Code],T_Produits[[#This Row],[SAP code]],Tableau1[Qté reçu])-SUMIF(Tableau2[SAP Code],T_Produits[[#This Row],[SAP code]],Tableau2[Qté Sortie])</f>
        <v>1</v>
      </c>
      <c r="H78" s="46"/>
      <c r="I78" s="47"/>
      <c r="J78" s="47"/>
      <c r="K78" s="47"/>
    </row>
    <row r="79" spans="1:11" ht="15.75" x14ac:dyDescent="0.2">
      <c r="A79" s="44">
        <v>2002990048</v>
      </c>
      <c r="B79" s="9" t="s">
        <v>64</v>
      </c>
      <c r="C79" s="9" t="s">
        <v>142</v>
      </c>
      <c r="D79" s="41" t="s">
        <v>143</v>
      </c>
      <c r="E79" s="79"/>
      <c r="F79" s="41"/>
      <c r="G79" s="46">
        <f>SUMIF(Tableau1[SAP Code],T_Produits[[#This Row],[SAP code]],Tableau1[Qté reçu])-SUMIF(Tableau2[SAP Code],T_Produits[[#This Row],[SAP code]],Tableau2[Qté Sortie])</f>
        <v>1</v>
      </c>
      <c r="H79" s="46"/>
      <c r="I79" s="47"/>
      <c r="J79" s="47"/>
      <c r="K79" s="47"/>
    </row>
    <row r="80" spans="1:11" ht="15.75" x14ac:dyDescent="0.2">
      <c r="A80" s="44">
        <v>2002010019</v>
      </c>
      <c r="B80" s="9" t="s">
        <v>131</v>
      </c>
      <c r="C80" s="9" t="s">
        <v>132</v>
      </c>
      <c r="D80" s="41" t="s">
        <v>144</v>
      </c>
      <c r="E80" s="79"/>
      <c r="F80" s="41"/>
      <c r="G80" s="46">
        <f>SUMIF(Tableau1[SAP Code],T_Produits[[#This Row],[SAP code]],Tableau1[Qté reçu])-SUMIF(Tableau2[SAP Code],T_Produits[[#This Row],[SAP code]],Tableau2[Qté Sortie])</f>
        <v>1</v>
      </c>
      <c r="H80" s="46"/>
      <c r="I80" s="47"/>
      <c r="J80" s="47"/>
      <c r="K80" s="47"/>
    </row>
    <row r="81" spans="1:11" ht="15.75" x14ac:dyDescent="0.2">
      <c r="A81" s="44">
        <v>2002990044</v>
      </c>
      <c r="B81" s="9" t="s">
        <v>134</v>
      </c>
      <c r="C81" s="9" t="s">
        <v>145</v>
      </c>
      <c r="D81" s="41" t="s">
        <v>146</v>
      </c>
      <c r="E81" s="79"/>
      <c r="F81" s="41"/>
      <c r="G81" s="46">
        <f>SUMIF(Tableau1[SAP Code],T_Produits[[#This Row],[SAP code]],Tableau1[Qté reçu])-SUMIF(Tableau2[SAP Code],T_Produits[[#This Row],[SAP code]],Tableau2[Qté Sortie])</f>
        <v>1</v>
      </c>
      <c r="H81" s="46"/>
      <c r="I81" s="47"/>
      <c r="J81" s="47"/>
      <c r="K81" s="47"/>
    </row>
    <row r="82" spans="1:11" ht="15.75" x14ac:dyDescent="0.2">
      <c r="A82" s="44">
        <v>1201060015</v>
      </c>
      <c r="B82" s="9" t="s">
        <v>147</v>
      </c>
      <c r="C82" s="9" t="s">
        <v>148</v>
      </c>
      <c r="D82" s="41" t="s">
        <v>149</v>
      </c>
      <c r="E82" s="79"/>
      <c r="F82" s="41"/>
      <c r="G82" s="46">
        <f>SUMIF(Tableau1[SAP Code],T_Produits[[#This Row],[SAP code]],Tableau1[Qté reçu])-SUMIF(Tableau2[SAP Code],T_Produits[[#This Row],[SAP code]],Tableau2[Qté Sortie])</f>
        <v>1</v>
      </c>
      <c r="H82" s="46"/>
      <c r="I82" s="47"/>
      <c r="J82" s="47"/>
      <c r="K82" s="47"/>
    </row>
    <row r="83" spans="1:11" ht="15.75" x14ac:dyDescent="0.2">
      <c r="A83" s="44">
        <v>1201060018</v>
      </c>
      <c r="B83" s="9" t="s">
        <v>147</v>
      </c>
      <c r="C83" s="9" t="s">
        <v>148</v>
      </c>
      <c r="D83" s="41" t="s">
        <v>150</v>
      </c>
      <c r="E83" s="79"/>
      <c r="F83" s="41"/>
      <c r="G83" s="46">
        <f>SUMIF(Tableau1[SAP Code],T_Produits[[#This Row],[SAP code]],Tableau1[Qté reçu])-SUMIF(Tableau2[SAP Code],T_Produits[[#This Row],[SAP code]],Tableau2[Qté Sortie])</f>
        <v>1</v>
      </c>
      <c r="H83" s="46"/>
      <c r="I83" s="47"/>
      <c r="J83" s="47"/>
      <c r="K83" s="47"/>
    </row>
    <row r="84" spans="1:11" ht="15.75" x14ac:dyDescent="0.2">
      <c r="A84" s="44">
        <v>1201060020</v>
      </c>
      <c r="B84" s="9" t="s">
        <v>147</v>
      </c>
      <c r="C84" s="9" t="s">
        <v>148</v>
      </c>
      <c r="D84" s="41" t="s">
        <v>151</v>
      </c>
      <c r="E84" s="79"/>
      <c r="F84" s="41"/>
      <c r="G84" s="46">
        <f>SUMIF(Tableau1[SAP Code],T_Produits[[#This Row],[SAP code]],Tableau1[Qté reçu])-SUMIF(Tableau2[SAP Code],T_Produits[[#This Row],[SAP code]],Tableau2[Qté Sortie])</f>
        <v>1</v>
      </c>
      <c r="H84" s="46"/>
      <c r="I84" s="47"/>
      <c r="J84" s="47"/>
      <c r="K84" s="47"/>
    </row>
    <row r="85" spans="1:11" ht="15.75" x14ac:dyDescent="0.2">
      <c r="A85" s="44">
        <v>2003010045</v>
      </c>
      <c r="B85" s="9" t="s">
        <v>152</v>
      </c>
      <c r="C85" s="9" t="s">
        <v>153</v>
      </c>
      <c r="D85" s="41" t="s">
        <v>154</v>
      </c>
      <c r="E85" s="79"/>
      <c r="F85" s="41"/>
      <c r="G85" s="46">
        <f>SUMIF(Tableau1[SAP Code],T_Produits[[#This Row],[SAP code]],Tableau1[Qté reçu])-SUMIF(Tableau2[SAP Code],T_Produits[[#This Row],[SAP code]],Tableau2[Qté Sortie])</f>
        <v>1</v>
      </c>
      <c r="H85" s="46"/>
      <c r="I85" s="47"/>
      <c r="J85" s="47"/>
      <c r="K85" s="47"/>
    </row>
    <row r="86" spans="1:11" ht="15.75" x14ac:dyDescent="0.2">
      <c r="A86" s="44">
        <v>2003010041</v>
      </c>
      <c r="B86" s="9" t="s">
        <v>152</v>
      </c>
      <c r="C86" s="9" t="s">
        <v>153</v>
      </c>
      <c r="D86" s="41" t="s">
        <v>155</v>
      </c>
      <c r="E86" s="79"/>
      <c r="F86" s="41"/>
      <c r="G86" s="46">
        <f>SUMIF(Tableau1[SAP Code],T_Produits[[#This Row],[SAP code]],Tableau1[Qté reçu])-SUMIF(Tableau2[SAP Code],T_Produits[[#This Row],[SAP code]],Tableau2[Qté Sortie])</f>
        <v>1</v>
      </c>
      <c r="H86" s="46"/>
      <c r="I86" s="47"/>
      <c r="J86" s="47"/>
      <c r="K86" s="47"/>
    </row>
    <row r="87" spans="1:11" ht="15.75" x14ac:dyDescent="0.2">
      <c r="A87" s="44">
        <v>2003010038</v>
      </c>
      <c r="B87" s="9" t="s">
        <v>152</v>
      </c>
      <c r="C87" s="9" t="s">
        <v>153</v>
      </c>
      <c r="D87" s="41" t="s">
        <v>156</v>
      </c>
      <c r="E87" s="79"/>
      <c r="F87" s="41"/>
      <c r="G87" s="46">
        <f>SUMIF(Tableau1[SAP Code],T_Produits[[#This Row],[SAP code]],Tableau1[Qté reçu])-SUMIF(Tableau2[SAP Code],T_Produits[[#This Row],[SAP code]],Tableau2[Qté Sortie])</f>
        <v>1</v>
      </c>
      <c r="H87" s="46"/>
      <c r="I87" s="47"/>
      <c r="J87" s="47"/>
      <c r="K87" s="47"/>
    </row>
    <row r="88" spans="1:11" ht="15.75" x14ac:dyDescent="0.2">
      <c r="A88" s="44">
        <v>1201080072</v>
      </c>
      <c r="B88" s="9" t="s">
        <v>152</v>
      </c>
      <c r="C88" s="9" t="s">
        <v>153</v>
      </c>
      <c r="D88" s="41" t="s">
        <v>157</v>
      </c>
      <c r="E88" s="79"/>
      <c r="F88" s="41"/>
      <c r="G88" s="46">
        <f>SUMIF(Tableau1[SAP Code],T_Produits[[#This Row],[SAP code]],Tableau1[Qté reçu])-SUMIF(Tableau2[SAP Code],T_Produits[[#This Row],[SAP code]],Tableau2[Qté Sortie])</f>
        <v>1</v>
      </c>
      <c r="H88" s="46"/>
      <c r="I88" s="47"/>
      <c r="J88" s="47"/>
      <c r="K88" s="47"/>
    </row>
    <row r="89" spans="1:11" ht="15.75" x14ac:dyDescent="0.2">
      <c r="A89" s="44">
        <v>2007010041</v>
      </c>
      <c r="B89" s="9" t="s">
        <v>158</v>
      </c>
      <c r="C89" s="9" t="s">
        <v>159</v>
      </c>
      <c r="D89" s="41" t="s">
        <v>160</v>
      </c>
      <c r="E89" s="79"/>
      <c r="F89" s="41"/>
      <c r="G89" s="46">
        <f>SUMIF(Tableau1[SAP Code],T_Produits[[#This Row],[SAP code]],Tableau1[Qté reçu])-SUMIF(Tableau2[SAP Code],T_Produits[[#This Row],[SAP code]],Tableau2[Qté Sortie])</f>
        <v>1</v>
      </c>
      <c r="H89" s="46"/>
      <c r="I89" s="47"/>
      <c r="J89" s="47"/>
      <c r="K89" s="47"/>
    </row>
    <row r="90" spans="1:11" ht="15.75" x14ac:dyDescent="0.2">
      <c r="A90" s="44">
        <v>2007010038</v>
      </c>
      <c r="B90" s="9" t="s">
        <v>147</v>
      </c>
      <c r="C90" s="9" t="s">
        <v>161</v>
      </c>
      <c r="D90" s="41" t="s">
        <v>162</v>
      </c>
      <c r="E90" s="79"/>
      <c r="F90" s="41"/>
      <c r="G90" s="46">
        <f>SUMIF(Tableau1[SAP Code],T_Produits[[#This Row],[SAP code]],Tableau1[Qté reçu])-SUMIF(Tableau2[SAP Code],T_Produits[[#This Row],[SAP code]],Tableau2[Qté Sortie])</f>
        <v>1</v>
      </c>
      <c r="H90" s="46"/>
      <c r="I90" s="47"/>
      <c r="J90" s="47"/>
      <c r="K90" s="47"/>
    </row>
    <row r="91" spans="1:11" ht="15.75" x14ac:dyDescent="0.2">
      <c r="A91" s="44">
        <v>1201080081</v>
      </c>
      <c r="B91" s="9" t="s">
        <v>163</v>
      </c>
      <c r="C91" s="9" t="s">
        <v>164</v>
      </c>
      <c r="D91" s="41" t="s">
        <v>165</v>
      </c>
      <c r="E91" s="79"/>
      <c r="F91" s="41"/>
      <c r="G91" s="46">
        <f>SUMIF(Tableau1[SAP Code],T_Produits[[#This Row],[SAP code]],Tableau1[Qté reçu])-SUMIF(Tableau2[SAP Code],T_Produits[[#This Row],[SAP code]],Tableau2[Qté Sortie])</f>
        <v>1</v>
      </c>
      <c r="H91" s="46"/>
      <c r="I91" s="47"/>
      <c r="J91" s="47"/>
      <c r="K91" s="47"/>
    </row>
    <row r="92" spans="1:11" ht="15.75" x14ac:dyDescent="0.2">
      <c r="A92" s="44">
        <v>1201080100</v>
      </c>
      <c r="B92" s="9" t="s">
        <v>100</v>
      </c>
      <c r="C92" s="9" t="s">
        <v>166</v>
      </c>
      <c r="D92" s="41" t="s">
        <v>167</v>
      </c>
      <c r="E92" s="79"/>
      <c r="F92" s="41"/>
      <c r="G92" s="46">
        <f>SUMIF(Tableau1[SAP Code],T_Produits[[#This Row],[SAP code]],Tableau1[Qté reçu])-SUMIF(Tableau2[SAP Code],T_Produits[[#This Row],[SAP code]],Tableau2[Qté Sortie])</f>
        <v>1</v>
      </c>
      <c r="H92" s="46"/>
      <c r="I92" s="47"/>
      <c r="J92" s="47"/>
      <c r="K92" s="47"/>
    </row>
    <row r="93" spans="1:11" ht="15.75" x14ac:dyDescent="0.2">
      <c r="A93" s="44">
        <v>1401220044</v>
      </c>
      <c r="B93" s="9" t="s">
        <v>57</v>
      </c>
      <c r="C93" s="9" t="s">
        <v>168</v>
      </c>
      <c r="D93" s="41" t="s">
        <v>169</v>
      </c>
      <c r="E93" s="79"/>
      <c r="F93" s="41"/>
      <c r="G93" s="46">
        <f>SUMIF(Tableau1[SAP Code],T_Produits[[#This Row],[SAP code]],Tableau1[Qté reçu])-SUMIF(Tableau2[SAP Code],T_Produits[[#This Row],[SAP code]],Tableau2[Qté Sortie])</f>
        <v>3</v>
      </c>
      <c r="H93" s="46"/>
      <c r="I93" s="47"/>
      <c r="J93" s="47"/>
      <c r="K93" s="47"/>
    </row>
    <row r="94" spans="1:11" ht="15.75" x14ac:dyDescent="0.2">
      <c r="A94" s="44">
        <v>1401220054</v>
      </c>
      <c r="B94" s="9" t="s">
        <v>57</v>
      </c>
      <c r="C94" s="9" t="s">
        <v>168</v>
      </c>
      <c r="D94" s="41" t="s">
        <v>170</v>
      </c>
      <c r="E94" s="79"/>
      <c r="F94" s="41"/>
      <c r="G94" s="46">
        <f>SUMIF(Tableau1[SAP Code],T_Produits[[#This Row],[SAP code]],Tableau1[Qté reçu])-SUMIF(Tableau2[SAP Code],T_Produits[[#This Row],[SAP code]],Tableau2[Qté Sortie])</f>
        <v>3</v>
      </c>
      <c r="H94" s="46"/>
      <c r="I94" s="47"/>
      <c r="J94" s="47"/>
      <c r="K94" s="47"/>
    </row>
    <row r="95" spans="1:11" ht="15.75" x14ac:dyDescent="0.2">
      <c r="A95" s="44">
        <v>1401220074</v>
      </c>
      <c r="B95" s="9" t="s">
        <v>57</v>
      </c>
      <c r="C95" s="9" t="s">
        <v>168</v>
      </c>
      <c r="D95" s="41" t="s">
        <v>171</v>
      </c>
      <c r="E95" s="79"/>
      <c r="F95" s="41"/>
      <c r="G95" s="46">
        <f>SUMIF(Tableau1[SAP Code],T_Produits[[#This Row],[SAP code]],Tableau1[Qté reçu])-SUMIF(Tableau2[SAP Code],T_Produits[[#This Row],[SAP code]],Tableau2[Qté Sortie])</f>
        <v>3</v>
      </c>
      <c r="H95" s="46"/>
      <c r="I95" s="47"/>
      <c r="J95" s="47"/>
      <c r="K95" s="47"/>
    </row>
    <row r="96" spans="1:11" ht="15.75" x14ac:dyDescent="0.2">
      <c r="A96" s="44">
        <v>1401220087</v>
      </c>
      <c r="B96" s="9" t="s">
        <v>57</v>
      </c>
      <c r="C96" s="9" t="s">
        <v>168</v>
      </c>
      <c r="D96" s="41" t="s">
        <v>172</v>
      </c>
      <c r="E96" s="79"/>
      <c r="F96" s="41"/>
      <c r="G96" s="46">
        <f>SUMIF(Tableau1[SAP Code],T_Produits[[#This Row],[SAP code]],Tableau1[Qté reçu])-SUMIF(Tableau2[SAP Code],T_Produits[[#This Row],[SAP code]],Tableau2[Qté Sortie])</f>
        <v>3</v>
      </c>
      <c r="H96" s="46"/>
      <c r="I96" s="47"/>
      <c r="J96" s="47"/>
      <c r="K96" s="47"/>
    </row>
    <row r="97" spans="1:11" ht="15.75" x14ac:dyDescent="0.2">
      <c r="A97" s="44">
        <v>1401220111</v>
      </c>
      <c r="B97" s="9" t="s">
        <v>57</v>
      </c>
      <c r="C97" s="9" t="s">
        <v>168</v>
      </c>
      <c r="D97" s="41" t="s">
        <v>173</v>
      </c>
      <c r="E97" s="79"/>
      <c r="F97" s="41"/>
      <c r="G97" s="46">
        <f>SUMIF(Tableau1[SAP Code],T_Produits[[#This Row],[SAP code]],Tableau1[Qté reçu])-SUMIF(Tableau2[SAP Code],T_Produits[[#This Row],[SAP code]],Tableau2[Qté Sortie])</f>
        <v>3</v>
      </c>
      <c r="H97" s="46"/>
      <c r="I97" s="47"/>
      <c r="J97" s="47"/>
      <c r="K97" s="47"/>
    </row>
    <row r="98" spans="1:11" ht="15.75" x14ac:dyDescent="0.2">
      <c r="A98" s="44">
        <v>1401220113</v>
      </c>
      <c r="B98" s="9" t="s">
        <v>57</v>
      </c>
      <c r="C98" s="9" t="s">
        <v>168</v>
      </c>
      <c r="D98" s="41" t="s">
        <v>174</v>
      </c>
      <c r="E98" s="79"/>
      <c r="F98" s="41"/>
      <c r="G98" s="46">
        <f>SUMIF(Tableau1[SAP Code],T_Produits[[#This Row],[SAP code]],Tableau1[Qté reçu])-SUMIF(Tableau2[SAP Code],T_Produits[[#This Row],[SAP code]],Tableau2[Qté Sortie])</f>
        <v>3</v>
      </c>
      <c r="H98" s="46"/>
      <c r="I98" s="47"/>
      <c r="J98" s="47"/>
      <c r="K98" s="47"/>
    </row>
    <row r="99" spans="1:11" ht="15.75" x14ac:dyDescent="0.2">
      <c r="A99" s="44">
        <v>1401220114</v>
      </c>
      <c r="B99" s="9" t="s">
        <v>57</v>
      </c>
      <c r="C99" s="9" t="s">
        <v>168</v>
      </c>
      <c r="D99" s="41" t="s">
        <v>175</v>
      </c>
      <c r="E99" s="79"/>
      <c r="F99" s="41"/>
      <c r="G99" s="46">
        <f>SUMIF(Tableau1[SAP Code],T_Produits[[#This Row],[SAP code]],Tableau1[Qté reçu])-SUMIF(Tableau2[SAP Code],T_Produits[[#This Row],[SAP code]],Tableau2[Qté Sortie])</f>
        <v>3</v>
      </c>
      <c r="H99" s="46"/>
      <c r="I99" s="47"/>
      <c r="J99" s="47"/>
      <c r="K99" s="47"/>
    </row>
    <row r="100" spans="1:11" ht="15.75" x14ac:dyDescent="0.2">
      <c r="A100" s="44">
        <v>1401220116</v>
      </c>
      <c r="B100" s="9" t="s">
        <v>57</v>
      </c>
      <c r="C100" s="9" t="s">
        <v>168</v>
      </c>
      <c r="D100" s="41" t="s">
        <v>176</v>
      </c>
      <c r="E100" s="79"/>
      <c r="F100" s="41"/>
      <c r="G100" s="46">
        <f>SUMIF(Tableau1[SAP Code],T_Produits[[#This Row],[SAP code]],Tableau1[Qté reçu])-SUMIF(Tableau2[SAP Code],T_Produits[[#This Row],[SAP code]],Tableau2[Qté Sortie])</f>
        <v>3</v>
      </c>
      <c r="H100" s="46"/>
      <c r="I100" s="47"/>
      <c r="J100" s="47"/>
      <c r="K100" s="47"/>
    </row>
    <row r="101" spans="1:11" ht="15.75" x14ac:dyDescent="0.2">
      <c r="A101" s="44">
        <v>2011090076</v>
      </c>
      <c r="B101" s="9" t="s">
        <v>23</v>
      </c>
      <c r="C101" s="9" t="s">
        <v>16</v>
      </c>
      <c r="D101" s="41" t="s">
        <v>177</v>
      </c>
      <c r="E101" s="79"/>
      <c r="F101" s="41"/>
      <c r="G101" s="46">
        <f>SUMIF(Tableau1[SAP Code],T_Produits[[#This Row],[SAP code]],Tableau1[Qté reçu])-SUMIF(Tableau2[SAP Code],T_Produits[[#This Row],[SAP code]],Tableau2[Qté Sortie])</f>
        <v>3</v>
      </c>
      <c r="H101" s="46"/>
      <c r="I101" s="47"/>
      <c r="J101" s="47"/>
      <c r="K101" s="47"/>
    </row>
    <row r="102" spans="1:11" ht="15.75" x14ac:dyDescent="0.2">
      <c r="A102" s="44">
        <v>2011090139</v>
      </c>
      <c r="B102" s="9" t="s">
        <v>23</v>
      </c>
      <c r="C102" s="9" t="s">
        <v>16</v>
      </c>
      <c r="D102" s="41" t="s">
        <v>178</v>
      </c>
      <c r="E102" s="79"/>
      <c r="F102" s="41"/>
      <c r="G102" s="46">
        <f>SUMIF(Tableau1[SAP Code],T_Produits[[#This Row],[SAP code]],Tableau1[Qté reçu])-SUMIF(Tableau2[SAP Code],T_Produits[[#This Row],[SAP code]],Tableau2[Qté Sortie])</f>
        <v>2</v>
      </c>
      <c r="H102" s="46"/>
      <c r="I102" s="47"/>
      <c r="J102" s="47"/>
      <c r="K102" s="47"/>
    </row>
    <row r="103" spans="1:11" ht="15.75" x14ac:dyDescent="0.2">
      <c r="A103" s="44">
        <v>2011090103</v>
      </c>
      <c r="B103" s="9" t="s">
        <v>23</v>
      </c>
      <c r="C103" s="9" t="s">
        <v>16</v>
      </c>
      <c r="D103" s="41" t="s">
        <v>179</v>
      </c>
      <c r="E103" s="79"/>
      <c r="F103" s="41"/>
      <c r="G103" s="46">
        <f>SUMIF(Tableau1[SAP Code],T_Produits[[#This Row],[SAP code]],Tableau1[Qté reçu])-SUMIF(Tableau2[SAP Code],T_Produits[[#This Row],[SAP code]],Tableau2[Qté Sortie])</f>
        <v>2</v>
      </c>
      <c r="H103" s="46"/>
      <c r="I103" s="47"/>
      <c r="J103" s="47"/>
      <c r="K103" s="47"/>
    </row>
    <row r="104" spans="1:11" ht="15.75" x14ac:dyDescent="0.2">
      <c r="A104" s="44">
        <v>2011090114</v>
      </c>
      <c r="B104" s="9" t="s">
        <v>23</v>
      </c>
      <c r="C104" s="9" t="s">
        <v>16</v>
      </c>
      <c r="D104" s="41" t="s">
        <v>180</v>
      </c>
      <c r="E104" s="79"/>
      <c r="F104" s="41"/>
      <c r="G104" s="46">
        <f>SUMIF(Tableau1[SAP Code],T_Produits[[#This Row],[SAP code]],Tableau1[Qté reçu])-SUMIF(Tableau2[SAP Code],T_Produits[[#This Row],[SAP code]],Tableau2[Qté Sortie])</f>
        <v>1</v>
      </c>
      <c r="H104" s="46"/>
      <c r="I104" s="47"/>
      <c r="J104" s="47"/>
      <c r="K104" s="47"/>
    </row>
    <row r="105" spans="1:11" ht="15.75" x14ac:dyDescent="0.2">
      <c r="A105" s="44">
        <v>2011090188</v>
      </c>
      <c r="B105" s="9" t="s">
        <v>23</v>
      </c>
      <c r="C105" s="9" t="s">
        <v>16</v>
      </c>
      <c r="D105" s="41" t="s">
        <v>181</v>
      </c>
      <c r="E105" s="79"/>
      <c r="F105" s="41"/>
      <c r="G105" s="46">
        <f>SUMIF(Tableau1[SAP Code],T_Produits[[#This Row],[SAP code]],Tableau1[Qté reçu])-SUMIF(Tableau2[SAP Code],T_Produits[[#This Row],[SAP code]],Tableau2[Qté Sortie])</f>
        <v>2</v>
      </c>
      <c r="H105" s="46"/>
      <c r="I105" s="47"/>
      <c r="J105" s="47"/>
      <c r="K105" s="47"/>
    </row>
    <row r="106" spans="1:11" ht="15.75" x14ac:dyDescent="0.2">
      <c r="A106" s="44">
        <v>1203300071</v>
      </c>
      <c r="B106" s="9" t="s">
        <v>182</v>
      </c>
      <c r="C106" s="9" t="s">
        <v>183</v>
      </c>
      <c r="D106" s="41" t="s">
        <v>184</v>
      </c>
      <c r="E106" s="79"/>
      <c r="F106" s="41"/>
      <c r="G106" s="46">
        <f>SUMIF(Tableau1[SAP Code],T_Produits[[#This Row],[SAP code]],Tableau1[Qté reçu])-SUMIF(Tableau2[SAP Code],T_Produits[[#This Row],[SAP code]],Tableau2[Qté Sortie])</f>
        <v>1</v>
      </c>
      <c r="H106" s="46"/>
      <c r="I106" s="47"/>
      <c r="J106" s="47"/>
      <c r="K106" s="47"/>
    </row>
    <row r="107" spans="1:11" ht="15.75" x14ac:dyDescent="0.2">
      <c r="A107" s="44">
        <v>1203020043</v>
      </c>
      <c r="B107" s="9" t="s">
        <v>185</v>
      </c>
      <c r="C107" s="9" t="s">
        <v>186</v>
      </c>
      <c r="D107" s="41" t="s">
        <v>187</v>
      </c>
      <c r="E107" s="79"/>
      <c r="F107" s="41"/>
      <c r="G107" s="46">
        <f>SUMIF(Tableau1[SAP Code],T_Produits[[#This Row],[SAP code]],Tableau1[Qté reçu])-SUMIF(Tableau2[SAP Code],T_Produits[[#This Row],[SAP code]],Tableau2[Qté Sortie])</f>
        <v>1</v>
      </c>
      <c r="H107" s="46"/>
      <c r="I107" s="47"/>
      <c r="J107" s="47"/>
      <c r="K107" s="47"/>
    </row>
    <row r="108" spans="1:11" ht="15.75" x14ac:dyDescent="0.2">
      <c r="A108" s="44">
        <v>1203030030</v>
      </c>
      <c r="B108" s="9" t="s">
        <v>188</v>
      </c>
      <c r="C108" s="9" t="s">
        <v>189</v>
      </c>
      <c r="D108" s="41" t="s">
        <v>190</v>
      </c>
      <c r="E108" s="79"/>
      <c r="F108" s="41"/>
      <c r="G108" s="46">
        <f>SUMIF(Tableau1[SAP Code],T_Produits[[#This Row],[SAP code]],Tableau1[Qté reçu])-SUMIF(Tableau2[SAP Code],T_Produits[[#This Row],[SAP code]],Tableau2[Qté Sortie])</f>
        <v>2</v>
      </c>
      <c r="H108" s="46"/>
      <c r="I108" s="47"/>
      <c r="J108" s="47"/>
      <c r="K108" s="47"/>
    </row>
    <row r="109" spans="1:11" ht="15.75" x14ac:dyDescent="0.2">
      <c r="A109" s="44">
        <v>1203010063</v>
      </c>
      <c r="B109" s="9" t="s">
        <v>191</v>
      </c>
      <c r="C109" s="9" t="s">
        <v>192</v>
      </c>
      <c r="D109" s="41" t="s">
        <v>193</v>
      </c>
      <c r="E109" s="79"/>
      <c r="F109" s="41"/>
      <c r="G109" s="46">
        <f>SUMIF(Tableau1[SAP Code],T_Produits[[#This Row],[SAP code]],Tableau1[Qté reçu])-SUMIF(Tableau2[SAP Code],T_Produits[[#This Row],[SAP code]],Tableau2[Qté Sortie])</f>
        <v>1</v>
      </c>
      <c r="H109" s="46"/>
      <c r="I109" s="47"/>
      <c r="J109" s="47"/>
      <c r="K109" s="47"/>
    </row>
    <row r="110" spans="1:11" ht="15.75" x14ac:dyDescent="0.2">
      <c r="A110" s="44">
        <v>1203300069</v>
      </c>
      <c r="B110" s="9" t="s">
        <v>182</v>
      </c>
      <c r="C110" s="9" t="s">
        <v>194</v>
      </c>
      <c r="D110" s="41" t="s">
        <v>195</v>
      </c>
      <c r="E110" s="79"/>
      <c r="F110" s="41"/>
      <c r="G110" s="46">
        <f>SUMIF(Tableau1[SAP Code],T_Produits[[#This Row],[SAP code]],Tableau1[Qté reçu])-SUMIF(Tableau2[SAP Code],T_Produits[[#This Row],[SAP code]],Tableau2[Qté Sortie])</f>
        <v>1</v>
      </c>
      <c r="H110" s="46"/>
      <c r="I110" s="47"/>
      <c r="J110" s="47"/>
      <c r="K110" s="47"/>
    </row>
    <row r="111" spans="1:11" ht="15.75" x14ac:dyDescent="0.2">
      <c r="A111" s="44">
        <v>1203010036</v>
      </c>
      <c r="B111" s="9" t="s">
        <v>191</v>
      </c>
      <c r="C111" s="9" t="s">
        <v>192</v>
      </c>
      <c r="D111" s="41" t="s">
        <v>196</v>
      </c>
      <c r="E111" s="79"/>
      <c r="F111" s="41"/>
      <c r="G111" s="46">
        <f>SUMIF(Tableau1[SAP Code],T_Produits[[#This Row],[SAP code]],Tableau1[Qté reçu])-SUMIF(Tableau2[SAP Code],T_Produits[[#This Row],[SAP code]],Tableau2[Qté Sortie])</f>
        <v>1</v>
      </c>
      <c r="H111" s="46"/>
      <c r="I111" s="47"/>
      <c r="J111" s="47"/>
      <c r="K111" s="47"/>
    </row>
    <row r="112" spans="1:11" ht="15.75" x14ac:dyDescent="0.2">
      <c r="A112" s="44">
        <v>1203300021</v>
      </c>
      <c r="B112" s="9" t="s">
        <v>182</v>
      </c>
      <c r="C112" s="9" t="s">
        <v>183</v>
      </c>
      <c r="D112" s="41" t="s">
        <v>197</v>
      </c>
      <c r="E112" s="79"/>
      <c r="F112" s="41"/>
      <c r="G112" s="46">
        <f>SUMIF(Tableau1[SAP Code],T_Produits[[#This Row],[SAP code]],Tableau1[Qté reçu])-SUMIF(Tableau2[SAP Code],T_Produits[[#This Row],[SAP code]],Tableau2[Qté Sortie])</f>
        <v>1</v>
      </c>
      <c r="H112" s="46"/>
      <c r="I112" s="47"/>
      <c r="J112" s="47"/>
      <c r="K112" s="47"/>
    </row>
    <row r="113" spans="1:11" ht="15.75" x14ac:dyDescent="0.2">
      <c r="A113" s="44">
        <v>1203070005</v>
      </c>
      <c r="B113" s="9" t="s">
        <v>182</v>
      </c>
      <c r="C113" s="9" t="s">
        <v>198</v>
      </c>
      <c r="D113" s="41" t="s">
        <v>199</v>
      </c>
      <c r="E113" s="79"/>
      <c r="F113" s="41"/>
      <c r="G113" s="46">
        <f>SUMIF(Tableau1[SAP Code],T_Produits[[#This Row],[SAP code]],Tableau1[Qté reçu])-SUMIF(Tableau2[SAP Code],T_Produits[[#This Row],[SAP code]],Tableau2[Qté Sortie])</f>
        <v>1</v>
      </c>
      <c r="H113" s="46"/>
      <c r="I113" s="47"/>
      <c r="J113" s="47"/>
      <c r="K113" s="47"/>
    </row>
    <row r="114" spans="1:11" ht="15.75" x14ac:dyDescent="0.2">
      <c r="A114" s="44">
        <v>1203040021</v>
      </c>
      <c r="B114" s="9" t="s">
        <v>200</v>
      </c>
      <c r="C114" s="9" t="s">
        <v>201</v>
      </c>
      <c r="D114" s="41" t="s">
        <v>202</v>
      </c>
      <c r="E114" s="79"/>
      <c r="F114" s="41"/>
      <c r="G114" s="46">
        <f>SUMIF(Tableau1[SAP Code],T_Produits[[#This Row],[SAP code]],Tableau1[Qté reçu])-SUMIF(Tableau2[SAP Code],T_Produits[[#This Row],[SAP code]],Tableau2[Qté Sortie])</f>
        <v>1</v>
      </c>
      <c r="H114" s="46"/>
      <c r="I114" s="47"/>
      <c r="J114" s="47"/>
      <c r="K114" s="47"/>
    </row>
    <row r="115" spans="1:11" ht="15.75" x14ac:dyDescent="0.2">
      <c r="A115" s="44">
        <v>1203030093</v>
      </c>
      <c r="B115" s="9" t="s">
        <v>203</v>
      </c>
      <c r="C115" s="9" t="s">
        <v>204</v>
      </c>
      <c r="D115" s="41" t="s">
        <v>205</v>
      </c>
      <c r="E115" s="79"/>
      <c r="F115" s="41"/>
      <c r="G115" s="46">
        <f>SUMIF(Tableau1[SAP Code],T_Produits[[#This Row],[SAP code]],Tableau1[Qté reçu])-SUMIF(Tableau2[SAP Code],T_Produits[[#This Row],[SAP code]],Tableau2[Qté Sortie])</f>
        <v>1</v>
      </c>
      <c r="H115" s="46"/>
      <c r="I115" s="47"/>
      <c r="J115" s="47"/>
      <c r="K115" s="47"/>
    </row>
    <row r="116" spans="1:11" ht="15.75" x14ac:dyDescent="0.2">
      <c r="A116" s="44">
        <v>1203050018</v>
      </c>
      <c r="B116" s="9" t="s">
        <v>206</v>
      </c>
      <c r="C116" s="9" t="s">
        <v>207</v>
      </c>
      <c r="D116" s="41" t="s">
        <v>208</v>
      </c>
      <c r="E116" s="79"/>
      <c r="F116" s="41"/>
      <c r="G116" s="46">
        <f>SUMIF(Tableau1[SAP Code],T_Produits[[#This Row],[SAP code]],Tableau1[Qté reçu])-SUMIF(Tableau2[SAP Code],T_Produits[[#This Row],[SAP code]],Tableau2[Qté Sortie])</f>
        <v>1</v>
      </c>
      <c r="H116" s="46"/>
      <c r="I116" s="47"/>
      <c r="J116" s="47"/>
      <c r="K116" s="47"/>
    </row>
    <row r="117" spans="1:11" ht="15.75" x14ac:dyDescent="0.2">
      <c r="A117" s="44">
        <v>1201080036</v>
      </c>
      <c r="B117" s="9" t="s">
        <v>152</v>
      </c>
      <c r="C117" s="9" t="s">
        <v>153</v>
      </c>
      <c r="D117" s="41" t="s">
        <v>209</v>
      </c>
      <c r="E117" s="79"/>
      <c r="F117" s="41"/>
      <c r="G117" s="46">
        <f>SUMIF(Tableau1[SAP Code],T_Produits[[#This Row],[SAP code]],Tableau1[Qté reçu])-SUMIF(Tableau2[SAP Code],T_Produits[[#This Row],[SAP code]],Tableau2[Qté Sortie])</f>
        <v>1</v>
      </c>
      <c r="H117" s="46"/>
      <c r="I117" s="47"/>
      <c r="J117" s="47"/>
      <c r="K117" s="47"/>
    </row>
    <row r="118" spans="1:11" ht="15.75" x14ac:dyDescent="0.2">
      <c r="A118" s="44">
        <v>2006100012</v>
      </c>
      <c r="B118" s="9" t="s">
        <v>210</v>
      </c>
      <c r="C118" s="9" t="s">
        <v>211</v>
      </c>
      <c r="D118" s="41" t="s">
        <v>212</v>
      </c>
      <c r="E118" s="79"/>
      <c r="F118" s="41"/>
      <c r="G118" s="46">
        <f>SUMIF(Tableau1[SAP Code],T_Produits[[#This Row],[SAP code]],Tableau1[Qté reçu])-SUMIF(Tableau2[SAP Code],T_Produits[[#This Row],[SAP code]],Tableau2[Qté Sortie])</f>
        <v>2</v>
      </c>
      <c r="H118" s="46"/>
      <c r="I118" s="47"/>
      <c r="J118" s="47"/>
      <c r="K118" s="47"/>
    </row>
    <row r="119" spans="1:11" ht="15.75" x14ac:dyDescent="0.2">
      <c r="A119" s="44">
        <v>2011090077</v>
      </c>
      <c r="B119" s="9" t="s">
        <v>23</v>
      </c>
      <c r="C119" s="9" t="s">
        <v>16</v>
      </c>
      <c r="D119" s="41" t="s">
        <v>213</v>
      </c>
      <c r="E119" s="79"/>
      <c r="F119" s="41"/>
      <c r="G119" s="46">
        <f>SUMIF(Tableau1[SAP Code],T_Produits[[#This Row],[SAP code]],Tableau1[Qté reçu])-SUMIF(Tableau2[SAP Code],T_Produits[[#This Row],[SAP code]],Tableau2[Qté Sortie])</f>
        <v>3</v>
      </c>
      <c r="H119" s="46"/>
      <c r="I119" s="47"/>
      <c r="J119" s="47"/>
      <c r="K119" s="47"/>
    </row>
    <row r="120" spans="1:11" ht="15.75" x14ac:dyDescent="0.2">
      <c r="A120" s="44">
        <v>2011090098</v>
      </c>
      <c r="B120" s="9" t="s">
        <v>23</v>
      </c>
      <c r="C120" s="9" t="s">
        <v>16</v>
      </c>
      <c r="D120" s="41" t="s">
        <v>214</v>
      </c>
      <c r="E120" s="79"/>
      <c r="F120" s="41"/>
      <c r="G120" s="46">
        <f>SUMIF(Tableau1[SAP Code],T_Produits[[#This Row],[SAP code]],Tableau1[Qté reçu])-SUMIF(Tableau2[SAP Code],T_Produits[[#This Row],[SAP code]],Tableau2[Qté Sortie])</f>
        <v>1</v>
      </c>
      <c r="H120" s="46"/>
      <c r="I120" s="47"/>
      <c r="J120" s="47"/>
      <c r="K120" s="47"/>
    </row>
    <row r="121" spans="1:11" ht="15.75" x14ac:dyDescent="0.2">
      <c r="A121" s="44">
        <v>1205150006</v>
      </c>
      <c r="B121" s="9" t="s">
        <v>127</v>
      </c>
      <c r="C121" s="9" t="s">
        <v>128</v>
      </c>
      <c r="D121" s="41" t="s">
        <v>215</v>
      </c>
      <c r="E121" s="79"/>
      <c r="F121" s="41"/>
      <c r="G121" s="46">
        <f>SUMIF(Tableau1[SAP Code],T_Produits[[#This Row],[SAP code]],Tableau1[Qté reçu])-SUMIF(Tableau2[SAP Code],T_Produits[[#This Row],[SAP code]],Tableau2[Qté Sortie])</f>
        <v>10</v>
      </c>
      <c r="H121" s="46"/>
      <c r="I121" s="47"/>
      <c r="J121" s="47"/>
      <c r="K121" s="47"/>
    </row>
    <row r="122" spans="1:11" ht="15.75" x14ac:dyDescent="0.2">
      <c r="A122" s="44">
        <v>1201080064</v>
      </c>
      <c r="B122" s="9" t="s">
        <v>210</v>
      </c>
      <c r="C122" s="9" t="s">
        <v>216</v>
      </c>
      <c r="D122" s="41" t="s">
        <v>217</v>
      </c>
      <c r="E122" s="79"/>
      <c r="F122" s="41"/>
      <c r="G122" s="46">
        <f>SUMIF(Tableau1[SAP Code],T_Produits[[#This Row],[SAP code]],Tableau1[Qté reçu])-SUMIF(Tableau2[SAP Code],T_Produits[[#This Row],[SAP code]],Tableau2[Qté Sortie])</f>
        <v>2</v>
      </c>
      <c r="H122" s="46"/>
      <c r="I122" s="47"/>
      <c r="J122" s="47"/>
      <c r="K122" s="47"/>
    </row>
    <row r="123" spans="1:11" ht="15.75" x14ac:dyDescent="0.2">
      <c r="A123" s="44">
        <v>1205150004</v>
      </c>
      <c r="B123" s="9" t="s">
        <v>127</v>
      </c>
      <c r="C123" s="9" t="s">
        <v>128</v>
      </c>
      <c r="D123" s="41" t="s">
        <v>218</v>
      </c>
      <c r="E123" s="79"/>
      <c r="F123" s="41"/>
      <c r="G123" s="46">
        <f>SUMIF(Tableau1[SAP Code],T_Produits[[#This Row],[SAP code]],Tableau1[Qté reçu])-SUMIF(Tableau2[SAP Code],T_Produits[[#This Row],[SAP code]],Tableau2[Qté Sortie])</f>
        <v>10</v>
      </c>
      <c r="H123" s="46"/>
      <c r="I123" s="47"/>
      <c r="J123" s="47"/>
      <c r="K123" s="47"/>
    </row>
    <row r="124" spans="1:11" ht="15.75" x14ac:dyDescent="0.2">
      <c r="A124" s="44">
        <v>2003110030</v>
      </c>
      <c r="B124" s="9" t="s">
        <v>219</v>
      </c>
      <c r="C124" s="9" t="s">
        <v>220</v>
      </c>
      <c r="D124" s="41" t="s">
        <v>221</v>
      </c>
      <c r="E124" s="79"/>
      <c r="F124" s="41"/>
      <c r="G124" s="46">
        <f>SUMIF(Tableau1[SAP Code],T_Produits[[#This Row],[SAP code]],Tableau1[Qté reçu])-SUMIF(Tableau2[SAP Code],T_Produits[[#This Row],[SAP code]],Tableau2[Qté Sortie])</f>
        <v>1</v>
      </c>
      <c r="H124" s="46"/>
      <c r="I124" s="47"/>
      <c r="J124" s="47"/>
      <c r="K124" s="47"/>
    </row>
    <row r="125" spans="1:11" ht="15.75" x14ac:dyDescent="0.2">
      <c r="A125" s="44">
        <v>2003110032</v>
      </c>
      <c r="B125" s="9" t="s">
        <v>219</v>
      </c>
      <c r="C125" s="9" t="s">
        <v>220</v>
      </c>
      <c r="D125" s="41" t="s">
        <v>222</v>
      </c>
      <c r="E125" s="79"/>
      <c r="F125" s="41"/>
      <c r="G125" s="46">
        <f>SUMIF(Tableau1[SAP Code],T_Produits[[#This Row],[SAP code]],Tableau1[Qté reçu])-SUMIF(Tableau2[SAP Code],T_Produits[[#This Row],[SAP code]],Tableau2[Qté Sortie])</f>
        <v>1</v>
      </c>
      <c r="H125" s="46"/>
      <c r="I125" s="47"/>
      <c r="J125" s="47"/>
      <c r="K125" s="47"/>
    </row>
    <row r="126" spans="1:11" ht="15.75" x14ac:dyDescent="0.2">
      <c r="A126" s="44">
        <v>2003100009</v>
      </c>
      <c r="B126" s="9" t="s">
        <v>219</v>
      </c>
      <c r="C126" s="9" t="s">
        <v>223</v>
      </c>
      <c r="D126" s="41" t="s">
        <v>224</v>
      </c>
      <c r="E126" s="79"/>
      <c r="F126" s="41"/>
      <c r="G126" s="46">
        <f>SUMIF(Tableau1[SAP Code],T_Produits[[#This Row],[SAP code]],Tableau1[Qté reçu])-SUMIF(Tableau2[SAP Code],T_Produits[[#This Row],[SAP code]],Tableau2[Qté Sortie])</f>
        <v>1</v>
      </c>
      <c r="H126" s="46"/>
      <c r="I126" s="47"/>
      <c r="J126" s="47"/>
      <c r="K126" s="47"/>
    </row>
    <row r="127" spans="1:11" ht="15.75" x14ac:dyDescent="0.2">
      <c r="A127" s="44">
        <v>1201080055</v>
      </c>
      <c r="B127" s="9" t="s">
        <v>219</v>
      </c>
      <c r="C127" s="9" t="s">
        <v>223</v>
      </c>
      <c r="D127" s="41" t="s">
        <v>225</v>
      </c>
      <c r="E127" s="79"/>
      <c r="F127" s="41"/>
      <c r="G127" s="46">
        <f>SUMIF(Tableau1[SAP Code],T_Produits[[#This Row],[SAP code]],Tableau1[Qté reçu])-SUMIF(Tableau2[SAP Code],T_Produits[[#This Row],[SAP code]],Tableau2[Qté Sortie])</f>
        <v>3</v>
      </c>
      <c r="H127" s="46"/>
      <c r="I127" s="47"/>
      <c r="J127" s="47"/>
      <c r="K127" s="47"/>
    </row>
    <row r="128" spans="1:11" ht="15.75" x14ac:dyDescent="0.2">
      <c r="A128" s="44">
        <v>1201080103</v>
      </c>
      <c r="B128" s="9" t="s">
        <v>163</v>
      </c>
      <c r="C128" s="9" t="s">
        <v>226</v>
      </c>
      <c r="D128" s="41" t="s">
        <v>227</v>
      </c>
      <c r="E128" s="79"/>
      <c r="F128" s="41"/>
      <c r="G128" s="46">
        <f>SUMIF(Tableau1[SAP Code],T_Produits[[#This Row],[SAP code]],Tableau1[Qté reçu])-SUMIF(Tableau2[SAP Code],T_Produits[[#This Row],[SAP code]],Tableau2[Qté Sortie])</f>
        <v>1</v>
      </c>
      <c r="H128" s="46"/>
      <c r="I128" s="47"/>
      <c r="J128" s="47"/>
      <c r="K128" s="47"/>
    </row>
    <row r="129" spans="1:11" ht="15.75" x14ac:dyDescent="0.2">
      <c r="A129" s="44">
        <v>2003110036</v>
      </c>
      <c r="B129" s="9" t="s">
        <v>219</v>
      </c>
      <c r="C129" s="9" t="s">
        <v>220</v>
      </c>
      <c r="D129" s="41" t="s">
        <v>228</v>
      </c>
      <c r="E129" s="79"/>
      <c r="F129" s="41"/>
      <c r="G129" s="46">
        <f>SUMIF(Tableau1[SAP Code],T_Produits[[#This Row],[SAP code]],Tableau1[Qté reçu])-SUMIF(Tableau2[SAP Code],T_Produits[[#This Row],[SAP code]],Tableau2[Qté Sortie])</f>
        <v>1</v>
      </c>
      <c r="H129" s="46"/>
      <c r="I129" s="47"/>
      <c r="J129" s="47"/>
      <c r="K129" s="47"/>
    </row>
    <row r="130" spans="1:11" ht="15.75" x14ac:dyDescent="0.2">
      <c r="A130" s="44">
        <v>1201060006</v>
      </c>
      <c r="B130" s="9" t="s">
        <v>147</v>
      </c>
      <c r="C130" s="9" t="s">
        <v>148</v>
      </c>
      <c r="D130" s="41" t="s">
        <v>229</v>
      </c>
      <c r="E130" s="79"/>
      <c r="F130" s="41"/>
      <c r="G130" s="46">
        <f>SUMIF(Tableau1[SAP Code],T_Produits[[#This Row],[SAP code]],Tableau1[Qté reçu])-SUMIF(Tableau2[SAP Code],T_Produits[[#This Row],[SAP code]],Tableau2[Qté Sortie])</f>
        <v>1</v>
      </c>
      <c r="H130" s="46"/>
      <c r="I130" s="47"/>
      <c r="J130" s="47"/>
      <c r="K130" s="47"/>
    </row>
    <row r="131" spans="1:11" ht="15.75" x14ac:dyDescent="0.2">
      <c r="A131" s="44">
        <v>2006100013</v>
      </c>
      <c r="B131" s="9" t="s">
        <v>210</v>
      </c>
      <c r="C131" s="9" t="s">
        <v>211</v>
      </c>
      <c r="D131" s="41" t="s">
        <v>230</v>
      </c>
      <c r="E131" s="79"/>
      <c r="F131" s="41"/>
      <c r="G131" s="46">
        <f>SUMIF(Tableau1[SAP Code],T_Produits[[#This Row],[SAP code]],Tableau1[Qté reçu])-SUMIF(Tableau2[SAP Code],T_Produits[[#This Row],[SAP code]],Tableau2[Qté Sortie])</f>
        <v>2</v>
      </c>
      <c r="H131" s="46"/>
      <c r="I131" s="47"/>
      <c r="J131" s="47"/>
      <c r="K131" s="47"/>
    </row>
    <row r="132" spans="1:11" ht="15.75" x14ac:dyDescent="0.2">
      <c r="A132" s="44">
        <v>1201060008</v>
      </c>
      <c r="B132" s="9" t="s">
        <v>147</v>
      </c>
      <c r="C132" s="9" t="s">
        <v>148</v>
      </c>
      <c r="D132" s="41" t="s">
        <v>231</v>
      </c>
      <c r="E132" s="79"/>
      <c r="F132" s="41"/>
      <c r="G132" s="46">
        <f>SUMIF(Tableau1[SAP Code],T_Produits[[#This Row],[SAP code]],Tableau1[Qté reçu])-SUMIF(Tableau2[SAP Code],T_Produits[[#This Row],[SAP code]],Tableau2[Qté Sortie])</f>
        <v>1</v>
      </c>
      <c r="H132" s="46"/>
      <c r="I132" s="47"/>
      <c r="J132" s="47"/>
      <c r="K132" s="47"/>
    </row>
    <row r="133" spans="1:11" ht="15.75" x14ac:dyDescent="0.2">
      <c r="A133" s="44">
        <v>1201060010</v>
      </c>
      <c r="B133" s="9" t="s">
        <v>147</v>
      </c>
      <c r="C133" s="9" t="s">
        <v>148</v>
      </c>
      <c r="D133" s="41" t="s">
        <v>232</v>
      </c>
      <c r="E133" s="79"/>
      <c r="F133" s="41"/>
      <c r="G133" s="46">
        <f>SUMIF(Tableau1[SAP Code],T_Produits[[#This Row],[SAP code]],Tableau1[Qté reçu])-SUMIF(Tableau2[SAP Code],T_Produits[[#This Row],[SAP code]],Tableau2[Qté Sortie])</f>
        <v>1</v>
      </c>
      <c r="H133" s="46"/>
      <c r="I133" s="47"/>
      <c r="J133" s="47"/>
      <c r="K133" s="47"/>
    </row>
    <row r="134" spans="1:11" ht="15.75" x14ac:dyDescent="0.2">
      <c r="A134" s="44">
        <v>2011070316</v>
      </c>
      <c r="B134" s="9" t="s">
        <v>22</v>
      </c>
      <c r="C134" s="9" t="s">
        <v>13</v>
      </c>
      <c r="D134" s="41" t="s">
        <v>233</v>
      </c>
      <c r="E134" s="79"/>
      <c r="F134" s="41"/>
      <c r="G134" s="46">
        <f>SUMIF(Tableau1[SAP Code],T_Produits[[#This Row],[SAP code]],Tableau1[Qté reçu])-SUMIF(Tableau2[SAP Code],T_Produits[[#This Row],[SAP code]],Tableau2[Qté Sortie])</f>
        <v>3</v>
      </c>
      <c r="H134" s="46"/>
      <c r="I134" s="47"/>
      <c r="J134" s="47"/>
      <c r="K134" s="47"/>
    </row>
    <row r="135" spans="1:11" ht="15.75" x14ac:dyDescent="0.2">
      <c r="A135" s="44">
        <v>2011070109</v>
      </c>
      <c r="B135" s="9" t="s">
        <v>22</v>
      </c>
      <c r="C135" s="9" t="s">
        <v>13</v>
      </c>
      <c r="D135" s="41" t="s">
        <v>234</v>
      </c>
      <c r="E135" s="79"/>
      <c r="F135" s="41"/>
      <c r="G135" s="46">
        <f>SUMIF(Tableau1[SAP Code],T_Produits[[#This Row],[SAP code]],Tableau1[Qté reçu])-SUMIF(Tableau2[SAP Code],T_Produits[[#This Row],[SAP code]],Tableau2[Qté Sortie])</f>
        <v>1</v>
      </c>
      <c r="H135" s="46"/>
      <c r="I135" s="47"/>
      <c r="J135" s="47"/>
      <c r="K135" s="47"/>
    </row>
    <row r="136" spans="1:11" ht="15.75" x14ac:dyDescent="0.2">
      <c r="A136" s="44">
        <v>2011070149</v>
      </c>
      <c r="B136" s="9" t="s">
        <v>22</v>
      </c>
      <c r="C136" s="9" t="s">
        <v>13</v>
      </c>
      <c r="D136" s="41" t="s">
        <v>235</v>
      </c>
      <c r="E136" s="79"/>
      <c r="F136" s="41"/>
      <c r="G136" s="46">
        <f>SUMIF(Tableau1[SAP Code],T_Produits[[#This Row],[SAP code]],Tableau1[Qté reçu])-SUMIF(Tableau2[SAP Code],T_Produits[[#This Row],[SAP code]],Tableau2[Qté Sortie])</f>
        <v>1</v>
      </c>
      <c r="H136" s="46"/>
      <c r="I136" s="47"/>
      <c r="J136" s="47"/>
      <c r="K136" s="47"/>
    </row>
    <row r="137" spans="1:11" ht="15.75" x14ac:dyDescent="0.2">
      <c r="A137" s="44">
        <v>2011060148</v>
      </c>
      <c r="B137" s="9" t="s">
        <v>236</v>
      </c>
      <c r="C137" s="9" t="s">
        <v>237</v>
      </c>
      <c r="D137" s="41" t="s">
        <v>238</v>
      </c>
      <c r="E137" s="79"/>
      <c r="F137" s="41"/>
      <c r="G137" s="46">
        <f>SUMIF(Tableau1[SAP Code],T_Produits[[#This Row],[SAP code]],Tableau1[Qté reçu])-SUMIF(Tableau2[SAP Code],T_Produits[[#This Row],[SAP code]],Tableau2[Qté Sortie])</f>
        <v>2</v>
      </c>
      <c r="H137" s="46"/>
      <c r="I137" s="47"/>
      <c r="J137" s="47"/>
      <c r="K137" s="47"/>
    </row>
    <row r="138" spans="1:11" ht="15.75" x14ac:dyDescent="0.2">
      <c r="A138" s="44">
        <v>2011060158</v>
      </c>
      <c r="B138" s="9" t="s">
        <v>236</v>
      </c>
      <c r="C138" s="9" t="s">
        <v>237</v>
      </c>
      <c r="D138" s="41" t="s">
        <v>239</v>
      </c>
      <c r="E138" s="79"/>
      <c r="F138" s="41"/>
      <c r="G138" s="46">
        <f>SUMIF(Tableau1[SAP Code],T_Produits[[#This Row],[SAP code]],Tableau1[Qté reçu])-SUMIF(Tableau2[SAP Code],T_Produits[[#This Row],[SAP code]],Tableau2[Qté Sortie])</f>
        <v>2</v>
      </c>
      <c r="H138" s="46"/>
      <c r="I138" s="47"/>
      <c r="J138" s="47"/>
      <c r="K138" s="47"/>
    </row>
    <row r="139" spans="1:11" ht="15.75" x14ac:dyDescent="0.2">
      <c r="A139" s="44">
        <v>2011060368</v>
      </c>
      <c r="B139" s="9" t="s">
        <v>236</v>
      </c>
      <c r="C139" s="9" t="s">
        <v>237</v>
      </c>
      <c r="D139" s="41" t="s">
        <v>240</v>
      </c>
      <c r="E139" s="79"/>
      <c r="F139" s="41"/>
      <c r="G139" s="46">
        <f>SUMIF(Tableau1[SAP Code],T_Produits[[#This Row],[SAP code]],Tableau1[Qté reçu])-SUMIF(Tableau2[SAP Code],T_Produits[[#This Row],[SAP code]],Tableau2[Qté Sortie])</f>
        <v>2</v>
      </c>
      <c r="H139" s="46"/>
      <c r="I139" s="47"/>
      <c r="J139" s="47"/>
      <c r="K139" s="47"/>
    </row>
    <row r="140" spans="1:11" ht="15.75" x14ac:dyDescent="0.2">
      <c r="A140" s="44">
        <v>2011060218</v>
      </c>
      <c r="B140" s="9" t="s">
        <v>236</v>
      </c>
      <c r="C140" s="9" t="s">
        <v>237</v>
      </c>
      <c r="D140" s="41" t="s">
        <v>241</v>
      </c>
      <c r="E140" s="79"/>
      <c r="F140" s="41"/>
      <c r="G140" s="46">
        <f>SUMIF(Tableau1[SAP Code],T_Produits[[#This Row],[SAP code]],Tableau1[Qté reçu])-SUMIF(Tableau2[SAP Code],T_Produits[[#This Row],[SAP code]],Tableau2[Qté Sortie])</f>
        <v>2</v>
      </c>
      <c r="H140" s="46"/>
      <c r="I140" s="47"/>
      <c r="J140" s="47"/>
      <c r="K140" s="47"/>
    </row>
    <row r="141" spans="1:11" ht="15.75" x14ac:dyDescent="0.2">
      <c r="A141" s="44">
        <v>2011060467</v>
      </c>
      <c r="B141" s="9" t="s">
        <v>236</v>
      </c>
      <c r="C141" s="9" t="s">
        <v>237</v>
      </c>
      <c r="D141" s="41" t="s">
        <v>242</v>
      </c>
      <c r="E141" s="79"/>
      <c r="F141" s="41"/>
      <c r="G141" s="46">
        <f>SUMIF(Tableau1[SAP Code],T_Produits[[#This Row],[SAP code]],Tableau1[Qté reçu])-SUMIF(Tableau2[SAP Code],T_Produits[[#This Row],[SAP code]],Tableau2[Qté Sortie])</f>
        <v>2</v>
      </c>
      <c r="H141" s="46"/>
      <c r="I141" s="47"/>
      <c r="J141" s="47"/>
      <c r="K141" s="47"/>
    </row>
    <row r="142" spans="1:11" ht="15.75" x14ac:dyDescent="0.2">
      <c r="A142" s="44">
        <v>2011070104</v>
      </c>
      <c r="B142" s="9" t="s">
        <v>22</v>
      </c>
      <c r="C142" s="9" t="s">
        <v>13</v>
      </c>
      <c r="D142" s="41" t="s">
        <v>243</v>
      </c>
      <c r="E142" s="79"/>
      <c r="F142" s="41"/>
      <c r="G142" s="46">
        <f>SUMIF(Tableau1[SAP Code],T_Produits[[#This Row],[SAP code]],Tableau1[Qté reçu])-SUMIF(Tableau2[SAP Code],T_Produits[[#This Row],[SAP code]],Tableau2[Qté Sortie])</f>
        <v>2</v>
      </c>
      <c r="H142" s="46"/>
      <c r="I142" s="47"/>
      <c r="J142" s="47"/>
      <c r="K142" s="47"/>
    </row>
    <row r="143" spans="1:11" ht="15.75" x14ac:dyDescent="0.2">
      <c r="A143" s="44">
        <v>2011070189</v>
      </c>
      <c r="B143" s="9" t="s">
        <v>22</v>
      </c>
      <c r="C143" s="9" t="s">
        <v>13</v>
      </c>
      <c r="D143" s="41" t="s">
        <v>244</v>
      </c>
      <c r="E143" s="79"/>
      <c r="F143" s="41"/>
      <c r="G143" s="46">
        <f>SUMIF(Tableau1[SAP Code],T_Produits[[#This Row],[SAP code]],Tableau1[Qté reçu])-SUMIF(Tableau2[SAP Code],T_Produits[[#This Row],[SAP code]],Tableau2[Qté Sortie])</f>
        <v>2</v>
      </c>
      <c r="H143" s="46"/>
      <c r="I143" s="47"/>
      <c r="J143" s="47"/>
      <c r="K143" s="47"/>
    </row>
    <row r="144" spans="1:11" ht="15.75" x14ac:dyDescent="0.2">
      <c r="A144" s="44">
        <v>2011070323</v>
      </c>
      <c r="B144" s="9" t="s">
        <v>22</v>
      </c>
      <c r="C144" s="9" t="s">
        <v>13</v>
      </c>
      <c r="D144" s="41" t="s">
        <v>245</v>
      </c>
      <c r="E144" s="79"/>
      <c r="F144" s="41"/>
      <c r="G144" s="46">
        <f>SUMIF(Tableau1[SAP Code],T_Produits[[#This Row],[SAP code]],Tableau1[Qté reçu])-SUMIF(Tableau2[SAP Code],T_Produits[[#This Row],[SAP code]],Tableau2[Qté Sortie])</f>
        <v>5</v>
      </c>
      <c r="H144" s="46"/>
      <c r="I144" s="47"/>
      <c r="J144" s="47"/>
      <c r="K144" s="47"/>
    </row>
    <row r="145" spans="1:11" ht="15.75" x14ac:dyDescent="0.2">
      <c r="A145" s="44">
        <v>2011070281</v>
      </c>
      <c r="B145" s="9" t="s">
        <v>22</v>
      </c>
      <c r="C145" s="9" t="s">
        <v>13</v>
      </c>
      <c r="D145" s="41" t="s">
        <v>246</v>
      </c>
      <c r="E145" s="79"/>
      <c r="F145" s="41"/>
      <c r="G145" s="46">
        <f>SUMIF(Tableau1[SAP Code],T_Produits[[#This Row],[SAP code]],Tableau1[Qté reçu])-SUMIF(Tableau2[SAP Code],T_Produits[[#This Row],[SAP code]],Tableau2[Qté Sortie])</f>
        <v>10</v>
      </c>
      <c r="H145" s="46"/>
      <c r="I145" s="47"/>
      <c r="J145" s="47"/>
      <c r="K145" s="47"/>
    </row>
    <row r="146" spans="1:11" ht="15.75" x14ac:dyDescent="0.2">
      <c r="A146" s="44">
        <v>2011070310</v>
      </c>
      <c r="B146" s="9" t="s">
        <v>22</v>
      </c>
      <c r="C146" s="9" t="s">
        <v>13</v>
      </c>
      <c r="D146" s="41" t="s">
        <v>247</v>
      </c>
      <c r="E146" s="79"/>
      <c r="F146" s="41"/>
      <c r="G146" s="46">
        <f>SUMIF(Tableau1[SAP Code],T_Produits[[#This Row],[SAP code]],Tableau1[Qté reçu])-SUMIF(Tableau2[SAP Code],T_Produits[[#This Row],[SAP code]],Tableau2[Qté Sortie])</f>
        <v>5</v>
      </c>
      <c r="H146" s="46"/>
      <c r="I146" s="47"/>
      <c r="J146" s="47"/>
      <c r="K146" s="47"/>
    </row>
    <row r="147" spans="1:11" ht="15.75" x14ac:dyDescent="0.2">
      <c r="A147" s="44">
        <v>2011060353</v>
      </c>
      <c r="B147" s="9" t="s">
        <v>236</v>
      </c>
      <c r="C147" s="9" t="s">
        <v>237</v>
      </c>
      <c r="D147" s="41" t="s">
        <v>248</v>
      </c>
      <c r="E147" s="79"/>
      <c r="F147" s="41"/>
      <c r="G147" s="46">
        <f>SUMIF(Tableau1[SAP Code],T_Produits[[#This Row],[SAP code]],Tableau1[Qté reçu])-SUMIF(Tableau2[SAP Code],T_Produits[[#This Row],[SAP code]],Tableau2[Qté Sortie])</f>
        <v>2</v>
      </c>
      <c r="H147" s="46"/>
      <c r="I147" s="47"/>
      <c r="J147" s="47"/>
      <c r="K147" s="47"/>
    </row>
    <row r="148" spans="1:11" ht="15.75" x14ac:dyDescent="0.2">
      <c r="A148" s="44">
        <v>2011060438</v>
      </c>
      <c r="B148" s="9" t="s">
        <v>236</v>
      </c>
      <c r="C148" s="9" t="s">
        <v>237</v>
      </c>
      <c r="D148" s="41" t="s">
        <v>249</v>
      </c>
      <c r="E148" s="79"/>
      <c r="F148" s="41"/>
      <c r="G148" s="46">
        <f>SUMIF(Tableau1[SAP Code],T_Produits[[#This Row],[SAP code]],Tableau1[Qté reçu])-SUMIF(Tableau2[SAP Code],T_Produits[[#This Row],[SAP code]],Tableau2[Qté Sortie])</f>
        <v>2</v>
      </c>
      <c r="H148" s="46"/>
      <c r="I148" s="47"/>
      <c r="J148" s="47"/>
      <c r="K148" s="47"/>
    </row>
    <row r="149" spans="1:11" ht="15.75" x14ac:dyDescent="0.2">
      <c r="A149" s="44">
        <v>2011060201</v>
      </c>
      <c r="B149" s="9" t="s">
        <v>236</v>
      </c>
      <c r="C149" s="9" t="s">
        <v>237</v>
      </c>
      <c r="D149" s="41" t="s">
        <v>250</v>
      </c>
      <c r="E149" s="79"/>
      <c r="F149" s="41"/>
      <c r="G149" s="46">
        <f>SUMIF(Tableau1[SAP Code],T_Produits[[#This Row],[SAP code]],Tableau1[Qté reçu])-SUMIF(Tableau2[SAP Code],T_Produits[[#This Row],[SAP code]],Tableau2[Qté Sortie])</f>
        <v>2</v>
      </c>
      <c r="H149" s="46"/>
      <c r="I149" s="47"/>
      <c r="J149" s="47"/>
      <c r="K149" s="47"/>
    </row>
    <row r="150" spans="1:11" ht="15.75" x14ac:dyDescent="0.2">
      <c r="A150" s="44">
        <v>2011060295</v>
      </c>
      <c r="B150" s="9" t="s">
        <v>236</v>
      </c>
      <c r="C150" s="9" t="s">
        <v>237</v>
      </c>
      <c r="D150" s="41" t="s">
        <v>251</v>
      </c>
      <c r="E150" s="79"/>
      <c r="F150" s="41"/>
      <c r="G150" s="46">
        <f>SUMIF(Tableau1[SAP Code],T_Produits[[#This Row],[SAP code]],Tableau1[Qté reçu])-SUMIF(Tableau2[SAP Code],T_Produits[[#This Row],[SAP code]],Tableau2[Qté Sortie])</f>
        <v>2</v>
      </c>
      <c r="H150" s="46"/>
      <c r="I150" s="47"/>
      <c r="J150" s="47"/>
      <c r="K150" s="47"/>
    </row>
    <row r="151" spans="1:11" ht="15.75" x14ac:dyDescent="0.2">
      <c r="A151" s="44">
        <v>2011060293</v>
      </c>
      <c r="B151" s="9" t="s">
        <v>236</v>
      </c>
      <c r="C151" s="9" t="s">
        <v>237</v>
      </c>
      <c r="D151" s="41" t="s">
        <v>252</v>
      </c>
      <c r="E151" s="79"/>
      <c r="F151" s="41"/>
      <c r="G151" s="46">
        <f>SUMIF(Tableau1[SAP Code],T_Produits[[#This Row],[SAP code]],Tableau1[Qté reçu])-SUMIF(Tableau2[SAP Code],T_Produits[[#This Row],[SAP code]],Tableau2[Qté Sortie])</f>
        <v>2</v>
      </c>
      <c r="H151" s="46"/>
      <c r="I151" s="47"/>
      <c r="J151" s="47"/>
      <c r="K151" s="47"/>
    </row>
    <row r="152" spans="1:11" ht="15.75" x14ac:dyDescent="0.2">
      <c r="A152" s="44">
        <v>2011060231</v>
      </c>
      <c r="B152" s="9" t="s">
        <v>236</v>
      </c>
      <c r="C152" s="9" t="s">
        <v>237</v>
      </c>
      <c r="D152" s="41" t="s">
        <v>253</v>
      </c>
      <c r="E152" s="79"/>
      <c r="F152" s="41"/>
      <c r="G152" s="46">
        <f>SUMIF(Tableau1[SAP Code],T_Produits[[#This Row],[SAP code]],Tableau1[Qté reçu])-SUMIF(Tableau2[SAP Code],T_Produits[[#This Row],[SAP code]],Tableau2[Qté Sortie])</f>
        <v>2</v>
      </c>
      <c r="H152" s="46"/>
      <c r="I152" s="47"/>
      <c r="J152" s="47"/>
      <c r="K152" s="47"/>
    </row>
    <row r="153" spans="1:11" ht="15.75" x14ac:dyDescent="0.2">
      <c r="A153" s="44">
        <v>2011060344</v>
      </c>
      <c r="B153" s="9" t="s">
        <v>236</v>
      </c>
      <c r="C153" s="9" t="s">
        <v>237</v>
      </c>
      <c r="D153" s="41" t="s">
        <v>254</v>
      </c>
      <c r="E153" s="79"/>
      <c r="F153" s="41"/>
      <c r="G153" s="46">
        <f>SUMIF(Tableau1[SAP Code],T_Produits[[#This Row],[SAP code]],Tableau1[Qté reçu])-SUMIF(Tableau2[SAP Code],T_Produits[[#This Row],[SAP code]],Tableau2[Qté Sortie])</f>
        <v>2</v>
      </c>
      <c r="H153" s="46"/>
      <c r="I153" s="47"/>
      <c r="J153" s="47"/>
      <c r="K153" s="47"/>
    </row>
    <row r="154" spans="1:11" ht="15.75" x14ac:dyDescent="0.2">
      <c r="A154" s="44">
        <v>2011060391</v>
      </c>
      <c r="B154" s="9" t="s">
        <v>236</v>
      </c>
      <c r="C154" s="9" t="s">
        <v>237</v>
      </c>
      <c r="D154" s="41" t="s">
        <v>255</v>
      </c>
      <c r="E154" s="79"/>
      <c r="F154" s="41"/>
      <c r="G154" s="46">
        <f>SUMIF(Tableau1[SAP Code],T_Produits[[#This Row],[SAP code]],Tableau1[Qté reçu])-SUMIF(Tableau2[SAP Code],T_Produits[[#This Row],[SAP code]],Tableau2[Qté Sortie])</f>
        <v>2</v>
      </c>
      <c r="H154" s="46"/>
      <c r="I154" s="47"/>
      <c r="J154" s="47"/>
      <c r="K154" s="47"/>
    </row>
    <row r="155" spans="1:11" ht="15.75" x14ac:dyDescent="0.2">
      <c r="A155" s="44">
        <v>2011060022</v>
      </c>
      <c r="B155" s="9" t="s">
        <v>236</v>
      </c>
      <c r="C155" s="9" t="s">
        <v>237</v>
      </c>
      <c r="D155" s="41" t="s">
        <v>256</v>
      </c>
      <c r="E155" s="79"/>
      <c r="F155" s="41"/>
      <c r="G155" s="46">
        <f>SUMIF(Tableau1[SAP Code],T_Produits[[#This Row],[SAP code]],Tableau1[Qté reçu])-SUMIF(Tableau2[SAP Code],T_Produits[[#This Row],[SAP code]],Tableau2[Qté Sortie])</f>
        <v>3</v>
      </c>
      <c r="H155" s="46"/>
      <c r="I155" s="47"/>
      <c r="J155" s="47"/>
      <c r="K155" s="47"/>
    </row>
    <row r="156" spans="1:11" ht="15.75" x14ac:dyDescent="0.2">
      <c r="A156" s="44">
        <v>2011060124</v>
      </c>
      <c r="B156" s="9" t="s">
        <v>236</v>
      </c>
      <c r="C156" s="9" t="s">
        <v>237</v>
      </c>
      <c r="D156" s="41" t="s">
        <v>257</v>
      </c>
      <c r="E156" s="79"/>
      <c r="F156" s="41"/>
      <c r="G156" s="46">
        <f>SUMIF(Tableau1[SAP Code],T_Produits[[#This Row],[SAP code]],Tableau1[Qté reçu])-SUMIF(Tableau2[SAP Code],T_Produits[[#This Row],[SAP code]],Tableau2[Qté Sortie])</f>
        <v>2</v>
      </c>
      <c r="H156" s="46"/>
      <c r="I156" s="47"/>
      <c r="J156" s="47"/>
      <c r="K156" s="47"/>
    </row>
    <row r="157" spans="1:11" ht="15.75" x14ac:dyDescent="0.2">
      <c r="A157" s="44">
        <v>2011060222</v>
      </c>
      <c r="B157" s="9" t="s">
        <v>236</v>
      </c>
      <c r="C157" s="9" t="s">
        <v>237</v>
      </c>
      <c r="D157" s="41" t="s">
        <v>258</v>
      </c>
      <c r="E157" s="79"/>
      <c r="F157" s="41"/>
      <c r="G157" s="46">
        <f>SUMIF(Tableau1[SAP Code],T_Produits[[#This Row],[SAP code]],Tableau1[Qté reçu])-SUMIF(Tableau2[SAP Code],T_Produits[[#This Row],[SAP code]],Tableau2[Qté Sortie])</f>
        <v>2</v>
      </c>
      <c r="H157" s="46"/>
      <c r="I157" s="47"/>
      <c r="J157" s="47"/>
      <c r="K157" s="47"/>
    </row>
    <row r="158" spans="1:11" ht="15.75" x14ac:dyDescent="0.2">
      <c r="A158" s="44">
        <v>2011060190</v>
      </c>
      <c r="B158" s="9" t="s">
        <v>236</v>
      </c>
      <c r="C158" s="9" t="s">
        <v>237</v>
      </c>
      <c r="D158" s="41" t="s">
        <v>259</v>
      </c>
      <c r="E158" s="79"/>
      <c r="F158" s="41"/>
      <c r="G158" s="46">
        <f>SUMIF(Tableau1[SAP Code],T_Produits[[#This Row],[SAP code]],Tableau1[Qté reçu])-SUMIF(Tableau2[SAP Code],T_Produits[[#This Row],[SAP code]],Tableau2[Qté Sortie])</f>
        <v>2</v>
      </c>
      <c r="H158" s="46"/>
      <c r="I158" s="47"/>
      <c r="J158" s="47"/>
      <c r="K158" s="47"/>
    </row>
    <row r="159" spans="1:11" ht="15.75" x14ac:dyDescent="0.2">
      <c r="A159" s="44">
        <v>2011060250</v>
      </c>
      <c r="B159" s="9" t="s">
        <v>236</v>
      </c>
      <c r="C159" s="9" t="s">
        <v>237</v>
      </c>
      <c r="D159" s="41" t="s">
        <v>260</v>
      </c>
      <c r="E159" s="79"/>
      <c r="F159" s="41"/>
      <c r="G159" s="46">
        <f>SUMIF(Tableau1[SAP Code],T_Produits[[#This Row],[SAP code]],Tableau1[Qté reçu])-SUMIF(Tableau2[SAP Code],T_Produits[[#This Row],[SAP code]],Tableau2[Qté Sortie])</f>
        <v>2</v>
      </c>
      <c r="H159" s="46"/>
      <c r="I159" s="47"/>
      <c r="J159" s="47"/>
      <c r="K159" s="47"/>
    </row>
    <row r="160" spans="1:11" ht="15.75" x14ac:dyDescent="0.2">
      <c r="A160" s="44">
        <v>2011060069</v>
      </c>
      <c r="B160" s="9" t="s">
        <v>236</v>
      </c>
      <c r="C160" s="9" t="s">
        <v>237</v>
      </c>
      <c r="D160" s="41" t="s">
        <v>261</v>
      </c>
      <c r="E160" s="79"/>
      <c r="F160" s="41"/>
      <c r="G160" s="46">
        <f>SUMIF(Tableau1[SAP Code],T_Produits[[#This Row],[SAP code]],Tableau1[Qté reçu])-SUMIF(Tableau2[SAP Code],T_Produits[[#This Row],[SAP code]],Tableau2[Qté Sortie])</f>
        <v>2</v>
      </c>
      <c r="H160" s="46"/>
      <c r="I160" s="47"/>
      <c r="J160" s="47"/>
      <c r="K160" s="47"/>
    </row>
    <row r="161" spans="1:11" ht="15.75" x14ac:dyDescent="0.2">
      <c r="A161" s="44">
        <v>2011060333</v>
      </c>
      <c r="B161" s="9" t="s">
        <v>236</v>
      </c>
      <c r="C161" s="9" t="s">
        <v>237</v>
      </c>
      <c r="D161" s="41" t="s">
        <v>262</v>
      </c>
      <c r="E161" s="79"/>
      <c r="F161" s="41"/>
      <c r="G161" s="46">
        <f>SUMIF(Tableau1[SAP Code],T_Produits[[#This Row],[SAP code]],Tableau1[Qté reçu])-SUMIF(Tableau2[SAP Code],T_Produits[[#This Row],[SAP code]],Tableau2[Qté Sortie])</f>
        <v>2</v>
      </c>
      <c r="H161" s="46"/>
      <c r="I161" s="47"/>
      <c r="J161" s="47"/>
      <c r="K161" s="47"/>
    </row>
    <row r="162" spans="1:11" ht="15.75" x14ac:dyDescent="0.2">
      <c r="A162" s="44">
        <v>2011060085</v>
      </c>
      <c r="B162" s="9" t="s">
        <v>236</v>
      </c>
      <c r="C162" s="9" t="s">
        <v>237</v>
      </c>
      <c r="D162" s="41" t="s">
        <v>263</v>
      </c>
      <c r="E162" s="79"/>
      <c r="F162" s="41"/>
      <c r="G162" s="46">
        <f>SUMIF(Tableau1[SAP Code],T_Produits[[#This Row],[SAP code]],Tableau1[Qté reçu])-SUMIF(Tableau2[SAP Code],T_Produits[[#This Row],[SAP code]],Tableau2[Qté Sortie])</f>
        <v>2</v>
      </c>
      <c r="H162" s="46"/>
      <c r="I162" s="47"/>
      <c r="J162" s="47"/>
      <c r="K162" s="47"/>
    </row>
    <row r="163" spans="1:11" ht="15.75" x14ac:dyDescent="0.2">
      <c r="A163" s="44">
        <v>2011060379</v>
      </c>
      <c r="B163" s="9" t="s">
        <v>236</v>
      </c>
      <c r="C163" s="9" t="s">
        <v>237</v>
      </c>
      <c r="D163" s="41" t="s">
        <v>264</v>
      </c>
      <c r="E163" s="79"/>
      <c r="F163" s="41"/>
      <c r="G163" s="46">
        <f>SUMIF(Tableau1[SAP Code],T_Produits[[#This Row],[SAP code]],Tableau1[Qté reçu])-SUMIF(Tableau2[SAP Code],T_Produits[[#This Row],[SAP code]],Tableau2[Qté Sortie])</f>
        <v>2</v>
      </c>
      <c r="H163" s="46"/>
      <c r="I163" s="47"/>
      <c r="J163" s="47"/>
      <c r="K163" s="47"/>
    </row>
    <row r="164" spans="1:11" ht="15.75" x14ac:dyDescent="0.2">
      <c r="A164" s="44">
        <v>2011060103</v>
      </c>
      <c r="B164" s="9" t="s">
        <v>236</v>
      </c>
      <c r="C164" s="9" t="s">
        <v>237</v>
      </c>
      <c r="D164" s="41" t="s">
        <v>265</v>
      </c>
      <c r="E164" s="79"/>
      <c r="F164" s="41"/>
      <c r="G164" s="46">
        <f>SUMIF(Tableau1[SAP Code],T_Produits[[#This Row],[SAP code]],Tableau1[Qté reçu])-SUMIF(Tableau2[SAP Code],T_Produits[[#This Row],[SAP code]],Tableau2[Qté Sortie])</f>
        <v>2</v>
      </c>
      <c r="H164" s="46"/>
      <c r="I164" s="47"/>
      <c r="J164" s="47"/>
      <c r="K164" s="47"/>
    </row>
    <row r="165" spans="1:11" ht="15.75" x14ac:dyDescent="0.2">
      <c r="A165" s="44">
        <v>2011060425</v>
      </c>
      <c r="B165" s="9" t="s">
        <v>236</v>
      </c>
      <c r="C165" s="9" t="s">
        <v>237</v>
      </c>
      <c r="D165" s="41" t="s">
        <v>266</v>
      </c>
      <c r="E165" s="79"/>
      <c r="F165" s="41"/>
      <c r="G165" s="46">
        <f>SUMIF(Tableau1[SAP Code],T_Produits[[#This Row],[SAP code]],Tableau1[Qté reçu])-SUMIF(Tableau2[SAP Code],T_Produits[[#This Row],[SAP code]],Tableau2[Qté Sortie])</f>
        <v>2</v>
      </c>
      <c r="H165" s="46"/>
      <c r="I165" s="47"/>
      <c r="J165" s="47"/>
      <c r="K165" s="47"/>
    </row>
    <row r="166" spans="1:11" ht="15.75" x14ac:dyDescent="0.2">
      <c r="A166" s="44">
        <v>2011060446</v>
      </c>
      <c r="B166" s="9" t="s">
        <v>236</v>
      </c>
      <c r="C166" s="9" t="s">
        <v>237</v>
      </c>
      <c r="D166" s="41" t="s">
        <v>267</v>
      </c>
      <c r="E166" s="79"/>
      <c r="F166" s="41"/>
      <c r="G166" s="46">
        <f>SUMIF(Tableau1[SAP Code],T_Produits[[#This Row],[SAP code]],Tableau1[Qté reçu])-SUMIF(Tableau2[SAP Code],T_Produits[[#This Row],[SAP code]],Tableau2[Qté Sortie])</f>
        <v>2</v>
      </c>
      <c r="H166" s="46"/>
      <c r="I166" s="47"/>
      <c r="J166" s="47"/>
      <c r="K166" s="47"/>
    </row>
    <row r="167" spans="1:11" ht="15.75" x14ac:dyDescent="0.2">
      <c r="A167" s="44">
        <v>2011060455</v>
      </c>
      <c r="B167" s="9" t="s">
        <v>236</v>
      </c>
      <c r="C167" s="9" t="s">
        <v>237</v>
      </c>
      <c r="D167" s="41" t="s">
        <v>268</v>
      </c>
      <c r="E167" s="79"/>
      <c r="F167" s="41"/>
      <c r="G167" s="46">
        <f>SUMIF(Tableau1[SAP Code],T_Produits[[#This Row],[SAP code]],Tableau1[Qté reçu])-SUMIF(Tableau2[SAP Code],T_Produits[[#This Row],[SAP code]],Tableau2[Qté Sortie])</f>
        <v>2</v>
      </c>
      <c r="H167" s="46"/>
      <c r="I167" s="47"/>
      <c r="J167" s="47"/>
      <c r="K167" s="47"/>
    </row>
    <row r="168" spans="1:11" ht="15.75" x14ac:dyDescent="0.2">
      <c r="A168" s="44">
        <v>2011060472</v>
      </c>
      <c r="B168" s="9" t="s">
        <v>236</v>
      </c>
      <c r="C168" s="9" t="s">
        <v>237</v>
      </c>
      <c r="D168" s="41" t="s">
        <v>269</v>
      </c>
      <c r="E168" s="79"/>
      <c r="F168" s="41"/>
      <c r="G168" s="46">
        <f>SUMIF(Tableau1[SAP Code],T_Produits[[#This Row],[SAP code]],Tableau1[Qté reçu])-SUMIF(Tableau2[SAP Code],T_Produits[[#This Row],[SAP code]],Tableau2[Qté Sortie])</f>
        <v>2</v>
      </c>
      <c r="H168" s="46"/>
      <c r="I168" s="47"/>
      <c r="J168" s="47"/>
      <c r="K168" s="47"/>
    </row>
    <row r="169" spans="1:11" ht="15.75" x14ac:dyDescent="0.2">
      <c r="A169" s="44">
        <v>2011060628</v>
      </c>
      <c r="B169" s="9" t="s">
        <v>236</v>
      </c>
      <c r="C169" s="9" t="s">
        <v>237</v>
      </c>
      <c r="D169" s="41" t="s">
        <v>270</v>
      </c>
      <c r="E169" s="79"/>
      <c r="F169" s="41"/>
      <c r="G169" s="46">
        <f>SUMIF(Tableau1[SAP Code],T_Produits[[#This Row],[SAP code]],Tableau1[Qté reçu])-SUMIF(Tableau2[SAP Code],T_Produits[[#This Row],[SAP code]],Tableau2[Qté Sortie])</f>
        <v>2</v>
      </c>
      <c r="H169" s="46"/>
      <c r="I169" s="47"/>
      <c r="J169" s="47"/>
      <c r="K169" s="47"/>
    </row>
    <row r="170" spans="1:11" ht="15.75" x14ac:dyDescent="0.2">
      <c r="A170" s="44">
        <v>2011060486</v>
      </c>
      <c r="B170" s="9" t="s">
        <v>236</v>
      </c>
      <c r="C170" s="9" t="s">
        <v>237</v>
      </c>
      <c r="D170" s="41" t="s">
        <v>271</v>
      </c>
      <c r="E170" s="79"/>
      <c r="F170" s="41"/>
      <c r="G170" s="46">
        <f>SUMIF(Tableau1[SAP Code],T_Produits[[#This Row],[SAP code]],Tableau1[Qté reçu])-SUMIF(Tableau2[SAP Code],T_Produits[[#This Row],[SAP code]],Tableau2[Qté Sortie])</f>
        <v>2</v>
      </c>
      <c r="H170" s="46"/>
      <c r="I170" s="47"/>
      <c r="J170" s="47"/>
      <c r="K170" s="47"/>
    </row>
    <row r="171" spans="1:11" ht="15.75" x14ac:dyDescent="0.2">
      <c r="A171" s="44">
        <v>2011060484</v>
      </c>
      <c r="B171" s="9" t="s">
        <v>236</v>
      </c>
      <c r="C171" s="9" t="s">
        <v>237</v>
      </c>
      <c r="D171" s="41" t="s">
        <v>272</v>
      </c>
      <c r="E171" s="79"/>
      <c r="F171" s="41"/>
      <c r="G171" s="46">
        <f>SUMIF(Tableau1[SAP Code],T_Produits[[#This Row],[SAP code]],Tableau1[Qté reçu])-SUMIF(Tableau2[SAP Code],T_Produits[[#This Row],[SAP code]],Tableau2[Qté Sortie])</f>
        <v>2</v>
      </c>
      <c r="H171" s="46"/>
      <c r="I171" s="47"/>
      <c r="J171" s="47"/>
      <c r="K171" s="47"/>
    </row>
    <row r="172" spans="1:11" ht="15.75" x14ac:dyDescent="0.2">
      <c r="A172" s="44">
        <v>2011060491</v>
      </c>
      <c r="B172" s="9" t="s">
        <v>236</v>
      </c>
      <c r="C172" s="9" t="s">
        <v>237</v>
      </c>
      <c r="D172" s="41" t="s">
        <v>273</v>
      </c>
      <c r="E172" s="79"/>
      <c r="F172" s="41"/>
      <c r="G172" s="46">
        <f>SUMIF(Tableau1[SAP Code],T_Produits[[#This Row],[SAP code]],Tableau1[Qté reçu])-SUMIF(Tableau2[SAP Code],T_Produits[[#This Row],[SAP code]],Tableau2[Qté Sortie])</f>
        <v>2</v>
      </c>
      <c r="H172" s="46"/>
      <c r="I172" s="47"/>
      <c r="J172" s="47"/>
      <c r="K172" s="47"/>
    </row>
    <row r="173" spans="1:11" ht="15.75" x14ac:dyDescent="0.2">
      <c r="A173" s="44">
        <v>2011060301</v>
      </c>
      <c r="B173" s="9" t="s">
        <v>236</v>
      </c>
      <c r="C173" s="9" t="s">
        <v>237</v>
      </c>
      <c r="D173" s="41" t="s">
        <v>62</v>
      </c>
      <c r="E173" s="79"/>
      <c r="F173" s="41"/>
      <c r="G173" s="46">
        <f>SUMIF(Tableau1[SAP Code],T_Produits[[#This Row],[SAP code]],Tableau1[Qté reçu])-SUMIF(Tableau2[SAP Code],T_Produits[[#This Row],[SAP code]],Tableau2[Qté Sortie])</f>
        <v>1</v>
      </c>
      <c r="H173" s="46"/>
      <c r="I173" s="47"/>
      <c r="J173" s="47"/>
      <c r="K173" s="47"/>
    </row>
    <row r="174" spans="1:11" ht="15.75" x14ac:dyDescent="0.2">
      <c r="A174" s="44">
        <v>2011060521</v>
      </c>
      <c r="B174" s="9" t="s">
        <v>236</v>
      </c>
      <c r="C174" s="9" t="s">
        <v>237</v>
      </c>
      <c r="D174" s="41" t="s">
        <v>274</v>
      </c>
      <c r="E174" s="79"/>
      <c r="F174" s="41"/>
      <c r="G174" s="46">
        <f>SUMIF(Tableau1[SAP Code],T_Produits[[#This Row],[SAP code]],Tableau1[Qté reçu])-SUMIF(Tableau2[SAP Code],T_Produits[[#This Row],[SAP code]],Tableau2[Qté Sortie])</f>
        <v>1</v>
      </c>
      <c r="H174" s="46"/>
      <c r="I174" s="47"/>
      <c r="J174" s="47"/>
      <c r="K174" s="47"/>
    </row>
    <row r="175" spans="1:11" ht="15.75" x14ac:dyDescent="0.2">
      <c r="A175" s="44">
        <v>2011060532</v>
      </c>
      <c r="B175" s="9" t="s">
        <v>236</v>
      </c>
      <c r="C175" s="9" t="s">
        <v>237</v>
      </c>
      <c r="D175" s="41" t="s">
        <v>275</v>
      </c>
      <c r="E175" s="79"/>
      <c r="F175" s="41"/>
      <c r="G175" s="46">
        <f>SUMIF(Tableau1[SAP Code],T_Produits[[#This Row],[SAP code]],Tableau1[Qté reçu])-SUMIF(Tableau2[SAP Code],T_Produits[[#This Row],[SAP code]],Tableau2[Qté Sortie])</f>
        <v>1</v>
      </c>
      <c r="H175" s="46"/>
      <c r="I175" s="47"/>
      <c r="J175" s="47"/>
      <c r="K175" s="47"/>
    </row>
    <row r="176" spans="1:11" ht="15.75" x14ac:dyDescent="0.2">
      <c r="A176" s="44">
        <v>2011060537</v>
      </c>
      <c r="B176" s="9" t="s">
        <v>236</v>
      </c>
      <c r="C176" s="9" t="s">
        <v>237</v>
      </c>
      <c r="D176" s="41" t="s">
        <v>276</v>
      </c>
      <c r="E176" s="79"/>
      <c r="F176" s="41"/>
      <c r="G176" s="46">
        <f>SUMIF(Tableau1[SAP Code],T_Produits[[#This Row],[SAP code]],Tableau1[Qté reçu])-SUMIF(Tableau2[SAP Code],T_Produits[[#This Row],[SAP code]],Tableau2[Qté Sortie])</f>
        <v>1</v>
      </c>
      <c r="H176" s="46"/>
      <c r="I176" s="47"/>
      <c r="J176" s="47"/>
      <c r="K176" s="47"/>
    </row>
    <row r="177" spans="1:11" ht="15.75" x14ac:dyDescent="0.2">
      <c r="A177" s="44">
        <v>2011070290</v>
      </c>
      <c r="B177" s="9" t="s">
        <v>22</v>
      </c>
      <c r="C177" s="9" t="s">
        <v>13</v>
      </c>
      <c r="D177" s="41" t="s">
        <v>277</v>
      </c>
      <c r="E177" s="79"/>
      <c r="F177" s="41"/>
      <c r="G177" s="46">
        <f>SUMIF(Tableau1[SAP Code],T_Produits[[#This Row],[SAP code]],Tableau1[Qté reçu])-SUMIF(Tableau2[SAP Code],T_Produits[[#This Row],[SAP code]],Tableau2[Qté Sortie])</f>
        <v>10</v>
      </c>
      <c r="H177" s="46"/>
      <c r="I177" s="47"/>
      <c r="J177" s="47"/>
      <c r="K177" s="47"/>
    </row>
    <row r="178" spans="1:11" ht="15.75" x14ac:dyDescent="0.2">
      <c r="A178" s="44" t="s">
        <v>278</v>
      </c>
      <c r="B178" s="9" t="s">
        <v>279</v>
      </c>
      <c r="C178" s="9" t="s">
        <v>280</v>
      </c>
      <c r="D178" s="41" t="s">
        <v>281</v>
      </c>
      <c r="E178" s="79"/>
      <c r="F178" s="41"/>
      <c r="G178" s="46">
        <f>SUMIF(Tableau1[SAP Code],T_Produits[[#This Row],[SAP code]],Tableau1[Qté reçu])-SUMIF(Tableau2[SAP Code],T_Produits[[#This Row],[SAP code]],Tableau2[Qté Sortie])</f>
        <v>1</v>
      </c>
      <c r="H178" s="46"/>
      <c r="I178" s="47"/>
      <c r="J178" s="47"/>
      <c r="K178" s="47"/>
    </row>
    <row r="179" spans="1:11" ht="15.75" x14ac:dyDescent="0.2">
      <c r="A179" s="44" t="s">
        <v>282</v>
      </c>
      <c r="B179" s="9" t="s">
        <v>279</v>
      </c>
      <c r="C179" s="9" t="s">
        <v>280</v>
      </c>
      <c r="D179" s="41" t="s">
        <v>283</v>
      </c>
      <c r="E179" s="79"/>
      <c r="F179" s="41"/>
      <c r="G179" s="46">
        <f>SUMIF(Tableau1[SAP Code],T_Produits[[#This Row],[SAP code]],Tableau1[Qté reçu])-SUMIF(Tableau2[SAP Code],T_Produits[[#This Row],[SAP code]],Tableau2[Qté Sortie])</f>
        <v>1</v>
      </c>
      <c r="H179" s="46"/>
      <c r="I179" s="47"/>
      <c r="J179" s="47"/>
      <c r="K179" s="47"/>
    </row>
    <row r="180" spans="1:11" ht="15.75" x14ac:dyDescent="0.2">
      <c r="A180" s="44" t="s">
        <v>284</v>
      </c>
      <c r="B180" s="9" t="s">
        <v>279</v>
      </c>
      <c r="C180" s="9" t="s">
        <v>280</v>
      </c>
      <c r="D180" s="41" t="s">
        <v>285</v>
      </c>
      <c r="E180" s="79"/>
      <c r="F180" s="41"/>
      <c r="G180" s="46">
        <f>SUMIF(Tableau1[SAP Code],T_Produits[[#This Row],[SAP code]],Tableau1[Qté reçu])-SUMIF(Tableau2[SAP Code],T_Produits[[#This Row],[SAP code]],Tableau2[Qté Sortie])</f>
        <v>1</v>
      </c>
      <c r="H180" s="46"/>
      <c r="I180" s="47"/>
      <c r="J180" s="47"/>
      <c r="K180" s="47"/>
    </row>
    <row r="181" spans="1:11" ht="15.75" x14ac:dyDescent="0.2">
      <c r="A181" s="44" t="s">
        <v>286</v>
      </c>
      <c r="B181" s="9" t="s">
        <v>279</v>
      </c>
      <c r="C181" s="9" t="s">
        <v>280</v>
      </c>
      <c r="D181" s="41" t="s">
        <v>287</v>
      </c>
      <c r="E181" s="79"/>
      <c r="F181" s="41"/>
      <c r="G181" s="46">
        <f>SUMIF(Tableau1[SAP Code],T_Produits[[#This Row],[SAP code]],Tableau1[Qté reçu])-SUMIF(Tableau2[SAP Code],T_Produits[[#This Row],[SAP code]],Tableau2[Qté Sortie])</f>
        <v>1</v>
      </c>
      <c r="H181" s="46"/>
      <c r="I181" s="47"/>
      <c r="J181" s="47"/>
      <c r="K181" s="47"/>
    </row>
    <row r="182" spans="1:11" ht="15.75" x14ac:dyDescent="0.2">
      <c r="A182" s="44">
        <v>1205200025</v>
      </c>
      <c r="B182" s="9" t="s">
        <v>100</v>
      </c>
      <c r="C182" s="9" t="s">
        <v>288</v>
      </c>
      <c r="D182" s="41" t="s">
        <v>289</v>
      </c>
      <c r="E182" s="79"/>
      <c r="F182" s="41"/>
      <c r="G182" s="46">
        <f>SUMIF(Tableau1[SAP Code],T_Produits[[#This Row],[SAP code]],Tableau1[Qté reçu])-SUMIF(Tableau2[SAP Code],T_Produits[[#This Row],[SAP code]],Tableau2[Qté Sortie])</f>
        <v>1</v>
      </c>
      <c r="H182" s="46"/>
      <c r="I182" s="47"/>
      <c r="J182" s="47"/>
      <c r="K182" s="47"/>
    </row>
    <row r="183" spans="1:11" ht="15.75" x14ac:dyDescent="0.2">
      <c r="A183" s="44">
        <v>1205070032</v>
      </c>
      <c r="B183" s="9" t="s">
        <v>100</v>
      </c>
      <c r="C183" s="9" t="s">
        <v>290</v>
      </c>
      <c r="D183" s="41" t="s">
        <v>291</v>
      </c>
      <c r="E183" s="79"/>
      <c r="F183" s="41"/>
      <c r="G183" s="46">
        <f>SUMIF(Tableau1[SAP Code],T_Produits[[#This Row],[SAP code]],Tableau1[Qté reçu])-SUMIF(Tableau2[SAP Code],T_Produits[[#This Row],[SAP code]],Tableau2[Qté Sortie])</f>
        <v>1</v>
      </c>
      <c r="H183" s="46"/>
      <c r="I183" s="47"/>
      <c r="J183" s="47"/>
      <c r="K183" s="47"/>
    </row>
    <row r="184" spans="1:11" ht="15.75" x14ac:dyDescent="0.2">
      <c r="A184" s="44">
        <v>1205150014</v>
      </c>
      <c r="B184" s="9" t="s">
        <v>127</v>
      </c>
      <c r="C184" s="9" t="s">
        <v>292</v>
      </c>
      <c r="D184" s="41" t="s">
        <v>293</v>
      </c>
      <c r="E184" s="79"/>
      <c r="F184" s="41"/>
      <c r="G184" s="46">
        <f>SUMIF(Tableau1[SAP Code],T_Produits[[#This Row],[SAP code]],Tableau1[Qté reçu])-SUMIF(Tableau2[SAP Code],T_Produits[[#This Row],[SAP code]],Tableau2[Qté Sortie])</f>
        <v>3</v>
      </c>
      <c r="H184" s="46"/>
      <c r="I184" s="47"/>
      <c r="J184" s="47"/>
      <c r="K184" s="47"/>
    </row>
    <row r="185" spans="1:11" ht="15.75" x14ac:dyDescent="0.2">
      <c r="A185" s="44">
        <v>1402040063</v>
      </c>
      <c r="B185" s="9" t="s">
        <v>294</v>
      </c>
      <c r="C185" s="9" t="s">
        <v>294</v>
      </c>
      <c r="D185" s="41" t="s">
        <v>295</v>
      </c>
      <c r="E185" s="79"/>
      <c r="F185" s="41"/>
      <c r="G185" s="46">
        <f>SUMIF(Tableau1[SAP Code],T_Produits[[#This Row],[SAP code]],Tableau1[Qté reçu])-SUMIF(Tableau2[SAP Code],T_Produits[[#This Row],[SAP code]],Tableau2[Qté Sortie])</f>
        <v>1</v>
      </c>
      <c r="H185" s="46"/>
      <c r="I185" s="47"/>
      <c r="J185" s="47"/>
      <c r="K185" s="47"/>
    </row>
    <row r="186" spans="1:11" ht="15.75" x14ac:dyDescent="0.2">
      <c r="A186" s="44">
        <v>1402040153</v>
      </c>
      <c r="B186" s="9" t="s">
        <v>294</v>
      </c>
      <c r="C186" s="9" t="s">
        <v>294</v>
      </c>
      <c r="D186" s="41" t="s">
        <v>296</v>
      </c>
      <c r="E186" s="79"/>
      <c r="F186" s="41"/>
      <c r="G186" s="46">
        <f>SUMIF(Tableau1[SAP Code],T_Produits[[#This Row],[SAP code]],Tableau1[Qté reçu])-SUMIF(Tableau2[SAP Code],T_Produits[[#This Row],[SAP code]],Tableau2[Qté Sortie])</f>
        <v>1</v>
      </c>
      <c r="H186" s="46"/>
      <c r="I186" s="47"/>
      <c r="J186" s="47"/>
      <c r="K186" s="47"/>
    </row>
    <row r="187" spans="1:11" ht="15.75" x14ac:dyDescent="0.2">
      <c r="A187" s="44">
        <v>1401020010</v>
      </c>
      <c r="B187" s="9" t="s">
        <v>297</v>
      </c>
      <c r="C187" s="9" t="s">
        <v>298</v>
      </c>
      <c r="D187" s="41" t="s">
        <v>299</v>
      </c>
      <c r="E187" s="79"/>
      <c r="F187" s="41"/>
      <c r="G187" s="46">
        <f>SUMIF(Tableau1[SAP Code],T_Produits[[#This Row],[SAP code]],Tableau1[Qté reçu])-SUMIF(Tableau2[SAP Code],T_Produits[[#This Row],[SAP code]],Tableau2[Qté Sortie])</f>
        <v>2</v>
      </c>
      <c r="H187" s="46"/>
      <c r="I187" s="47"/>
      <c r="J187" s="47"/>
      <c r="K187" s="47"/>
    </row>
    <row r="188" spans="1:11" ht="15.75" x14ac:dyDescent="0.2">
      <c r="A188" s="44">
        <v>2011070098</v>
      </c>
      <c r="B188" s="9" t="s">
        <v>22</v>
      </c>
      <c r="C188" s="9" t="s">
        <v>300</v>
      </c>
      <c r="D188" s="41" t="s">
        <v>301</v>
      </c>
      <c r="E188" s="79"/>
      <c r="F188" s="41"/>
      <c r="G188" s="46">
        <f>SUMIF(Tableau1[SAP Code],T_Produits[[#This Row],[SAP code]],Tableau1[Qté reçu])-SUMIF(Tableau2[SAP Code],T_Produits[[#This Row],[SAP code]],Tableau2[Qté Sortie])</f>
        <v>3</v>
      </c>
      <c r="H188" s="46"/>
      <c r="I188" s="47"/>
      <c r="J188" s="47"/>
      <c r="K188" s="47"/>
    </row>
    <row r="189" spans="1:11" ht="15.75" x14ac:dyDescent="0.2">
      <c r="A189" s="44">
        <v>2011070215</v>
      </c>
      <c r="B189" s="9" t="s">
        <v>22</v>
      </c>
      <c r="C189" s="9" t="s">
        <v>300</v>
      </c>
      <c r="D189" s="41" t="s">
        <v>302</v>
      </c>
      <c r="E189" s="79"/>
      <c r="F189" s="41"/>
      <c r="G189" s="46">
        <f>SUMIF(Tableau1[SAP Code],T_Produits[[#This Row],[SAP code]],Tableau1[Qté reçu])-SUMIF(Tableau2[SAP Code],T_Produits[[#This Row],[SAP code]],Tableau2[Qté Sortie])</f>
        <v>1</v>
      </c>
      <c r="H189" s="46"/>
      <c r="I189" s="47"/>
      <c r="J189" s="47"/>
      <c r="K189" s="47"/>
    </row>
    <row r="190" spans="1:11" ht="15.75" x14ac:dyDescent="0.2">
      <c r="A190" s="44">
        <v>4102010004</v>
      </c>
      <c r="B190" s="9" t="s">
        <v>303</v>
      </c>
      <c r="C190" s="45" t="s">
        <v>303</v>
      </c>
      <c r="D190" s="41" t="s">
        <v>304</v>
      </c>
      <c r="E190" s="79"/>
      <c r="F190" s="41"/>
      <c r="G190" s="46">
        <f>SUMIF(Tableau1[SAP Code],T_Produits[[#This Row],[SAP code]],Tableau1[Qté reçu])-SUMIF(Tableau2[SAP Code],T_Produits[[#This Row],[SAP code]],Tableau2[Qté Sortie])</f>
        <v>1</v>
      </c>
      <c r="H190" s="46"/>
      <c r="I190" s="47"/>
      <c r="J190" s="47"/>
      <c r="K190" s="47"/>
    </row>
    <row r="191" spans="1:11" ht="15.75" x14ac:dyDescent="0.2">
      <c r="A191" s="44" t="s">
        <v>305</v>
      </c>
      <c r="B191" s="9" t="s">
        <v>306</v>
      </c>
      <c r="C191" s="9" t="s">
        <v>307</v>
      </c>
      <c r="D191" s="41" t="s">
        <v>308</v>
      </c>
      <c r="E191" s="79"/>
      <c r="F191" s="41"/>
      <c r="G191" s="46">
        <f>SUMIF(Tableau1[SAP Code],T_Produits[[#This Row],[SAP code]],Tableau1[Qté reçu])-SUMIF(Tableau2[SAP Code],T_Produits[[#This Row],[SAP code]],Tableau2[Qté Sortie])</f>
        <v>1</v>
      </c>
      <c r="H191" s="46"/>
      <c r="I191" s="47"/>
      <c r="J191" s="47"/>
      <c r="K191" s="47"/>
    </row>
    <row r="192" spans="1:11" ht="15.75" x14ac:dyDescent="0.2">
      <c r="A192" s="44" t="s">
        <v>309</v>
      </c>
      <c r="B192" s="9" t="s">
        <v>310</v>
      </c>
      <c r="C192" s="45" t="s">
        <v>311</v>
      </c>
      <c r="D192" s="41" t="s">
        <v>312</v>
      </c>
      <c r="E192" s="79"/>
      <c r="F192" s="41"/>
      <c r="G192" s="46">
        <f>SUMIF(Tableau1[SAP Code],T_Produits[[#This Row],[SAP code]],Tableau1[Qté reçu])-SUMIF(Tableau2[SAP Code],T_Produits[[#This Row],[SAP code]],Tableau2[Qté Sortie])</f>
        <v>4</v>
      </c>
      <c r="H192" s="46"/>
      <c r="I192" s="47"/>
      <c r="J192" s="47"/>
      <c r="K192" s="47"/>
    </row>
    <row r="193" spans="1:11" ht="15.75" x14ac:dyDescent="0.2">
      <c r="A193" s="44" t="s">
        <v>313</v>
      </c>
      <c r="B193" s="9" t="s">
        <v>310</v>
      </c>
      <c r="C193" s="45" t="s">
        <v>311</v>
      </c>
      <c r="D193" s="41" t="s">
        <v>314</v>
      </c>
      <c r="E193" s="79"/>
      <c r="F193" s="41"/>
      <c r="G193" s="46">
        <f>SUMIF(Tableau1[SAP Code],T_Produits[[#This Row],[SAP code]],Tableau1[Qté reçu])-SUMIF(Tableau2[SAP Code],T_Produits[[#This Row],[SAP code]],Tableau2[Qté Sortie])</f>
        <v>1</v>
      </c>
      <c r="H193" s="46"/>
      <c r="I193" s="47"/>
      <c r="J193" s="47"/>
      <c r="K193" s="47"/>
    </row>
    <row r="194" spans="1:11" ht="15.75" x14ac:dyDescent="0.2">
      <c r="A194" s="44">
        <v>3901020001</v>
      </c>
      <c r="B194" s="9" t="s">
        <v>315</v>
      </c>
      <c r="C194" s="9" t="s">
        <v>315</v>
      </c>
      <c r="D194" s="41" t="s">
        <v>316</v>
      </c>
      <c r="E194" s="79"/>
      <c r="F194" s="41"/>
      <c r="G194" s="46">
        <f>SUMIF(Tableau1[SAP Code],T_Produits[[#This Row],[SAP code]],Tableau1[Qté reçu])-SUMIF(Tableau2[SAP Code],T_Produits[[#This Row],[SAP code]],Tableau2[Qté Sortie])</f>
        <v>4</v>
      </c>
      <c r="H194" s="46"/>
      <c r="I194" s="47"/>
      <c r="J194" s="47"/>
      <c r="K194" s="47"/>
    </row>
    <row r="195" spans="1:11" ht="15.75" x14ac:dyDescent="0.2">
      <c r="A195" s="44" t="s">
        <v>317</v>
      </c>
      <c r="B195" s="9" t="s">
        <v>315</v>
      </c>
      <c r="C195" s="9" t="s">
        <v>318</v>
      </c>
      <c r="D195" s="41" t="s">
        <v>319</v>
      </c>
      <c r="E195" s="79"/>
      <c r="F195" s="41"/>
      <c r="G195" s="46">
        <f>SUMIF(Tableau1[SAP Code],T_Produits[[#This Row],[SAP code]],Tableau1[Qté reçu])-SUMIF(Tableau2[SAP Code],T_Produits[[#This Row],[SAP code]],Tableau2[Qté Sortie])</f>
        <v>4</v>
      </c>
      <c r="H195" s="46"/>
      <c r="I195" s="47"/>
      <c r="J195" s="47"/>
      <c r="K195" s="47"/>
    </row>
    <row r="196" spans="1:11" ht="15.75" x14ac:dyDescent="0.2">
      <c r="A196" s="44" t="s">
        <v>320</v>
      </c>
      <c r="B196" s="9" t="s">
        <v>310</v>
      </c>
      <c r="C196" s="45" t="s">
        <v>321</v>
      </c>
      <c r="D196" s="41" t="s">
        <v>322</v>
      </c>
      <c r="E196" s="79"/>
      <c r="F196" s="41"/>
      <c r="G196" s="46">
        <f>SUMIF(Tableau1[SAP Code],T_Produits[[#This Row],[SAP code]],Tableau1[Qté reçu])-SUMIF(Tableau2[SAP Code],T_Produits[[#This Row],[SAP code]],Tableau2[Qté Sortie])</f>
        <v>1</v>
      </c>
      <c r="H196" s="46"/>
      <c r="I196" s="47"/>
      <c r="J196" s="47"/>
      <c r="K196" s="47"/>
    </row>
    <row r="197" spans="1:11" ht="15.75" x14ac:dyDescent="0.2">
      <c r="A197" s="44">
        <v>2010140008</v>
      </c>
      <c r="B197" s="9" t="s">
        <v>323</v>
      </c>
      <c r="C197" s="9" t="s">
        <v>324</v>
      </c>
      <c r="D197" s="41" t="s">
        <v>325</v>
      </c>
      <c r="E197" s="79"/>
      <c r="F197" s="41"/>
      <c r="G197" s="46">
        <f>SUMIF(Tableau1[SAP Code],T_Produits[[#This Row],[SAP code]],Tableau1[Qté reçu])-SUMIF(Tableau2[SAP Code],T_Produits[[#This Row],[SAP code]],Tableau2[Qté Sortie])</f>
        <v>12</v>
      </c>
      <c r="H197" s="46"/>
      <c r="I197" s="47"/>
      <c r="J197" s="47"/>
      <c r="K197" s="47"/>
    </row>
    <row r="198" spans="1:11" ht="15.75" x14ac:dyDescent="0.2">
      <c r="A198" s="44">
        <v>2010040010</v>
      </c>
      <c r="B198" s="9" t="s">
        <v>323</v>
      </c>
      <c r="C198" s="9" t="s">
        <v>326</v>
      </c>
      <c r="D198" s="41" t="s">
        <v>327</v>
      </c>
      <c r="E198" s="79"/>
      <c r="F198" s="41"/>
      <c r="G198" s="46">
        <f>SUMIF(Tableau1[SAP Code],T_Produits[[#This Row],[SAP code]],Tableau1[Qté reçu])-SUMIF(Tableau2[SAP Code],T_Produits[[#This Row],[SAP code]],Tableau2[Qté Sortie])</f>
        <v>7</v>
      </c>
      <c r="H198" s="46"/>
      <c r="I198" s="47"/>
      <c r="J198" s="47"/>
      <c r="K198" s="47"/>
    </row>
    <row r="199" spans="1:11" ht="15.75" x14ac:dyDescent="0.2">
      <c r="A199" s="44">
        <v>2015000065</v>
      </c>
      <c r="B199" s="9" t="s">
        <v>328</v>
      </c>
      <c r="C199" s="9" t="s">
        <v>329</v>
      </c>
      <c r="D199" s="41" t="s">
        <v>330</v>
      </c>
      <c r="E199" s="79"/>
      <c r="F199" s="41"/>
      <c r="G199" s="46">
        <f>SUMIF(Tableau1[SAP Code],T_Produits[[#This Row],[SAP code]],Tableau1[Qté reçu])-SUMIF(Tableau2[SAP Code],T_Produits[[#This Row],[SAP code]],Tableau2[Qté Sortie])</f>
        <v>8</v>
      </c>
      <c r="H199" s="46"/>
      <c r="I199" s="47"/>
      <c r="J199" s="47"/>
      <c r="K199" s="47"/>
    </row>
    <row r="200" spans="1:11" ht="15.75" x14ac:dyDescent="0.2">
      <c r="A200" s="44">
        <v>2015000064</v>
      </c>
      <c r="B200" s="9" t="s">
        <v>328</v>
      </c>
      <c r="C200" s="9" t="s">
        <v>329</v>
      </c>
      <c r="D200" s="41" t="s">
        <v>331</v>
      </c>
      <c r="E200" s="79"/>
      <c r="F200" s="41"/>
      <c r="G200" s="46">
        <f>SUMIF(Tableau1[SAP Code],T_Produits[[#This Row],[SAP code]],Tableau1[Qté reçu])-SUMIF(Tableau2[SAP Code],T_Produits[[#This Row],[SAP code]],Tableau2[Qté Sortie])</f>
        <v>8</v>
      </c>
      <c r="H200" s="46"/>
      <c r="I200" s="47"/>
      <c r="J200" s="47"/>
      <c r="K200" s="47"/>
    </row>
    <row r="201" spans="1:11" ht="15.75" x14ac:dyDescent="0.2">
      <c r="A201" s="44">
        <v>2015000021</v>
      </c>
      <c r="B201" s="9" t="s">
        <v>328</v>
      </c>
      <c r="C201" s="9" t="s">
        <v>329</v>
      </c>
      <c r="D201" s="41" t="s">
        <v>332</v>
      </c>
      <c r="E201" s="79"/>
      <c r="F201" s="41"/>
      <c r="G201" s="46">
        <f>SUMIF(Tableau1[SAP Code],T_Produits[[#This Row],[SAP code]],Tableau1[Qté reçu])-SUMIF(Tableau2[SAP Code],T_Produits[[#This Row],[SAP code]],Tableau2[Qté Sortie])</f>
        <v>3</v>
      </c>
      <c r="H201" s="46"/>
      <c r="I201" s="47"/>
      <c r="J201" s="47"/>
      <c r="K201" s="47"/>
    </row>
    <row r="202" spans="1:11" ht="15.75" x14ac:dyDescent="0.2">
      <c r="A202" s="44">
        <v>2015000078</v>
      </c>
      <c r="B202" s="9" t="s">
        <v>328</v>
      </c>
      <c r="C202" s="9" t="s">
        <v>329</v>
      </c>
      <c r="D202" s="41" t="s">
        <v>333</v>
      </c>
      <c r="E202" s="79"/>
      <c r="F202" s="41"/>
      <c r="G202" s="46">
        <f>SUMIF(Tableau1[SAP Code],T_Produits[[#This Row],[SAP code]],Tableau1[Qté reçu])-SUMIF(Tableau2[SAP Code],T_Produits[[#This Row],[SAP code]],Tableau2[Qté Sortie])</f>
        <v>3</v>
      </c>
      <c r="H202" s="46"/>
      <c r="I202" s="47"/>
      <c r="J202" s="47"/>
      <c r="K202" s="47"/>
    </row>
    <row r="203" spans="1:11" ht="15.75" x14ac:dyDescent="0.2">
      <c r="A203" s="44" t="s">
        <v>334</v>
      </c>
      <c r="B203" s="9" t="s">
        <v>335</v>
      </c>
      <c r="C203" s="9" t="s">
        <v>336</v>
      </c>
      <c r="D203" s="41" t="s">
        <v>337</v>
      </c>
      <c r="E203" s="79"/>
      <c r="F203" s="41"/>
      <c r="G203" s="46">
        <f>SUMIF(Tableau1[SAP Code],T_Produits[[#This Row],[SAP code]],Tableau1[Qté reçu])-SUMIF(Tableau2[SAP Code],T_Produits[[#This Row],[SAP code]],Tableau2[Qté Sortie])</f>
        <v>1</v>
      </c>
      <c r="H203" s="46"/>
      <c r="I203" s="47"/>
      <c r="J203" s="47"/>
      <c r="K203" s="47"/>
    </row>
    <row r="204" spans="1:11" ht="15.75" x14ac:dyDescent="0.2">
      <c r="A204" s="44" t="s">
        <v>338</v>
      </c>
      <c r="B204" s="9" t="s">
        <v>339</v>
      </c>
      <c r="C204" s="9" t="s">
        <v>340</v>
      </c>
      <c r="D204" s="41" t="s">
        <v>341</v>
      </c>
      <c r="E204" s="79"/>
      <c r="F204" s="41"/>
      <c r="G204" s="46">
        <f>SUMIF(Tableau1[SAP Code],T_Produits[[#This Row],[SAP code]],Tableau1[Qté reçu])-SUMIF(Tableau2[SAP Code],T_Produits[[#This Row],[SAP code]],Tableau2[Qté Sortie])</f>
        <v>1</v>
      </c>
      <c r="H204" s="46"/>
      <c r="I204" s="47"/>
      <c r="J204" s="47"/>
      <c r="K204" s="47"/>
    </row>
    <row r="205" spans="1:11" ht="15.75" x14ac:dyDescent="0.2">
      <c r="A205" s="44" t="s">
        <v>342</v>
      </c>
      <c r="B205" s="9" t="s">
        <v>339</v>
      </c>
      <c r="C205" s="9" t="s">
        <v>343</v>
      </c>
      <c r="D205" s="41" t="s">
        <v>344</v>
      </c>
      <c r="E205" s="79"/>
      <c r="F205" s="41"/>
      <c r="G205" s="46">
        <f>SUMIF(Tableau1[SAP Code],T_Produits[[#This Row],[SAP code]],Tableau1[Qté reçu])-SUMIF(Tableau2[SAP Code],T_Produits[[#This Row],[SAP code]],Tableau2[Qté Sortie])</f>
        <v>1</v>
      </c>
      <c r="H205" s="46"/>
      <c r="I205" s="47"/>
      <c r="J205" s="47"/>
      <c r="K205" s="47"/>
    </row>
    <row r="206" spans="1:11" ht="15.75" x14ac:dyDescent="0.2">
      <c r="A206" s="44" t="s">
        <v>345</v>
      </c>
      <c r="B206" s="9" t="s">
        <v>346</v>
      </c>
      <c r="C206" s="9" t="s">
        <v>347</v>
      </c>
      <c r="D206" s="41" t="s">
        <v>348</v>
      </c>
      <c r="E206" s="79"/>
      <c r="F206" s="41"/>
      <c r="G206" s="46">
        <f>SUMIF(Tableau1[SAP Code],T_Produits[[#This Row],[SAP code]],Tableau1[Qté reçu])-SUMIF(Tableau2[SAP Code],T_Produits[[#This Row],[SAP code]],Tableau2[Qté Sortie])</f>
        <v>1</v>
      </c>
      <c r="H206" s="46"/>
      <c r="I206" s="47"/>
      <c r="J206" s="47"/>
      <c r="K206" s="47"/>
    </row>
    <row r="207" spans="1:11" ht="15.75" x14ac:dyDescent="0.2">
      <c r="A207" s="44">
        <v>3801510001</v>
      </c>
      <c r="B207" s="9" t="s">
        <v>349</v>
      </c>
      <c r="C207" s="9" t="s">
        <v>349</v>
      </c>
      <c r="D207" s="41" t="s">
        <v>350</v>
      </c>
      <c r="E207" s="79"/>
      <c r="F207" s="41"/>
      <c r="G207" s="46">
        <f>SUMIF(Tableau1[SAP Code],T_Produits[[#This Row],[SAP code]],Tableau1[Qté reçu])-SUMIF(Tableau2[SAP Code],T_Produits[[#This Row],[SAP code]],Tableau2[Qté Sortie])</f>
        <v>2</v>
      </c>
      <c r="H207" s="46"/>
      <c r="I207" s="47"/>
      <c r="J207" s="47"/>
      <c r="K207" s="47"/>
    </row>
    <row r="208" spans="1:11" ht="15.75" x14ac:dyDescent="0.2">
      <c r="A208" s="44">
        <v>1003110076</v>
      </c>
      <c r="B208" s="9" t="s">
        <v>351</v>
      </c>
      <c r="C208" s="9" t="s">
        <v>351</v>
      </c>
      <c r="D208" s="41" t="s">
        <v>352</v>
      </c>
      <c r="E208" s="79"/>
      <c r="F208" s="41"/>
      <c r="G208" s="46">
        <f>SUMIF(Tableau1[SAP Code],T_Produits[[#This Row],[SAP code]],Tableau1[Qté reçu])-SUMIF(Tableau2[SAP Code],T_Produits[[#This Row],[SAP code]],Tableau2[Qté Sortie])</f>
        <v>2</v>
      </c>
      <c r="H208" s="46"/>
      <c r="I208" s="47"/>
      <c r="J208" s="47"/>
      <c r="K208" s="47"/>
    </row>
    <row r="209" spans="1:11" ht="15.75" x14ac:dyDescent="0.2">
      <c r="A209" s="44">
        <v>1001240044</v>
      </c>
      <c r="B209" s="9" t="s">
        <v>353</v>
      </c>
      <c r="C209" s="9" t="s">
        <v>353</v>
      </c>
      <c r="D209" s="41" t="s">
        <v>354</v>
      </c>
      <c r="E209" s="79"/>
      <c r="F209" s="41"/>
      <c r="G209" s="46">
        <f>SUMIF(Tableau1[SAP Code],T_Produits[[#This Row],[SAP code]],Tableau1[Qté reçu])-SUMIF(Tableau2[SAP Code],T_Produits[[#This Row],[SAP code]],Tableau2[Qté Sortie])</f>
        <v>10</v>
      </c>
      <c r="H209" s="46"/>
      <c r="I209" s="47"/>
      <c r="J209" s="47"/>
      <c r="K209" s="47"/>
    </row>
    <row r="210" spans="1:11" ht="15.75" x14ac:dyDescent="0.2">
      <c r="A210" s="44" t="s">
        <v>355</v>
      </c>
      <c r="B210" s="9" t="s">
        <v>356</v>
      </c>
      <c r="C210" s="9" t="s">
        <v>357</v>
      </c>
      <c r="D210" s="41"/>
      <c r="E210" s="79"/>
      <c r="F210" s="41"/>
      <c r="G210" s="46">
        <f>SUMIF(Tableau1[SAP Code],T_Produits[[#This Row],[SAP code]],Tableau1[Qté reçu])-SUMIF(Tableau2[SAP Code],T_Produits[[#This Row],[SAP code]],Tableau2[Qté Sortie])</f>
        <v>0</v>
      </c>
      <c r="H210" s="46"/>
      <c r="I210" s="47"/>
      <c r="J210" s="47"/>
      <c r="K210" s="47"/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59999389629810485"/>
  </sheetPr>
  <dimension ref="A1"/>
  <sheetViews>
    <sheetView workbookViewId="0">
      <selection activeCell="E42" sqref="E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O209"/>
  <sheetViews>
    <sheetView showGridLines="0" zoomScale="190" zoomScaleNormal="190" workbookViewId="0">
      <pane ySplit="1" topLeftCell="A2" activePane="bottomLeft" state="frozen"/>
      <selection activeCell="B1" sqref="B1"/>
      <selection pane="bottomLeft" activeCell="F1" sqref="F1"/>
    </sheetView>
  </sheetViews>
  <sheetFormatPr baseColWidth="10" defaultRowHeight="12.75" x14ac:dyDescent="0.2"/>
  <cols>
    <col min="1" max="1" width="9.85546875" style="35" customWidth="1"/>
    <col min="2" max="2" width="6.28515625" style="5" customWidth="1"/>
    <col min="3" max="3" width="14.5703125" style="8" customWidth="1"/>
    <col min="4" max="4" width="7.5703125" style="8" customWidth="1"/>
    <col min="5" max="5" width="25.85546875" style="29" bestFit="1" customWidth="1"/>
    <col min="6" max="6" width="7.5703125" customWidth="1"/>
    <col min="7" max="8" width="10" style="5" customWidth="1"/>
    <col min="9" max="9" width="6.5703125" style="29" customWidth="1"/>
    <col min="10" max="13" width="10.140625" style="2" customWidth="1"/>
    <col min="14" max="14" width="11.140625" style="5" bestFit="1" customWidth="1"/>
    <col min="15" max="15" width="11" customWidth="1"/>
  </cols>
  <sheetData>
    <row r="1" spans="1:15" ht="36.75" customHeight="1" thickBot="1" x14ac:dyDescent="0.25">
      <c r="A1" s="21" t="s">
        <v>25</v>
      </c>
      <c r="B1" s="18" t="s">
        <v>2</v>
      </c>
      <c r="C1" s="22" t="s">
        <v>7</v>
      </c>
      <c r="D1" s="78" t="s">
        <v>467</v>
      </c>
      <c r="E1" s="22" t="s">
        <v>6</v>
      </c>
      <c r="F1" s="19" t="s">
        <v>29</v>
      </c>
      <c r="G1" s="23" t="s">
        <v>0</v>
      </c>
      <c r="H1" s="23" t="s">
        <v>424</v>
      </c>
      <c r="I1" s="18" t="s">
        <v>28</v>
      </c>
      <c r="J1" s="18" t="s">
        <v>26</v>
      </c>
      <c r="K1" s="18" t="s">
        <v>425</v>
      </c>
      <c r="L1" s="18" t="s">
        <v>422</v>
      </c>
      <c r="M1" s="18" t="s">
        <v>423</v>
      </c>
      <c r="N1" s="24" t="s">
        <v>27</v>
      </c>
      <c r="O1" s="20" t="s">
        <v>9</v>
      </c>
    </row>
    <row r="2" spans="1:15" x14ac:dyDescent="0.2">
      <c r="A2" s="35">
        <v>43374</v>
      </c>
      <c r="C2" s="13">
        <v>2011070206</v>
      </c>
      <c r="D2" s="13"/>
      <c r="E2" s="14" t="s">
        <v>13</v>
      </c>
      <c r="F2" s="27"/>
      <c r="J2" s="29"/>
      <c r="K2" s="29"/>
      <c r="L2" s="29"/>
      <c r="M2" s="29"/>
      <c r="N2" s="30"/>
      <c r="O2" s="48">
        <v>2</v>
      </c>
    </row>
    <row r="3" spans="1:15" x14ac:dyDescent="0.2">
      <c r="A3" s="35">
        <v>43374</v>
      </c>
      <c r="C3" s="11">
        <v>2011070222</v>
      </c>
      <c r="D3" s="11"/>
      <c r="E3" s="14" t="s">
        <v>13</v>
      </c>
      <c r="F3" s="27"/>
      <c r="J3" s="29"/>
      <c r="K3" s="29"/>
      <c r="L3" s="29"/>
      <c r="M3" s="29"/>
      <c r="N3" s="2"/>
      <c r="O3" s="48">
        <v>2</v>
      </c>
    </row>
    <row r="4" spans="1:15" x14ac:dyDescent="0.2">
      <c r="A4" s="35">
        <v>43374</v>
      </c>
      <c r="C4" s="11">
        <v>2011090134</v>
      </c>
      <c r="D4" s="11"/>
      <c r="E4" s="14" t="s">
        <v>16</v>
      </c>
      <c r="F4" s="27"/>
      <c r="J4" s="29"/>
      <c r="K4" s="29"/>
      <c r="L4" s="29"/>
      <c r="M4" s="29"/>
      <c r="N4" s="2"/>
      <c r="O4" s="48">
        <v>1</v>
      </c>
    </row>
    <row r="5" spans="1:15" x14ac:dyDescent="0.2">
      <c r="A5" s="35">
        <v>43374</v>
      </c>
      <c r="C5" s="11">
        <v>2011090158</v>
      </c>
      <c r="D5" s="11"/>
      <c r="E5" s="14" t="s">
        <v>16</v>
      </c>
      <c r="F5" s="27"/>
      <c r="J5" s="29"/>
      <c r="K5" s="29"/>
      <c r="L5" s="29"/>
      <c r="M5" s="29"/>
      <c r="N5" s="2"/>
      <c r="O5" s="48">
        <v>1</v>
      </c>
    </row>
    <row r="6" spans="1:15" x14ac:dyDescent="0.2">
      <c r="A6" s="35">
        <v>43374</v>
      </c>
      <c r="C6" s="12">
        <v>2011070326</v>
      </c>
      <c r="D6" s="12"/>
      <c r="E6" s="15" t="s">
        <v>13</v>
      </c>
      <c r="F6" s="28"/>
      <c r="J6" s="29"/>
      <c r="K6" s="29"/>
      <c r="L6" s="29"/>
      <c r="M6" s="29"/>
      <c r="N6" s="2"/>
      <c r="O6" s="48">
        <v>3</v>
      </c>
    </row>
    <row r="7" spans="1:15" x14ac:dyDescent="0.2">
      <c r="A7" s="35">
        <v>43374</v>
      </c>
      <c r="C7" s="12">
        <v>2011070339</v>
      </c>
      <c r="D7" s="12"/>
      <c r="E7" s="15" t="s">
        <v>13</v>
      </c>
      <c r="F7" s="28"/>
      <c r="J7" s="29"/>
      <c r="K7" s="29"/>
      <c r="L7" s="29"/>
      <c r="M7" s="29"/>
      <c r="N7" s="2"/>
      <c r="O7" s="48">
        <v>2</v>
      </c>
    </row>
    <row r="8" spans="1:15" x14ac:dyDescent="0.2">
      <c r="A8" s="35">
        <v>43374</v>
      </c>
      <c r="C8" s="12">
        <v>2011090158</v>
      </c>
      <c r="D8" s="12"/>
      <c r="E8" s="15" t="s">
        <v>16</v>
      </c>
      <c r="F8" s="28"/>
      <c r="J8" s="29"/>
      <c r="K8" s="29"/>
      <c r="L8" s="29"/>
      <c r="M8" s="29"/>
      <c r="N8" s="2"/>
      <c r="O8" s="48">
        <v>1</v>
      </c>
    </row>
    <row r="9" spans="1:15" x14ac:dyDescent="0.2">
      <c r="A9" s="35">
        <v>43374</v>
      </c>
      <c r="C9" s="12">
        <v>2005100012</v>
      </c>
      <c r="D9" s="12"/>
      <c r="E9" s="15" t="s">
        <v>37</v>
      </c>
      <c r="F9" s="28"/>
      <c r="J9" s="29"/>
      <c r="K9" s="29"/>
      <c r="L9" s="29"/>
      <c r="M9" s="29"/>
      <c r="N9" s="2"/>
      <c r="O9" s="48">
        <v>3</v>
      </c>
    </row>
    <row r="10" spans="1:15" x14ac:dyDescent="0.2">
      <c r="A10" s="35">
        <v>43374</v>
      </c>
      <c r="C10" s="12">
        <v>2005100028</v>
      </c>
      <c r="D10" s="12"/>
      <c r="E10" s="15" t="s">
        <v>37</v>
      </c>
      <c r="F10" s="28"/>
      <c r="J10" s="29"/>
      <c r="K10" s="29"/>
      <c r="L10" s="29"/>
      <c r="M10" s="29"/>
      <c r="N10" s="2"/>
      <c r="O10" s="48">
        <v>3</v>
      </c>
    </row>
    <row r="11" spans="1:15" x14ac:dyDescent="0.2">
      <c r="A11" s="35">
        <v>43374</v>
      </c>
      <c r="C11" s="12">
        <v>2005100035</v>
      </c>
      <c r="D11" s="12"/>
      <c r="E11" s="15" t="s">
        <v>37</v>
      </c>
      <c r="F11" s="28"/>
      <c r="J11" s="29"/>
      <c r="K11" s="29"/>
      <c r="L11" s="29"/>
      <c r="M11" s="29"/>
      <c r="N11" s="2"/>
      <c r="O11" s="48">
        <v>3</v>
      </c>
    </row>
    <row r="12" spans="1:15" x14ac:dyDescent="0.2">
      <c r="A12" s="35">
        <v>43374</v>
      </c>
      <c r="C12" s="12">
        <v>2005100001</v>
      </c>
      <c r="D12" s="12"/>
      <c r="E12" s="15" t="s">
        <v>41</v>
      </c>
      <c r="F12" s="28"/>
      <c r="J12" s="29"/>
      <c r="K12" s="29"/>
      <c r="L12" s="29"/>
      <c r="M12" s="29"/>
      <c r="N12" s="2"/>
      <c r="O12" s="48">
        <v>2</v>
      </c>
    </row>
    <row r="13" spans="1:15" x14ac:dyDescent="0.2">
      <c r="A13" s="35">
        <v>43374</v>
      </c>
      <c r="C13" s="12">
        <v>2005100010</v>
      </c>
      <c r="D13" s="12"/>
      <c r="E13" s="15" t="s">
        <v>41</v>
      </c>
      <c r="F13" s="28"/>
      <c r="J13" s="29"/>
      <c r="K13" s="29"/>
      <c r="L13" s="29"/>
      <c r="M13" s="29"/>
      <c r="N13" s="2"/>
      <c r="O13" s="48">
        <v>2</v>
      </c>
    </row>
    <row r="14" spans="1:15" x14ac:dyDescent="0.2">
      <c r="A14" s="35">
        <v>43374</v>
      </c>
      <c r="C14" s="12">
        <v>2005100031</v>
      </c>
      <c r="D14" s="12"/>
      <c r="E14" s="15" t="s">
        <v>41</v>
      </c>
      <c r="F14" s="28"/>
      <c r="J14" s="29"/>
      <c r="K14" s="29"/>
      <c r="L14" s="29"/>
      <c r="M14" s="29"/>
      <c r="N14" s="2"/>
      <c r="O14" s="48">
        <v>5</v>
      </c>
    </row>
    <row r="15" spans="1:15" x14ac:dyDescent="0.2">
      <c r="A15" s="35">
        <v>43374</v>
      </c>
      <c r="C15" s="12">
        <v>2005100037</v>
      </c>
      <c r="D15" s="12"/>
      <c r="E15" s="15" t="s">
        <v>41</v>
      </c>
      <c r="F15" s="28"/>
      <c r="J15" s="29"/>
      <c r="K15" s="29"/>
      <c r="L15" s="29"/>
      <c r="M15" s="29"/>
      <c r="N15" s="2"/>
      <c r="O15" s="48">
        <v>5</v>
      </c>
    </row>
    <row r="16" spans="1:15" x14ac:dyDescent="0.2">
      <c r="A16" s="35">
        <v>43374</v>
      </c>
      <c r="C16" s="12">
        <v>2005100042</v>
      </c>
      <c r="D16" s="12"/>
      <c r="E16" s="15" t="s">
        <v>41</v>
      </c>
      <c r="F16" s="28"/>
      <c r="J16" s="29"/>
      <c r="K16" s="29"/>
      <c r="L16" s="29"/>
      <c r="M16" s="29"/>
      <c r="N16" s="2"/>
      <c r="O16" s="48">
        <v>5</v>
      </c>
    </row>
    <row r="17" spans="1:15" x14ac:dyDescent="0.2">
      <c r="A17" s="35">
        <v>43374</v>
      </c>
      <c r="C17" s="12">
        <v>2005100047</v>
      </c>
      <c r="D17" s="12"/>
      <c r="E17" s="15" t="s">
        <v>41</v>
      </c>
      <c r="F17" s="28"/>
      <c r="J17" s="29"/>
      <c r="K17" s="29"/>
      <c r="L17" s="29"/>
      <c r="M17" s="29"/>
      <c r="N17" s="2"/>
      <c r="O17" s="48">
        <v>2</v>
      </c>
    </row>
    <row r="18" spans="1:15" x14ac:dyDescent="0.2">
      <c r="A18" s="35">
        <v>43374</v>
      </c>
      <c r="C18" s="12">
        <v>2005100048</v>
      </c>
      <c r="D18" s="12"/>
      <c r="E18" s="15" t="s">
        <v>41</v>
      </c>
      <c r="F18" s="28"/>
      <c r="J18" s="29"/>
      <c r="K18" s="29"/>
      <c r="L18" s="29"/>
      <c r="M18" s="29"/>
      <c r="N18" s="2"/>
      <c r="O18" s="48">
        <v>2</v>
      </c>
    </row>
    <row r="19" spans="1:15" x14ac:dyDescent="0.2">
      <c r="A19" s="35">
        <v>43374</v>
      </c>
      <c r="C19" s="12">
        <v>2005100039</v>
      </c>
      <c r="D19" s="12"/>
      <c r="E19" s="15" t="s">
        <v>37</v>
      </c>
      <c r="F19" s="28"/>
      <c r="J19" s="29"/>
      <c r="K19" s="29"/>
      <c r="L19" s="29"/>
      <c r="M19" s="29"/>
      <c r="N19" s="2"/>
      <c r="O19" s="48">
        <v>2</v>
      </c>
    </row>
    <row r="20" spans="1:15" x14ac:dyDescent="0.2">
      <c r="A20" s="35">
        <v>43374</v>
      </c>
      <c r="C20" s="12">
        <v>2005100056</v>
      </c>
      <c r="D20" s="12"/>
      <c r="E20" s="15" t="s">
        <v>37</v>
      </c>
      <c r="F20" s="28"/>
      <c r="J20" s="29"/>
      <c r="K20" s="29"/>
      <c r="L20" s="29"/>
      <c r="M20" s="29"/>
      <c r="N20" s="2"/>
      <c r="O20" s="48">
        <v>2</v>
      </c>
    </row>
    <row r="21" spans="1:15" x14ac:dyDescent="0.2">
      <c r="A21" s="35">
        <v>43374</v>
      </c>
      <c r="C21" s="12">
        <v>2005100049</v>
      </c>
      <c r="D21" s="12"/>
      <c r="E21" s="15" t="s">
        <v>37</v>
      </c>
      <c r="F21" s="28"/>
      <c r="J21" s="29"/>
      <c r="K21" s="29"/>
      <c r="L21" s="29"/>
      <c r="M21" s="29"/>
      <c r="N21" s="2"/>
      <c r="O21" s="48">
        <v>2</v>
      </c>
    </row>
    <row r="22" spans="1:15" x14ac:dyDescent="0.2">
      <c r="A22" s="35">
        <v>43374</v>
      </c>
      <c r="C22" s="12">
        <v>2011070230</v>
      </c>
      <c r="D22" s="12"/>
      <c r="E22" s="15" t="s">
        <v>13</v>
      </c>
      <c r="F22" s="28"/>
      <c r="J22" s="29"/>
      <c r="K22" s="29"/>
      <c r="L22" s="29"/>
      <c r="M22" s="29"/>
      <c r="N22" s="2"/>
      <c r="O22" s="48">
        <v>10</v>
      </c>
    </row>
    <row r="23" spans="1:15" x14ac:dyDescent="0.2">
      <c r="A23" s="35">
        <v>43374</v>
      </c>
      <c r="C23" s="12">
        <v>2011070342</v>
      </c>
      <c r="D23" s="12"/>
      <c r="E23" s="15" t="s">
        <v>13</v>
      </c>
      <c r="F23" s="28"/>
      <c r="J23" s="29"/>
      <c r="K23" s="29"/>
      <c r="L23" s="29"/>
      <c r="M23" s="29"/>
      <c r="N23" s="2"/>
      <c r="O23" s="48">
        <v>2</v>
      </c>
    </row>
    <row r="24" spans="1:15" x14ac:dyDescent="0.2">
      <c r="A24" s="35">
        <v>43374</v>
      </c>
      <c r="C24" s="12">
        <v>2011070238</v>
      </c>
      <c r="D24" s="12"/>
      <c r="E24" s="15" t="s">
        <v>13</v>
      </c>
      <c r="F24" s="28"/>
      <c r="J24" s="29"/>
      <c r="K24" s="29"/>
      <c r="L24" s="29"/>
      <c r="M24" s="29"/>
      <c r="N24" s="2"/>
      <c r="O24" s="48">
        <v>8</v>
      </c>
    </row>
    <row r="25" spans="1:15" x14ac:dyDescent="0.2">
      <c r="A25" s="35">
        <v>43374</v>
      </c>
      <c r="C25" s="12">
        <v>2011070238</v>
      </c>
      <c r="D25" s="12"/>
      <c r="E25" s="15" t="s">
        <v>13</v>
      </c>
      <c r="F25" s="28"/>
      <c r="J25" s="29"/>
      <c r="K25" s="29"/>
      <c r="L25" s="29"/>
      <c r="M25" s="29"/>
      <c r="N25" s="2"/>
      <c r="O25" s="48">
        <v>2</v>
      </c>
    </row>
    <row r="26" spans="1:15" x14ac:dyDescent="0.2">
      <c r="A26" s="35">
        <v>43374</v>
      </c>
      <c r="C26" s="12">
        <v>2011070214</v>
      </c>
      <c r="D26" s="12"/>
      <c r="E26" s="15" t="s">
        <v>13</v>
      </c>
      <c r="F26" s="28"/>
      <c r="J26" s="29"/>
      <c r="K26" s="29"/>
      <c r="L26" s="29"/>
      <c r="M26" s="29"/>
      <c r="N26" s="2"/>
      <c r="O26" s="48">
        <v>5</v>
      </c>
    </row>
    <row r="27" spans="1:15" x14ac:dyDescent="0.2">
      <c r="A27" s="35">
        <v>43374</v>
      </c>
      <c r="C27" s="12">
        <v>2011070242</v>
      </c>
      <c r="D27" s="12"/>
      <c r="E27" s="15" t="s">
        <v>13</v>
      </c>
      <c r="F27" s="28"/>
      <c r="J27" s="29"/>
      <c r="K27" s="29"/>
      <c r="L27" s="29"/>
      <c r="M27" s="29"/>
      <c r="N27" s="2"/>
      <c r="O27" s="48">
        <v>1</v>
      </c>
    </row>
    <row r="28" spans="1:15" x14ac:dyDescent="0.2">
      <c r="A28" s="35">
        <v>43374</v>
      </c>
      <c r="C28" s="12">
        <v>1401010026</v>
      </c>
      <c r="D28" s="12"/>
      <c r="E28" s="15" t="s">
        <v>58</v>
      </c>
      <c r="F28" s="28"/>
      <c r="J28" s="29"/>
      <c r="K28" s="29"/>
      <c r="L28" s="29"/>
      <c r="M28" s="29"/>
      <c r="N28" s="2"/>
      <c r="O28" s="48">
        <v>1</v>
      </c>
    </row>
    <row r="29" spans="1:15" x14ac:dyDescent="0.2">
      <c r="A29" s="35">
        <v>43374</v>
      </c>
      <c r="C29" s="12">
        <v>1401010015</v>
      </c>
      <c r="D29" s="12"/>
      <c r="E29" s="15" t="s">
        <v>58</v>
      </c>
      <c r="F29" s="28"/>
      <c r="J29" s="29"/>
      <c r="K29" s="29"/>
      <c r="L29" s="29"/>
      <c r="M29" s="29"/>
      <c r="N29" s="2"/>
      <c r="O29" s="48">
        <v>2</v>
      </c>
    </row>
    <row r="30" spans="1:15" x14ac:dyDescent="0.2">
      <c r="A30" s="35">
        <v>43374</v>
      </c>
      <c r="C30" s="12">
        <v>1401010020</v>
      </c>
      <c r="D30" s="12"/>
      <c r="E30" s="15" t="s">
        <v>58</v>
      </c>
      <c r="F30" s="28"/>
      <c r="J30" s="29"/>
      <c r="K30" s="29"/>
      <c r="L30" s="29"/>
      <c r="M30" s="29"/>
      <c r="N30" s="2"/>
      <c r="O30" s="48">
        <v>1</v>
      </c>
    </row>
    <row r="31" spans="1:15" x14ac:dyDescent="0.2">
      <c r="A31" s="35">
        <v>43374</v>
      </c>
      <c r="C31" s="12">
        <v>2011070098</v>
      </c>
      <c r="D31" s="12"/>
      <c r="E31" s="15" t="s">
        <v>13</v>
      </c>
      <c r="F31" s="28"/>
      <c r="J31" s="29"/>
      <c r="K31" s="29"/>
      <c r="L31" s="29"/>
      <c r="M31" s="29"/>
      <c r="N31" s="2"/>
      <c r="O31" s="48">
        <v>2</v>
      </c>
    </row>
    <row r="32" spans="1:15" x14ac:dyDescent="0.2">
      <c r="A32" s="35">
        <v>43374</v>
      </c>
      <c r="C32" s="12">
        <v>2011070140</v>
      </c>
      <c r="D32" s="12"/>
      <c r="E32" s="15" t="s">
        <v>13</v>
      </c>
      <c r="F32" s="28"/>
      <c r="J32" s="29"/>
      <c r="K32" s="29"/>
      <c r="L32" s="29"/>
      <c r="M32" s="29"/>
      <c r="N32" s="2"/>
      <c r="O32" s="48">
        <v>1</v>
      </c>
    </row>
    <row r="33" spans="1:15" x14ac:dyDescent="0.2">
      <c r="A33" s="35">
        <v>43374</v>
      </c>
      <c r="C33" s="12">
        <v>2017000071</v>
      </c>
      <c r="D33" s="12"/>
      <c r="E33" s="15" t="s">
        <v>65</v>
      </c>
      <c r="F33" s="28"/>
      <c r="J33" s="29"/>
      <c r="K33" s="29"/>
      <c r="L33" s="29"/>
      <c r="M33" s="29"/>
      <c r="N33" s="2"/>
      <c r="O33" s="48">
        <v>2</v>
      </c>
    </row>
    <row r="34" spans="1:15" x14ac:dyDescent="0.2">
      <c r="A34" s="35">
        <v>43374</v>
      </c>
      <c r="C34" s="12">
        <v>2008320001</v>
      </c>
      <c r="D34" s="12"/>
      <c r="E34" s="15" t="s">
        <v>68</v>
      </c>
      <c r="F34" s="28"/>
      <c r="J34" s="29"/>
      <c r="K34" s="29"/>
      <c r="L34" s="29"/>
      <c r="M34" s="29"/>
      <c r="N34" s="2"/>
      <c r="O34" s="48">
        <v>1</v>
      </c>
    </row>
    <row r="35" spans="1:15" x14ac:dyDescent="0.2">
      <c r="A35" s="35">
        <v>43374</v>
      </c>
      <c r="C35" s="12">
        <v>2010200001</v>
      </c>
      <c r="D35" s="12"/>
      <c r="E35" s="15" t="s">
        <v>71</v>
      </c>
      <c r="F35" s="28"/>
      <c r="J35" s="29"/>
      <c r="K35" s="29"/>
      <c r="L35" s="29"/>
      <c r="M35" s="29"/>
      <c r="N35" s="2"/>
      <c r="O35" s="48">
        <v>1</v>
      </c>
    </row>
    <row r="36" spans="1:15" x14ac:dyDescent="0.2">
      <c r="A36" s="35">
        <v>43374</v>
      </c>
      <c r="C36" s="12">
        <v>2010170009</v>
      </c>
      <c r="D36" s="12"/>
      <c r="E36" s="15" t="s">
        <v>74</v>
      </c>
      <c r="F36" s="28"/>
      <c r="J36" s="29"/>
      <c r="K36" s="29"/>
      <c r="L36" s="29"/>
      <c r="M36" s="29"/>
      <c r="N36" s="2"/>
      <c r="O36" s="48">
        <v>1</v>
      </c>
    </row>
    <row r="37" spans="1:15" x14ac:dyDescent="0.2">
      <c r="A37" s="35">
        <v>43374</v>
      </c>
      <c r="C37" s="12">
        <v>2010170015</v>
      </c>
      <c r="D37" s="12"/>
      <c r="E37" s="15" t="s">
        <v>77</v>
      </c>
      <c r="F37" s="28"/>
      <c r="J37" s="29"/>
      <c r="K37" s="29"/>
      <c r="L37" s="29"/>
      <c r="M37" s="29"/>
      <c r="N37" s="2"/>
      <c r="O37" s="48">
        <v>1</v>
      </c>
    </row>
    <row r="38" spans="1:15" x14ac:dyDescent="0.2">
      <c r="A38" s="35">
        <v>43374</v>
      </c>
      <c r="C38" s="12">
        <v>2010220002</v>
      </c>
      <c r="D38" s="12"/>
      <c r="E38" s="15" t="s">
        <v>79</v>
      </c>
      <c r="F38" s="28"/>
      <c r="J38" s="29"/>
      <c r="K38" s="29"/>
      <c r="L38" s="29"/>
      <c r="M38" s="29"/>
      <c r="N38" s="2"/>
      <c r="O38" s="48">
        <v>1</v>
      </c>
    </row>
    <row r="39" spans="1:15" x14ac:dyDescent="0.2">
      <c r="A39" s="35">
        <v>43374</v>
      </c>
      <c r="C39" s="12">
        <v>2008190029</v>
      </c>
      <c r="D39" s="12"/>
      <c r="E39" s="15" t="s">
        <v>82</v>
      </c>
      <c r="F39" s="28"/>
      <c r="J39" s="29"/>
      <c r="K39" s="29"/>
      <c r="L39" s="29"/>
      <c r="M39" s="29"/>
      <c r="N39" s="2"/>
      <c r="O39" s="48">
        <v>5</v>
      </c>
    </row>
    <row r="40" spans="1:15" x14ac:dyDescent="0.2">
      <c r="A40" s="35">
        <v>43374</v>
      </c>
      <c r="C40" s="12">
        <v>2008190038</v>
      </c>
      <c r="D40" s="12"/>
      <c r="E40" s="15" t="s">
        <v>82</v>
      </c>
      <c r="F40" s="28"/>
      <c r="J40" s="29"/>
      <c r="K40" s="29"/>
      <c r="L40" s="29"/>
      <c r="M40" s="29"/>
      <c r="N40" s="2"/>
      <c r="O40" s="48">
        <v>5</v>
      </c>
    </row>
    <row r="41" spans="1:15" x14ac:dyDescent="0.2">
      <c r="A41" s="35">
        <v>43374</v>
      </c>
      <c r="C41" s="12">
        <v>2008190037</v>
      </c>
      <c r="D41" s="12"/>
      <c r="E41" s="15" t="s">
        <v>82</v>
      </c>
      <c r="F41" s="28"/>
      <c r="J41" s="29"/>
      <c r="K41" s="29"/>
      <c r="L41" s="29"/>
      <c r="M41" s="29"/>
      <c r="N41" s="2"/>
      <c r="O41" s="48">
        <v>5</v>
      </c>
    </row>
    <row r="42" spans="1:15" x14ac:dyDescent="0.2">
      <c r="A42" s="35">
        <v>43374</v>
      </c>
      <c r="C42" s="12">
        <v>2010140008</v>
      </c>
      <c r="D42" s="12"/>
      <c r="E42" s="15" t="s">
        <v>87</v>
      </c>
      <c r="F42" s="28"/>
      <c r="J42" s="29"/>
      <c r="K42" s="29"/>
      <c r="L42" s="29"/>
      <c r="M42" s="29"/>
      <c r="N42" s="2"/>
      <c r="O42" s="48">
        <v>5</v>
      </c>
    </row>
    <row r="43" spans="1:15" x14ac:dyDescent="0.2">
      <c r="A43" s="35">
        <v>43374</v>
      </c>
      <c r="C43" s="12">
        <v>2010140012</v>
      </c>
      <c r="D43" s="12"/>
      <c r="E43" s="15" t="s">
        <v>87</v>
      </c>
      <c r="F43" s="28"/>
      <c r="J43" s="29"/>
      <c r="K43" s="29"/>
      <c r="L43" s="29"/>
      <c r="M43" s="29"/>
      <c r="N43" s="2"/>
      <c r="O43" s="48">
        <v>5</v>
      </c>
    </row>
    <row r="44" spans="1:15" x14ac:dyDescent="0.2">
      <c r="A44" s="35">
        <v>43374</v>
      </c>
      <c r="C44" s="12">
        <v>2010140016</v>
      </c>
      <c r="D44" s="12"/>
      <c r="E44" s="15" t="s">
        <v>87</v>
      </c>
      <c r="F44" s="28"/>
      <c r="J44" s="29"/>
      <c r="K44" s="29"/>
      <c r="L44" s="29"/>
      <c r="M44" s="29"/>
      <c r="N44" s="2"/>
      <c r="O44" s="48">
        <v>5</v>
      </c>
    </row>
    <row r="45" spans="1:15" x14ac:dyDescent="0.2">
      <c r="A45" s="35">
        <v>43374</v>
      </c>
      <c r="C45" s="12">
        <v>2010140013</v>
      </c>
      <c r="D45" s="12"/>
      <c r="E45" s="15" t="s">
        <v>87</v>
      </c>
      <c r="F45" s="28"/>
      <c r="J45" s="29"/>
      <c r="K45" s="29"/>
      <c r="L45" s="29"/>
      <c r="M45" s="29"/>
      <c r="N45" s="2"/>
      <c r="O45" s="48">
        <v>2</v>
      </c>
    </row>
    <row r="46" spans="1:15" x14ac:dyDescent="0.2">
      <c r="A46" s="35">
        <v>43374</v>
      </c>
      <c r="C46" s="12">
        <v>1205080054</v>
      </c>
      <c r="D46" s="12"/>
      <c r="E46" s="15" t="s">
        <v>93</v>
      </c>
      <c r="F46" s="28"/>
      <c r="J46" s="29"/>
      <c r="K46" s="29"/>
      <c r="L46" s="29"/>
      <c r="M46" s="29"/>
      <c r="N46" s="2"/>
      <c r="O46" s="48">
        <v>1</v>
      </c>
    </row>
    <row r="47" spans="1:15" x14ac:dyDescent="0.2">
      <c r="A47" s="35">
        <v>43374</v>
      </c>
      <c r="C47" s="12">
        <v>1205080055</v>
      </c>
      <c r="D47" s="12"/>
      <c r="E47" s="15" t="s">
        <v>93</v>
      </c>
      <c r="F47" s="28"/>
      <c r="J47" s="29"/>
      <c r="K47" s="29"/>
      <c r="L47" s="29"/>
      <c r="M47" s="29"/>
      <c r="N47" s="2"/>
      <c r="O47" s="48">
        <v>1</v>
      </c>
    </row>
    <row r="48" spans="1:15" x14ac:dyDescent="0.2">
      <c r="A48" s="35">
        <v>43374</v>
      </c>
      <c r="C48" s="12">
        <v>1205080056</v>
      </c>
      <c r="D48" s="12"/>
      <c r="E48" s="15" t="s">
        <v>93</v>
      </c>
      <c r="F48" s="28"/>
      <c r="J48" s="29"/>
      <c r="K48" s="29"/>
      <c r="L48" s="29"/>
      <c r="M48" s="29"/>
      <c r="N48" s="2"/>
      <c r="O48" s="48">
        <v>1</v>
      </c>
    </row>
    <row r="49" spans="1:15" x14ac:dyDescent="0.2">
      <c r="A49" s="35">
        <v>43374</v>
      </c>
      <c r="C49" s="12">
        <v>1205080058</v>
      </c>
      <c r="D49" s="12"/>
      <c r="E49" s="15" t="s">
        <v>93</v>
      </c>
      <c r="F49" s="28"/>
      <c r="J49" s="29"/>
      <c r="K49" s="29"/>
      <c r="L49" s="29"/>
      <c r="M49" s="29"/>
      <c r="N49" s="2"/>
      <c r="O49" s="48">
        <v>1</v>
      </c>
    </row>
    <row r="50" spans="1:15" x14ac:dyDescent="0.2">
      <c r="A50" s="35">
        <v>43374</v>
      </c>
      <c r="C50" s="12">
        <v>1205080059</v>
      </c>
      <c r="D50" s="12"/>
      <c r="E50" s="15" t="s">
        <v>98</v>
      </c>
      <c r="F50" s="28"/>
      <c r="J50" s="29"/>
      <c r="K50" s="29"/>
      <c r="L50" s="29"/>
      <c r="M50" s="29"/>
      <c r="N50" s="2"/>
      <c r="O50" s="48">
        <v>1</v>
      </c>
    </row>
    <row r="51" spans="1:15" x14ac:dyDescent="0.2">
      <c r="A51" s="35">
        <v>43374</v>
      </c>
      <c r="C51" s="12">
        <v>1205080060</v>
      </c>
      <c r="D51" s="12"/>
      <c r="E51" s="15" t="s">
        <v>98</v>
      </c>
      <c r="F51" s="28"/>
      <c r="J51" s="29"/>
      <c r="K51" s="29"/>
      <c r="L51" s="29"/>
      <c r="M51" s="29"/>
      <c r="N51" s="2"/>
      <c r="O51" s="48">
        <v>1</v>
      </c>
    </row>
    <row r="52" spans="1:15" x14ac:dyDescent="0.2">
      <c r="A52" s="35">
        <v>43374</v>
      </c>
      <c r="C52" s="12">
        <v>1205070026</v>
      </c>
      <c r="D52" s="12"/>
      <c r="E52" s="15" t="s">
        <v>101</v>
      </c>
      <c r="F52" s="28"/>
      <c r="J52" s="29"/>
      <c r="K52" s="29"/>
      <c r="L52" s="29"/>
      <c r="M52" s="29"/>
      <c r="N52" s="2"/>
      <c r="O52" s="48">
        <v>3</v>
      </c>
    </row>
    <row r="53" spans="1:15" x14ac:dyDescent="0.2">
      <c r="A53" s="35">
        <v>43374</v>
      </c>
      <c r="C53" s="12">
        <v>1205070029</v>
      </c>
      <c r="D53" s="12"/>
      <c r="E53" s="15" t="s">
        <v>101</v>
      </c>
      <c r="F53" s="28"/>
      <c r="J53" s="29"/>
      <c r="K53" s="29"/>
      <c r="L53" s="29"/>
      <c r="M53" s="29"/>
      <c r="N53" s="2"/>
      <c r="O53" s="48">
        <v>3</v>
      </c>
    </row>
    <row r="54" spans="1:15" x14ac:dyDescent="0.2">
      <c r="A54" s="35">
        <v>43374</v>
      </c>
      <c r="C54" s="12">
        <v>2006080001</v>
      </c>
      <c r="D54" s="12"/>
      <c r="E54" s="15" t="s">
        <v>105</v>
      </c>
      <c r="F54" s="28"/>
      <c r="J54" s="29"/>
      <c r="K54" s="29"/>
      <c r="L54" s="29"/>
      <c r="M54" s="29"/>
      <c r="N54" s="2"/>
      <c r="O54" s="48">
        <v>4</v>
      </c>
    </row>
    <row r="55" spans="1:15" x14ac:dyDescent="0.2">
      <c r="A55" s="35">
        <v>43374</v>
      </c>
      <c r="C55" s="12">
        <v>2005000048</v>
      </c>
      <c r="D55" s="12"/>
      <c r="E55" s="15" t="s">
        <v>108</v>
      </c>
      <c r="F55" s="28"/>
      <c r="J55" s="29"/>
      <c r="K55" s="29"/>
      <c r="L55" s="29"/>
      <c r="M55" s="29"/>
      <c r="N55" s="2"/>
      <c r="O55" s="48">
        <v>1</v>
      </c>
    </row>
    <row r="56" spans="1:15" x14ac:dyDescent="0.2">
      <c r="A56" s="35">
        <v>43374</v>
      </c>
      <c r="C56" s="12">
        <v>2005000027</v>
      </c>
      <c r="D56" s="12"/>
      <c r="E56" s="15" t="s">
        <v>108</v>
      </c>
      <c r="F56" s="28"/>
      <c r="J56" s="29"/>
      <c r="K56" s="29"/>
      <c r="L56" s="29"/>
      <c r="M56" s="29"/>
      <c r="N56" s="2"/>
      <c r="O56" s="48">
        <v>1</v>
      </c>
    </row>
    <row r="57" spans="1:15" x14ac:dyDescent="0.2">
      <c r="A57" s="35">
        <v>43374</v>
      </c>
      <c r="C57" s="12">
        <v>2005000160</v>
      </c>
      <c r="D57" s="12"/>
      <c r="E57" s="15" t="s">
        <v>108</v>
      </c>
      <c r="F57" s="28"/>
      <c r="J57" s="29"/>
      <c r="K57" s="29"/>
      <c r="L57" s="29"/>
      <c r="M57" s="29"/>
      <c r="N57" s="2"/>
      <c r="O57" s="48">
        <v>1</v>
      </c>
    </row>
    <row r="58" spans="1:15" x14ac:dyDescent="0.2">
      <c r="A58" s="35">
        <v>43374</v>
      </c>
      <c r="C58" s="12">
        <v>2005000041</v>
      </c>
      <c r="D58" s="12"/>
      <c r="E58" s="15" t="s">
        <v>108</v>
      </c>
      <c r="F58" s="28"/>
      <c r="J58" s="29"/>
      <c r="K58" s="29"/>
      <c r="L58" s="29"/>
      <c r="M58" s="29"/>
      <c r="N58" s="2"/>
      <c r="O58" s="48">
        <v>1</v>
      </c>
    </row>
    <row r="59" spans="1:15" x14ac:dyDescent="0.2">
      <c r="A59" s="35">
        <v>43374</v>
      </c>
      <c r="C59" s="12">
        <v>2005000031</v>
      </c>
      <c r="D59" s="12"/>
      <c r="E59" s="15" t="s">
        <v>108</v>
      </c>
      <c r="F59" s="28"/>
      <c r="J59" s="29"/>
      <c r="K59" s="29"/>
      <c r="L59" s="29"/>
      <c r="M59" s="29"/>
      <c r="N59" s="2"/>
      <c r="O59" s="48">
        <v>1</v>
      </c>
    </row>
    <row r="60" spans="1:15" x14ac:dyDescent="0.2">
      <c r="A60" s="35">
        <v>43374</v>
      </c>
      <c r="C60" s="12">
        <v>2005000053</v>
      </c>
      <c r="D60" s="12"/>
      <c r="E60" s="15" t="s">
        <v>108</v>
      </c>
      <c r="F60" s="28"/>
      <c r="J60" s="29"/>
      <c r="K60" s="29"/>
      <c r="L60" s="29"/>
      <c r="M60" s="29"/>
      <c r="N60" s="2"/>
      <c r="O60" s="48">
        <v>1</v>
      </c>
    </row>
    <row r="61" spans="1:15" x14ac:dyDescent="0.2">
      <c r="A61" s="35">
        <v>43374</v>
      </c>
      <c r="C61" s="12">
        <v>2005000033</v>
      </c>
      <c r="D61" s="12"/>
      <c r="E61" s="15" t="s">
        <v>108</v>
      </c>
      <c r="F61" s="28"/>
      <c r="J61" s="29"/>
      <c r="K61" s="29"/>
      <c r="L61" s="29"/>
      <c r="M61" s="29"/>
      <c r="N61" s="2"/>
      <c r="O61" s="48">
        <v>1</v>
      </c>
    </row>
    <row r="62" spans="1:15" x14ac:dyDescent="0.2">
      <c r="A62" s="35">
        <v>43374</v>
      </c>
      <c r="C62" s="12">
        <v>2005000024</v>
      </c>
      <c r="D62" s="12"/>
      <c r="E62" s="15" t="s">
        <v>108</v>
      </c>
      <c r="F62" s="28"/>
      <c r="J62" s="29"/>
      <c r="K62" s="29"/>
      <c r="L62" s="29"/>
      <c r="M62" s="29"/>
      <c r="N62" s="2"/>
      <c r="O62" s="48">
        <v>1</v>
      </c>
    </row>
    <row r="63" spans="1:15" x14ac:dyDescent="0.2">
      <c r="A63" s="35">
        <v>43374</v>
      </c>
      <c r="C63" s="12">
        <v>2005000057</v>
      </c>
      <c r="D63" s="12"/>
      <c r="E63" s="15" t="s">
        <v>108</v>
      </c>
      <c r="F63" s="28"/>
      <c r="J63" s="29"/>
      <c r="K63" s="29"/>
      <c r="L63" s="29"/>
      <c r="M63" s="29"/>
      <c r="N63" s="2"/>
      <c r="O63" s="48">
        <v>1</v>
      </c>
    </row>
    <row r="64" spans="1:15" x14ac:dyDescent="0.2">
      <c r="A64" s="35">
        <v>43374</v>
      </c>
      <c r="C64" s="12">
        <v>2005000035</v>
      </c>
      <c r="D64" s="12"/>
      <c r="E64" s="15" t="s">
        <v>108</v>
      </c>
      <c r="F64" s="28"/>
      <c r="J64" s="29"/>
      <c r="K64" s="29"/>
      <c r="L64" s="29"/>
      <c r="M64" s="29"/>
      <c r="N64" s="2"/>
      <c r="O64" s="48">
        <v>1</v>
      </c>
    </row>
    <row r="65" spans="1:15" x14ac:dyDescent="0.2">
      <c r="A65" s="35">
        <v>43374</v>
      </c>
      <c r="C65" s="12">
        <v>2005000064</v>
      </c>
      <c r="D65" s="12"/>
      <c r="E65" s="15" t="s">
        <v>108</v>
      </c>
      <c r="F65" s="28"/>
      <c r="J65" s="29"/>
      <c r="K65" s="29"/>
      <c r="L65" s="29"/>
      <c r="M65" s="29"/>
      <c r="N65" s="2"/>
      <c r="O65" s="48">
        <v>1</v>
      </c>
    </row>
    <row r="66" spans="1:15" x14ac:dyDescent="0.2">
      <c r="A66" s="35">
        <v>43374</v>
      </c>
      <c r="C66" s="12">
        <v>2005000037</v>
      </c>
      <c r="D66" s="12"/>
      <c r="E66" s="15" t="s">
        <v>108</v>
      </c>
      <c r="F66" s="28"/>
      <c r="J66" s="29"/>
      <c r="K66" s="29"/>
      <c r="L66" s="29"/>
      <c r="M66" s="29"/>
      <c r="N66" s="2"/>
      <c r="O66" s="48">
        <v>1</v>
      </c>
    </row>
    <row r="67" spans="1:15" x14ac:dyDescent="0.2">
      <c r="A67" s="35">
        <v>43374</v>
      </c>
      <c r="C67" s="12">
        <v>2005000075</v>
      </c>
      <c r="D67" s="12"/>
      <c r="E67" s="15" t="s">
        <v>108</v>
      </c>
      <c r="F67" s="28"/>
      <c r="J67" s="29"/>
      <c r="K67" s="29"/>
      <c r="L67" s="29"/>
      <c r="M67" s="29"/>
      <c r="N67" s="2"/>
      <c r="O67" s="48">
        <v>1</v>
      </c>
    </row>
    <row r="68" spans="1:15" x14ac:dyDescent="0.2">
      <c r="A68" s="35">
        <v>43374</v>
      </c>
      <c r="C68" s="12">
        <v>2005000080</v>
      </c>
      <c r="D68" s="12"/>
      <c r="E68" s="15" t="s">
        <v>108</v>
      </c>
      <c r="F68" s="28"/>
      <c r="J68" s="29"/>
      <c r="K68" s="29"/>
      <c r="L68" s="29"/>
      <c r="M68" s="29"/>
      <c r="N68" s="2"/>
      <c r="O68" s="48">
        <v>1</v>
      </c>
    </row>
    <row r="69" spans="1:15" x14ac:dyDescent="0.2">
      <c r="A69" s="35">
        <v>43374</v>
      </c>
      <c r="C69" s="12">
        <v>2005000095</v>
      </c>
      <c r="D69" s="12"/>
      <c r="E69" s="15" t="s">
        <v>108</v>
      </c>
      <c r="F69" s="28"/>
      <c r="J69" s="29"/>
      <c r="K69" s="29"/>
      <c r="L69" s="29"/>
      <c r="M69" s="29"/>
      <c r="N69" s="2"/>
      <c r="O69" s="48">
        <v>1</v>
      </c>
    </row>
    <row r="70" spans="1:15" x14ac:dyDescent="0.2">
      <c r="A70" s="35">
        <v>43374</v>
      </c>
      <c r="C70" s="12">
        <v>2005000182</v>
      </c>
      <c r="D70" s="12"/>
      <c r="E70" s="15" t="s">
        <v>108</v>
      </c>
      <c r="F70" s="28"/>
      <c r="J70" s="29"/>
      <c r="K70" s="29"/>
      <c r="L70" s="29"/>
      <c r="M70" s="29"/>
      <c r="N70" s="2"/>
      <c r="O70" s="48">
        <v>1</v>
      </c>
    </row>
    <row r="71" spans="1:15" x14ac:dyDescent="0.2">
      <c r="A71" s="35">
        <v>43374</v>
      </c>
      <c r="C71" s="12">
        <v>2005000059</v>
      </c>
      <c r="D71" s="12"/>
      <c r="E71" s="15" t="s">
        <v>108</v>
      </c>
      <c r="F71" s="28"/>
      <c r="J71" s="29"/>
      <c r="K71" s="29"/>
      <c r="L71" s="29"/>
      <c r="M71" s="29"/>
      <c r="N71" s="2"/>
      <c r="O71" s="48">
        <v>1</v>
      </c>
    </row>
    <row r="72" spans="1:15" x14ac:dyDescent="0.2">
      <c r="A72" s="35">
        <v>43374</v>
      </c>
      <c r="C72" s="12">
        <v>2005000001</v>
      </c>
      <c r="D72" s="12"/>
      <c r="E72" s="15" t="s">
        <v>108</v>
      </c>
      <c r="F72" s="28"/>
      <c r="J72" s="29"/>
      <c r="K72" s="29"/>
      <c r="L72" s="29"/>
      <c r="M72" s="29"/>
      <c r="N72" s="2"/>
      <c r="O72" s="48">
        <v>1</v>
      </c>
    </row>
    <row r="73" spans="1:15" x14ac:dyDescent="0.2">
      <c r="A73" s="35">
        <v>43374</v>
      </c>
      <c r="C73" s="12">
        <v>1205150014</v>
      </c>
      <c r="D73" s="12"/>
      <c r="E73" s="15" t="s">
        <v>128</v>
      </c>
      <c r="F73" s="28"/>
      <c r="J73" s="29"/>
      <c r="K73" s="29"/>
      <c r="L73" s="29"/>
      <c r="M73" s="29"/>
      <c r="N73" s="2"/>
      <c r="O73" s="48">
        <v>2</v>
      </c>
    </row>
    <row r="74" spans="1:15" x14ac:dyDescent="0.2">
      <c r="A74" s="35">
        <v>43374</v>
      </c>
      <c r="C74" s="12">
        <v>1205150017</v>
      </c>
      <c r="D74" s="12"/>
      <c r="E74" s="15" t="s">
        <v>128</v>
      </c>
      <c r="F74" s="28"/>
      <c r="J74" s="29"/>
      <c r="K74" s="29"/>
      <c r="L74" s="29"/>
      <c r="M74" s="29"/>
      <c r="N74" s="2"/>
      <c r="O74" s="48">
        <v>2</v>
      </c>
    </row>
    <row r="75" spans="1:15" x14ac:dyDescent="0.2">
      <c r="A75" s="35">
        <v>43374</v>
      </c>
      <c r="C75" s="12">
        <v>2002010021</v>
      </c>
      <c r="D75" s="12"/>
      <c r="E75" s="15" t="s">
        <v>132</v>
      </c>
      <c r="F75" s="28"/>
      <c r="J75" s="29"/>
      <c r="K75" s="29"/>
      <c r="L75" s="29"/>
      <c r="M75" s="29"/>
      <c r="N75" s="2"/>
      <c r="O75" s="48">
        <v>1</v>
      </c>
    </row>
    <row r="76" spans="1:15" x14ac:dyDescent="0.2">
      <c r="A76" s="35">
        <v>43374</v>
      </c>
      <c r="C76" s="12">
        <v>2002990042</v>
      </c>
      <c r="D76" s="12"/>
      <c r="E76" s="15" t="s">
        <v>135</v>
      </c>
      <c r="F76" s="28"/>
      <c r="J76" s="29"/>
      <c r="K76" s="29"/>
      <c r="L76" s="29"/>
      <c r="M76" s="29"/>
      <c r="N76" s="2"/>
      <c r="O76" s="48">
        <v>1</v>
      </c>
    </row>
    <row r="77" spans="1:15" x14ac:dyDescent="0.2">
      <c r="A77" s="35">
        <v>43374</v>
      </c>
      <c r="C77" s="12">
        <v>2002990045</v>
      </c>
      <c r="D77" s="12"/>
      <c r="E77" s="15" t="s">
        <v>138</v>
      </c>
      <c r="F77" s="28"/>
      <c r="J77" s="29"/>
      <c r="K77" s="29"/>
      <c r="L77" s="29"/>
      <c r="M77" s="29"/>
      <c r="N77" s="2"/>
      <c r="O77" s="48">
        <v>1</v>
      </c>
    </row>
    <row r="78" spans="1:15" x14ac:dyDescent="0.2">
      <c r="A78" s="35">
        <v>43374</v>
      </c>
      <c r="C78" s="12">
        <v>2002990046</v>
      </c>
      <c r="D78" s="12"/>
      <c r="E78" s="15" t="s">
        <v>140</v>
      </c>
      <c r="F78" s="28"/>
      <c r="J78" s="29"/>
      <c r="K78" s="29"/>
      <c r="L78" s="29"/>
      <c r="M78" s="29"/>
      <c r="N78" s="2"/>
      <c r="O78" s="48">
        <v>1</v>
      </c>
    </row>
    <row r="79" spans="1:15" x14ac:dyDescent="0.2">
      <c r="A79" s="35">
        <v>43374</v>
      </c>
      <c r="C79" s="12">
        <v>2002990048</v>
      </c>
      <c r="D79" s="12"/>
      <c r="E79" s="15" t="s">
        <v>142</v>
      </c>
      <c r="F79" s="28"/>
      <c r="J79" s="29"/>
      <c r="K79" s="29"/>
      <c r="L79" s="29"/>
      <c r="M79" s="29"/>
      <c r="N79" s="2"/>
      <c r="O79" s="48">
        <v>1</v>
      </c>
    </row>
    <row r="80" spans="1:15" x14ac:dyDescent="0.2">
      <c r="A80" s="35">
        <v>43374</v>
      </c>
      <c r="C80" s="12">
        <v>2002010019</v>
      </c>
      <c r="D80" s="12"/>
      <c r="E80" s="15" t="s">
        <v>132</v>
      </c>
      <c r="F80" s="28"/>
      <c r="J80" s="29"/>
      <c r="K80" s="29"/>
      <c r="L80" s="29"/>
      <c r="M80" s="29"/>
      <c r="N80" s="2"/>
      <c r="O80" s="48">
        <v>1</v>
      </c>
    </row>
    <row r="81" spans="1:15" x14ac:dyDescent="0.2">
      <c r="A81" s="35">
        <v>43374</v>
      </c>
      <c r="C81" s="12">
        <v>2002990044</v>
      </c>
      <c r="D81" s="12"/>
      <c r="E81" s="15" t="s">
        <v>145</v>
      </c>
      <c r="F81" s="28"/>
      <c r="J81" s="29"/>
      <c r="K81" s="29"/>
      <c r="L81" s="29"/>
      <c r="M81" s="29"/>
      <c r="N81" s="2"/>
      <c r="O81" s="48">
        <v>1</v>
      </c>
    </row>
    <row r="82" spans="1:15" x14ac:dyDescent="0.2">
      <c r="A82" s="35">
        <v>43374</v>
      </c>
      <c r="C82" s="12">
        <v>1201060015</v>
      </c>
      <c r="D82" s="12"/>
      <c r="E82" s="15" t="s">
        <v>148</v>
      </c>
      <c r="F82" s="28"/>
      <c r="J82" s="29"/>
      <c r="K82" s="29"/>
      <c r="L82" s="29"/>
      <c r="M82" s="29"/>
      <c r="N82" s="2"/>
      <c r="O82" s="48">
        <v>1</v>
      </c>
    </row>
    <row r="83" spans="1:15" x14ac:dyDescent="0.2">
      <c r="A83" s="35">
        <v>43374</v>
      </c>
      <c r="C83" s="12">
        <v>1201060018</v>
      </c>
      <c r="D83" s="12"/>
      <c r="E83" s="15" t="s">
        <v>148</v>
      </c>
      <c r="F83" s="28"/>
      <c r="J83" s="29"/>
      <c r="K83" s="29"/>
      <c r="L83" s="29"/>
      <c r="M83" s="29"/>
      <c r="N83" s="2"/>
      <c r="O83" s="48">
        <v>1</v>
      </c>
    </row>
    <row r="84" spans="1:15" x14ac:dyDescent="0.2">
      <c r="A84" s="35">
        <v>43374</v>
      </c>
      <c r="C84" s="12">
        <v>1201060020</v>
      </c>
      <c r="D84" s="12"/>
      <c r="E84" s="15" t="s">
        <v>148</v>
      </c>
      <c r="F84" s="28"/>
      <c r="J84" s="29"/>
      <c r="K84" s="29"/>
      <c r="L84" s="29"/>
      <c r="M84" s="29"/>
      <c r="N84" s="2"/>
      <c r="O84" s="48">
        <v>1</v>
      </c>
    </row>
    <row r="85" spans="1:15" x14ac:dyDescent="0.2">
      <c r="A85" s="35">
        <v>43374</v>
      </c>
      <c r="C85" s="12">
        <v>2003010045</v>
      </c>
      <c r="D85" s="12"/>
      <c r="E85" s="15" t="s">
        <v>153</v>
      </c>
      <c r="F85" s="28"/>
      <c r="J85" s="29"/>
      <c r="K85" s="29"/>
      <c r="L85" s="29"/>
      <c r="M85" s="29"/>
      <c r="N85" s="2"/>
      <c r="O85" s="48">
        <v>1</v>
      </c>
    </row>
    <row r="86" spans="1:15" x14ac:dyDescent="0.2">
      <c r="A86" s="35">
        <v>43374</v>
      </c>
      <c r="C86" s="12">
        <v>2003010041</v>
      </c>
      <c r="D86" s="12"/>
      <c r="E86" s="15" t="s">
        <v>153</v>
      </c>
      <c r="F86" s="28"/>
      <c r="J86" s="29"/>
      <c r="K86" s="29"/>
      <c r="L86" s="29"/>
      <c r="M86" s="29"/>
      <c r="N86" s="2"/>
      <c r="O86" s="48">
        <v>1</v>
      </c>
    </row>
    <row r="87" spans="1:15" x14ac:dyDescent="0.2">
      <c r="A87" s="35">
        <v>43374</v>
      </c>
      <c r="C87" s="12">
        <v>2003010038</v>
      </c>
      <c r="D87" s="12"/>
      <c r="E87" s="15" t="s">
        <v>153</v>
      </c>
      <c r="F87" s="28"/>
      <c r="J87" s="29"/>
      <c r="K87" s="29"/>
      <c r="L87" s="29"/>
      <c r="M87" s="29"/>
      <c r="N87" s="2"/>
      <c r="O87" s="48">
        <v>1</v>
      </c>
    </row>
    <row r="88" spans="1:15" x14ac:dyDescent="0.2">
      <c r="A88" s="35">
        <v>43374</v>
      </c>
      <c r="C88" s="12">
        <v>1201080072</v>
      </c>
      <c r="D88" s="12"/>
      <c r="E88" s="15" t="s">
        <v>153</v>
      </c>
      <c r="F88" s="28"/>
      <c r="J88" s="29"/>
      <c r="K88" s="29"/>
      <c r="L88" s="29"/>
      <c r="M88" s="29"/>
      <c r="N88" s="2"/>
      <c r="O88" s="48">
        <v>1</v>
      </c>
    </row>
    <row r="89" spans="1:15" x14ac:dyDescent="0.2">
      <c r="A89" s="35">
        <v>43374</v>
      </c>
      <c r="C89" s="12">
        <v>2007010041</v>
      </c>
      <c r="D89" s="12"/>
      <c r="E89" s="15" t="s">
        <v>159</v>
      </c>
      <c r="F89" s="28"/>
      <c r="J89" s="29"/>
      <c r="K89" s="29"/>
      <c r="L89" s="29"/>
      <c r="M89" s="29"/>
      <c r="N89" s="2"/>
      <c r="O89" s="48">
        <v>1</v>
      </c>
    </row>
    <row r="90" spans="1:15" x14ac:dyDescent="0.2">
      <c r="A90" s="35">
        <v>43374</v>
      </c>
      <c r="C90" s="12">
        <v>2007010038</v>
      </c>
      <c r="D90" s="12"/>
      <c r="E90" s="15" t="s">
        <v>161</v>
      </c>
      <c r="F90" s="28"/>
      <c r="J90" s="29"/>
      <c r="K90" s="29"/>
      <c r="L90" s="29"/>
      <c r="M90" s="29"/>
      <c r="N90" s="2"/>
      <c r="O90" s="48">
        <v>1</v>
      </c>
    </row>
    <row r="91" spans="1:15" x14ac:dyDescent="0.2">
      <c r="A91" s="35">
        <v>43374</v>
      </c>
      <c r="C91" s="12">
        <v>1201080081</v>
      </c>
      <c r="D91" s="12"/>
      <c r="E91" s="15" t="s">
        <v>164</v>
      </c>
      <c r="F91" s="28"/>
      <c r="J91" s="29"/>
      <c r="K91" s="29"/>
      <c r="L91" s="29"/>
      <c r="M91" s="29"/>
      <c r="N91" s="2"/>
      <c r="O91" s="48">
        <v>1</v>
      </c>
    </row>
    <row r="92" spans="1:15" x14ac:dyDescent="0.2">
      <c r="A92" s="35">
        <v>43374</v>
      </c>
      <c r="C92" s="12">
        <v>1201080100</v>
      </c>
      <c r="D92" s="12"/>
      <c r="E92" s="15" t="s">
        <v>166</v>
      </c>
      <c r="F92" s="28"/>
      <c r="J92" s="29"/>
      <c r="K92" s="29"/>
      <c r="L92" s="29"/>
      <c r="M92" s="29"/>
      <c r="N92" s="2"/>
      <c r="O92" s="48">
        <v>1</v>
      </c>
    </row>
    <row r="93" spans="1:15" x14ac:dyDescent="0.2">
      <c r="A93" s="35">
        <v>43374</v>
      </c>
      <c r="C93" s="12">
        <v>1401220044</v>
      </c>
      <c r="D93" s="12"/>
      <c r="E93" s="15" t="s">
        <v>168</v>
      </c>
      <c r="F93" s="28"/>
      <c r="J93" s="29"/>
      <c r="K93" s="29"/>
      <c r="L93" s="29"/>
      <c r="M93" s="29"/>
      <c r="N93" s="2"/>
      <c r="O93" s="48">
        <v>3</v>
      </c>
    </row>
    <row r="94" spans="1:15" x14ac:dyDescent="0.2">
      <c r="A94" s="35">
        <v>43374</v>
      </c>
      <c r="C94" s="12">
        <v>1401220054</v>
      </c>
      <c r="D94" s="12"/>
      <c r="E94" s="15" t="s">
        <v>168</v>
      </c>
      <c r="F94" s="28"/>
      <c r="J94" s="29"/>
      <c r="K94" s="29"/>
      <c r="L94" s="29"/>
      <c r="M94" s="29"/>
      <c r="N94" s="2"/>
      <c r="O94" s="48">
        <v>3</v>
      </c>
    </row>
    <row r="95" spans="1:15" x14ac:dyDescent="0.2">
      <c r="A95" s="35">
        <v>43374</v>
      </c>
      <c r="C95" s="12">
        <v>1401220074</v>
      </c>
      <c r="D95" s="12"/>
      <c r="E95" s="15" t="s">
        <v>168</v>
      </c>
      <c r="F95" s="28"/>
      <c r="J95" s="29"/>
      <c r="K95" s="29"/>
      <c r="L95" s="29"/>
      <c r="M95" s="29"/>
      <c r="N95" s="2"/>
      <c r="O95" s="48">
        <v>3</v>
      </c>
    </row>
    <row r="96" spans="1:15" x14ac:dyDescent="0.2">
      <c r="A96" s="35">
        <v>43374</v>
      </c>
      <c r="C96" s="12">
        <v>1401220087</v>
      </c>
      <c r="D96" s="12"/>
      <c r="E96" s="15" t="s">
        <v>168</v>
      </c>
      <c r="F96" s="28"/>
      <c r="J96" s="29"/>
      <c r="K96" s="29"/>
      <c r="L96" s="29"/>
      <c r="M96" s="29"/>
      <c r="N96" s="2"/>
      <c r="O96" s="48">
        <v>3</v>
      </c>
    </row>
    <row r="97" spans="1:15" x14ac:dyDescent="0.2">
      <c r="A97" s="35">
        <v>43374</v>
      </c>
      <c r="C97" s="12">
        <v>1401220111</v>
      </c>
      <c r="D97" s="12"/>
      <c r="E97" s="15" t="s">
        <v>168</v>
      </c>
      <c r="F97" s="28"/>
      <c r="J97" s="29"/>
      <c r="K97" s="29"/>
      <c r="L97" s="29"/>
      <c r="M97" s="29"/>
      <c r="N97" s="2"/>
      <c r="O97" s="48">
        <v>3</v>
      </c>
    </row>
    <row r="98" spans="1:15" x14ac:dyDescent="0.2">
      <c r="A98" s="35">
        <v>43374</v>
      </c>
      <c r="C98" s="12">
        <v>1401220113</v>
      </c>
      <c r="D98" s="12"/>
      <c r="E98" s="15" t="s">
        <v>168</v>
      </c>
      <c r="F98" s="28"/>
      <c r="J98" s="29"/>
      <c r="K98" s="29"/>
      <c r="L98" s="29"/>
      <c r="M98" s="29"/>
      <c r="N98" s="2"/>
      <c r="O98" s="48">
        <v>3</v>
      </c>
    </row>
    <row r="99" spans="1:15" x14ac:dyDescent="0.2">
      <c r="A99" s="35">
        <v>43374</v>
      </c>
      <c r="C99" s="12">
        <v>1401220114</v>
      </c>
      <c r="D99" s="12"/>
      <c r="E99" s="15" t="s">
        <v>168</v>
      </c>
      <c r="F99" s="28"/>
      <c r="J99" s="29"/>
      <c r="K99" s="29"/>
      <c r="L99" s="29"/>
      <c r="M99" s="29"/>
      <c r="N99" s="2"/>
      <c r="O99" s="48">
        <v>3</v>
      </c>
    </row>
    <row r="100" spans="1:15" x14ac:dyDescent="0.2">
      <c r="A100" s="35">
        <v>43374</v>
      </c>
      <c r="C100" s="12">
        <v>1401220116</v>
      </c>
      <c r="D100" s="12"/>
      <c r="E100" s="15" t="s">
        <v>168</v>
      </c>
      <c r="F100" s="28"/>
      <c r="J100" s="29"/>
      <c r="K100" s="29"/>
      <c r="L100" s="29"/>
      <c r="M100" s="29"/>
      <c r="N100" s="2"/>
      <c r="O100" s="48">
        <v>3</v>
      </c>
    </row>
    <row r="101" spans="1:15" x14ac:dyDescent="0.2">
      <c r="A101" s="35">
        <v>43374</v>
      </c>
      <c r="C101" s="12">
        <v>2011090076</v>
      </c>
      <c r="D101" s="12"/>
      <c r="E101" s="15" t="s">
        <v>16</v>
      </c>
      <c r="F101" s="28"/>
      <c r="J101" s="29"/>
      <c r="K101" s="29"/>
      <c r="L101" s="29"/>
      <c r="M101" s="29"/>
      <c r="N101" s="2"/>
      <c r="O101" s="48">
        <v>3</v>
      </c>
    </row>
    <row r="102" spans="1:15" x14ac:dyDescent="0.2">
      <c r="A102" s="35">
        <v>43374</v>
      </c>
      <c r="C102" s="12">
        <v>2011090139</v>
      </c>
      <c r="D102" s="12"/>
      <c r="E102" s="15" t="s">
        <v>16</v>
      </c>
      <c r="F102" s="28"/>
      <c r="J102" s="29"/>
      <c r="K102" s="29"/>
      <c r="L102" s="29"/>
      <c r="M102" s="29"/>
      <c r="N102" s="2"/>
      <c r="O102" s="48">
        <v>2</v>
      </c>
    </row>
    <row r="103" spans="1:15" x14ac:dyDescent="0.2">
      <c r="A103" s="35">
        <v>43374</v>
      </c>
      <c r="C103" s="12">
        <v>2011090103</v>
      </c>
      <c r="D103" s="12"/>
      <c r="E103" s="15" t="s">
        <v>16</v>
      </c>
      <c r="F103" s="28"/>
      <c r="J103" s="29"/>
      <c r="K103" s="29"/>
      <c r="L103" s="29"/>
      <c r="M103" s="29"/>
      <c r="N103" s="2"/>
      <c r="O103" s="48">
        <v>2</v>
      </c>
    </row>
    <row r="104" spans="1:15" x14ac:dyDescent="0.2">
      <c r="A104" s="35">
        <v>43374</v>
      </c>
      <c r="C104" s="12">
        <v>2011090114</v>
      </c>
      <c r="D104" s="12"/>
      <c r="E104" s="15" t="s">
        <v>16</v>
      </c>
      <c r="F104" s="28"/>
      <c r="J104" s="29"/>
      <c r="K104" s="29"/>
      <c r="L104" s="29"/>
      <c r="M104" s="29"/>
      <c r="N104" s="2"/>
      <c r="O104" s="48">
        <v>1</v>
      </c>
    </row>
    <row r="105" spans="1:15" x14ac:dyDescent="0.2">
      <c r="A105" s="35">
        <v>43374</v>
      </c>
      <c r="C105" s="12">
        <v>2011090188</v>
      </c>
      <c r="D105" s="12"/>
      <c r="E105" s="15" t="s">
        <v>16</v>
      </c>
      <c r="F105" s="28"/>
      <c r="J105" s="29"/>
      <c r="K105" s="29"/>
      <c r="L105" s="29"/>
      <c r="M105" s="29"/>
      <c r="N105" s="2"/>
      <c r="O105" s="48">
        <v>2</v>
      </c>
    </row>
    <row r="106" spans="1:15" x14ac:dyDescent="0.2">
      <c r="A106" s="35">
        <v>43374</v>
      </c>
      <c r="C106" s="12">
        <v>1203300071</v>
      </c>
      <c r="D106" s="12"/>
      <c r="E106" s="15" t="s">
        <v>183</v>
      </c>
      <c r="F106" s="28"/>
      <c r="J106" s="29"/>
      <c r="K106" s="29"/>
      <c r="L106" s="29"/>
      <c r="M106" s="29"/>
      <c r="N106" s="2"/>
      <c r="O106" s="48">
        <v>1</v>
      </c>
    </row>
    <row r="107" spans="1:15" x14ac:dyDescent="0.2">
      <c r="A107" s="35">
        <v>43374</v>
      </c>
      <c r="C107" s="12">
        <v>1203020043</v>
      </c>
      <c r="D107" s="12"/>
      <c r="E107" s="15" t="s">
        <v>186</v>
      </c>
      <c r="F107" s="28"/>
      <c r="J107" s="29"/>
      <c r="K107" s="29"/>
      <c r="L107" s="29"/>
      <c r="M107" s="29"/>
      <c r="N107" s="2"/>
      <c r="O107" s="48">
        <v>1</v>
      </c>
    </row>
    <row r="108" spans="1:15" x14ac:dyDescent="0.2">
      <c r="A108" s="35">
        <v>43374</v>
      </c>
      <c r="C108" s="12">
        <v>1203030030</v>
      </c>
      <c r="D108" s="12"/>
      <c r="E108" s="15" t="s">
        <v>189</v>
      </c>
      <c r="F108" s="28"/>
      <c r="J108" s="29"/>
      <c r="K108" s="29"/>
      <c r="L108" s="29"/>
      <c r="M108" s="29"/>
      <c r="N108" s="2"/>
      <c r="O108" s="48">
        <v>2</v>
      </c>
    </row>
    <row r="109" spans="1:15" x14ac:dyDescent="0.2">
      <c r="A109" s="35">
        <v>43374</v>
      </c>
      <c r="C109" s="12">
        <v>1203010063</v>
      </c>
      <c r="D109" s="12"/>
      <c r="E109" s="15" t="s">
        <v>192</v>
      </c>
      <c r="F109" s="28"/>
      <c r="J109" s="29"/>
      <c r="K109" s="29"/>
      <c r="L109" s="29"/>
      <c r="M109" s="29"/>
      <c r="N109" s="2"/>
      <c r="O109" s="48">
        <v>1</v>
      </c>
    </row>
    <row r="110" spans="1:15" x14ac:dyDescent="0.2">
      <c r="A110" s="35">
        <v>43374</v>
      </c>
      <c r="C110" s="12">
        <v>1203300069</v>
      </c>
      <c r="D110" s="12"/>
      <c r="E110" s="15" t="s">
        <v>194</v>
      </c>
      <c r="F110" s="28"/>
      <c r="J110" s="29"/>
      <c r="K110" s="29"/>
      <c r="L110" s="29"/>
      <c r="M110" s="29"/>
      <c r="N110" s="2"/>
      <c r="O110" s="48">
        <v>1</v>
      </c>
    </row>
    <row r="111" spans="1:15" x14ac:dyDescent="0.2">
      <c r="A111" s="35">
        <v>43374</v>
      </c>
      <c r="C111" s="12">
        <v>1203010036</v>
      </c>
      <c r="D111" s="12"/>
      <c r="E111" s="15" t="s">
        <v>192</v>
      </c>
      <c r="F111" s="28"/>
      <c r="J111" s="29"/>
      <c r="K111" s="29"/>
      <c r="L111" s="29"/>
      <c r="M111" s="29"/>
      <c r="N111" s="2"/>
      <c r="O111" s="48">
        <v>1</v>
      </c>
    </row>
    <row r="112" spans="1:15" x14ac:dyDescent="0.2">
      <c r="A112" s="35">
        <v>43374</v>
      </c>
      <c r="C112" s="12">
        <v>1203300021</v>
      </c>
      <c r="D112" s="12"/>
      <c r="E112" s="15" t="s">
        <v>183</v>
      </c>
      <c r="F112" s="28"/>
      <c r="J112" s="29"/>
      <c r="K112" s="29"/>
      <c r="L112" s="29"/>
      <c r="M112" s="29"/>
      <c r="N112" s="2"/>
      <c r="O112" s="48">
        <v>1</v>
      </c>
    </row>
    <row r="113" spans="1:15" x14ac:dyDescent="0.2">
      <c r="A113" s="35">
        <v>43374</v>
      </c>
      <c r="C113" s="12">
        <v>1203070005</v>
      </c>
      <c r="D113" s="12"/>
      <c r="E113" s="15" t="s">
        <v>198</v>
      </c>
      <c r="F113" s="28"/>
      <c r="J113" s="29"/>
      <c r="K113" s="29"/>
      <c r="L113" s="29"/>
      <c r="M113" s="29"/>
      <c r="N113" s="2"/>
      <c r="O113" s="48">
        <v>1</v>
      </c>
    </row>
    <row r="114" spans="1:15" x14ac:dyDescent="0.2">
      <c r="A114" s="35">
        <v>43374</v>
      </c>
      <c r="C114" s="12">
        <v>1203040021</v>
      </c>
      <c r="D114" s="12"/>
      <c r="E114" s="15" t="s">
        <v>201</v>
      </c>
      <c r="F114" s="28"/>
      <c r="J114" s="29"/>
      <c r="K114" s="29"/>
      <c r="L114" s="29"/>
      <c r="M114" s="29"/>
      <c r="N114" s="2"/>
      <c r="O114" s="48">
        <v>1</v>
      </c>
    </row>
    <row r="115" spans="1:15" x14ac:dyDescent="0.2">
      <c r="A115" s="35">
        <v>43374</v>
      </c>
      <c r="C115" s="12">
        <v>1203030093</v>
      </c>
      <c r="D115" s="12"/>
      <c r="E115" s="15" t="s">
        <v>204</v>
      </c>
      <c r="F115" s="28"/>
      <c r="J115" s="29"/>
      <c r="K115" s="29"/>
      <c r="L115" s="29"/>
      <c r="M115" s="29"/>
      <c r="N115" s="2"/>
      <c r="O115" s="48">
        <v>1</v>
      </c>
    </row>
    <row r="116" spans="1:15" x14ac:dyDescent="0.2">
      <c r="A116" s="35">
        <v>43374</v>
      </c>
      <c r="C116" s="12">
        <v>1203050018</v>
      </c>
      <c r="D116" s="12"/>
      <c r="E116" s="15" t="s">
        <v>207</v>
      </c>
      <c r="F116" s="28"/>
      <c r="J116" s="29"/>
      <c r="K116" s="29"/>
      <c r="L116" s="29"/>
      <c r="M116" s="29"/>
      <c r="N116" s="2"/>
      <c r="O116" s="48">
        <v>1</v>
      </c>
    </row>
    <row r="117" spans="1:15" x14ac:dyDescent="0.2">
      <c r="A117" s="35">
        <v>43374</v>
      </c>
      <c r="C117" s="12">
        <v>1201080036</v>
      </c>
      <c r="D117" s="12"/>
      <c r="E117" s="15" t="s">
        <v>153</v>
      </c>
      <c r="F117" s="28"/>
      <c r="J117" s="29"/>
      <c r="K117" s="29"/>
      <c r="L117" s="29"/>
      <c r="M117" s="29"/>
      <c r="N117" s="2"/>
      <c r="O117" s="48">
        <v>1</v>
      </c>
    </row>
    <row r="118" spans="1:15" x14ac:dyDescent="0.2">
      <c r="A118" s="35">
        <v>43374</v>
      </c>
      <c r="C118" s="12">
        <v>2006100012</v>
      </c>
      <c r="D118" s="12"/>
      <c r="E118" s="15" t="s">
        <v>211</v>
      </c>
      <c r="F118" s="28"/>
      <c r="J118" s="29"/>
      <c r="K118" s="29"/>
      <c r="L118" s="29"/>
      <c r="M118" s="29"/>
      <c r="N118" s="2"/>
      <c r="O118" s="48">
        <v>2</v>
      </c>
    </row>
    <row r="119" spans="1:15" x14ac:dyDescent="0.2">
      <c r="A119" s="35">
        <v>43374</v>
      </c>
      <c r="C119" s="12">
        <v>2011090077</v>
      </c>
      <c r="D119" s="12"/>
      <c r="E119" s="15" t="s">
        <v>16</v>
      </c>
      <c r="F119" s="28"/>
      <c r="J119" s="29"/>
      <c r="K119" s="29"/>
      <c r="L119" s="29"/>
      <c r="M119" s="29"/>
      <c r="N119" s="2"/>
      <c r="O119" s="48">
        <v>3</v>
      </c>
    </row>
    <row r="120" spans="1:15" x14ac:dyDescent="0.2">
      <c r="A120" s="35">
        <v>43374</v>
      </c>
      <c r="C120" s="12">
        <v>2011090098</v>
      </c>
      <c r="D120" s="12"/>
      <c r="E120" s="15" t="s">
        <v>16</v>
      </c>
      <c r="F120" s="28"/>
      <c r="J120" s="29"/>
      <c r="K120" s="29"/>
      <c r="L120" s="29"/>
      <c r="M120" s="29"/>
      <c r="N120" s="2"/>
      <c r="O120" s="48">
        <v>1</v>
      </c>
    </row>
    <row r="121" spans="1:15" x14ac:dyDescent="0.2">
      <c r="A121" s="35">
        <v>43374</v>
      </c>
      <c r="C121" s="12">
        <v>1205150006</v>
      </c>
      <c r="D121" s="12"/>
      <c r="E121" s="15" t="s">
        <v>128</v>
      </c>
      <c r="F121" s="28"/>
      <c r="J121" s="29"/>
      <c r="K121" s="29"/>
      <c r="L121" s="29"/>
      <c r="M121" s="29"/>
      <c r="N121" s="2"/>
      <c r="O121" s="48">
        <v>10</v>
      </c>
    </row>
    <row r="122" spans="1:15" x14ac:dyDescent="0.2">
      <c r="A122" s="35">
        <v>43374</v>
      </c>
      <c r="C122" s="12">
        <v>1201080064</v>
      </c>
      <c r="D122" s="12"/>
      <c r="E122" s="15" t="s">
        <v>216</v>
      </c>
      <c r="F122" s="28"/>
      <c r="J122" s="29"/>
      <c r="K122" s="29"/>
      <c r="L122" s="29"/>
      <c r="M122" s="29"/>
      <c r="N122" s="2"/>
      <c r="O122" s="48">
        <v>2</v>
      </c>
    </row>
    <row r="123" spans="1:15" x14ac:dyDescent="0.2">
      <c r="A123" s="35">
        <v>43374</v>
      </c>
      <c r="C123" s="12">
        <v>1205150004</v>
      </c>
      <c r="D123" s="12"/>
      <c r="E123" s="15" t="s">
        <v>128</v>
      </c>
      <c r="F123" s="28"/>
      <c r="J123" s="29"/>
      <c r="K123" s="29"/>
      <c r="L123" s="29"/>
      <c r="M123" s="29"/>
      <c r="N123" s="2"/>
      <c r="O123" s="48">
        <v>10</v>
      </c>
    </row>
    <row r="124" spans="1:15" x14ac:dyDescent="0.2">
      <c r="A124" s="35">
        <v>43374</v>
      </c>
      <c r="C124" s="12">
        <v>2003110030</v>
      </c>
      <c r="D124" s="12"/>
      <c r="E124" s="15" t="s">
        <v>220</v>
      </c>
      <c r="F124" s="28"/>
      <c r="J124" s="29"/>
      <c r="K124" s="29"/>
      <c r="L124" s="29"/>
      <c r="M124" s="29"/>
      <c r="N124" s="2"/>
      <c r="O124" s="48">
        <v>1</v>
      </c>
    </row>
    <row r="125" spans="1:15" x14ac:dyDescent="0.2">
      <c r="A125" s="35">
        <v>43374</v>
      </c>
      <c r="C125" s="12">
        <v>2003110032</v>
      </c>
      <c r="D125" s="12"/>
      <c r="E125" s="15" t="s">
        <v>220</v>
      </c>
      <c r="F125" s="28"/>
      <c r="J125" s="29"/>
      <c r="K125" s="29"/>
      <c r="L125" s="29"/>
      <c r="M125" s="29"/>
      <c r="N125" s="2"/>
      <c r="O125" s="48">
        <v>1</v>
      </c>
    </row>
    <row r="126" spans="1:15" x14ac:dyDescent="0.2">
      <c r="A126" s="35">
        <v>43374</v>
      </c>
      <c r="C126" s="12">
        <v>2003100009</v>
      </c>
      <c r="D126" s="12"/>
      <c r="E126" s="15" t="s">
        <v>223</v>
      </c>
      <c r="F126" s="28"/>
      <c r="J126" s="29"/>
      <c r="K126" s="29"/>
      <c r="L126" s="29"/>
      <c r="M126" s="29"/>
      <c r="N126" s="2"/>
      <c r="O126" s="48">
        <v>1</v>
      </c>
    </row>
    <row r="127" spans="1:15" x14ac:dyDescent="0.2">
      <c r="A127" s="35">
        <v>43374</v>
      </c>
      <c r="C127" s="12">
        <v>1201080055</v>
      </c>
      <c r="D127" s="12"/>
      <c r="E127" s="15" t="s">
        <v>223</v>
      </c>
      <c r="F127" s="28"/>
      <c r="J127" s="29"/>
      <c r="K127" s="29"/>
      <c r="L127" s="29"/>
      <c r="M127" s="29"/>
      <c r="N127" s="2"/>
      <c r="O127" s="48">
        <v>3</v>
      </c>
    </row>
    <row r="128" spans="1:15" x14ac:dyDescent="0.2">
      <c r="A128" s="35">
        <v>43374</v>
      </c>
      <c r="C128" s="12">
        <v>1201080103</v>
      </c>
      <c r="D128" s="12"/>
      <c r="E128" s="15" t="s">
        <v>226</v>
      </c>
      <c r="F128" s="28"/>
      <c r="J128" s="29"/>
      <c r="K128" s="29"/>
      <c r="L128" s="29"/>
      <c r="M128" s="29"/>
      <c r="N128" s="2"/>
      <c r="O128" s="48">
        <v>1</v>
      </c>
    </row>
    <row r="129" spans="1:15" x14ac:dyDescent="0.2">
      <c r="A129" s="35">
        <v>43374</v>
      </c>
      <c r="C129" s="12">
        <v>2003110036</v>
      </c>
      <c r="D129" s="12"/>
      <c r="E129" s="15" t="s">
        <v>220</v>
      </c>
      <c r="F129" s="28"/>
      <c r="J129" s="29"/>
      <c r="K129" s="29"/>
      <c r="L129" s="29"/>
      <c r="M129" s="29"/>
      <c r="N129" s="2"/>
      <c r="O129" s="48">
        <v>1</v>
      </c>
    </row>
    <row r="130" spans="1:15" x14ac:dyDescent="0.2">
      <c r="A130" s="35">
        <v>43374</v>
      </c>
      <c r="C130" s="12">
        <v>1201060006</v>
      </c>
      <c r="D130" s="12"/>
      <c r="E130" s="15" t="s">
        <v>148</v>
      </c>
      <c r="F130" s="28"/>
      <c r="J130" s="29"/>
      <c r="K130" s="29"/>
      <c r="L130" s="29"/>
      <c r="M130" s="29"/>
      <c r="N130" s="2"/>
      <c r="O130" s="48">
        <v>1</v>
      </c>
    </row>
    <row r="131" spans="1:15" x14ac:dyDescent="0.2">
      <c r="A131" s="35">
        <v>43374</v>
      </c>
      <c r="C131" s="12">
        <v>2006100013</v>
      </c>
      <c r="D131" s="12"/>
      <c r="E131" s="15" t="s">
        <v>211</v>
      </c>
      <c r="F131" s="28"/>
      <c r="J131" s="29"/>
      <c r="K131" s="29"/>
      <c r="L131" s="29"/>
      <c r="M131" s="29"/>
      <c r="N131" s="2"/>
      <c r="O131" s="48">
        <v>2</v>
      </c>
    </row>
    <row r="132" spans="1:15" x14ac:dyDescent="0.2">
      <c r="A132" s="35">
        <v>43374</v>
      </c>
      <c r="C132" s="12">
        <v>1201060008</v>
      </c>
      <c r="D132" s="12"/>
      <c r="E132" s="15" t="s">
        <v>148</v>
      </c>
      <c r="F132" s="28"/>
      <c r="J132" s="29"/>
      <c r="K132" s="29"/>
      <c r="L132" s="29"/>
      <c r="M132" s="29"/>
      <c r="N132" s="2"/>
      <c r="O132" s="48">
        <v>1</v>
      </c>
    </row>
    <row r="133" spans="1:15" x14ac:dyDescent="0.2">
      <c r="A133" s="35">
        <v>43374</v>
      </c>
      <c r="C133" s="12">
        <v>1201060010</v>
      </c>
      <c r="D133" s="12"/>
      <c r="E133" s="15" t="s">
        <v>148</v>
      </c>
      <c r="F133" s="28"/>
      <c r="J133" s="29"/>
      <c r="K133" s="29"/>
      <c r="L133" s="29"/>
      <c r="M133" s="29"/>
      <c r="N133" s="2"/>
      <c r="O133" s="48">
        <v>1</v>
      </c>
    </row>
    <row r="134" spans="1:15" x14ac:dyDescent="0.2">
      <c r="A134" s="35">
        <v>43374</v>
      </c>
      <c r="C134" s="12">
        <v>2011070316</v>
      </c>
      <c r="D134" s="12"/>
      <c r="E134" s="15" t="s">
        <v>13</v>
      </c>
      <c r="F134" s="28"/>
      <c r="J134" s="29"/>
      <c r="K134" s="29"/>
      <c r="L134" s="29"/>
      <c r="M134" s="29"/>
      <c r="N134" s="2"/>
      <c r="O134" s="48">
        <v>3</v>
      </c>
    </row>
    <row r="135" spans="1:15" x14ac:dyDescent="0.2">
      <c r="A135" s="35">
        <v>43374</v>
      </c>
      <c r="C135" s="12">
        <v>2011070109</v>
      </c>
      <c r="D135" s="12"/>
      <c r="E135" s="15" t="s">
        <v>13</v>
      </c>
      <c r="F135" s="28"/>
      <c r="J135" s="29"/>
      <c r="K135" s="29"/>
      <c r="L135" s="29"/>
      <c r="M135" s="29"/>
      <c r="N135" s="2"/>
      <c r="O135" s="48">
        <v>1</v>
      </c>
    </row>
    <row r="136" spans="1:15" x14ac:dyDescent="0.2">
      <c r="A136" s="35">
        <v>43374</v>
      </c>
      <c r="C136" s="12">
        <v>2011070149</v>
      </c>
      <c r="D136" s="12"/>
      <c r="E136" s="15" t="s">
        <v>13</v>
      </c>
      <c r="F136" s="28"/>
      <c r="J136" s="29"/>
      <c r="K136" s="29"/>
      <c r="L136" s="29"/>
      <c r="M136" s="29"/>
      <c r="N136" s="2"/>
      <c r="O136" s="48">
        <v>1</v>
      </c>
    </row>
    <row r="137" spans="1:15" x14ac:dyDescent="0.2">
      <c r="A137" s="35">
        <v>43374</v>
      </c>
      <c r="C137" s="12">
        <v>2011060148</v>
      </c>
      <c r="D137" s="12"/>
      <c r="E137" s="15" t="s">
        <v>237</v>
      </c>
      <c r="F137" s="28"/>
      <c r="J137" s="29"/>
      <c r="K137" s="29"/>
      <c r="L137" s="29"/>
      <c r="M137" s="29"/>
      <c r="N137" s="2"/>
      <c r="O137" s="48">
        <v>2</v>
      </c>
    </row>
    <row r="138" spans="1:15" x14ac:dyDescent="0.2">
      <c r="A138" s="35">
        <v>43374</v>
      </c>
      <c r="C138" s="12">
        <v>2011060158</v>
      </c>
      <c r="D138" s="12"/>
      <c r="E138" s="15" t="s">
        <v>237</v>
      </c>
      <c r="F138" s="28"/>
      <c r="J138" s="29"/>
      <c r="K138" s="29"/>
      <c r="L138" s="29"/>
      <c r="M138" s="29"/>
      <c r="N138" s="2"/>
      <c r="O138" s="48">
        <v>2</v>
      </c>
    </row>
    <row r="139" spans="1:15" x14ac:dyDescent="0.2">
      <c r="A139" s="35">
        <v>43374</v>
      </c>
      <c r="C139" s="12">
        <v>2011060368</v>
      </c>
      <c r="D139" s="12"/>
      <c r="E139" s="15" t="s">
        <v>237</v>
      </c>
      <c r="F139" s="28"/>
      <c r="J139" s="29"/>
      <c r="K139" s="29"/>
      <c r="L139" s="29"/>
      <c r="M139" s="29"/>
      <c r="N139" s="2"/>
      <c r="O139" s="48">
        <v>2</v>
      </c>
    </row>
    <row r="140" spans="1:15" x14ac:dyDescent="0.2">
      <c r="A140" s="35">
        <v>43374</v>
      </c>
      <c r="C140" s="12">
        <v>2011060218</v>
      </c>
      <c r="D140" s="12"/>
      <c r="E140" s="15" t="s">
        <v>237</v>
      </c>
      <c r="F140" s="28"/>
      <c r="J140" s="29"/>
      <c r="K140" s="29"/>
      <c r="L140" s="29"/>
      <c r="M140" s="29"/>
      <c r="N140" s="2"/>
      <c r="O140" s="48">
        <v>2</v>
      </c>
    </row>
    <row r="141" spans="1:15" x14ac:dyDescent="0.2">
      <c r="A141" s="35">
        <v>43374</v>
      </c>
      <c r="C141" s="12">
        <v>2011060467</v>
      </c>
      <c r="D141" s="12"/>
      <c r="E141" s="15" t="s">
        <v>237</v>
      </c>
      <c r="F141" s="28"/>
      <c r="J141" s="29"/>
      <c r="K141" s="29"/>
      <c r="L141" s="29"/>
      <c r="M141" s="29"/>
      <c r="N141" s="2"/>
      <c r="O141" s="48">
        <v>2</v>
      </c>
    </row>
    <row r="142" spans="1:15" x14ac:dyDescent="0.2">
      <c r="A142" s="35">
        <v>43374</v>
      </c>
      <c r="C142" s="12">
        <v>2011070104</v>
      </c>
      <c r="D142" s="12"/>
      <c r="E142" s="15" t="s">
        <v>13</v>
      </c>
      <c r="F142" s="28"/>
      <c r="J142" s="29"/>
      <c r="K142" s="29"/>
      <c r="L142" s="29"/>
      <c r="M142" s="29"/>
      <c r="N142" s="2"/>
      <c r="O142" s="48">
        <v>2</v>
      </c>
    </row>
    <row r="143" spans="1:15" x14ac:dyDescent="0.2">
      <c r="A143" s="35">
        <v>43374</v>
      </c>
      <c r="C143" s="12">
        <v>2011070189</v>
      </c>
      <c r="D143" s="12"/>
      <c r="E143" s="15" t="s">
        <v>13</v>
      </c>
      <c r="F143" s="28"/>
      <c r="J143" s="29"/>
      <c r="K143" s="29"/>
      <c r="L143" s="29"/>
      <c r="M143" s="29"/>
      <c r="N143" s="2"/>
      <c r="O143" s="48">
        <v>2</v>
      </c>
    </row>
    <row r="144" spans="1:15" x14ac:dyDescent="0.2">
      <c r="A144" s="35">
        <v>43374</v>
      </c>
      <c r="C144" s="12">
        <v>2011070323</v>
      </c>
      <c r="D144" s="12"/>
      <c r="E144" s="15" t="s">
        <v>13</v>
      </c>
      <c r="F144" s="28"/>
      <c r="J144" s="29"/>
      <c r="K144" s="29"/>
      <c r="L144" s="29"/>
      <c r="M144" s="29"/>
      <c r="N144" s="2"/>
      <c r="O144" s="48">
        <v>5</v>
      </c>
    </row>
    <row r="145" spans="1:15" x14ac:dyDescent="0.2">
      <c r="A145" s="35">
        <v>43374</v>
      </c>
      <c r="C145" s="12">
        <v>2011070281</v>
      </c>
      <c r="D145" s="12"/>
      <c r="E145" s="15" t="s">
        <v>13</v>
      </c>
      <c r="F145" s="28"/>
      <c r="J145" s="29"/>
      <c r="K145" s="29"/>
      <c r="L145" s="29"/>
      <c r="M145" s="29"/>
      <c r="N145" s="2"/>
      <c r="O145" s="48">
        <v>10</v>
      </c>
    </row>
    <row r="146" spans="1:15" x14ac:dyDescent="0.2">
      <c r="A146" s="35">
        <v>43374</v>
      </c>
      <c r="C146" s="12">
        <v>2011070310</v>
      </c>
      <c r="D146" s="12"/>
      <c r="E146" s="15" t="s">
        <v>13</v>
      </c>
      <c r="F146" s="28"/>
      <c r="J146" s="29"/>
      <c r="K146" s="29"/>
      <c r="L146" s="29"/>
      <c r="M146" s="29"/>
      <c r="N146" s="2"/>
      <c r="O146" s="48">
        <v>5</v>
      </c>
    </row>
    <row r="147" spans="1:15" x14ac:dyDescent="0.2">
      <c r="A147" s="35">
        <v>43374</v>
      </c>
      <c r="C147" s="12">
        <v>2011060353</v>
      </c>
      <c r="D147" s="12"/>
      <c r="E147" s="15" t="s">
        <v>237</v>
      </c>
      <c r="F147" s="28"/>
      <c r="J147" s="29"/>
      <c r="K147" s="29"/>
      <c r="L147" s="29"/>
      <c r="M147" s="29"/>
      <c r="N147" s="2"/>
      <c r="O147" s="48">
        <v>2</v>
      </c>
    </row>
    <row r="148" spans="1:15" x14ac:dyDescent="0.2">
      <c r="A148" s="35">
        <v>43374</v>
      </c>
      <c r="C148" s="12">
        <v>2011060438</v>
      </c>
      <c r="D148" s="12"/>
      <c r="E148" s="15" t="s">
        <v>237</v>
      </c>
      <c r="F148" s="28"/>
      <c r="J148" s="29"/>
      <c r="K148" s="29"/>
      <c r="L148" s="29"/>
      <c r="M148" s="29"/>
      <c r="N148" s="2"/>
      <c r="O148" s="48">
        <v>2</v>
      </c>
    </row>
    <row r="149" spans="1:15" x14ac:dyDescent="0.2">
      <c r="A149" s="35">
        <v>43374</v>
      </c>
      <c r="C149" s="12">
        <v>2011060201</v>
      </c>
      <c r="D149" s="12"/>
      <c r="E149" s="15" t="s">
        <v>237</v>
      </c>
      <c r="F149" s="28"/>
      <c r="J149" s="29"/>
      <c r="K149" s="29"/>
      <c r="L149" s="29"/>
      <c r="M149" s="29"/>
      <c r="N149" s="2"/>
      <c r="O149" s="48">
        <v>2</v>
      </c>
    </row>
    <row r="150" spans="1:15" x14ac:dyDescent="0.2">
      <c r="A150" s="35">
        <v>43374</v>
      </c>
      <c r="C150" s="12">
        <v>2011060295</v>
      </c>
      <c r="D150" s="12"/>
      <c r="E150" s="15" t="s">
        <v>237</v>
      </c>
      <c r="F150" s="28"/>
      <c r="J150" s="29"/>
      <c r="K150" s="29"/>
      <c r="L150" s="29"/>
      <c r="M150" s="29"/>
      <c r="N150" s="2"/>
      <c r="O150" s="48">
        <v>2</v>
      </c>
    </row>
    <row r="151" spans="1:15" x14ac:dyDescent="0.2">
      <c r="A151" s="35">
        <v>43374</v>
      </c>
      <c r="C151" s="12">
        <v>2011060293</v>
      </c>
      <c r="D151" s="12"/>
      <c r="E151" s="15" t="s">
        <v>237</v>
      </c>
      <c r="F151" s="28"/>
      <c r="J151" s="29"/>
      <c r="K151" s="29"/>
      <c r="L151" s="29"/>
      <c r="M151" s="29"/>
      <c r="N151" s="2"/>
      <c r="O151" s="48">
        <v>2</v>
      </c>
    </row>
    <row r="152" spans="1:15" x14ac:dyDescent="0.2">
      <c r="A152" s="35">
        <v>43374</v>
      </c>
      <c r="C152" s="12">
        <v>2011060231</v>
      </c>
      <c r="D152" s="12"/>
      <c r="E152" s="15" t="s">
        <v>237</v>
      </c>
      <c r="F152" s="28"/>
      <c r="J152" s="29"/>
      <c r="K152" s="29"/>
      <c r="L152" s="29"/>
      <c r="M152" s="29"/>
      <c r="N152" s="2"/>
      <c r="O152" s="48">
        <v>2</v>
      </c>
    </row>
    <row r="153" spans="1:15" x14ac:dyDescent="0.2">
      <c r="A153" s="35">
        <v>43374</v>
      </c>
      <c r="C153" s="12">
        <v>2011060344</v>
      </c>
      <c r="D153" s="12"/>
      <c r="E153" s="15" t="s">
        <v>237</v>
      </c>
      <c r="F153" s="28"/>
      <c r="J153" s="29"/>
      <c r="K153" s="29"/>
      <c r="L153" s="29"/>
      <c r="M153" s="29"/>
      <c r="N153" s="2"/>
      <c r="O153" s="48">
        <v>2</v>
      </c>
    </row>
    <row r="154" spans="1:15" x14ac:dyDescent="0.2">
      <c r="A154" s="35">
        <v>43374</v>
      </c>
      <c r="C154" s="12">
        <v>2011060391</v>
      </c>
      <c r="D154" s="12"/>
      <c r="E154" s="15" t="s">
        <v>237</v>
      </c>
      <c r="F154" s="28"/>
      <c r="J154" s="29"/>
      <c r="K154" s="29"/>
      <c r="L154" s="29"/>
      <c r="M154" s="29"/>
      <c r="N154" s="2"/>
      <c r="O154" s="48">
        <v>2</v>
      </c>
    </row>
    <row r="155" spans="1:15" x14ac:dyDescent="0.2">
      <c r="A155" s="35">
        <v>43374</v>
      </c>
      <c r="C155" s="12">
        <v>2011060022</v>
      </c>
      <c r="D155" s="12"/>
      <c r="E155" s="15" t="s">
        <v>237</v>
      </c>
      <c r="F155" s="28"/>
      <c r="J155" s="29"/>
      <c r="K155" s="29"/>
      <c r="L155" s="29"/>
      <c r="M155" s="29"/>
      <c r="N155" s="2"/>
      <c r="O155" s="48">
        <v>3</v>
      </c>
    </row>
    <row r="156" spans="1:15" x14ac:dyDescent="0.2">
      <c r="A156" s="35">
        <v>43374</v>
      </c>
      <c r="C156" s="12">
        <v>2011060124</v>
      </c>
      <c r="D156" s="12"/>
      <c r="E156" s="15" t="s">
        <v>237</v>
      </c>
      <c r="F156" s="28"/>
      <c r="J156" s="29"/>
      <c r="K156" s="29"/>
      <c r="L156" s="29"/>
      <c r="M156" s="29"/>
      <c r="N156" s="2"/>
      <c r="O156" s="48">
        <v>2</v>
      </c>
    </row>
    <row r="157" spans="1:15" x14ac:dyDescent="0.2">
      <c r="A157" s="35">
        <v>43374</v>
      </c>
      <c r="C157" s="12">
        <v>2011060222</v>
      </c>
      <c r="D157" s="12"/>
      <c r="E157" s="15" t="s">
        <v>237</v>
      </c>
      <c r="F157" s="28"/>
      <c r="J157" s="29"/>
      <c r="K157" s="29"/>
      <c r="L157" s="29"/>
      <c r="M157" s="29"/>
      <c r="N157" s="2"/>
      <c r="O157" s="48">
        <v>2</v>
      </c>
    </row>
    <row r="158" spans="1:15" x14ac:dyDescent="0.2">
      <c r="A158" s="35">
        <v>43374</v>
      </c>
      <c r="C158" s="12">
        <v>2011060190</v>
      </c>
      <c r="D158" s="12"/>
      <c r="E158" s="15" t="s">
        <v>237</v>
      </c>
      <c r="F158" s="28"/>
      <c r="J158" s="29"/>
      <c r="K158" s="29"/>
      <c r="L158" s="29"/>
      <c r="M158" s="29"/>
      <c r="N158" s="2"/>
      <c r="O158" s="48">
        <v>2</v>
      </c>
    </row>
    <row r="159" spans="1:15" x14ac:dyDescent="0.2">
      <c r="A159" s="35">
        <v>43374</v>
      </c>
      <c r="C159" s="12">
        <v>2011060250</v>
      </c>
      <c r="D159" s="12"/>
      <c r="E159" s="15" t="s">
        <v>237</v>
      </c>
      <c r="F159" s="28"/>
      <c r="J159" s="29"/>
      <c r="K159" s="29"/>
      <c r="L159" s="29"/>
      <c r="M159" s="29"/>
      <c r="N159" s="2"/>
      <c r="O159" s="48">
        <v>2</v>
      </c>
    </row>
    <row r="160" spans="1:15" x14ac:dyDescent="0.2">
      <c r="A160" s="35">
        <v>43374</v>
      </c>
      <c r="C160" s="12">
        <v>2011060069</v>
      </c>
      <c r="D160" s="12"/>
      <c r="E160" s="15" t="s">
        <v>237</v>
      </c>
      <c r="F160" s="28"/>
      <c r="J160" s="29"/>
      <c r="K160" s="29"/>
      <c r="L160" s="29"/>
      <c r="M160" s="29"/>
      <c r="N160" s="2"/>
      <c r="O160" s="48">
        <v>2</v>
      </c>
    </row>
    <row r="161" spans="1:15" x14ac:dyDescent="0.2">
      <c r="A161" s="35">
        <v>43374</v>
      </c>
      <c r="C161" s="12">
        <v>2011060333</v>
      </c>
      <c r="D161" s="12"/>
      <c r="E161" s="15" t="s">
        <v>237</v>
      </c>
      <c r="F161" s="28"/>
      <c r="J161" s="29"/>
      <c r="K161" s="29"/>
      <c r="L161" s="29"/>
      <c r="M161" s="29"/>
      <c r="N161" s="2"/>
      <c r="O161" s="48">
        <v>2</v>
      </c>
    </row>
    <row r="162" spans="1:15" x14ac:dyDescent="0.2">
      <c r="A162" s="35">
        <v>43374</v>
      </c>
      <c r="C162" s="12">
        <v>2011060085</v>
      </c>
      <c r="D162" s="12"/>
      <c r="E162" s="15" t="s">
        <v>237</v>
      </c>
      <c r="F162" s="28"/>
      <c r="J162" s="29"/>
      <c r="K162" s="29"/>
      <c r="L162" s="29"/>
      <c r="M162" s="29"/>
      <c r="N162" s="2"/>
      <c r="O162" s="48">
        <v>2</v>
      </c>
    </row>
    <row r="163" spans="1:15" x14ac:dyDescent="0.2">
      <c r="A163" s="35">
        <v>43374</v>
      </c>
      <c r="C163" s="12">
        <v>2011060379</v>
      </c>
      <c r="D163" s="12"/>
      <c r="E163" s="15" t="s">
        <v>237</v>
      </c>
      <c r="F163" s="28"/>
      <c r="J163" s="29"/>
      <c r="K163" s="29"/>
      <c r="L163" s="29"/>
      <c r="M163" s="29"/>
      <c r="N163" s="2"/>
      <c r="O163" s="48">
        <v>2</v>
      </c>
    </row>
    <row r="164" spans="1:15" x14ac:dyDescent="0.2">
      <c r="A164" s="35">
        <v>43374</v>
      </c>
      <c r="C164" s="12">
        <v>2011060103</v>
      </c>
      <c r="D164" s="12"/>
      <c r="E164" s="15" t="s">
        <v>237</v>
      </c>
      <c r="F164" s="28"/>
      <c r="J164" s="29"/>
      <c r="K164" s="29"/>
      <c r="L164" s="29"/>
      <c r="M164" s="29"/>
      <c r="N164" s="2"/>
      <c r="O164" s="48">
        <v>2</v>
      </c>
    </row>
    <row r="165" spans="1:15" x14ac:dyDescent="0.2">
      <c r="A165" s="35">
        <v>43374</v>
      </c>
      <c r="C165" s="12">
        <v>2011060425</v>
      </c>
      <c r="D165" s="12"/>
      <c r="E165" s="15" t="s">
        <v>237</v>
      </c>
      <c r="F165" s="28"/>
      <c r="J165" s="29"/>
      <c r="K165" s="29"/>
      <c r="L165" s="29"/>
      <c r="M165" s="29"/>
      <c r="N165" s="2"/>
      <c r="O165" s="48">
        <v>2</v>
      </c>
    </row>
    <row r="166" spans="1:15" x14ac:dyDescent="0.2">
      <c r="A166" s="35">
        <v>43374</v>
      </c>
      <c r="C166" s="12">
        <v>2011060446</v>
      </c>
      <c r="D166" s="12"/>
      <c r="E166" s="15" t="s">
        <v>237</v>
      </c>
      <c r="F166" s="28"/>
      <c r="J166" s="29"/>
      <c r="K166" s="29"/>
      <c r="L166" s="29"/>
      <c r="M166" s="29"/>
      <c r="N166" s="2"/>
      <c r="O166" s="48">
        <v>2</v>
      </c>
    </row>
    <row r="167" spans="1:15" x14ac:dyDescent="0.2">
      <c r="A167" s="35">
        <v>43374</v>
      </c>
      <c r="C167" s="12">
        <v>2011060455</v>
      </c>
      <c r="D167" s="12"/>
      <c r="E167" s="15" t="s">
        <v>237</v>
      </c>
      <c r="F167" s="28"/>
      <c r="J167" s="29"/>
      <c r="K167" s="29"/>
      <c r="L167" s="29"/>
      <c r="M167" s="29"/>
      <c r="N167" s="2"/>
      <c r="O167" s="48">
        <v>2</v>
      </c>
    </row>
    <row r="168" spans="1:15" x14ac:dyDescent="0.2">
      <c r="A168" s="35">
        <v>43374</v>
      </c>
      <c r="C168" s="12">
        <v>2011060472</v>
      </c>
      <c r="D168" s="12"/>
      <c r="E168" s="15" t="s">
        <v>237</v>
      </c>
      <c r="F168" s="28"/>
      <c r="J168" s="29"/>
      <c r="K168" s="29"/>
      <c r="L168" s="29"/>
      <c r="M168" s="29"/>
      <c r="N168" s="2"/>
      <c r="O168" s="48">
        <v>2</v>
      </c>
    </row>
    <row r="169" spans="1:15" x14ac:dyDescent="0.2">
      <c r="A169" s="35">
        <v>43374</v>
      </c>
      <c r="C169" s="12">
        <v>2011060628</v>
      </c>
      <c r="D169" s="12"/>
      <c r="E169" s="15" t="s">
        <v>237</v>
      </c>
      <c r="F169" s="28"/>
      <c r="J169" s="29"/>
      <c r="K169" s="29"/>
      <c r="L169" s="29"/>
      <c r="M169" s="29"/>
      <c r="N169" s="2"/>
      <c r="O169" s="48">
        <v>2</v>
      </c>
    </row>
    <row r="170" spans="1:15" x14ac:dyDescent="0.2">
      <c r="A170" s="35">
        <v>43374</v>
      </c>
      <c r="C170" s="12">
        <v>2011060486</v>
      </c>
      <c r="D170" s="12"/>
      <c r="E170" s="15" t="s">
        <v>237</v>
      </c>
      <c r="F170" s="28"/>
      <c r="J170" s="29"/>
      <c r="K170" s="29"/>
      <c r="L170" s="29"/>
      <c r="M170" s="29"/>
      <c r="N170" s="2"/>
      <c r="O170" s="48">
        <v>2</v>
      </c>
    </row>
    <row r="171" spans="1:15" x14ac:dyDescent="0.2">
      <c r="A171" s="35">
        <v>43374</v>
      </c>
      <c r="C171" s="12">
        <v>2011060484</v>
      </c>
      <c r="D171" s="12"/>
      <c r="E171" s="15" t="s">
        <v>237</v>
      </c>
      <c r="F171" s="28"/>
      <c r="J171" s="29"/>
      <c r="K171" s="29"/>
      <c r="L171" s="29"/>
      <c r="M171" s="29"/>
      <c r="N171" s="2"/>
      <c r="O171" s="48">
        <v>2</v>
      </c>
    </row>
    <row r="172" spans="1:15" x14ac:dyDescent="0.2">
      <c r="A172" s="35">
        <v>43374</v>
      </c>
      <c r="C172" s="12">
        <v>2011060491</v>
      </c>
      <c r="D172" s="12"/>
      <c r="E172" s="15" t="s">
        <v>237</v>
      </c>
      <c r="F172" s="28"/>
      <c r="J172" s="29"/>
      <c r="K172" s="29"/>
      <c r="L172" s="29"/>
      <c r="M172" s="29"/>
      <c r="N172" s="2"/>
      <c r="O172" s="48">
        <v>2</v>
      </c>
    </row>
    <row r="173" spans="1:15" x14ac:dyDescent="0.2">
      <c r="A173" s="35">
        <v>43374</v>
      </c>
      <c r="C173" s="12">
        <v>2011060301</v>
      </c>
      <c r="D173" s="12"/>
      <c r="E173" s="15" t="s">
        <v>237</v>
      </c>
      <c r="F173" s="28"/>
      <c r="J173" s="29"/>
      <c r="K173" s="29"/>
      <c r="L173" s="29"/>
      <c r="M173" s="29"/>
      <c r="N173" s="2"/>
      <c r="O173" s="48">
        <v>1</v>
      </c>
    </row>
    <row r="174" spans="1:15" x14ac:dyDescent="0.2">
      <c r="A174" s="35">
        <v>43374</v>
      </c>
      <c r="C174" s="12">
        <v>2011060521</v>
      </c>
      <c r="D174" s="12"/>
      <c r="E174" s="15" t="s">
        <v>237</v>
      </c>
      <c r="F174" s="28"/>
      <c r="J174" s="29"/>
      <c r="K174" s="29"/>
      <c r="L174" s="29"/>
      <c r="M174" s="29"/>
      <c r="N174" s="2"/>
      <c r="O174" s="48">
        <v>1</v>
      </c>
    </row>
    <row r="175" spans="1:15" x14ac:dyDescent="0.2">
      <c r="A175" s="35">
        <v>43374</v>
      </c>
      <c r="C175" s="12">
        <v>2011060532</v>
      </c>
      <c r="D175" s="12"/>
      <c r="E175" s="15" t="s">
        <v>237</v>
      </c>
      <c r="F175" s="28"/>
      <c r="J175" s="29"/>
      <c r="K175" s="29"/>
      <c r="L175" s="29"/>
      <c r="M175" s="29"/>
      <c r="N175" s="2"/>
      <c r="O175" s="48">
        <v>1</v>
      </c>
    </row>
    <row r="176" spans="1:15" x14ac:dyDescent="0.2">
      <c r="A176" s="35">
        <v>43374</v>
      </c>
      <c r="C176" s="12">
        <v>2011060537</v>
      </c>
      <c r="D176" s="12"/>
      <c r="E176" s="15" t="s">
        <v>237</v>
      </c>
      <c r="F176" s="28"/>
      <c r="J176" s="29"/>
      <c r="K176" s="29"/>
      <c r="L176" s="29"/>
      <c r="M176" s="29"/>
      <c r="N176" s="2"/>
      <c r="O176" s="48">
        <v>1</v>
      </c>
    </row>
    <row r="177" spans="1:15" x14ac:dyDescent="0.2">
      <c r="A177" s="35">
        <v>43374</v>
      </c>
      <c r="C177" s="12">
        <v>2011070290</v>
      </c>
      <c r="D177" s="12"/>
      <c r="E177" s="15" t="s">
        <v>13</v>
      </c>
      <c r="F177" s="28"/>
      <c r="J177" s="29"/>
      <c r="K177" s="29"/>
      <c r="L177" s="29"/>
      <c r="M177" s="29"/>
      <c r="N177" s="2"/>
      <c r="O177" s="48">
        <v>10</v>
      </c>
    </row>
    <row r="178" spans="1:15" x14ac:dyDescent="0.2">
      <c r="A178" s="35">
        <v>43374</v>
      </c>
      <c r="C178" s="12" t="s">
        <v>278</v>
      </c>
      <c r="D178" s="12"/>
      <c r="E178" s="15" t="s">
        <v>280</v>
      </c>
      <c r="F178" s="28"/>
      <c r="J178" s="29"/>
      <c r="K178" s="29"/>
      <c r="L178" s="29"/>
      <c r="M178" s="29"/>
      <c r="N178" s="2"/>
      <c r="O178" s="48">
        <v>1</v>
      </c>
    </row>
    <row r="179" spans="1:15" x14ac:dyDescent="0.2">
      <c r="A179" s="35">
        <v>43374</v>
      </c>
      <c r="C179" s="12" t="s">
        <v>282</v>
      </c>
      <c r="D179" s="12"/>
      <c r="E179" s="15" t="s">
        <v>280</v>
      </c>
      <c r="F179" s="28"/>
      <c r="J179" s="29"/>
      <c r="K179" s="29"/>
      <c r="L179" s="29"/>
      <c r="M179" s="29"/>
      <c r="N179" s="2"/>
      <c r="O179" s="48">
        <v>1</v>
      </c>
    </row>
    <row r="180" spans="1:15" x14ac:dyDescent="0.2">
      <c r="A180" s="35">
        <v>43374</v>
      </c>
      <c r="C180" s="12" t="s">
        <v>284</v>
      </c>
      <c r="D180" s="12"/>
      <c r="E180" s="15" t="s">
        <v>280</v>
      </c>
      <c r="F180" s="28"/>
      <c r="J180" s="29"/>
      <c r="K180" s="29"/>
      <c r="L180" s="29"/>
      <c r="M180" s="29"/>
      <c r="N180" s="2"/>
      <c r="O180" s="48">
        <v>1</v>
      </c>
    </row>
    <row r="181" spans="1:15" x14ac:dyDescent="0.2">
      <c r="A181" s="35">
        <v>43374</v>
      </c>
      <c r="C181" s="12" t="s">
        <v>286</v>
      </c>
      <c r="D181" s="12"/>
      <c r="E181" s="15" t="s">
        <v>280</v>
      </c>
      <c r="F181" s="28"/>
      <c r="J181" s="29"/>
      <c r="K181" s="29"/>
      <c r="L181" s="29"/>
      <c r="M181" s="29"/>
      <c r="N181" s="2"/>
      <c r="O181" s="48">
        <v>1</v>
      </c>
    </row>
    <row r="182" spans="1:15" x14ac:dyDescent="0.2">
      <c r="A182" s="35">
        <v>43374</v>
      </c>
      <c r="C182" s="12">
        <v>1205200025</v>
      </c>
      <c r="D182" s="12"/>
      <c r="E182" s="15" t="s">
        <v>288</v>
      </c>
      <c r="F182" s="28"/>
      <c r="J182" s="29"/>
      <c r="K182" s="29"/>
      <c r="L182" s="29"/>
      <c r="M182" s="29"/>
      <c r="N182" s="2"/>
      <c r="O182" s="48">
        <v>1</v>
      </c>
    </row>
    <row r="183" spans="1:15" x14ac:dyDescent="0.2">
      <c r="A183" s="35">
        <v>43374</v>
      </c>
      <c r="C183" s="12">
        <v>1205070032</v>
      </c>
      <c r="D183" s="12"/>
      <c r="E183" s="15" t="s">
        <v>290</v>
      </c>
      <c r="F183" s="28"/>
      <c r="J183" s="29"/>
      <c r="K183" s="29"/>
      <c r="L183" s="29"/>
      <c r="M183" s="29"/>
      <c r="N183" s="2"/>
      <c r="O183" s="48">
        <v>1</v>
      </c>
    </row>
    <row r="184" spans="1:15" x14ac:dyDescent="0.2">
      <c r="A184" s="35">
        <v>43374</v>
      </c>
      <c r="C184" s="12">
        <v>1205150014</v>
      </c>
      <c r="D184" s="12"/>
      <c r="E184" s="15" t="s">
        <v>128</v>
      </c>
      <c r="F184" s="28"/>
      <c r="J184" s="29"/>
      <c r="K184" s="29"/>
      <c r="L184" s="29"/>
      <c r="M184" s="29"/>
      <c r="N184" s="2"/>
      <c r="O184" s="48">
        <v>1</v>
      </c>
    </row>
    <row r="185" spans="1:15" x14ac:dyDescent="0.2">
      <c r="A185" s="35">
        <v>43374</v>
      </c>
      <c r="C185" s="12">
        <v>1402040063</v>
      </c>
      <c r="D185" s="12"/>
      <c r="E185" s="15" t="s">
        <v>294</v>
      </c>
      <c r="F185" s="28"/>
      <c r="J185" s="29"/>
      <c r="K185" s="29"/>
      <c r="L185" s="29"/>
      <c r="M185" s="29"/>
      <c r="N185" s="2"/>
      <c r="O185" s="48">
        <v>1</v>
      </c>
    </row>
    <row r="186" spans="1:15" x14ac:dyDescent="0.2">
      <c r="A186" s="35">
        <v>43374</v>
      </c>
      <c r="C186" s="12">
        <v>1402040153</v>
      </c>
      <c r="D186" s="12"/>
      <c r="E186" s="15" t="s">
        <v>294</v>
      </c>
      <c r="F186" s="28"/>
      <c r="J186" s="29"/>
      <c r="K186" s="29"/>
      <c r="L186" s="29"/>
      <c r="M186" s="29"/>
      <c r="N186" s="2"/>
      <c r="O186" s="48">
        <v>1</v>
      </c>
    </row>
    <row r="187" spans="1:15" x14ac:dyDescent="0.2">
      <c r="A187" s="35">
        <v>43374</v>
      </c>
      <c r="C187" s="12">
        <v>1401020010</v>
      </c>
      <c r="D187" s="12"/>
      <c r="E187" s="15" t="s">
        <v>298</v>
      </c>
      <c r="F187" s="28"/>
      <c r="J187" s="29"/>
      <c r="K187" s="29"/>
      <c r="L187" s="29"/>
      <c r="M187" s="29"/>
      <c r="N187" s="2"/>
      <c r="O187" s="48">
        <v>2</v>
      </c>
    </row>
    <row r="188" spans="1:15" x14ac:dyDescent="0.2">
      <c r="A188" s="35">
        <v>43374</v>
      </c>
      <c r="C188" s="12">
        <v>2011070098</v>
      </c>
      <c r="D188" s="12"/>
      <c r="E188" s="15" t="s">
        <v>13</v>
      </c>
      <c r="F188" s="28"/>
      <c r="J188" s="29"/>
      <c r="K188" s="29"/>
      <c r="L188" s="29"/>
      <c r="M188" s="29"/>
      <c r="N188" s="2"/>
      <c r="O188" s="48">
        <v>1</v>
      </c>
    </row>
    <row r="189" spans="1:15" x14ac:dyDescent="0.2">
      <c r="A189" s="35">
        <v>43374</v>
      </c>
      <c r="C189" s="12">
        <v>2011070215</v>
      </c>
      <c r="D189" s="12"/>
      <c r="E189" s="15" t="s">
        <v>300</v>
      </c>
      <c r="F189" s="28"/>
      <c r="J189" s="29"/>
      <c r="K189" s="29"/>
      <c r="L189" s="29"/>
      <c r="M189" s="29"/>
      <c r="N189" s="2"/>
      <c r="O189" s="48">
        <v>1</v>
      </c>
    </row>
    <row r="190" spans="1:15" x14ac:dyDescent="0.2">
      <c r="A190" s="35">
        <v>43374</v>
      </c>
      <c r="C190" s="12">
        <v>4102010004</v>
      </c>
      <c r="D190" s="12"/>
      <c r="E190" s="15" t="s">
        <v>303</v>
      </c>
      <c r="F190" s="28"/>
      <c r="J190" s="29"/>
      <c r="K190" s="29"/>
      <c r="L190" s="29"/>
      <c r="M190" s="29"/>
      <c r="N190" s="2"/>
      <c r="O190" s="48">
        <v>1</v>
      </c>
    </row>
    <row r="191" spans="1:15" x14ac:dyDescent="0.2">
      <c r="A191" s="35">
        <v>43374</v>
      </c>
      <c r="C191" s="12" t="s">
        <v>305</v>
      </c>
      <c r="D191" s="12"/>
      <c r="E191" s="15" t="s">
        <v>307</v>
      </c>
      <c r="F191" s="28"/>
      <c r="J191" s="29"/>
      <c r="K191" s="29"/>
      <c r="L191" s="29"/>
      <c r="M191" s="29"/>
      <c r="N191" s="2"/>
      <c r="O191" s="48">
        <v>1</v>
      </c>
    </row>
    <row r="192" spans="1:15" x14ac:dyDescent="0.2">
      <c r="A192" s="35">
        <v>43374</v>
      </c>
      <c r="C192" s="12" t="s">
        <v>309</v>
      </c>
      <c r="D192" s="12"/>
      <c r="E192" s="15" t="s">
        <v>311</v>
      </c>
      <c r="F192" s="28"/>
      <c r="J192" s="29"/>
      <c r="K192" s="29"/>
      <c r="L192" s="29"/>
      <c r="M192" s="29"/>
      <c r="N192" s="2"/>
      <c r="O192" s="48">
        <v>4</v>
      </c>
    </row>
    <row r="193" spans="1:15" x14ac:dyDescent="0.2">
      <c r="A193" s="35">
        <v>43374</v>
      </c>
      <c r="C193" s="12" t="s">
        <v>313</v>
      </c>
      <c r="D193" s="12"/>
      <c r="E193" s="15" t="s">
        <v>311</v>
      </c>
      <c r="F193" s="28"/>
      <c r="J193" s="29"/>
      <c r="K193" s="29"/>
      <c r="L193" s="29"/>
      <c r="M193" s="29"/>
      <c r="N193" s="2"/>
      <c r="O193" s="48">
        <v>1</v>
      </c>
    </row>
    <row r="194" spans="1:15" x14ac:dyDescent="0.2">
      <c r="A194" s="35">
        <v>43374</v>
      </c>
      <c r="C194" s="12">
        <v>3901020001</v>
      </c>
      <c r="D194" s="12"/>
      <c r="E194" s="15" t="s">
        <v>315</v>
      </c>
      <c r="F194" s="28"/>
      <c r="J194" s="29"/>
      <c r="K194" s="29"/>
      <c r="L194" s="29"/>
      <c r="M194" s="29"/>
      <c r="N194" s="2"/>
      <c r="O194" s="48">
        <v>4</v>
      </c>
    </row>
    <row r="195" spans="1:15" x14ac:dyDescent="0.2">
      <c r="A195" s="35">
        <v>43374</v>
      </c>
      <c r="C195" s="12" t="s">
        <v>317</v>
      </c>
      <c r="D195" s="12"/>
      <c r="E195" s="15" t="s">
        <v>318</v>
      </c>
      <c r="F195" s="28"/>
      <c r="J195" s="29"/>
      <c r="K195" s="29"/>
      <c r="L195" s="29"/>
      <c r="M195" s="29"/>
      <c r="N195" s="2"/>
      <c r="O195" s="48">
        <v>4</v>
      </c>
    </row>
    <row r="196" spans="1:15" x14ac:dyDescent="0.2">
      <c r="A196" s="35">
        <v>43374</v>
      </c>
      <c r="C196" s="12" t="s">
        <v>320</v>
      </c>
      <c r="D196" s="12"/>
      <c r="E196" s="15" t="s">
        <v>321</v>
      </c>
      <c r="F196" s="28"/>
      <c r="J196" s="29"/>
      <c r="K196" s="29"/>
      <c r="L196" s="29"/>
      <c r="M196" s="29"/>
      <c r="N196" s="2"/>
      <c r="O196" s="48">
        <v>1</v>
      </c>
    </row>
    <row r="197" spans="1:15" x14ac:dyDescent="0.2">
      <c r="A197" s="35">
        <v>43374</v>
      </c>
      <c r="C197" s="12">
        <v>2010140008</v>
      </c>
      <c r="D197" s="12"/>
      <c r="E197" s="15" t="s">
        <v>87</v>
      </c>
      <c r="F197" s="28"/>
      <c r="J197" s="29"/>
      <c r="K197" s="29"/>
      <c r="L197" s="29"/>
      <c r="M197" s="29"/>
      <c r="N197" s="2"/>
      <c r="O197" s="48">
        <v>7</v>
      </c>
    </row>
    <row r="198" spans="1:15" x14ac:dyDescent="0.2">
      <c r="A198" s="35">
        <v>43374</v>
      </c>
      <c r="C198" s="12">
        <v>2010040010</v>
      </c>
      <c r="D198" s="12"/>
      <c r="E198" s="15" t="s">
        <v>326</v>
      </c>
      <c r="F198" s="28"/>
      <c r="J198" s="29"/>
      <c r="K198" s="29"/>
      <c r="L198" s="29"/>
      <c r="M198" s="29"/>
      <c r="N198" s="2"/>
      <c r="O198" s="48">
        <v>7</v>
      </c>
    </row>
    <row r="199" spans="1:15" x14ac:dyDescent="0.2">
      <c r="A199" s="35">
        <v>43374</v>
      </c>
      <c r="C199" s="12">
        <v>2015000065</v>
      </c>
      <c r="D199" s="12"/>
      <c r="E199" s="15" t="s">
        <v>329</v>
      </c>
      <c r="F199" s="28"/>
      <c r="J199" s="29"/>
      <c r="K199" s="29"/>
      <c r="L199" s="29"/>
      <c r="M199" s="29"/>
      <c r="N199" s="2"/>
      <c r="O199" s="48">
        <v>8</v>
      </c>
    </row>
    <row r="200" spans="1:15" x14ac:dyDescent="0.2">
      <c r="A200" s="35">
        <v>43374</v>
      </c>
      <c r="C200" s="12">
        <v>2015000064</v>
      </c>
      <c r="D200" s="12"/>
      <c r="E200" s="15" t="s">
        <v>329</v>
      </c>
      <c r="F200" s="28"/>
      <c r="J200" s="29"/>
      <c r="K200" s="29"/>
      <c r="L200" s="29"/>
      <c r="M200" s="29"/>
      <c r="N200" s="2"/>
      <c r="O200" s="48">
        <v>8</v>
      </c>
    </row>
    <row r="201" spans="1:15" x14ac:dyDescent="0.2">
      <c r="A201" s="35">
        <v>43374</v>
      </c>
      <c r="C201" s="12">
        <v>2015000021</v>
      </c>
      <c r="D201" s="12"/>
      <c r="E201" s="15" t="s">
        <v>329</v>
      </c>
      <c r="F201" s="28"/>
      <c r="J201" s="29"/>
      <c r="K201" s="29"/>
      <c r="L201" s="29"/>
      <c r="M201" s="29"/>
      <c r="N201" s="2"/>
      <c r="O201" s="48">
        <v>3</v>
      </c>
    </row>
    <row r="202" spans="1:15" x14ac:dyDescent="0.2">
      <c r="A202" s="35">
        <v>43374</v>
      </c>
      <c r="C202" s="12">
        <v>2015000078</v>
      </c>
      <c r="D202" s="12"/>
      <c r="E202" s="15" t="s">
        <v>329</v>
      </c>
      <c r="F202" s="28"/>
      <c r="J202" s="29"/>
      <c r="K202" s="29"/>
      <c r="L202" s="29"/>
      <c r="M202" s="29"/>
      <c r="N202" s="2"/>
      <c r="O202" s="48">
        <v>3</v>
      </c>
    </row>
    <row r="203" spans="1:15" x14ac:dyDescent="0.2">
      <c r="A203" s="35">
        <v>43374</v>
      </c>
      <c r="C203" s="12" t="s">
        <v>334</v>
      </c>
      <c r="D203" s="12"/>
      <c r="E203" s="15" t="s">
        <v>336</v>
      </c>
      <c r="F203" s="28"/>
      <c r="J203" s="29"/>
      <c r="K203" s="29"/>
      <c r="L203" s="29"/>
      <c r="M203" s="29"/>
      <c r="N203" s="2"/>
      <c r="O203" s="48">
        <v>1</v>
      </c>
    </row>
    <row r="204" spans="1:15" x14ac:dyDescent="0.2">
      <c r="A204" s="35">
        <v>43374</v>
      </c>
      <c r="C204" s="12" t="s">
        <v>338</v>
      </c>
      <c r="D204" s="12"/>
      <c r="E204" s="15" t="s">
        <v>340</v>
      </c>
      <c r="F204" s="28"/>
      <c r="J204" s="29"/>
      <c r="K204" s="29"/>
      <c r="L204" s="29"/>
      <c r="M204" s="29"/>
      <c r="N204" s="2"/>
      <c r="O204" s="48">
        <v>1</v>
      </c>
    </row>
    <row r="205" spans="1:15" x14ac:dyDescent="0.2">
      <c r="A205" s="35">
        <v>43374</v>
      </c>
      <c r="C205" s="12" t="s">
        <v>342</v>
      </c>
      <c r="D205" s="12"/>
      <c r="E205" s="15" t="s">
        <v>343</v>
      </c>
      <c r="F205" s="28"/>
      <c r="J205" s="29"/>
      <c r="K205" s="29"/>
      <c r="L205" s="29"/>
      <c r="M205" s="29"/>
      <c r="N205" s="2"/>
      <c r="O205" s="48">
        <v>1</v>
      </c>
    </row>
    <row r="206" spans="1:15" x14ac:dyDescent="0.2">
      <c r="A206" s="35">
        <v>43374</v>
      </c>
      <c r="C206" s="12" t="s">
        <v>345</v>
      </c>
      <c r="D206" s="12"/>
      <c r="E206" s="15" t="s">
        <v>347</v>
      </c>
      <c r="F206" s="28"/>
      <c r="J206" s="29"/>
      <c r="K206" s="29"/>
      <c r="L206" s="29"/>
      <c r="M206" s="29"/>
      <c r="N206" s="2"/>
      <c r="O206" s="48">
        <v>1</v>
      </c>
    </row>
    <row r="207" spans="1:15" x14ac:dyDescent="0.2">
      <c r="A207" s="35">
        <v>43374</v>
      </c>
      <c r="C207" s="12">
        <v>3801510001</v>
      </c>
      <c r="D207" s="12"/>
      <c r="E207" s="15" t="s">
        <v>349</v>
      </c>
      <c r="F207" s="28"/>
      <c r="J207" s="29"/>
      <c r="K207" s="29"/>
      <c r="L207" s="29"/>
      <c r="M207" s="29"/>
      <c r="N207" s="2"/>
      <c r="O207" s="48">
        <v>2</v>
      </c>
    </row>
    <row r="208" spans="1:15" x14ac:dyDescent="0.2">
      <c r="A208" s="35">
        <v>43374</v>
      </c>
      <c r="C208" s="12">
        <v>1003110076</v>
      </c>
      <c r="D208" s="12"/>
      <c r="E208" s="15" t="s">
        <v>351</v>
      </c>
      <c r="F208" s="28"/>
      <c r="J208" s="29"/>
      <c r="K208" s="29"/>
      <c r="L208" s="29"/>
      <c r="M208" s="29"/>
      <c r="N208" s="2"/>
      <c r="O208" s="48">
        <v>2</v>
      </c>
    </row>
    <row r="209" spans="1:15" x14ac:dyDescent="0.2">
      <c r="A209" s="35">
        <v>43374</v>
      </c>
      <c r="C209" s="12">
        <v>1001240044</v>
      </c>
      <c r="D209" s="12"/>
      <c r="E209" s="15" t="s">
        <v>353</v>
      </c>
      <c r="F209" s="28"/>
      <c r="J209" s="29"/>
      <c r="K209" s="29"/>
      <c r="L209" s="29"/>
      <c r="M209" s="29"/>
      <c r="N209" s="2"/>
      <c r="O209" s="48">
        <v>10</v>
      </c>
    </row>
  </sheetData>
  <sheetProtection formatCells="0" formatColumns="0" formatRows="0" autoFilter="0"/>
  <customSheetViews>
    <customSheetView guid="{E257DC94-F2AB-4F3D-86F8-CB6DD75575B7}" scale="160" fitToPage="1" showAutoFilter="1">
      <pane ySplit="1" topLeftCell="A780" activePane="bottomLeft" state="frozen"/>
      <selection pane="bottomLeft" activeCell="A783" sqref="A783"/>
      <pageMargins left="0.78740157499999996" right="0.78740157499999996" top="0.984251969" bottom="0.984251969" header="0.4921259845" footer="0.4921259845"/>
      <pageSetup paperSize="9" scale="10" orientation="landscape" r:id="rId1"/>
      <headerFooter alignWithMargins="0">
        <oddHeader>&amp;A</oddHeader>
        <oddFooter>Page &amp;P</oddFooter>
      </headerFooter>
      <autoFilter ref="B1:M1"/>
    </customSheetView>
  </customSheetViews>
  <phoneticPr fontId="0" type="noConversion"/>
  <pageMargins left="0.78740157499999996" right="0.78740157499999996" top="0.984251969" bottom="0.984251969" header="0.4921259845" footer="0.4921259845"/>
  <pageSetup paperSize="9" scale="10" orientation="landscape" r:id="rId2"/>
  <headerFooter alignWithMargins="0">
    <oddHeader>&amp;A</oddHeader>
    <oddFooter>Page &amp;P</oddFooter>
  </headerFooter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C22"/>
  <sheetViews>
    <sheetView showGridLines="0" zoomScale="160" zoomScaleNormal="160" workbookViewId="0">
      <pane xSplit="12" ySplit="1" topLeftCell="AB2" activePane="bottomRight" state="frozen"/>
      <selection pane="topRight" activeCell="M1" sqref="M1"/>
      <selection pane="bottomLeft" activeCell="A2" sqref="A2"/>
      <selection pane="bottomRight" activeCell="E9" sqref="E9"/>
    </sheetView>
  </sheetViews>
  <sheetFormatPr baseColWidth="10" defaultRowHeight="12.75" x14ac:dyDescent="0.2"/>
  <cols>
    <col min="1" max="1" width="8.7109375" style="3" customWidth="1"/>
    <col min="2" max="3" width="7.28515625" style="5" customWidth="1"/>
    <col min="4" max="4" width="12.85546875" customWidth="1"/>
    <col min="5" max="5" width="18.140625" customWidth="1"/>
    <col min="6" max="6" width="23.7109375" customWidth="1"/>
    <col min="7" max="7" width="7.140625" style="2" customWidth="1"/>
    <col min="8" max="8" width="6" style="2" customWidth="1"/>
    <col min="9" max="9" width="8.5703125" style="5" customWidth="1"/>
    <col min="10" max="11" width="7.140625" style="5" customWidth="1"/>
    <col min="12" max="12" width="8.7109375" customWidth="1"/>
    <col min="13" max="13" width="14.7109375" style="150" bestFit="1" customWidth="1"/>
    <col min="14" max="14" width="12.85546875" customWidth="1"/>
    <col min="15" max="15" width="8.7109375" customWidth="1"/>
    <col min="16" max="16" width="14.140625" bestFit="1" customWidth="1"/>
    <col min="17" max="19" width="11.42578125" customWidth="1"/>
    <col min="20" max="20" width="11.42578125" bestFit="1" customWidth="1"/>
    <col min="21" max="21" width="8.5703125" customWidth="1"/>
    <col min="22" max="22" width="12.85546875" customWidth="1"/>
    <col min="23" max="23" width="9.42578125" customWidth="1"/>
    <col min="24" max="25" width="10.140625" style="2" customWidth="1"/>
    <col min="26" max="27" width="11.42578125" customWidth="1"/>
    <col min="28" max="28" width="10" customWidth="1"/>
    <col min="29" max="29" width="9.140625" customWidth="1"/>
  </cols>
  <sheetData>
    <row r="1" spans="1:29" ht="36.75" customHeight="1" thickBot="1" x14ac:dyDescent="0.25">
      <c r="A1" s="25" t="s">
        <v>1</v>
      </c>
      <c r="B1" s="23" t="s">
        <v>2</v>
      </c>
      <c r="C1" s="23" t="s">
        <v>385</v>
      </c>
      <c r="D1" s="82" t="s">
        <v>7</v>
      </c>
      <c r="E1" s="82" t="s">
        <v>6</v>
      </c>
      <c r="F1" s="82" t="s">
        <v>8</v>
      </c>
      <c r="G1" s="18" t="s">
        <v>389</v>
      </c>
      <c r="H1" s="49" t="s">
        <v>10</v>
      </c>
      <c r="I1" s="81" t="s">
        <v>32</v>
      </c>
      <c r="J1" s="50" t="s">
        <v>31</v>
      </c>
      <c r="K1" s="81" t="s">
        <v>30</v>
      </c>
      <c r="L1" s="23" t="s">
        <v>11</v>
      </c>
      <c r="M1" s="26" t="s">
        <v>363</v>
      </c>
      <c r="N1" s="26" t="s">
        <v>394</v>
      </c>
      <c r="O1" s="26" t="s">
        <v>364</v>
      </c>
      <c r="P1" s="24" t="s">
        <v>386</v>
      </c>
      <c r="Q1" s="24" t="s">
        <v>395</v>
      </c>
      <c r="R1" s="24" t="s">
        <v>396</v>
      </c>
      <c r="S1" s="24" t="s">
        <v>366</v>
      </c>
      <c r="T1" s="24" t="s">
        <v>358</v>
      </c>
      <c r="U1" s="24" t="s">
        <v>359</v>
      </c>
      <c r="V1" s="24" t="s">
        <v>360</v>
      </c>
      <c r="W1" s="24" t="s">
        <v>361</v>
      </c>
      <c r="X1" s="24" t="s">
        <v>26</v>
      </c>
      <c r="Y1" s="24" t="s">
        <v>454</v>
      </c>
      <c r="Z1" s="37" t="s">
        <v>12</v>
      </c>
      <c r="AA1" s="37" t="s">
        <v>27</v>
      </c>
      <c r="AB1" s="37" t="s">
        <v>418</v>
      </c>
      <c r="AC1" s="96" t="s">
        <v>419</v>
      </c>
    </row>
    <row r="2" spans="1:29" ht="15" customHeight="1" x14ac:dyDescent="0.2">
      <c r="A2" s="3">
        <v>43425</v>
      </c>
      <c r="B2" s="42">
        <v>15553</v>
      </c>
      <c r="C2" s="42"/>
      <c r="D2" s="16">
        <v>2011070339</v>
      </c>
      <c r="E2" s="41" t="str">
        <f>_xlfn.IFNA(VLOOKUP(Tableau2[[#This Row],[SAP Code]],T_Produits[],3,FALSE),"-")</f>
        <v>Ceramic heater band</v>
      </c>
      <c r="F2" s="41" t="str">
        <f>_xlfn.IFNA(VLOOKUP(Tableau2[[#This Row],[SAP Code]],T_Produits[],4,FALSE),"-")</f>
        <v>AC220V_1680W_D470X50</v>
      </c>
      <c r="G2" s="79">
        <f>_xlfn.IFNA(VLOOKUP(Tableau2[[#This Row],[SAP Code]],T_Produits[],5,FALSE),"-")</f>
        <v>2.5</v>
      </c>
      <c r="H2" s="2">
        <v>1</v>
      </c>
      <c r="I2" s="38" t="s">
        <v>11</v>
      </c>
      <c r="J2">
        <f>IF(Tableau2[[#This Row],[Status]]="","",VLOOKUP(Tableau2[[#This Row],[SAP Code]],T_Produits[],IF(Tableau2[[#This Row],[Status]]="Client",11,10),FALSE))</f>
        <v>85</v>
      </c>
      <c r="K2">
        <v>123</v>
      </c>
      <c r="L2" s="38" t="s">
        <v>399</v>
      </c>
      <c r="M2" s="150" t="s">
        <v>402</v>
      </c>
      <c r="N2" s="89" t="s">
        <v>403</v>
      </c>
      <c r="O2" s="34" t="s">
        <v>406</v>
      </c>
      <c r="P2" s="33" t="s">
        <v>409</v>
      </c>
      <c r="Q2" s="34">
        <v>75000</v>
      </c>
      <c r="R2" s="34" t="s">
        <v>412</v>
      </c>
      <c r="S2" s="34" t="s">
        <v>372</v>
      </c>
      <c r="T2" s="83" t="s">
        <v>397</v>
      </c>
      <c r="AB2" s="97">
        <f>Tableau2[[#This Row],[Date]]+5</f>
        <v>43430</v>
      </c>
      <c r="AC2" s="30" t="s">
        <v>421</v>
      </c>
    </row>
    <row r="3" spans="1:29" ht="15" customHeight="1" x14ac:dyDescent="0.2">
      <c r="A3" s="3">
        <v>43425</v>
      </c>
      <c r="B3" s="42">
        <v>15554</v>
      </c>
      <c r="C3" s="42"/>
      <c r="D3" s="16">
        <v>2011070339</v>
      </c>
      <c r="E3" s="43" t="str">
        <f>_xlfn.IFNA(VLOOKUP(Tableau2[[#This Row],[SAP Code]],T_Produits[],3,FALSE),"-")</f>
        <v>Ceramic heater band</v>
      </c>
      <c r="F3" s="43" t="str">
        <f>_xlfn.IFNA(VLOOKUP(Tableau2[[#This Row],[SAP Code]],T_Produits[],4,FALSE),"-")</f>
        <v>AC220V_1680W_D470X50</v>
      </c>
      <c r="G3" s="80">
        <f>_xlfn.IFNA(VLOOKUP(Tableau2[[#This Row],[SAP Code]],T_Produits[],5,FALSE),"-")</f>
        <v>2.5</v>
      </c>
      <c r="H3" s="2">
        <v>5</v>
      </c>
      <c r="I3" s="38" t="s">
        <v>11</v>
      </c>
      <c r="J3" s="40">
        <f>IF(Tableau2[[#This Row],[Status]]="","",VLOOKUP(Tableau2[[#This Row],[SAP Code]],T_Produits[],IF(Tableau2[[#This Row],[Status]]="Client",11,10),FALSE))</f>
        <v>85</v>
      </c>
      <c r="K3" s="40">
        <v>124</v>
      </c>
      <c r="L3" s="38" t="s">
        <v>369</v>
      </c>
      <c r="M3" s="150" t="s">
        <v>401</v>
      </c>
      <c r="N3" s="89" t="s">
        <v>404</v>
      </c>
      <c r="O3" s="34" t="s">
        <v>407</v>
      </c>
      <c r="P3" s="33" t="s">
        <v>410</v>
      </c>
      <c r="Q3" s="34">
        <v>33000</v>
      </c>
      <c r="R3" s="34" t="s">
        <v>413</v>
      </c>
      <c r="S3" s="34" t="s">
        <v>372</v>
      </c>
      <c r="T3" s="83" t="s">
        <v>392</v>
      </c>
      <c r="AB3" s="97">
        <f>Tableau2[[#This Row],[Date]]+5</f>
        <v>43430</v>
      </c>
      <c r="AC3" s="2" t="s">
        <v>421</v>
      </c>
    </row>
    <row r="4" spans="1:29" ht="15" customHeight="1" x14ac:dyDescent="0.2">
      <c r="A4" s="3">
        <v>43425</v>
      </c>
      <c r="B4" s="42">
        <v>15555</v>
      </c>
      <c r="C4" s="42"/>
      <c r="D4" s="16">
        <v>2011070339</v>
      </c>
      <c r="E4" s="43" t="str">
        <f>_xlfn.IFNA(VLOOKUP(Tableau2[[#This Row],[SAP Code]],T_Produits[],3,FALSE),"-")</f>
        <v>Ceramic heater band</v>
      </c>
      <c r="F4" s="43" t="str">
        <f>_xlfn.IFNA(VLOOKUP(Tableau2[[#This Row],[SAP Code]],T_Produits[],4,FALSE),"-")</f>
        <v>AC220V_1680W_D470X50</v>
      </c>
      <c r="G4" s="80">
        <f>_xlfn.IFNA(VLOOKUP(Tableau2[[#This Row],[SAP Code]],T_Produits[],5,FALSE),"-")</f>
        <v>2.5</v>
      </c>
      <c r="H4" s="2">
        <v>1</v>
      </c>
      <c r="I4" s="38" t="s">
        <v>11</v>
      </c>
      <c r="J4" s="40">
        <f>IF(Tableau2[[#This Row],[Status]]="","",VLOOKUP(Tableau2[[#This Row],[SAP Code]],T_Produits[],IF(Tableau2[[#This Row],[Status]]="Client",11,10),FALSE))</f>
        <v>85</v>
      </c>
      <c r="K4" s="40">
        <v>125</v>
      </c>
      <c r="L4" s="38" t="s">
        <v>400</v>
      </c>
      <c r="M4" s="150" t="s">
        <v>415</v>
      </c>
      <c r="N4" s="89" t="s">
        <v>405</v>
      </c>
      <c r="O4" s="34" t="s">
        <v>408</v>
      </c>
      <c r="P4" s="33" t="s">
        <v>411</v>
      </c>
      <c r="Q4" s="34">
        <v>69000</v>
      </c>
      <c r="R4" s="34" t="s">
        <v>414</v>
      </c>
      <c r="S4" s="34" t="s">
        <v>372</v>
      </c>
      <c r="T4" s="83" t="s">
        <v>398</v>
      </c>
      <c r="AB4" s="97">
        <f>Tableau2[[#This Row],[Date]]+5</f>
        <v>43430</v>
      </c>
      <c r="AC4" s="30" t="s">
        <v>421</v>
      </c>
    </row>
    <row r="5" spans="1:29" ht="15" customHeight="1" x14ac:dyDescent="0.2">
      <c r="A5" s="3">
        <v>43425</v>
      </c>
      <c r="B5" s="42">
        <v>15556</v>
      </c>
      <c r="C5" s="42"/>
      <c r="D5" s="2">
        <v>2005100012</v>
      </c>
      <c r="E5" s="90" t="str">
        <f>_xlfn.IFNA(VLOOKUP(Tableau2[[#This Row],[SAP Code]],T_Produits[],3,FALSE),"-")</f>
        <v>thermocouple(needle type)</v>
      </c>
      <c r="F5" s="90" t="str">
        <f>_xlfn.IFNA(VLOOKUP(Tableau2[[#This Row],[SAP Code]],T_Produits[],4,FALSE),"-")</f>
        <v>120mm/7mm-2m D2.5 K</v>
      </c>
      <c r="G5" s="91">
        <f>_xlfn.IFNA(VLOOKUP(Tableau2[[#This Row],[SAP Code]],T_Produits[],5,FALSE),"-")</f>
        <v>5</v>
      </c>
      <c r="H5" s="2">
        <v>1</v>
      </c>
      <c r="I5" s="38" t="s">
        <v>11</v>
      </c>
      <c r="J5" s="40">
        <f>IF(Tableau2[[#This Row],[Status]]="","",VLOOKUP(Tableau2[[#This Row],[SAP Code]],T_Produits[],IF(Tableau2[[#This Row],[Status]]="Client",11,10),FALSE))</f>
        <v>135</v>
      </c>
      <c r="K5">
        <v>126</v>
      </c>
      <c r="L5" s="38" t="s">
        <v>430</v>
      </c>
      <c r="M5" s="150" t="s">
        <v>440</v>
      </c>
      <c r="N5" s="89" t="s">
        <v>448</v>
      </c>
      <c r="O5" s="34" t="s">
        <v>449</v>
      </c>
      <c r="P5" s="33" t="s">
        <v>450</v>
      </c>
      <c r="Q5" s="34">
        <v>13000</v>
      </c>
      <c r="R5" s="34" t="s">
        <v>451</v>
      </c>
      <c r="S5" s="34" t="s">
        <v>372</v>
      </c>
      <c r="T5" s="83" t="s">
        <v>452</v>
      </c>
      <c r="X5" s="30" t="s">
        <v>453</v>
      </c>
      <c r="Y5" s="30">
        <v>500</v>
      </c>
      <c r="AB5" s="97">
        <f>Tableau2[[#This Row],[Date]]+5</f>
        <v>43430</v>
      </c>
      <c r="AC5" s="2" t="s">
        <v>421</v>
      </c>
    </row>
    <row r="6" spans="1:29" x14ac:dyDescent="0.2">
      <c r="B6" s="40"/>
      <c r="C6" s="40"/>
      <c r="D6" s="16"/>
      <c r="E6" s="32"/>
      <c r="F6" s="32"/>
      <c r="G6" s="79"/>
      <c r="I6" s="38"/>
      <c r="J6"/>
      <c r="K6"/>
      <c r="L6" s="5"/>
      <c r="N6" s="5"/>
      <c r="O6" s="5"/>
      <c r="AB6" s="1"/>
    </row>
    <row r="7" spans="1:29" x14ac:dyDescent="0.2">
      <c r="B7" s="40"/>
      <c r="C7" s="40"/>
      <c r="D7" s="16"/>
      <c r="E7" s="32"/>
      <c r="F7" s="32"/>
      <c r="G7" s="79"/>
      <c r="I7" s="38"/>
      <c r="J7"/>
      <c r="K7"/>
      <c r="L7" s="5"/>
      <c r="N7" s="5"/>
      <c r="O7" s="5"/>
      <c r="AB7" s="1"/>
    </row>
    <row r="8" spans="1:29" x14ac:dyDescent="0.2">
      <c r="B8" s="40"/>
      <c r="C8" s="40"/>
      <c r="D8" s="16"/>
      <c r="E8" s="32"/>
      <c r="F8" s="32"/>
      <c r="G8" s="79"/>
      <c r="I8" s="38"/>
      <c r="J8"/>
      <c r="K8"/>
      <c r="L8" s="5"/>
      <c r="N8" s="5"/>
      <c r="O8" s="5"/>
      <c r="AB8" s="1"/>
    </row>
    <row r="9" spans="1:29" x14ac:dyDescent="0.2">
      <c r="B9" s="39"/>
      <c r="C9" s="39"/>
    </row>
    <row r="10" spans="1:29" x14ac:dyDescent="0.2">
      <c r="B10" s="39"/>
      <c r="C10" s="39"/>
    </row>
    <row r="11" spans="1:29" x14ac:dyDescent="0.2">
      <c r="B11" s="39"/>
      <c r="C11" s="39"/>
    </row>
    <row r="12" spans="1:29" x14ac:dyDescent="0.2">
      <c r="B12" s="39"/>
      <c r="C12" s="39"/>
    </row>
    <row r="13" spans="1:29" x14ac:dyDescent="0.2">
      <c r="B13" s="39"/>
      <c r="C13" s="39"/>
    </row>
    <row r="14" spans="1:29" x14ac:dyDescent="0.2">
      <c r="B14" s="39"/>
      <c r="C14" s="39"/>
    </row>
    <row r="15" spans="1:29" x14ac:dyDescent="0.2">
      <c r="B15" s="39"/>
      <c r="C15" s="39"/>
    </row>
    <row r="16" spans="1:29" x14ac:dyDescent="0.2">
      <c r="B16" s="39"/>
      <c r="C16" s="39"/>
    </row>
    <row r="17" spans="2:3" x14ac:dyDescent="0.2">
      <c r="B17" s="39"/>
      <c r="C17" s="39"/>
    </row>
    <row r="18" spans="2:3" x14ac:dyDescent="0.2">
      <c r="B18" s="39"/>
      <c r="C18" s="39"/>
    </row>
    <row r="19" spans="2:3" x14ac:dyDescent="0.2">
      <c r="B19" s="39"/>
      <c r="C19" s="39"/>
    </row>
    <row r="20" spans="2:3" x14ac:dyDescent="0.2">
      <c r="B20" s="39"/>
      <c r="C20" s="39"/>
    </row>
    <row r="21" spans="2:3" x14ac:dyDescent="0.2">
      <c r="B21" s="39"/>
      <c r="C21" s="39"/>
    </row>
    <row r="22" spans="2:3" x14ac:dyDescent="0.2">
      <c r="B22" s="39"/>
      <c r="C22" s="39"/>
    </row>
  </sheetData>
  <sheetProtection formatCells="0" formatColumns="0" formatRows="0" autoFilter="0"/>
  <dataValidations count="1">
    <dataValidation type="list" allowBlank="1" showInputMessage="1" showErrorMessage="1" sqref="I2:I5">
      <formula1>"Agent,Client"</formula1>
    </dataValidation>
  </dataValidations>
  <hyperlinks>
    <hyperlink ref="M4" r:id="rId1"/>
    <hyperlink ref="M3" r:id="rId2"/>
    <hyperlink ref="M2" r:id="rId3"/>
    <hyperlink ref="M5" r:id="rId4"/>
  </hyperlinks>
  <pageMargins left="0.78740157499999996" right="0.78740157499999996" top="0.984251969" bottom="0.984251969" header="0.4921259845" footer="0.4921259845"/>
  <pageSetup paperSize="9" scale="10" orientation="landscape" r:id="rId5"/>
  <headerFooter alignWithMargins="0">
    <oddHeader>&amp;A</oddHeader>
    <oddFooter>Page &amp;P</oddFooter>
  </headerFooter>
  <drawing r:id="rId6"/>
  <tableParts count="1"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H50"/>
  <sheetViews>
    <sheetView workbookViewId="0">
      <selection activeCell="C50" sqref="C50"/>
    </sheetView>
  </sheetViews>
  <sheetFormatPr baseColWidth="10" defaultRowHeight="15" x14ac:dyDescent="0.25"/>
  <cols>
    <col min="1" max="1" width="20.28515625" style="52" customWidth="1"/>
    <col min="2" max="2" width="17.140625" style="52" customWidth="1"/>
    <col min="3" max="3" width="17.42578125" style="52" customWidth="1"/>
    <col min="4" max="4" width="12.28515625" style="52" customWidth="1"/>
    <col min="5" max="5" width="10.42578125" style="52" customWidth="1"/>
    <col min="6" max="6" width="13" style="52" customWidth="1"/>
    <col min="7" max="7" width="5.7109375" style="52" customWidth="1"/>
    <col min="8" max="8" width="27.140625" style="52" customWidth="1"/>
    <col min="9" max="16384" width="11.42578125" style="52"/>
  </cols>
  <sheetData>
    <row r="2" spans="1:6" ht="23.25" x14ac:dyDescent="0.25">
      <c r="D2" s="155" t="s">
        <v>376</v>
      </c>
      <c r="E2" s="156"/>
      <c r="F2" s="157"/>
    </row>
    <row r="3" spans="1:6" ht="15.75" thickBot="1" x14ac:dyDescent="0.3"/>
    <row r="4" spans="1:6" ht="16.5" thickBot="1" x14ac:dyDescent="0.3">
      <c r="C4" s="158" t="s">
        <v>393</v>
      </c>
      <c r="D4" s="159"/>
      <c r="E4" s="124"/>
      <c r="F4" s="125">
        <v>126</v>
      </c>
    </row>
    <row r="5" spans="1:6" ht="7.5" customHeight="1" thickBot="1" x14ac:dyDescent="0.3"/>
    <row r="6" spans="1:6" x14ac:dyDescent="0.25">
      <c r="A6" s="68" t="s">
        <v>367</v>
      </c>
      <c r="B6" s="152" t="s">
        <v>463</v>
      </c>
      <c r="C6" s="69"/>
      <c r="D6" s="70" t="s">
        <v>368</v>
      </c>
      <c r="E6" s="71" t="s">
        <v>430</v>
      </c>
      <c r="F6" s="72"/>
    </row>
    <row r="7" spans="1:6" x14ac:dyDescent="0.25">
      <c r="A7" s="73" t="s">
        <v>370</v>
      </c>
      <c r="B7" s="151" t="s">
        <v>462</v>
      </c>
      <c r="C7" s="53"/>
      <c r="D7" s="54" t="s">
        <v>370</v>
      </c>
      <c r="E7" s="66" t="s">
        <v>450</v>
      </c>
      <c r="F7" s="74"/>
    </row>
    <row r="8" spans="1:6" x14ac:dyDescent="0.25">
      <c r="A8" s="73"/>
      <c r="B8" s="53" t="s">
        <v>371</v>
      </c>
      <c r="C8" s="53"/>
      <c r="D8" s="53"/>
      <c r="E8" s="66">
        <v>13000</v>
      </c>
      <c r="F8" s="74"/>
    </row>
    <row r="9" spans="1:6" x14ac:dyDescent="0.25">
      <c r="A9" s="73"/>
      <c r="B9" s="151" t="s">
        <v>461</v>
      </c>
      <c r="C9" s="53"/>
      <c r="D9" s="53"/>
      <c r="E9" s="66" t="s">
        <v>451</v>
      </c>
      <c r="F9" s="74"/>
    </row>
    <row r="10" spans="1:6" x14ac:dyDescent="0.25">
      <c r="A10" s="98" t="s">
        <v>420</v>
      </c>
      <c r="B10" s="53" t="s">
        <v>372</v>
      </c>
      <c r="C10" s="53"/>
      <c r="D10" s="99" t="s">
        <v>420</v>
      </c>
      <c r="E10" s="66" t="s">
        <v>372</v>
      </c>
      <c r="F10" s="74"/>
    </row>
    <row r="11" spans="1:6" ht="5.25" customHeight="1" x14ac:dyDescent="0.25">
      <c r="A11" s="73"/>
      <c r="B11" s="53"/>
      <c r="C11" s="53"/>
      <c r="D11" s="53"/>
      <c r="E11" s="67"/>
      <c r="F11" s="74"/>
    </row>
    <row r="12" spans="1:6" x14ac:dyDescent="0.25">
      <c r="A12" s="73" t="s">
        <v>367</v>
      </c>
      <c r="B12" s="55" t="s">
        <v>464</v>
      </c>
      <c r="C12" s="53"/>
      <c r="D12" s="54" t="s">
        <v>368</v>
      </c>
      <c r="E12" s="66" t="s">
        <v>449</v>
      </c>
      <c r="F12" s="74"/>
    </row>
    <row r="13" spans="1:6" x14ac:dyDescent="0.25">
      <c r="A13" s="73" t="s">
        <v>373</v>
      </c>
      <c r="B13" s="153" t="s">
        <v>465</v>
      </c>
      <c r="C13" s="53"/>
      <c r="D13" s="54" t="s">
        <v>373</v>
      </c>
      <c r="E13" s="66" t="s">
        <v>448</v>
      </c>
      <c r="F13" s="74"/>
    </row>
    <row r="14" spans="1:6" ht="3.75" customHeight="1" x14ac:dyDescent="0.25">
      <c r="A14" s="73"/>
      <c r="B14" s="53"/>
      <c r="C14" s="53"/>
      <c r="D14" s="53"/>
      <c r="E14" s="66"/>
      <c r="F14" s="74"/>
    </row>
    <row r="15" spans="1:6" x14ac:dyDescent="0.25">
      <c r="A15" s="75" t="s">
        <v>374</v>
      </c>
      <c r="B15" s="154" t="s">
        <v>466</v>
      </c>
      <c r="C15" s="53"/>
      <c r="D15" s="56" t="s">
        <v>374</v>
      </c>
      <c r="E15" s="66" t="s">
        <v>440</v>
      </c>
      <c r="F15" s="74"/>
    </row>
    <row r="16" spans="1:6" ht="15" customHeight="1" x14ac:dyDescent="0.25">
      <c r="A16" s="75"/>
      <c r="B16" s="53"/>
      <c r="C16" s="53"/>
      <c r="D16" s="53"/>
      <c r="E16" s="66"/>
      <c r="F16" s="74"/>
    </row>
    <row r="17" spans="1:8" ht="15.75" thickBot="1" x14ac:dyDescent="0.3">
      <c r="A17" s="93" t="s">
        <v>416</v>
      </c>
      <c r="B17" s="92">
        <v>15556</v>
      </c>
      <c r="C17" s="76"/>
      <c r="D17" s="94" t="s">
        <v>375</v>
      </c>
      <c r="E17" s="95">
        <v>43425</v>
      </c>
      <c r="F17" s="77"/>
    </row>
    <row r="18" spans="1:8" ht="12" customHeight="1" thickBot="1" x14ac:dyDescent="0.3">
      <c r="A18" s="85"/>
      <c r="B18" s="85"/>
      <c r="C18" s="85"/>
      <c r="D18" s="85"/>
      <c r="E18" s="85"/>
      <c r="F18" s="86"/>
    </row>
    <row r="19" spans="1:8" ht="30" customHeight="1" thickBot="1" x14ac:dyDescent="0.3">
      <c r="A19" s="131" t="s">
        <v>377</v>
      </c>
      <c r="B19" s="131" t="s">
        <v>391</v>
      </c>
      <c r="C19" s="148" t="s">
        <v>443</v>
      </c>
      <c r="D19" s="132" t="s">
        <v>378</v>
      </c>
      <c r="E19" s="132" t="s">
        <v>379</v>
      </c>
      <c r="F19" s="133" t="s">
        <v>380</v>
      </c>
      <c r="H19" s="65"/>
    </row>
    <row r="20" spans="1:8" ht="18.75" customHeight="1" x14ac:dyDescent="0.25">
      <c r="A20" s="100" t="s">
        <v>37</v>
      </c>
      <c r="B20" s="101" t="s">
        <v>452</v>
      </c>
      <c r="C20" s="110">
        <v>5</v>
      </c>
      <c r="D20" s="102">
        <v>135</v>
      </c>
      <c r="E20" s="102">
        <v>1</v>
      </c>
      <c r="F20" s="103">
        <f>D20*E20</f>
        <v>135</v>
      </c>
    </row>
    <row r="21" spans="1:8" ht="18.75" customHeight="1" x14ac:dyDescent="0.25">
      <c r="A21" s="87" t="s">
        <v>37</v>
      </c>
      <c r="B21" s="84" t="s">
        <v>452</v>
      </c>
      <c r="C21" s="111">
        <v>5</v>
      </c>
      <c r="D21" s="60">
        <v>135</v>
      </c>
      <c r="E21" s="60">
        <v>1</v>
      </c>
      <c r="F21" s="88">
        <f>D21*E21</f>
        <v>135</v>
      </c>
    </row>
    <row r="22" spans="1:8" ht="18.75" customHeight="1" x14ac:dyDescent="0.25">
      <c r="A22" s="87" t="s">
        <v>37</v>
      </c>
      <c r="B22" s="84" t="s">
        <v>452</v>
      </c>
      <c r="C22" s="111">
        <v>5</v>
      </c>
      <c r="D22" s="60">
        <v>135</v>
      </c>
      <c r="E22" s="60">
        <v>1</v>
      </c>
      <c r="F22" s="88">
        <f>D22*E22</f>
        <v>135</v>
      </c>
    </row>
    <row r="23" spans="1:8" ht="18.75" customHeight="1" x14ac:dyDescent="0.25">
      <c r="A23" s="87"/>
      <c r="B23" s="84"/>
      <c r="C23" s="111"/>
      <c r="D23" s="60"/>
      <c r="E23" s="60"/>
      <c r="F23" s="88"/>
    </row>
    <row r="24" spans="1:8" ht="18.75" customHeight="1" x14ac:dyDescent="0.25">
      <c r="A24" s="87"/>
      <c r="B24" s="84"/>
      <c r="C24" s="111"/>
      <c r="D24" s="60"/>
      <c r="E24" s="60"/>
      <c r="F24" s="88"/>
    </row>
    <row r="25" spans="1:8" ht="18.75" customHeight="1" x14ac:dyDescent="0.25">
      <c r="A25" s="87"/>
      <c r="B25" s="84"/>
      <c r="C25" s="111"/>
      <c r="D25" s="60"/>
      <c r="E25" s="60"/>
      <c r="F25" s="88"/>
    </row>
    <row r="26" spans="1:8" ht="18.75" customHeight="1" x14ac:dyDescent="0.25">
      <c r="A26" s="87"/>
      <c r="B26" s="84"/>
      <c r="C26" s="111"/>
      <c r="D26" s="60"/>
      <c r="E26" s="60"/>
      <c r="F26" s="88"/>
    </row>
    <row r="27" spans="1:8" ht="18.75" customHeight="1" x14ac:dyDescent="0.25">
      <c r="A27" s="87"/>
      <c r="B27" s="84"/>
      <c r="C27" s="111"/>
      <c r="D27" s="60"/>
      <c r="E27" s="60"/>
      <c r="F27" s="88"/>
    </row>
    <row r="28" spans="1:8" ht="18.75" customHeight="1" x14ac:dyDescent="0.25">
      <c r="A28" s="87"/>
      <c r="B28" s="84"/>
      <c r="C28" s="111"/>
      <c r="D28" s="60"/>
      <c r="E28" s="60"/>
      <c r="F28" s="88"/>
    </row>
    <row r="29" spans="1:8" ht="18.75" customHeight="1" x14ac:dyDescent="0.25">
      <c r="A29" s="87"/>
      <c r="B29" s="84"/>
      <c r="C29" s="111"/>
      <c r="D29" s="60"/>
      <c r="E29" s="60"/>
      <c r="F29" s="88"/>
    </row>
    <row r="30" spans="1:8" ht="18.75" customHeight="1" x14ac:dyDescent="0.25">
      <c r="A30" s="87"/>
      <c r="B30" s="84"/>
      <c r="C30" s="111"/>
      <c r="D30" s="60"/>
      <c r="E30" s="60"/>
      <c r="F30" s="88"/>
    </row>
    <row r="31" spans="1:8" ht="18.75" customHeight="1" x14ac:dyDescent="0.25">
      <c r="A31" s="87"/>
      <c r="B31" s="84"/>
      <c r="C31" s="111"/>
      <c r="D31" s="60"/>
      <c r="E31" s="60"/>
      <c r="F31" s="88"/>
    </row>
    <row r="32" spans="1:8" ht="18.75" customHeight="1" x14ac:dyDescent="0.25">
      <c r="A32" s="87"/>
      <c r="B32" s="84"/>
      <c r="C32" s="111"/>
      <c r="D32" s="60"/>
      <c r="E32" s="60"/>
      <c r="F32" s="88"/>
    </row>
    <row r="33" spans="1:8" ht="18.75" customHeight="1" x14ac:dyDescent="0.25">
      <c r="A33" s="87"/>
      <c r="B33" s="84"/>
      <c r="C33" s="111"/>
      <c r="D33" s="60"/>
      <c r="E33" s="60"/>
      <c r="F33" s="88"/>
    </row>
    <row r="34" spans="1:8" ht="18.75" customHeight="1" x14ac:dyDescent="0.25">
      <c r="A34" s="87"/>
      <c r="B34" s="84"/>
      <c r="C34" s="111"/>
      <c r="D34" s="60"/>
      <c r="E34" s="60"/>
      <c r="F34" s="88"/>
    </row>
    <row r="35" spans="1:8" ht="18.75" customHeight="1" thickBot="1" x14ac:dyDescent="0.3">
      <c r="A35" s="87"/>
      <c r="B35" s="84"/>
      <c r="C35" s="111"/>
      <c r="D35" s="60"/>
      <c r="E35" s="60"/>
      <c r="F35" s="88"/>
      <c r="H35" s="65"/>
    </row>
    <row r="36" spans="1:8" ht="18.75" customHeight="1" thickBot="1" x14ac:dyDescent="0.3">
      <c r="A36" s="160" t="s">
        <v>455</v>
      </c>
      <c r="B36" s="161"/>
      <c r="C36" s="149">
        <f>SUM(C20:C35)</f>
        <v>15</v>
      </c>
      <c r="D36" s="162" t="s">
        <v>447</v>
      </c>
      <c r="E36" s="163"/>
      <c r="F36" s="144">
        <f>SUM(F20:F35)</f>
        <v>405</v>
      </c>
      <c r="H36" s="65"/>
    </row>
    <row r="37" spans="1:8" ht="15.75" thickBot="1" x14ac:dyDescent="0.3">
      <c r="C37" s="141" t="s">
        <v>441</v>
      </c>
      <c r="D37" s="140" t="s">
        <v>453</v>
      </c>
      <c r="E37" s="104">
        <v>1</v>
      </c>
      <c r="F37" s="139">
        <v>500</v>
      </c>
    </row>
    <row r="38" spans="1:8" ht="16.5" thickBot="1" x14ac:dyDescent="0.3">
      <c r="D38" s="164" t="s">
        <v>446</v>
      </c>
      <c r="E38" s="165"/>
      <c r="F38" s="147">
        <f>F36+F37</f>
        <v>905</v>
      </c>
    </row>
    <row r="39" spans="1:8" x14ac:dyDescent="0.25">
      <c r="E39" s="105"/>
      <c r="F39" s="106"/>
    </row>
    <row r="40" spans="1:8" ht="15.75" x14ac:dyDescent="0.25">
      <c r="A40" s="61" t="s">
        <v>381</v>
      </c>
      <c r="B40" s="61"/>
    </row>
    <row r="41" spans="1:8" ht="15.75" x14ac:dyDescent="0.25">
      <c r="A41" s="62" t="s">
        <v>390</v>
      </c>
      <c r="B41" s="62"/>
    </row>
    <row r="42" spans="1:8" ht="11.25" customHeight="1" x14ac:dyDescent="0.25">
      <c r="A42" s="62"/>
      <c r="B42" s="62"/>
    </row>
    <row r="43" spans="1:8" ht="15.75" x14ac:dyDescent="0.25">
      <c r="A43" s="62" t="s">
        <v>382</v>
      </c>
      <c r="B43" s="62"/>
    </row>
    <row r="44" spans="1:8" ht="15.75" x14ac:dyDescent="0.25">
      <c r="A44" s="62" t="s">
        <v>383</v>
      </c>
      <c r="B44" s="62"/>
    </row>
    <row r="46" spans="1:8" ht="15.75" x14ac:dyDescent="0.25">
      <c r="A46" s="57"/>
      <c r="B46" s="57"/>
    </row>
    <row r="47" spans="1:8" ht="4.5" customHeight="1" x14ac:dyDescent="0.25"/>
    <row r="48" spans="1:8" x14ac:dyDescent="0.25">
      <c r="A48" s="58"/>
      <c r="B48" s="58"/>
    </row>
    <row r="49" spans="1:2" ht="5.25" customHeight="1" x14ac:dyDescent="0.25"/>
    <row r="50" spans="1:2" x14ac:dyDescent="0.25">
      <c r="A50" s="59"/>
      <c r="B50" s="59"/>
    </row>
  </sheetData>
  <mergeCells count="5">
    <mergeCell ref="D2:F2"/>
    <mergeCell ref="C4:D4"/>
    <mergeCell ref="A36:B36"/>
    <mergeCell ref="D36:E36"/>
    <mergeCell ref="D38:E38"/>
  </mergeCells>
  <hyperlinks>
    <hyperlink ref="B15" r:id="rId1"/>
  </hyperlinks>
  <pageMargins left="0.62" right="0.57999999999999996" top="0.56000000000000005" bottom="0.42" header="0.31496062992125984" footer="0.31496062992125984"/>
  <pageSetup paperSize="9" orientation="portrait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3" tint="0.59999389629810485"/>
  </sheetPr>
  <dimension ref="A1"/>
  <sheetViews>
    <sheetView workbookViewId="0">
      <selection activeCell="K49" sqref="K4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T22"/>
  <sheetViews>
    <sheetView showGridLines="0" zoomScale="175" zoomScaleNormal="175" workbookViewId="0">
      <pane ySplit="1" topLeftCell="A2" activePane="bottomLeft" state="frozen"/>
      <selection pane="bottomLeft" activeCell="A5" sqref="A5"/>
    </sheetView>
  </sheetViews>
  <sheetFormatPr baseColWidth="10" defaultRowHeight="12.75" x14ac:dyDescent="0.2"/>
  <cols>
    <col min="1" max="1" width="8.7109375" style="3" customWidth="1"/>
    <col min="2" max="2" width="7.28515625" style="5" customWidth="1"/>
    <col min="3" max="3" width="12.85546875" customWidth="1"/>
    <col min="4" max="4" width="15" bestFit="1" customWidth="1"/>
    <col min="5" max="5" width="23.7109375" customWidth="1"/>
    <col min="6" max="6" width="9.7109375" style="2" customWidth="1"/>
    <col min="7" max="7" width="23.7109375" customWidth="1"/>
    <col min="8" max="8" width="6" style="5" customWidth="1"/>
    <col min="9" max="9" width="8.5703125" style="5" customWidth="1"/>
    <col min="10" max="10" width="7.140625" style="5" customWidth="1"/>
    <col min="11" max="11" width="8.7109375" customWidth="1"/>
    <col min="12" max="12" width="14.7109375" bestFit="1" customWidth="1"/>
    <col min="13" max="13" width="11.5703125" customWidth="1"/>
    <col min="14" max="14" width="8.7109375" customWidth="1"/>
    <col min="15" max="15" width="13.28515625" bestFit="1" customWidth="1"/>
    <col min="16" max="19" width="8.7109375" customWidth="1"/>
    <col min="20" max="20" width="11.42578125" customWidth="1"/>
  </cols>
  <sheetData>
    <row r="1" spans="1:20" ht="36.75" customHeight="1" thickBot="1" x14ac:dyDescent="0.25">
      <c r="A1" s="25" t="s">
        <v>1</v>
      </c>
      <c r="B1" s="23" t="s">
        <v>431</v>
      </c>
      <c r="C1" s="23" t="s">
        <v>7</v>
      </c>
      <c r="D1" s="23" t="s">
        <v>6</v>
      </c>
      <c r="E1" s="82" t="s">
        <v>8</v>
      </c>
      <c r="F1" s="23" t="s">
        <v>387</v>
      </c>
      <c r="G1" s="23" t="s">
        <v>358</v>
      </c>
      <c r="H1" s="49" t="s">
        <v>365</v>
      </c>
      <c r="I1" s="31" t="s">
        <v>32</v>
      </c>
      <c r="J1" s="50" t="s">
        <v>31</v>
      </c>
      <c r="K1" s="23" t="s">
        <v>11</v>
      </c>
      <c r="L1" s="26" t="s">
        <v>363</v>
      </c>
      <c r="M1" s="26" t="s">
        <v>394</v>
      </c>
      <c r="N1" s="26" t="s">
        <v>364</v>
      </c>
      <c r="O1" s="26" t="s">
        <v>21</v>
      </c>
      <c r="P1" s="26" t="s">
        <v>395</v>
      </c>
      <c r="Q1" s="26" t="s">
        <v>396</v>
      </c>
      <c r="R1" s="26" t="s">
        <v>366</v>
      </c>
      <c r="S1" s="26" t="s">
        <v>26</v>
      </c>
      <c r="T1" s="24" t="s">
        <v>384</v>
      </c>
    </row>
    <row r="2" spans="1:20" ht="15" customHeight="1" x14ac:dyDescent="0.2">
      <c r="A2" s="115">
        <v>43409</v>
      </c>
      <c r="B2" s="116">
        <v>15554</v>
      </c>
      <c r="C2" s="117">
        <v>2011070339</v>
      </c>
      <c r="D2" s="41" t="str">
        <f>_xlfn.IFNA(VLOOKUP(Tableau3[[#This Row],[SAP Code]],T_Produits[],3,FALSE),"-")</f>
        <v>Ceramic heater band</v>
      </c>
      <c r="E2" s="108" t="str">
        <f>_xlfn.IFNA(VLOOKUP(Tableau3[[#This Row],[SAP Code]],T_Produits[],4,FALSE),"-")</f>
        <v>AC220V_1680W_D470X50</v>
      </c>
      <c r="F2" s="79">
        <f>_xlfn.IFNA(VLOOKUP(Tableau3[[#This Row],[SAP Code]],T_Produits[],5,FALSE),"-")</f>
        <v>2.5</v>
      </c>
      <c r="G2" s="108" t="s">
        <v>392</v>
      </c>
      <c r="H2" s="113">
        <v>2</v>
      </c>
      <c r="I2" s="112" t="s">
        <v>11</v>
      </c>
      <c r="J2" s="113">
        <f>IF(Tableau3[[#This Row],[Status]]="","",VLOOKUP(Tableau3[[#This Row],[SAP Code]],T_Produits[],IF(Tableau3[[#This Row],[Status]]="Client",11,10),FALSE))</f>
        <v>85</v>
      </c>
      <c r="K2" s="112" t="s">
        <v>369</v>
      </c>
      <c r="L2" s="150" t="s">
        <v>401</v>
      </c>
      <c r="M2" s="119" t="s">
        <v>436</v>
      </c>
      <c r="N2" s="112" t="s">
        <v>407</v>
      </c>
      <c r="O2" s="112" t="s">
        <v>432</v>
      </c>
      <c r="P2" s="112">
        <v>69000</v>
      </c>
      <c r="Q2" s="112" t="s">
        <v>414</v>
      </c>
      <c r="R2" s="112" t="s">
        <v>372</v>
      </c>
      <c r="S2" s="112" t="s">
        <v>442</v>
      </c>
      <c r="T2" s="113">
        <v>150</v>
      </c>
    </row>
    <row r="3" spans="1:20" ht="15" customHeight="1" x14ac:dyDescent="0.2">
      <c r="A3" s="115">
        <v>43409</v>
      </c>
      <c r="B3" s="116">
        <v>15555</v>
      </c>
      <c r="C3" s="117">
        <v>2011070339</v>
      </c>
      <c r="D3" s="114" t="str">
        <f>_xlfn.IFNA(VLOOKUP(Tableau3[[#This Row],[SAP Code]],T_Produits[],3,FALSE),"-")</f>
        <v>Ceramic heater band</v>
      </c>
      <c r="E3" s="109" t="str">
        <f>_xlfn.IFNA(VLOOKUP(Tableau3[[#This Row],[SAP Code]],T_Produits[],4,FALSE),"-")</f>
        <v>AC220V_1680W_D470X50</v>
      </c>
      <c r="F3" s="91">
        <f>_xlfn.IFNA(VLOOKUP(Tableau3[[#This Row],[SAP Code]],T_Produits[],5,FALSE),"-")</f>
        <v>2.5</v>
      </c>
      <c r="G3" s="109" t="s">
        <v>426</v>
      </c>
      <c r="H3" s="113">
        <v>1</v>
      </c>
      <c r="I3" s="112" t="s">
        <v>35</v>
      </c>
      <c r="J3" s="118">
        <f>IF(Tableau3[[#This Row],[Status]]="","",VLOOKUP(Tableau3[[#This Row],[SAP Code]],T_Produits[],IF(Tableau3[[#This Row],[Status]]="Client",11,10),FALSE))</f>
        <v>65</v>
      </c>
      <c r="K3" s="112" t="s">
        <v>400</v>
      </c>
      <c r="L3" s="150" t="s">
        <v>439</v>
      </c>
      <c r="M3" s="119" t="s">
        <v>437</v>
      </c>
      <c r="N3" s="112" t="s">
        <v>406</v>
      </c>
      <c r="O3" s="112" t="s">
        <v>433</v>
      </c>
      <c r="P3" s="112">
        <v>75000</v>
      </c>
      <c r="Q3" s="112" t="s">
        <v>412</v>
      </c>
      <c r="R3" s="112" t="s">
        <v>372</v>
      </c>
      <c r="S3" s="112" t="s">
        <v>442</v>
      </c>
      <c r="T3" s="113">
        <v>160</v>
      </c>
    </row>
    <row r="4" spans="1:20" ht="15" customHeight="1" x14ac:dyDescent="0.2">
      <c r="A4" s="115">
        <v>43410</v>
      </c>
      <c r="B4" s="116">
        <v>15557</v>
      </c>
      <c r="C4" s="117">
        <v>2011070339</v>
      </c>
      <c r="D4" s="114" t="str">
        <f>_xlfn.IFNA(VLOOKUP(Tableau3[[#This Row],[SAP Code]],T_Produits[],3,FALSE),"-")</f>
        <v>Ceramic heater band</v>
      </c>
      <c r="E4" s="109" t="str">
        <f>_xlfn.IFNA(VLOOKUP(Tableau3[[#This Row],[SAP Code]],T_Produits[],4,FALSE),"-")</f>
        <v>AC220V_1680W_D470X50</v>
      </c>
      <c r="F4" s="91">
        <f>_xlfn.IFNA(VLOOKUP(Tableau3[[#This Row],[SAP Code]],T_Produits[],5,FALSE),"-")</f>
        <v>2.5</v>
      </c>
      <c r="G4" s="109" t="s">
        <v>397</v>
      </c>
      <c r="H4" s="113">
        <v>1</v>
      </c>
      <c r="I4" s="112" t="s">
        <v>11</v>
      </c>
      <c r="J4" s="118">
        <f>IF(Tableau3[[#This Row],[Status]]="","",VLOOKUP(Tableau3[[#This Row],[SAP Code]],T_Produits[],IF(Tableau3[[#This Row],[Status]]="Client",11,10),FALSE))</f>
        <v>85</v>
      </c>
      <c r="K4" s="112" t="s">
        <v>430</v>
      </c>
      <c r="L4" s="150" t="s">
        <v>440</v>
      </c>
      <c r="M4" s="119" t="s">
        <v>438</v>
      </c>
      <c r="N4" s="112" t="s">
        <v>435</v>
      </c>
      <c r="O4" s="112" t="s">
        <v>434</v>
      </c>
      <c r="P4" s="112">
        <v>33000</v>
      </c>
      <c r="Q4" s="112" t="s">
        <v>413</v>
      </c>
      <c r="R4" s="112" t="s">
        <v>372</v>
      </c>
      <c r="S4" s="112" t="s">
        <v>442</v>
      </c>
      <c r="T4" s="113">
        <v>170</v>
      </c>
    </row>
    <row r="5" spans="1:20" ht="15" customHeight="1" x14ac:dyDescent="0.2">
      <c r="A5" s="115">
        <v>43411</v>
      </c>
      <c r="B5" s="116">
        <v>15558</v>
      </c>
      <c r="C5" s="117">
        <v>2011070339</v>
      </c>
      <c r="D5" s="114" t="str">
        <f>_xlfn.IFNA(VLOOKUP(Tableau3[[#This Row],[SAP Code]],T_Produits[],3,FALSE),"-")</f>
        <v>Ceramic heater band</v>
      </c>
      <c r="E5" s="109" t="str">
        <f>_xlfn.IFNA(VLOOKUP(Tableau3[[#This Row],[SAP Code]],T_Produits[],4,FALSE),"-")</f>
        <v>AC220V_1680W_D470X50</v>
      </c>
      <c r="F5" s="91">
        <f>_xlfn.IFNA(VLOOKUP(Tableau3[[#This Row],[SAP Code]],T_Produits[],5,FALSE),"-")</f>
        <v>2.5</v>
      </c>
      <c r="G5" s="109" t="s">
        <v>427</v>
      </c>
      <c r="H5" s="113">
        <v>5</v>
      </c>
      <c r="I5" s="112" t="s">
        <v>11</v>
      </c>
      <c r="J5" s="118">
        <f>IF(Tableau3[[#This Row],[Status]]="","",VLOOKUP(Tableau3[[#This Row],[SAP Code]],T_Produits[],IF(Tableau3[[#This Row],[Status]]="Client",11,10),FALSE))</f>
        <v>85</v>
      </c>
      <c r="K5" s="112" t="s">
        <v>456</v>
      </c>
      <c r="L5" s="150" t="s">
        <v>457</v>
      </c>
      <c r="M5" s="119" t="s">
        <v>458</v>
      </c>
      <c r="N5" s="112" t="s">
        <v>459</v>
      </c>
      <c r="O5" s="112" t="s">
        <v>460</v>
      </c>
      <c r="P5" s="112">
        <v>33000</v>
      </c>
      <c r="Q5" s="112" t="s">
        <v>413</v>
      </c>
      <c r="R5" s="112" t="s">
        <v>372</v>
      </c>
      <c r="S5" s="112" t="s">
        <v>453</v>
      </c>
      <c r="T5" s="113">
        <v>250</v>
      </c>
    </row>
    <row r="6" spans="1:20" x14ac:dyDescent="0.2">
      <c r="B6" s="40"/>
      <c r="C6" s="16"/>
      <c r="D6" s="32"/>
      <c r="E6" s="32"/>
      <c r="F6" s="79"/>
      <c r="G6" s="32"/>
      <c r="H6"/>
      <c r="I6" s="38"/>
      <c r="J6"/>
      <c r="K6" s="5"/>
      <c r="L6" s="5"/>
      <c r="M6" s="5"/>
      <c r="N6" s="5"/>
      <c r="O6" s="5"/>
      <c r="P6" s="5"/>
      <c r="Q6" s="5"/>
      <c r="R6" s="5"/>
      <c r="S6" s="5"/>
    </row>
    <row r="7" spans="1:20" x14ac:dyDescent="0.2">
      <c r="B7" s="40"/>
      <c r="C7" s="16"/>
      <c r="D7" s="32"/>
      <c r="E7" s="32"/>
      <c r="F7" s="79"/>
      <c r="G7" s="32"/>
      <c r="H7"/>
      <c r="I7" s="38"/>
      <c r="J7"/>
      <c r="K7" s="5"/>
      <c r="L7" s="5"/>
      <c r="M7" s="5"/>
      <c r="N7" s="5"/>
      <c r="O7" s="5"/>
      <c r="P7" s="5"/>
      <c r="Q7" s="5"/>
      <c r="R7" s="5"/>
      <c r="S7" s="5"/>
    </row>
    <row r="8" spans="1:20" x14ac:dyDescent="0.2">
      <c r="B8" s="40"/>
      <c r="C8" s="16"/>
      <c r="D8" s="32"/>
      <c r="E8" s="32"/>
      <c r="F8" s="79"/>
      <c r="G8" s="32"/>
      <c r="H8"/>
      <c r="I8" s="38"/>
      <c r="J8"/>
      <c r="K8" s="5"/>
      <c r="L8" s="5"/>
      <c r="M8" s="5"/>
      <c r="N8" s="5"/>
      <c r="O8" s="5"/>
      <c r="P8" s="5"/>
      <c r="Q8" s="5"/>
      <c r="R8" s="5"/>
      <c r="S8" s="5"/>
    </row>
    <row r="9" spans="1:20" x14ac:dyDescent="0.2">
      <c r="B9" s="39"/>
    </row>
    <row r="10" spans="1:20" x14ac:dyDescent="0.2">
      <c r="B10" s="39"/>
    </row>
    <row r="11" spans="1:20" x14ac:dyDescent="0.2">
      <c r="B11" s="39"/>
    </row>
    <row r="12" spans="1:20" x14ac:dyDescent="0.2">
      <c r="B12" s="39"/>
    </row>
    <row r="13" spans="1:20" x14ac:dyDescent="0.2">
      <c r="B13" s="39"/>
    </row>
    <row r="14" spans="1:20" x14ac:dyDescent="0.2">
      <c r="B14" s="39"/>
    </row>
    <row r="15" spans="1:20" x14ac:dyDescent="0.2">
      <c r="B15" s="39"/>
    </row>
    <row r="16" spans="1:20" x14ac:dyDescent="0.2">
      <c r="B16" s="39"/>
    </row>
    <row r="17" spans="2:2" x14ac:dyDescent="0.2">
      <c r="B17" s="39"/>
    </row>
    <row r="18" spans="2:2" x14ac:dyDescent="0.2">
      <c r="B18" s="39"/>
    </row>
    <row r="19" spans="2:2" x14ac:dyDescent="0.2">
      <c r="B19" s="39"/>
    </row>
    <row r="20" spans="2:2" x14ac:dyDescent="0.2">
      <c r="B20" s="39"/>
    </row>
    <row r="21" spans="2:2" x14ac:dyDescent="0.2">
      <c r="B21" s="39"/>
    </row>
    <row r="22" spans="2:2" x14ac:dyDescent="0.2">
      <c r="B22" s="39"/>
    </row>
  </sheetData>
  <sheetProtection formatCells="0" formatColumns="0" formatRows="0" autoFilter="0"/>
  <dataValidations count="1">
    <dataValidation type="list" allowBlank="1" showInputMessage="1" showErrorMessage="1" sqref="I2:I5">
      <formula1>"Agent,Client"</formula1>
    </dataValidation>
  </dataValidations>
  <hyperlinks>
    <hyperlink ref="L2" r:id="rId1"/>
    <hyperlink ref="L3" r:id="rId2"/>
    <hyperlink ref="L4" r:id="rId3"/>
    <hyperlink ref="L5" r:id="rId4"/>
  </hyperlinks>
  <pageMargins left="0.78740157499999996" right="0.78740157499999996" top="0.984251969" bottom="0.984251969" header="0.4921259845" footer="0.4921259845"/>
  <pageSetup paperSize="9" scale="10" orientation="landscape" r:id="rId5"/>
  <headerFooter alignWithMargins="0">
    <oddHeader>&amp;A</oddHeader>
    <oddFooter>Page &amp;P</oddFooter>
  </headerFooter>
  <drawing r:id="rId6"/>
  <tableParts count="1">
    <tablePart r:id="rId7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M50"/>
  <sheetViews>
    <sheetView tabSelected="1" workbookViewId="0">
      <selection activeCell="J9" sqref="J8:J9"/>
    </sheetView>
  </sheetViews>
  <sheetFormatPr baseColWidth="10" defaultRowHeight="15" x14ac:dyDescent="0.25"/>
  <cols>
    <col min="1" max="1" width="20.28515625" style="52" customWidth="1"/>
    <col min="2" max="2" width="17.140625" style="52" customWidth="1"/>
    <col min="3" max="3" width="17.42578125" style="52" customWidth="1"/>
    <col min="4" max="4" width="12.28515625" style="52" customWidth="1"/>
    <col min="5" max="5" width="10.42578125" style="52" customWidth="1"/>
    <col min="6" max="6" width="13" style="52" customWidth="1"/>
    <col min="7" max="7" width="5.7109375" style="52" customWidth="1"/>
    <col min="8" max="8" width="27.140625" style="52" customWidth="1"/>
    <col min="9" max="16384" width="11.42578125" style="52"/>
  </cols>
  <sheetData>
    <row r="2" spans="1:6" ht="23.25" x14ac:dyDescent="0.25">
      <c r="D2" s="155" t="s">
        <v>376</v>
      </c>
      <c r="E2" s="156"/>
      <c r="F2" s="157"/>
    </row>
    <row r="3" spans="1:6" ht="15.75" thickBot="1" x14ac:dyDescent="0.3"/>
    <row r="4" spans="1:6" ht="16.5" thickBot="1" x14ac:dyDescent="0.3">
      <c r="C4" s="166" t="s">
        <v>429</v>
      </c>
      <c r="D4" s="167"/>
      <c r="E4" s="126"/>
      <c r="F4" s="127">
        <v>15558</v>
      </c>
    </row>
    <row r="5" spans="1:6" ht="7.5" customHeight="1" thickBot="1" x14ac:dyDescent="0.3"/>
    <row r="6" spans="1:6" x14ac:dyDescent="0.25">
      <c r="A6" s="68" t="s">
        <v>367</v>
      </c>
      <c r="B6" s="152" t="s">
        <v>463</v>
      </c>
      <c r="C6" s="69"/>
      <c r="D6" s="70" t="s">
        <v>368</v>
      </c>
      <c r="E6" s="71" t="s">
        <v>456</v>
      </c>
      <c r="F6" s="72"/>
    </row>
    <row r="7" spans="1:6" x14ac:dyDescent="0.25">
      <c r="A7" s="73" t="s">
        <v>370</v>
      </c>
      <c r="B7" s="151" t="s">
        <v>462</v>
      </c>
      <c r="C7" s="53"/>
      <c r="D7" s="54" t="s">
        <v>370</v>
      </c>
      <c r="E7" s="107" t="s">
        <v>460</v>
      </c>
      <c r="F7" s="74"/>
    </row>
    <row r="8" spans="1:6" x14ac:dyDescent="0.25">
      <c r="A8" s="73"/>
      <c r="B8" s="53" t="s">
        <v>371</v>
      </c>
      <c r="C8" s="53"/>
      <c r="D8" s="53"/>
      <c r="E8" s="66"/>
      <c r="F8" s="74"/>
    </row>
    <row r="9" spans="1:6" x14ac:dyDescent="0.25">
      <c r="A9" s="73"/>
      <c r="B9" s="151" t="s">
        <v>461</v>
      </c>
      <c r="C9" s="53"/>
      <c r="D9" s="53"/>
      <c r="E9" s="121">
        <v>33000</v>
      </c>
      <c r="F9" s="74"/>
    </row>
    <row r="10" spans="1:6" x14ac:dyDescent="0.25">
      <c r="A10" s="98" t="s">
        <v>420</v>
      </c>
      <c r="B10" s="53" t="s">
        <v>372</v>
      </c>
      <c r="C10" s="53"/>
      <c r="D10" s="99" t="s">
        <v>420</v>
      </c>
      <c r="E10" s="121" t="s">
        <v>372</v>
      </c>
      <c r="F10" s="74"/>
    </row>
    <row r="11" spans="1:6" ht="9" customHeight="1" x14ac:dyDescent="0.25">
      <c r="A11" s="73"/>
      <c r="B11" s="53"/>
      <c r="C11" s="53"/>
      <c r="D11" s="53"/>
      <c r="E11" s="122"/>
      <c r="F11" s="74"/>
    </row>
    <row r="12" spans="1:6" x14ac:dyDescent="0.25">
      <c r="A12" s="73" t="s">
        <v>367</v>
      </c>
      <c r="B12" s="55" t="s">
        <v>464</v>
      </c>
      <c r="C12" s="53"/>
      <c r="D12" s="54" t="s">
        <v>368</v>
      </c>
      <c r="E12" s="121" t="s">
        <v>459</v>
      </c>
      <c r="F12" s="74"/>
    </row>
    <row r="13" spans="1:6" x14ac:dyDescent="0.25">
      <c r="A13" s="73" t="s">
        <v>373</v>
      </c>
      <c r="B13" s="153" t="s">
        <v>465</v>
      </c>
      <c r="C13" s="53"/>
      <c r="D13" s="54" t="s">
        <v>373</v>
      </c>
      <c r="E13" s="121" t="s">
        <v>458</v>
      </c>
      <c r="F13" s="74"/>
    </row>
    <row r="14" spans="1:6" ht="6.75" customHeight="1" x14ac:dyDescent="0.25">
      <c r="A14" s="73"/>
      <c r="B14" s="53"/>
      <c r="C14" s="53"/>
      <c r="D14" s="53"/>
      <c r="E14" s="121"/>
      <c r="F14" s="74"/>
    </row>
    <row r="15" spans="1:6" x14ac:dyDescent="0.25">
      <c r="A15" s="75" t="s">
        <v>374</v>
      </c>
      <c r="B15" s="154" t="s">
        <v>466</v>
      </c>
      <c r="C15" s="53"/>
      <c r="D15" s="56" t="s">
        <v>374</v>
      </c>
      <c r="E15" s="121" t="s">
        <v>457</v>
      </c>
      <c r="F15" s="74"/>
    </row>
    <row r="16" spans="1:6" ht="5.25" customHeight="1" x14ac:dyDescent="0.25">
      <c r="A16" s="75"/>
      <c r="B16" s="53"/>
      <c r="C16" s="53"/>
      <c r="D16" s="53"/>
      <c r="E16" s="121"/>
      <c r="F16" s="74"/>
    </row>
    <row r="17" spans="1:13" ht="15.75" thickBot="1" x14ac:dyDescent="0.3">
      <c r="A17" s="93" t="s">
        <v>428</v>
      </c>
      <c r="B17" s="92">
        <v>15558</v>
      </c>
      <c r="C17" s="76"/>
      <c r="D17" s="94" t="s">
        <v>375</v>
      </c>
      <c r="E17" s="123">
        <v>43411</v>
      </c>
      <c r="F17" s="77"/>
    </row>
    <row r="18" spans="1:13" ht="12" customHeight="1" thickBot="1" x14ac:dyDescent="0.3">
      <c r="A18" s="85"/>
      <c r="B18" s="85"/>
      <c r="C18" s="85"/>
      <c r="D18" s="85"/>
      <c r="E18" s="85"/>
      <c r="F18" s="86"/>
    </row>
    <row r="19" spans="1:13" ht="30" customHeight="1" thickBot="1" x14ac:dyDescent="0.3">
      <c r="A19" s="128" t="s">
        <v>377</v>
      </c>
      <c r="B19" s="128" t="s">
        <v>391</v>
      </c>
      <c r="C19" s="134" t="s">
        <v>443</v>
      </c>
      <c r="D19" s="129" t="s">
        <v>378</v>
      </c>
      <c r="E19" s="129" t="s">
        <v>379</v>
      </c>
      <c r="F19" s="130" t="s">
        <v>380</v>
      </c>
      <c r="H19" s="65"/>
    </row>
    <row r="20" spans="1:13" ht="18.75" customHeight="1" x14ac:dyDescent="0.25">
      <c r="A20" s="100" t="s">
        <v>300</v>
      </c>
      <c r="B20" s="101" t="s">
        <v>427</v>
      </c>
      <c r="C20" s="110">
        <v>2.5</v>
      </c>
      <c r="D20" s="102">
        <v>85</v>
      </c>
      <c r="E20" s="102">
        <v>5</v>
      </c>
      <c r="F20" s="103">
        <f>D20*E20</f>
        <v>425</v>
      </c>
    </row>
    <row r="21" spans="1:13" ht="18.75" customHeight="1" x14ac:dyDescent="0.25">
      <c r="A21" s="87"/>
      <c r="B21" s="84"/>
      <c r="C21" s="111"/>
      <c r="D21" s="60"/>
      <c r="E21" s="60"/>
      <c r="F21" s="88"/>
    </row>
    <row r="22" spans="1:13" ht="18.75" customHeight="1" x14ac:dyDescent="0.25">
      <c r="A22" s="87"/>
      <c r="B22" s="84"/>
      <c r="C22" s="111"/>
      <c r="D22" s="60"/>
      <c r="E22" s="60"/>
      <c r="F22" s="88"/>
    </row>
    <row r="23" spans="1:13" ht="18.75" customHeight="1" x14ac:dyDescent="0.25">
      <c r="A23" s="87"/>
      <c r="B23" s="84"/>
      <c r="C23" s="111"/>
      <c r="D23" s="60"/>
      <c r="E23" s="60"/>
      <c r="F23" s="88"/>
    </row>
    <row r="24" spans="1:13" ht="18.75" customHeight="1" x14ac:dyDescent="0.25">
      <c r="A24" s="87"/>
      <c r="B24" s="84"/>
      <c r="C24" s="111"/>
      <c r="D24" s="60"/>
      <c r="E24" s="60"/>
      <c r="F24" s="88"/>
      <c r="M24" s="120"/>
    </row>
    <row r="25" spans="1:13" ht="18.75" customHeight="1" x14ac:dyDescent="0.25">
      <c r="A25" s="87"/>
      <c r="B25" s="84"/>
      <c r="C25" s="111"/>
      <c r="D25" s="60"/>
      <c r="E25" s="60"/>
      <c r="F25" s="88"/>
    </row>
    <row r="26" spans="1:13" ht="18.75" customHeight="1" x14ac:dyDescent="0.25">
      <c r="A26" s="87"/>
      <c r="B26" s="84"/>
      <c r="C26" s="111"/>
      <c r="D26" s="60"/>
      <c r="E26" s="60"/>
      <c r="F26" s="88"/>
    </row>
    <row r="27" spans="1:13" ht="18.75" customHeight="1" x14ac:dyDescent="0.25">
      <c r="A27" s="87"/>
      <c r="B27" s="84"/>
      <c r="C27" s="111"/>
      <c r="D27" s="60"/>
      <c r="E27" s="60"/>
      <c r="F27" s="88"/>
    </row>
    <row r="28" spans="1:13" ht="18.75" customHeight="1" x14ac:dyDescent="0.25">
      <c r="A28" s="87"/>
      <c r="B28" s="84"/>
      <c r="C28" s="111"/>
      <c r="D28" s="60"/>
      <c r="E28" s="60"/>
      <c r="F28" s="88"/>
    </row>
    <row r="29" spans="1:13" ht="18.75" customHeight="1" x14ac:dyDescent="0.25">
      <c r="A29" s="87"/>
      <c r="B29" s="84"/>
      <c r="C29" s="111"/>
      <c r="D29" s="60"/>
      <c r="E29" s="60"/>
      <c r="F29" s="88"/>
    </row>
    <row r="30" spans="1:13" ht="18.75" customHeight="1" x14ac:dyDescent="0.25">
      <c r="A30" s="87"/>
      <c r="B30" s="84"/>
      <c r="C30" s="111"/>
      <c r="D30" s="60"/>
      <c r="E30" s="60"/>
      <c r="F30" s="88"/>
      <c r="I30" s="146"/>
    </row>
    <row r="31" spans="1:13" ht="18.75" customHeight="1" x14ac:dyDescent="0.25">
      <c r="A31" s="87"/>
      <c r="B31" s="84"/>
      <c r="C31" s="111"/>
      <c r="D31" s="60"/>
      <c r="E31" s="60"/>
      <c r="F31" s="88"/>
    </row>
    <row r="32" spans="1:13" ht="18.75" customHeight="1" x14ac:dyDescent="0.25">
      <c r="A32" s="87"/>
      <c r="B32" s="84"/>
      <c r="C32" s="111"/>
      <c r="D32" s="60"/>
      <c r="E32" s="60"/>
      <c r="F32" s="88"/>
    </row>
    <row r="33" spans="1:8" ht="18.75" customHeight="1" x14ac:dyDescent="0.25">
      <c r="A33" s="87"/>
      <c r="B33" s="84"/>
      <c r="C33" s="111"/>
      <c r="D33" s="60"/>
      <c r="E33" s="60"/>
      <c r="F33" s="88"/>
    </row>
    <row r="34" spans="1:8" ht="18.75" customHeight="1" x14ac:dyDescent="0.25">
      <c r="A34" s="87"/>
      <c r="B34" s="84"/>
      <c r="C34" s="111"/>
      <c r="D34" s="60"/>
      <c r="E34" s="60"/>
      <c r="F34" s="88"/>
    </row>
    <row r="35" spans="1:8" ht="18.75" customHeight="1" thickBot="1" x14ac:dyDescent="0.3">
      <c r="A35" s="145"/>
      <c r="B35" s="135"/>
      <c r="C35" s="136"/>
      <c r="D35" s="137"/>
      <c r="E35" s="137"/>
      <c r="F35" s="138"/>
      <c r="H35" s="65"/>
    </row>
    <row r="36" spans="1:8" ht="18.75" customHeight="1" thickBot="1" x14ac:dyDescent="0.3">
      <c r="A36" s="160" t="s">
        <v>444</v>
      </c>
      <c r="B36" s="161"/>
      <c r="C36" s="142">
        <f>SUM(C20:C35)</f>
        <v>2.5</v>
      </c>
      <c r="D36" s="162" t="s">
        <v>447</v>
      </c>
      <c r="E36" s="163"/>
      <c r="F36" s="144">
        <f>SUM(F20:F35)</f>
        <v>425</v>
      </c>
      <c r="H36" s="65"/>
    </row>
    <row r="37" spans="1:8" ht="15.75" thickBot="1" x14ac:dyDescent="0.3">
      <c r="C37" s="141" t="s">
        <v>441</v>
      </c>
      <c r="D37" s="140" t="s">
        <v>453</v>
      </c>
      <c r="E37" s="104">
        <v>1</v>
      </c>
      <c r="F37" s="139">
        <v>250</v>
      </c>
    </row>
    <row r="38" spans="1:8" ht="16.5" thickBot="1" x14ac:dyDescent="0.3">
      <c r="D38" s="168" t="s">
        <v>446</v>
      </c>
      <c r="E38" s="169"/>
      <c r="F38" s="143">
        <f>F36+F37</f>
        <v>675</v>
      </c>
    </row>
    <row r="39" spans="1:8" x14ac:dyDescent="0.25">
      <c r="E39" s="105"/>
      <c r="F39" s="106"/>
    </row>
    <row r="40" spans="1:8" ht="15.75" x14ac:dyDescent="0.25">
      <c r="A40" s="61" t="s">
        <v>381</v>
      </c>
      <c r="B40" s="61"/>
    </row>
    <row r="41" spans="1:8" ht="15.75" x14ac:dyDescent="0.25">
      <c r="A41" s="62" t="s">
        <v>390</v>
      </c>
      <c r="B41" s="62"/>
    </row>
    <row r="42" spans="1:8" ht="11.25" customHeight="1" x14ac:dyDescent="0.25">
      <c r="A42" s="62"/>
      <c r="B42" s="62"/>
    </row>
    <row r="43" spans="1:8" ht="15.75" x14ac:dyDescent="0.25">
      <c r="A43" s="62" t="s">
        <v>382</v>
      </c>
      <c r="B43" s="62"/>
    </row>
    <row r="44" spans="1:8" ht="15.75" x14ac:dyDescent="0.25">
      <c r="A44" s="62" t="s">
        <v>383</v>
      </c>
      <c r="B44" s="62"/>
    </row>
    <row r="46" spans="1:8" ht="15.75" x14ac:dyDescent="0.25">
      <c r="A46" s="57"/>
      <c r="B46" s="57"/>
    </row>
    <row r="47" spans="1:8" ht="4.5" customHeight="1" x14ac:dyDescent="0.25"/>
    <row r="48" spans="1:8" x14ac:dyDescent="0.25">
      <c r="A48" s="58"/>
      <c r="B48" s="58"/>
    </row>
    <row r="49" spans="1:2" ht="5.25" customHeight="1" x14ac:dyDescent="0.25"/>
    <row r="50" spans="1:2" x14ac:dyDescent="0.25">
      <c r="A50" s="59"/>
      <c r="B50" s="59"/>
    </row>
  </sheetData>
  <mergeCells count="5">
    <mergeCell ref="D2:F2"/>
    <mergeCell ref="C4:D4"/>
    <mergeCell ref="D36:E36"/>
    <mergeCell ref="D38:E38"/>
    <mergeCell ref="A36:B36"/>
  </mergeCells>
  <hyperlinks>
    <hyperlink ref="B15" r:id="rId1"/>
  </hyperlinks>
  <pageMargins left="0.62" right="0.57999999999999996" top="0.56000000000000005" bottom="0.42" header="0.31496062992125984" footer="0.31496062992125984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      Liste Produit      </vt:lpstr>
      <vt:lpstr>--- --- --- ---</vt:lpstr>
      <vt:lpstr>      Entrée      </vt:lpstr>
      <vt:lpstr>      Sortie      </vt:lpstr>
      <vt:lpstr>     BL      </vt:lpstr>
      <vt:lpstr>--------------</vt:lpstr>
      <vt:lpstr>     Devis     </vt:lpstr>
      <vt:lpstr>Feuille Devis</vt:lpstr>
      <vt:lpstr>'     BL      '!Impression_des_titres</vt:lpstr>
      <vt:lpstr>'Feuille Devis'!Impression_des_titres</vt:lpstr>
      <vt:lpstr>'     BL      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</dc:creator>
  <cp:lastModifiedBy>Guy Blancher</cp:lastModifiedBy>
  <cp:lastPrinted>2018-11-25T10:02:06Z</cp:lastPrinted>
  <dcterms:created xsi:type="dcterms:W3CDTF">2000-09-25T07:10:55Z</dcterms:created>
  <dcterms:modified xsi:type="dcterms:W3CDTF">2018-11-25T12:23:16Z</dcterms:modified>
</cp:coreProperties>
</file>