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570" windowHeight="3090"/>
  </bookViews>
  <sheets>
    <sheet name="BILAN" sheetId="4" r:id="rId1"/>
    <sheet name="Ratios" sheetId="9" r:id="rId2"/>
  </sheets>
  <definedNames>
    <definedName name="_xlnm._FilterDatabase" localSheetId="0" hidden="1">BILAN!$B$2:$E$56</definedName>
  </definedNames>
  <calcPr calcId="162913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8" i="4" l="1"/>
  <c r="C39" i="4" l="1"/>
  <c r="C38" i="4"/>
  <c r="C29" i="4" l="1"/>
  <c r="C30" i="4"/>
  <c r="D58" i="4" l="1"/>
  <c r="C54" i="4"/>
  <c r="C55" i="4" l="1"/>
  <c r="C48" i="4" l="1"/>
  <c r="C40" i="4"/>
  <c r="C37" i="4"/>
  <c r="C36" i="4"/>
  <c r="C35" i="4"/>
  <c r="C32" i="4"/>
  <c r="C31" i="4"/>
  <c r="C28" i="4"/>
  <c r="C27" i="4"/>
  <c r="C26" i="4"/>
  <c r="C25" i="4"/>
  <c r="C23" i="4"/>
  <c r="C22" i="4"/>
  <c r="C21" i="4"/>
  <c r="C17" i="4"/>
  <c r="C16" i="4"/>
  <c r="C15" i="4"/>
  <c r="C10" i="4"/>
  <c r="C8" i="4"/>
  <c r="C6" i="4"/>
  <c r="C4" i="4"/>
  <c r="B1" i="9" l="1" a="1"/>
  <c r="B1" i="9" s="1"/>
  <c r="D59" i="4"/>
  <c r="E59" i="4" s="1"/>
  <c r="D61" i="4" l="1"/>
  <c r="E61" i="4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<sst xmlns="http://schemas.openxmlformats.org/spreadsheetml/2006/main" count="58" uniqueCount="39">
  <si>
    <t>Mois</t>
  </si>
  <si>
    <t>Type de Contrat</t>
  </si>
  <si>
    <t>JANVIER</t>
  </si>
  <si>
    <t>TOTAL</t>
  </si>
  <si>
    <t>SPOT</t>
  </si>
  <si>
    <t>FEVRIER</t>
  </si>
  <si>
    <t>MARS</t>
  </si>
  <si>
    <t>MAI</t>
  </si>
  <si>
    <t>JUIN</t>
  </si>
  <si>
    <t>GLISSEMENT</t>
  </si>
  <si>
    <t>JUILLET</t>
  </si>
  <si>
    <t>AOUT</t>
  </si>
  <si>
    <t>SEPTEMBRE</t>
  </si>
  <si>
    <t>DECEMBRE</t>
  </si>
  <si>
    <t>AVRIL</t>
  </si>
  <si>
    <t>NOVEMBRE</t>
  </si>
  <si>
    <t>OCTOBRE</t>
  </si>
  <si>
    <t>T. ANNEE</t>
  </si>
  <si>
    <t>T. SPOT</t>
  </si>
  <si>
    <t>T. CONTRAT</t>
  </si>
  <si>
    <t>CONTRAT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</si>
  <si>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</si>
  <si>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</si>
  <si>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</si>
  <si>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</si>
  <si>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</si>
  <si>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</si>
  <si>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</si>
  <si>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</si>
  <si>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</si>
  <si>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</si>
  <si>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</si>
  <si>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</si>
  <si>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Colonne1</t>
  </si>
  <si>
    <t>Contrat</t>
  </si>
  <si>
    <t>C+S</t>
  </si>
  <si>
    <t>RATIOS PAR MOIS</t>
  </si>
  <si>
    <t>QUANTITE</t>
  </si>
  <si>
    <t>RATIO.M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</si>
</sst>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\ _€_-;\-* #,##0.00\ _€_-;_-* &quot;-&quot;??\ _€_-;_-@_-"/>
    <numFmt numFmtId="164" formatCode="[$-40C]d\-mmm;@"/>
    <numFmt numFmtId="165" formatCode="0.000_)"/>
    <numFmt numFmtId="166" formatCode="0.00_)"/>
    <numFmt numFmtId="167" formatCode="_-* #,##0.00\ _F_-;\-* #,##0.00\ _F_-;_-* &quot;-&quot;??\ _F_-;_-@_-"/>
    <numFmt numFmtId="168" formatCode="0.0%"/>
    <numFmt numFmtId="169" formatCode="0.000"/>
    <numFmt numFmtId="170" formatCode="\+0.00;\-0.00;0.00"/>
    <numFmt numFmtId="171" formatCode="#,##0.000\ _€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00B050"/>
      <name val="Calibri"/>
      <family val="2"/>
      <scheme val="minor"/>
    </font>
    <font>
      <b/>
      <sz val="11"/>
      <color rgb="FF0066FF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20"/>
      <name val="Arial"/>
      <family val="2"/>
    </font>
    <font>
      <b/>
      <sz val="10"/>
      <color indexed="9"/>
      <name val="Arial"/>
      <family val="2"/>
    </font>
    <font>
      <sz val="11"/>
      <name val="Tms Rmn"/>
    </font>
    <font>
      <i/>
      <sz val="10"/>
      <color indexed="23"/>
      <name val="Arial"/>
      <family val="2"/>
    </font>
    <font>
      <sz val="8"/>
      <name val="Helv"/>
    </font>
    <font>
      <sz val="10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60"/>
      <name val="Arial"/>
      <family val="2"/>
    </font>
    <font>
      <b/>
      <i/>
      <sz val="16"/>
      <name val="Helv"/>
    </font>
    <font>
      <b/>
      <sz val="10"/>
      <color indexed="63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5"/>
      <color theme="1"/>
      <name val="Calibri"/>
      <family val="2"/>
      <scheme val="minor"/>
    </font>
    <font>
      <b/>
      <sz val="9"/>
      <color theme="0"/>
      <name val="Calibri"/>
      <family val="2"/>
    </font>
    <font>
      <b/>
      <sz val="12"/>
      <color theme="8" tint="-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color theme="8" tint="-0.249977111117893"/>
      <name val="Century Gothic"/>
      <family val="2"/>
    </font>
    <font>
      <b/>
      <sz val="12"/>
      <color theme="9" tint="-0.249977111117893"/>
      <name val="Century Gothic"/>
      <family val="2"/>
    </font>
    <font>
      <b/>
      <sz val="12"/>
      <color theme="8"/>
      <name val="Century Gothic"/>
      <family val="2"/>
    </font>
    <font>
      <sz val="12"/>
      <color theme="5"/>
      <name val="Century Gothic"/>
      <family val="2"/>
    </font>
    <font>
      <b/>
      <sz val="12"/>
      <color theme="7" tint="0.79998168889431442"/>
      <name val="Century Gothic"/>
      <family val="2"/>
    </font>
    <font>
      <b/>
      <sz val="12"/>
      <color theme="7" tint="-0.499984740745262"/>
      <name val="Century Gothic"/>
      <family val="2"/>
    </font>
    <font>
      <b/>
      <sz val="14"/>
      <color theme="5"/>
      <name val="Century Gothic"/>
      <family val="2"/>
    </font>
    <font>
      <b/>
      <sz val="12"/>
      <color rgb="FF00B050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theme="5"/>
      </right>
      <top style="thin">
        <color theme="5"/>
      </top>
      <bottom/>
      <diagonal/>
    </border>
    <border>
      <left style="medium">
        <color theme="5"/>
      </left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 style="medium">
        <color theme="5"/>
      </right>
      <top style="thin">
        <color theme="5"/>
      </top>
      <bottom/>
      <diagonal/>
    </border>
    <border>
      <left style="medium">
        <color theme="5"/>
      </left>
      <right style="medium">
        <color theme="5"/>
      </right>
      <top style="thin">
        <color theme="5"/>
      </top>
      <bottom style="medium">
        <color theme="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23">
    <xf numFmtId="0" fontId="0" fillId="0" borderId="0"/>
    <xf numFmtId="9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 applyNumberForma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1" fillId="0" borderId="0"/>
    <xf numFmtId="164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9" fillId="0" borderId="0"/>
    <xf numFmtId="0" fontId="6" fillId="0" borderId="0"/>
    <xf numFmtId="0" fontId="6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9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10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1" fillId="0" borderId="0"/>
    <xf numFmtId="0" fontId="13" fillId="4" borderId="0" applyNumberFormat="0" applyBorder="0" applyAlignment="0" applyProtection="0"/>
    <xf numFmtId="0" fontId="14" fillId="5" borderId="16" applyNumberFormat="0" applyAlignment="0" applyProtection="0"/>
    <xf numFmtId="165" fontId="15" fillId="0" borderId="0"/>
    <xf numFmtId="165" fontId="15" fillId="0" borderId="0"/>
    <xf numFmtId="165" fontId="15" fillId="0" borderId="0"/>
    <xf numFmtId="165" fontId="15" fillId="0" borderId="0"/>
    <xf numFmtId="165" fontId="15" fillId="0" borderId="0"/>
    <xf numFmtId="165" fontId="15" fillId="0" borderId="0"/>
    <xf numFmtId="165" fontId="15" fillId="0" borderId="0"/>
    <xf numFmtId="165" fontId="15" fillId="0" borderId="0"/>
    <xf numFmtId="0" fontId="16" fillId="0" borderId="0" applyNumberFormat="0" applyFill="0" applyBorder="0" applyAlignment="0" applyProtection="0"/>
    <xf numFmtId="0" fontId="17" fillId="0" borderId="0"/>
    <xf numFmtId="0" fontId="18" fillId="6" borderId="0" applyNumberFormat="0" applyBorder="0" applyAlignment="0" applyProtection="0"/>
    <xf numFmtId="0" fontId="19" fillId="0" borderId="17" applyNumberFormat="0" applyFill="0" applyAlignment="0" applyProtection="0"/>
    <xf numFmtId="0" fontId="20" fillId="0" borderId="18" applyNumberFormat="0" applyFill="0" applyAlignment="0" applyProtection="0"/>
    <xf numFmtId="0" fontId="21" fillId="0" borderId="19" applyNumberFormat="0" applyFill="0" applyAlignment="0" applyProtection="0"/>
    <xf numFmtId="0" fontId="21" fillId="0" borderId="0" applyNumberFormat="0" applyFill="0" applyBorder="0" applyAlignment="0" applyProtection="0"/>
    <xf numFmtId="0" fontId="22" fillId="7" borderId="0" applyNumberFormat="0" applyBorder="0" applyAlignment="0" applyProtection="0"/>
    <xf numFmtId="166" fontId="23" fillId="0" borderId="0"/>
    <xf numFmtId="0" fontId="6" fillId="0" borderId="0"/>
    <xf numFmtId="0" fontId="6" fillId="0" borderId="0"/>
    <xf numFmtId="0" fontId="24" fillId="8" borderId="20" applyNumberFormat="0" applyAlignment="0" applyProtection="0"/>
    <xf numFmtId="0" fontId="17" fillId="0" borderId="21"/>
    <xf numFmtId="0" fontId="25" fillId="0" borderId="0" applyNumberFormat="0" applyFill="0" applyBorder="0" applyAlignment="0" applyProtection="0"/>
    <xf numFmtId="0" fontId="29" fillId="0" borderId="0"/>
    <xf numFmtId="43" fontId="9" fillId="0" borderId="0" applyFont="0" applyFill="0" applyBorder="0" applyAlignment="0" applyProtection="0"/>
    <xf numFmtId="167" fontId="2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1" fillId="0" borderId="0"/>
    <xf numFmtId="0" fontId="29" fillId="0" borderId="0"/>
    <xf numFmtId="0" fontId="30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69">
    <xf numFmtId="0" fontId="0" fillId="0" borderId="0" xfId="0"/>
    <xf numFmtId="3" fontId="0" fillId="0" borderId="0" xfId="0" applyNumberFormat="1"/>
    <xf numFmtId="0" fontId="0" fillId="0" borderId="0" xfId="0" applyFill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3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/>
    <xf numFmtId="0" fontId="4" fillId="0" borderId="0" xfId="0" applyFont="1" applyFill="1" applyBorder="1"/>
    <xf numFmtId="0" fontId="0" fillId="0" borderId="0" xfId="0" applyBorder="1" applyAlignment="1">
      <alignment horizontal="left" vertical="center"/>
    </xf>
    <xf numFmtId="4" fontId="7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4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1" applyFont="1"/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3" fontId="12" fillId="0" borderId="3" xfId="2" applyNumberFormat="1" applyFont="1" applyFill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4" fontId="2" fillId="0" borderId="0" xfId="0" applyNumberFormat="1" applyFont="1" applyBorder="1" applyAlignment="1">
      <alignment horizontal="center" vertical="center"/>
    </xf>
    <xf numFmtId="3" fontId="0" fillId="0" borderId="0" xfId="0" applyNumberFormat="1" applyBorder="1" applyAlignment="1">
      <alignment horizontal="center"/>
    </xf>
    <xf numFmtId="3" fontId="8" fillId="0" borderId="0" xfId="0" applyNumberFormat="1" applyFont="1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3" fontId="12" fillId="0" borderId="11" xfId="0" applyNumberFormat="1" applyFont="1" applyFill="1" applyBorder="1" applyAlignment="1">
      <alignment horizontal="center" vertical="center"/>
    </xf>
    <xf numFmtId="3" fontId="12" fillId="0" borderId="4" xfId="2" applyNumberFormat="1" applyFont="1" applyFill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3" fontId="12" fillId="9" borderId="13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9" fontId="0" fillId="0" borderId="0" xfId="1" applyFont="1" applyBorder="1"/>
    <xf numFmtId="9" fontId="0" fillId="0" borderId="0" xfId="0" applyNumberFormat="1" applyBorder="1"/>
    <xf numFmtId="3" fontId="5" fillId="0" borderId="14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/>
    <xf numFmtId="3" fontId="7" fillId="0" borderId="5" xfId="0" applyNumberFormat="1" applyFont="1" applyBorder="1" applyAlignment="1">
      <alignment horizontal="center" vertical="center"/>
    </xf>
    <xf numFmtId="3" fontId="12" fillId="9" borderId="3" xfId="0" applyNumberFormat="1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3" fontId="12" fillId="9" borderId="1" xfId="2" applyNumberFormat="1" applyFont="1" applyFill="1" applyBorder="1" applyAlignment="1">
      <alignment horizontal="center" vertical="center"/>
    </xf>
    <xf numFmtId="0" fontId="12" fillId="9" borderId="26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2" fillId="9" borderId="25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3" fontId="12" fillId="0" borderId="15" xfId="0" applyNumberFormat="1" applyFont="1" applyFill="1" applyBorder="1" applyAlignment="1">
      <alignment horizontal="center" vertical="center"/>
    </xf>
    <xf numFmtId="3" fontId="5" fillId="9" borderId="11" xfId="0" applyNumberFormat="1" applyFont="1" applyFill="1" applyBorder="1" applyAlignment="1">
      <alignment horizontal="center" vertical="center"/>
    </xf>
    <xf numFmtId="3" fontId="5" fillId="0" borderId="3" xfId="2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3" fontId="2" fillId="0" borderId="14" xfId="0" applyNumberFormat="1" applyFont="1" applyFill="1" applyBorder="1" applyAlignment="1">
      <alignment horizontal="center" vertical="center"/>
    </xf>
    <xf numFmtId="3" fontId="5" fillId="0" borderId="28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8" fillId="2" borderId="34" xfId="0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31" fillId="3" borderId="0" xfId="0" applyFont="1" applyFill="1" applyAlignment="1">
      <alignment vertical="center"/>
    </xf>
    <xf numFmtId="170" fontId="5" fillId="0" borderId="3" xfId="0" applyNumberFormat="1" applyFont="1" applyFill="1" applyBorder="1" applyAlignment="1">
      <alignment horizontal="center" vertical="center"/>
    </xf>
    <xf numFmtId="170" fontId="5" fillId="0" borderId="4" xfId="0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2" fillId="2" borderId="34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3" fontId="5" fillId="0" borderId="35" xfId="0" applyNumberFormat="1" applyFont="1" applyBorder="1" applyAlignment="1">
      <alignment vertical="center"/>
    </xf>
    <xf numFmtId="3" fontId="12" fillId="0" borderId="35" xfId="0" applyNumberFormat="1" applyFont="1" applyBorder="1" applyAlignment="1">
      <alignment vertical="center"/>
    </xf>
    <xf numFmtId="0" fontId="33" fillId="0" borderId="36" xfId="0" applyFont="1" applyFill="1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3" fontId="33" fillId="0" borderId="35" xfId="0" applyNumberFormat="1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171" fontId="36" fillId="0" borderId="0" xfId="0" applyNumberFormat="1" applyFont="1" applyAlignment="1">
      <alignment vertical="center"/>
    </xf>
    <xf numFmtId="171" fontId="39" fillId="0" borderId="0" xfId="0" applyNumberFormat="1" applyFont="1" applyAlignment="1">
      <alignment vertical="center"/>
    </xf>
    <xf numFmtId="0" fontId="40" fillId="0" borderId="0" xfId="0" applyFont="1" applyAlignment="1">
      <alignment vertical="center"/>
    </xf>
    <xf numFmtId="0" fontId="41" fillId="0" borderId="0" xfId="0" applyFont="1" applyAlignment="1">
      <alignment horizontal="center" vertical="center"/>
    </xf>
    <xf numFmtId="171" fontId="42" fillId="0" borderId="0" xfId="0" applyNumberFormat="1" applyFont="1" applyAlignment="1">
      <alignment vertical="center"/>
    </xf>
    <xf numFmtId="0" fontId="2" fillId="9" borderId="10" xfId="0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1" fillId="10" borderId="37" xfId="0" applyFont="1" applyFill="1" applyBorder="1" applyAlignment="1">
      <alignment horizontal="center" vertical="center"/>
    </xf>
    <xf numFmtId="171" fontId="42" fillId="0" borderId="38" xfId="0" applyNumberFormat="1" applyFont="1" applyBorder="1" applyAlignment="1">
      <alignment vertical="center"/>
    </xf>
    <xf numFmtId="171" fontId="39" fillId="0" borderId="39" xfId="0" applyNumberFormat="1" applyFont="1" applyBorder="1" applyAlignment="1">
      <alignment vertical="center"/>
    </xf>
    <xf numFmtId="171" fontId="36" fillId="0" borderId="40" xfId="0" applyNumberFormat="1" applyFont="1" applyBorder="1" applyAlignment="1">
      <alignment vertical="center"/>
    </xf>
    <xf numFmtId="0" fontId="43" fillId="0" borderId="0" xfId="0" applyFont="1" applyAlignment="1">
      <alignment horizontal="left" vertical="center" indent="4"/>
    </xf>
    <xf numFmtId="0" fontId="2" fillId="0" borderId="1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12" fillId="9" borderId="29" xfId="0" applyFont="1" applyFill="1" applyBorder="1" applyAlignment="1">
      <alignment horizontal="center" vertical="center"/>
    </xf>
    <xf numFmtId="3" fontId="28" fillId="2" borderId="34" xfId="0" applyNumberFormat="1" applyFont="1" applyFill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center" vertical="center"/>
    </xf>
    <xf numFmtId="3" fontId="5" fillId="9" borderId="4" xfId="0" applyNumberFormat="1" applyFont="1" applyFill="1" applyBorder="1" applyAlignment="1">
      <alignment horizontal="center" vertical="center"/>
    </xf>
    <xf numFmtId="3" fontId="26" fillId="0" borderId="4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3" fontId="2" fillId="0" borderId="33" xfId="0" applyNumberFormat="1" applyFont="1" applyFill="1" applyBorder="1" applyAlignment="1">
      <alignment horizontal="center" vertical="center"/>
    </xf>
    <xf numFmtId="3" fontId="5" fillId="0" borderId="41" xfId="0" applyNumberFormat="1" applyFont="1" applyFill="1" applyBorder="1" applyAlignment="1">
      <alignment horizontal="center" vertical="center"/>
    </xf>
    <xf numFmtId="3" fontId="5" fillId="0" borderId="10" xfId="0" applyNumberFormat="1" applyFont="1" applyFill="1" applyBorder="1" applyAlignment="1">
      <alignment horizontal="center" vertical="center"/>
    </xf>
    <xf numFmtId="3" fontId="26" fillId="9" borderId="2" xfId="0" applyNumberFormat="1" applyFont="1" applyFill="1" applyBorder="1" applyAlignment="1">
      <alignment horizontal="center" vertical="center"/>
    </xf>
    <xf numFmtId="3" fontId="12" fillId="9" borderId="4" xfId="0" applyNumberFormat="1" applyFont="1" applyFill="1" applyBorder="1" applyAlignment="1">
      <alignment horizontal="center" vertical="center"/>
    </xf>
    <xf numFmtId="3" fontId="5" fillId="0" borderId="33" xfId="0" applyNumberFormat="1" applyFont="1" applyBorder="1" applyAlignment="1">
      <alignment horizontal="center" vertical="center"/>
    </xf>
    <xf numFmtId="3" fontId="12" fillId="9" borderId="4" xfId="2" applyNumberFormat="1" applyFont="1" applyFill="1" applyBorder="1" applyAlignment="1">
      <alignment horizontal="center" vertical="center"/>
    </xf>
    <xf numFmtId="3" fontId="5" fillId="9" borderId="32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/>
    </xf>
    <xf numFmtId="3" fontId="4" fillId="0" borderId="0" xfId="0" applyNumberFormat="1" applyFont="1" applyBorder="1" applyAlignment="1">
      <alignment horizontal="center"/>
    </xf>
    <xf numFmtId="3" fontId="2" fillId="0" borderId="0" xfId="0" applyNumberFormat="1" applyFont="1" applyFill="1" applyBorder="1" applyAlignment="1">
      <alignment horizontal="center"/>
    </xf>
    <xf numFmtId="0" fontId="28" fillId="2" borderId="4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/>
    </xf>
    <xf numFmtId="3" fontId="5" fillId="0" borderId="13" xfId="0" applyNumberFormat="1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4" fontId="12" fillId="0" borderId="43" xfId="0" applyNumberFormat="1" applyFont="1" applyBorder="1" applyAlignment="1">
      <alignment vertical="center"/>
    </xf>
    <xf numFmtId="4" fontId="5" fillId="0" borderId="43" xfId="0" applyNumberFormat="1" applyFont="1" applyBorder="1" applyAlignment="1">
      <alignment vertical="center"/>
    </xf>
    <xf numFmtId="169" fontId="33" fillId="0" borderId="43" xfId="0" applyNumberFormat="1" applyFont="1" applyBorder="1" applyAlignment="1">
      <alignment horizontal="right" vertical="center"/>
    </xf>
    <xf numFmtId="0" fontId="5" fillId="0" borderId="29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3" fontId="5" fillId="0" borderId="7" xfId="0" applyNumberFormat="1" applyFont="1" applyFill="1" applyBorder="1" applyAlignment="1">
      <alignment horizontal="center" vertical="center"/>
    </xf>
    <xf numFmtId="3" fontId="12" fillId="0" borderId="4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3" fontId="5" fillId="0" borderId="44" xfId="0" applyNumberFormat="1" applyFont="1" applyBorder="1" applyAlignment="1">
      <alignment horizontal="center" vertical="center"/>
    </xf>
    <xf numFmtId="3" fontId="5" fillId="0" borderId="31" xfId="0" applyNumberFormat="1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9" borderId="27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2" fontId="0" fillId="0" borderId="0" xfId="0" applyNumberFormat="1"/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</cellXfs>
  <cellStyles count="223">
    <cellStyle name="Bad" xfId="187"/>
    <cellStyle name="Check Cell" xfId="188"/>
    <cellStyle name="Comma  - Style1" xfId="189"/>
    <cellStyle name="Comma  - Style2" xfId="190"/>
    <cellStyle name="Comma  - Style3" xfId="191"/>
    <cellStyle name="Comma  - Style4" xfId="192"/>
    <cellStyle name="Comma  - Style5" xfId="193"/>
    <cellStyle name="Comma  - Style6" xfId="194"/>
    <cellStyle name="Comma  - Style7" xfId="195"/>
    <cellStyle name="Comma  - Style8" xfId="196"/>
    <cellStyle name="Comma 2" xfId="3"/>
    <cellStyle name="Comma 2 2" xfId="212"/>
    <cellStyle name="Explanatory Text" xfId="197"/>
    <cellStyle name="form" xfId="198"/>
    <cellStyle name="Good" xfId="199"/>
    <cellStyle name="Heading 1" xfId="200"/>
    <cellStyle name="Heading 2" xfId="201"/>
    <cellStyle name="Heading 3" xfId="202"/>
    <cellStyle name="Heading 4" xfId="203"/>
    <cellStyle name="Lien hypertexte 2" xfId="4"/>
    <cellStyle name="Milliers 2" xfId="2"/>
    <cellStyle name="Milliers 2 2" xfId="214"/>
    <cellStyle name="Milliers 3" xfId="5"/>
    <cellStyle name="Milliers 4" xfId="213"/>
    <cellStyle name="Milliers 5" xfId="6"/>
    <cellStyle name="Milliers 5 2" xfId="215"/>
    <cellStyle name="Milliers 5 2 2" xfId="222"/>
    <cellStyle name="Milliers 5 3" xfId="221"/>
    <cellStyle name="Milliers 7" xfId="7"/>
    <cellStyle name="Milliers 7 2" xfId="216"/>
    <cellStyle name="Neutral" xfId="204"/>
    <cellStyle name="Normal" xfId="0" builtinId="0"/>
    <cellStyle name="Normal - Style1" xfId="205"/>
    <cellStyle name="Normal 10" xfId="8"/>
    <cellStyle name="Normal 11" xfId="9"/>
    <cellStyle name="Normal 12" xfId="10"/>
    <cellStyle name="Normal 13" xfId="11"/>
    <cellStyle name="Normal 13 2" xfId="12"/>
    <cellStyle name="Normal 13 3" xfId="13"/>
    <cellStyle name="Normal 13 4" xfId="14"/>
    <cellStyle name="Normal 13_FICHE DE BRIEFING EUR" xfId="15"/>
    <cellStyle name="Normal 14" xfId="16"/>
    <cellStyle name="Normal 14 2" xfId="17"/>
    <cellStyle name="Normal 14 3" xfId="18"/>
    <cellStyle name="Normal 14 4" xfId="19"/>
    <cellStyle name="Normal 14_FICHE DE BRIEFING EUR" xfId="20"/>
    <cellStyle name="Normal 15" xfId="21"/>
    <cellStyle name="Normal 15 2" xfId="22"/>
    <cellStyle name="Normal 15 3" xfId="23"/>
    <cellStyle name="Normal 15 4" xfId="24"/>
    <cellStyle name="Normal 15_FICHE DE BRIEFING EUR" xfId="25"/>
    <cellStyle name="Normal 16" xfId="26"/>
    <cellStyle name="Normal 16 2" xfId="27"/>
    <cellStyle name="Normal 16 3" xfId="28"/>
    <cellStyle name="Normal 16 4" xfId="29"/>
    <cellStyle name="Normal 16_FICHE DE BRIEFING EUR" xfId="30"/>
    <cellStyle name="Normal 17" xfId="31"/>
    <cellStyle name="Normal 17 2" xfId="32"/>
    <cellStyle name="Normal 17 3" xfId="33"/>
    <cellStyle name="Normal 17 4" xfId="34"/>
    <cellStyle name="Normal 17_FICHE DE BRIEFING EUR" xfId="35"/>
    <cellStyle name="Normal 18" xfId="36"/>
    <cellStyle name="Normal 18 2" xfId="37"/>
    <cellStyle name="Normal 18 3" xfId="38"/>
    <cellStyle name="Normal 18 4" xfId="39"/>
    <cellStyle name="Normal 18_FICHE DE BRIEFING EUR" xfId="40"/>
    <cellStyle name="Normal 19" xfId="41"/>
    <cellStyle name="Normal 19 2" xfId="42"/>
    <cellStyle name="Normal 19 3" xfId="43"/>
    <cellStyle name="Normal 19 4" xfId="44"/>
    <cellStyle name="Normal 19_FICHE DE BRIEFING EUR" xfId="45"/>
    <cellStyle name="Normal 2" xfId="46"/>
    <cellStyle name="Normal 2 10" xfId="47"/>
    <cellStyle name="Normal 2 11" xfId="48"/>
    <cellStyle name="Normal 2 12" xfId="49"/>
    <cellStyle name="Normal 2 13" xfId="50"/>
    <cellStyle name="Normal 2 14" xfId="51"/>
    <cellStyle name="Normal 2 15" xfId="52"/>
    <cellStyle name="Normal 2 16" xfId="53"/>
    <cellStyle name="Normal 2 17" xfId="54"/>
    <cellStyle name="Normal 2 18" xfId="55"/>
    <cellStyle name="Normal 2 19" xfId="56"/>
    <cellStyle name="Normal 2 2" xfId="57"/>
    <cellStyle name="Normal 2 2 10" xfId="58"/>
    <cellStyle name="Normal 2 2 2" xfId="59"/>
    <cellStyle name="Normal 2 2 2 2" xfId="60"/>
    <cellStyle name="Normal 2 2 2 3" xfId="61"/>
    <cellStyle name="Normal 2 2 2 4" xfId="62"/>
    <cellStyle name="Normal 2 2 2 5" xfId="63"/>
    <cellStyle name="Normal 2 2 2 6" xfId="64"/>
    <cellStyle name="Normal 2 2 2 7" xfId="65"/>
    <cellStyle name="Normal 2 2 2 8" xfId="66"/>
    <cellStyle name="Normal 2 2 2_FICHE DE BRIEFING EUR" xfId="67"/>
    <cellStyle name="Normal 2 2 3" xfId="68"/>
    <cellStyle name="Normal 2 2 4" xfId="69"/>
    <cellStyle name="Normal 2 2 5" xfId="70"/>
    <cellStyle name="Normal 2 2 6" xfId="71"/>
    <cellStyle name="Normal 2 2 7" xfId="72"/>
    <cellStyle name="Normal 2 2 8" xfId="73"/>
    <cellStyle name="Normal 2 2 9" xfId="74"/>
    <cellStyle name="Normal 2 20" xfId="75"/>
    <cellStyle name="Normal 2 21" xfId="76"/>
    <cellStyle name="Normal 2 22" xfId="77"/>
    <cellStyle name="Normal 2 23" xfId="78"/>
    <cellStyle name="Normal 2 24" xfId="79"/>
    <cellStyle name="Normal 2 25" xfId="80"/>
    <cellStyle name="Normal 2 26" xfId="81"/>
    <cellStyle name="Normal 2 27" xfId="82"/>
    <cellStyle name="Normal 2 28" xfId="83"/>
    <cellStyle name="Normal 2 29" xfId="84"/>
    <cellStyle name="Normal 2 3" xfId="85"/>
    <cellStyle name="Normal 2 30" xfId="86"/>
    <cellStyle name="Normal 2 31" xfId="87"/>
    <cellStyle name="Normal 2 31 2" xfId="88"/>
    <cellStyle name="Normal 2 31 3" xfId="89"/>
    <cellStyle name="Normal 2 31 4" xfId="90"/>
    <cellStyle name="Normal 2 31 5" xfId="91"/>
    <cellStyle name="Normal 2 31 6" xfId="92"/>
    <cellStyle name="Normal 2 31 7" xfId="93"/>
    <cellStyle name="Normal 2 31 8" xfId="94"/>
    <cellStyle name="Normal 2 32" xfId="95"/>
    <cellStyle name="Normal 2 33" xfId="96"/>
    <cellStyle name="Normal 2 34" xfId="97"/>
    <cellStyle name="Normal 2 35" xfId="98"/>
    <cellStyle name="Normal 2 36" xfId="99"/>
    <cellStyle name="Normal 2 37" xfId="100"/>
    <cellStyle name="Normal 2 38" xfId="101"/>
    <cellStyle name="Normal 2 39" xfId="102"/>
    <cellStyle name="Normal 2 4" xfId="103"/>
    <cellStyle name="Normal 2 40" xfId="104"/>
    <cellStyle name="Normal 2 41" xfId="105"/>
    <cellStyle name="Normal 2 42" xfId="106"/>
    <cellStyle name="Normal 2 43" xfId="107"/>
    <cellStyle name="Normal 2 44" xfId="108"/>
    <cellStyle name="Normal 2 45" xfId="109"/>
    <cellStyle name="Normal 2 46" xfId="110"/>
    <cellStyle name="Normal 2 47" xfId="186"/>
    <cellStyle name="Normal 2 48" xfId="217"/>
    <cellStyle name="Normal 2 49" xfId="218"/>
    <cellStyle name="Normal 2 5" xfId="111"/>
    <cellStyle name="Normal 2 6" xfId="112"/>
    <cellStyle name="Normal 2 7" xfId="113"/>
    <cellStyle name="Normal 2 8" xfId="114"/>
    <cellStyle name="Normal 2 9" xfId="115"/>
    <cellStyle name="Normal 2_FICHE DE BRIEFING EUR" xfId="116"/>
    <cellStyle name="Normal 20" xfId="117"/>
    <cellStyle name="Normal 20 2" xfId="118"/>
    <cellStyle name="Normal 20 3" xfId="119"/>
    <cellStyle name="Normal 20 4" xfId="120"/>
    <cellStyle name="Normal 20_FICHE DE BRIEFING EUR" xfId="121"/>
    <cellStyle name="Normal 21" xfId="122"/>
    <cellStyle name="Normal 21 2" xfId="123"/>
    <cellStyle name="Normal 21 3" xfId="124"/>
    <cellStyle name="Normal 21 4" xfId="125"/>
    <cellStyle name="Normal 21_FICHE DE BRIEFING EUR" xfId="126"/>
    <cellStyle name="Normal 22" xfId="127"/>
    <cellStyle name="Normal 22 2" xfId="128"/>
    <cellStyle name="Normal 22 3" xfId="129"/>
    <cellStyle name="Normal 22 4" xfId="130"/>
    <cellStyle name="Normal 22_FICHE DE BRIEFING EUR" xfId="131"/>
    <cellStyle name="Normal 23" xfId="132"/>
    <cellStyle name="Normal 23 2" xfId="133"/>
    <cellStyle name="Normal 23 3" xfId="134"/>
    <cellStyle name="Normal 23 4" xfId="135"/>
    <cellStyle name="Normal 23_FICHE DE BRIEFING EUR" xfId="136"/>
    <cellStyle name="Normal 24" xfId="137"/>
    <cellStyle name="Normal 24 2" xfId="138"/>
    <cellStyle name="Normal 24 3" xfId="139"/>
    <cellStyle name="Normal 24 4" xfId="140"/>
    <cellStyle name="Normal 24_FICHE DE BRIEFING EUR" xfId="141"/>
    <cellStyle name="Normal 25" xfId="142"/>
    <cellStyle name="Normal 25 2" xfId="143"/>
    <cellStyle name="Normal 25 3" xfId="144"/>
    <cellStyle name="Normal 25 4" xfId="145"/>
    <cellStyle name="Normal 25_FICHE DE BRIEFING EUR" xfId="146"/>
    <cellStyle name="Normal 26" xfId="147"/>
    <cellStyle name="Normal 26 2" xfId="148"/>
    <cellStyle name="Normal 26 3" xfId="149"/>
    <cellStyle name="Normal 26 4" xfId="150"/>
    <cellStyle name="Normal 26_FICHE DE BRIEFING EUR" xfId="151"/>
    <cellStyle name="Normal 27" xfId="152"/>
    <cellStyle name="Normal 27 2" xfId="153"/>
    <cellStyle name="Normal 27 3" xfId="154"/>
    <cellStyle name="Normal 27 4" xfId="155"/>
    <cellStyle name="Normal 27_FICHE DE BRIEFING EUR" xfId="156"/>
    <cellStyle name="Normal 28" xfId="157"/>
    <cellStyle name="Normal 28 2" xfId="158"/>
    <cellStyle name="Normal 28 3" xfId="159"/>
    <cellStyle name="Normal 28 4" xfId="160"/>
    <cellStyle name="Normal 28 5" xfId="161"/>
    <cellStyle name="Normal 28 6" xfId="162"/>
    <cellStyle name="Normal 28 7" xfId="163"/>
    <cellStyle name="Normal 28 8" xfId="164"/>
    <cellStyle name="Normal 28_FICHE DE BRIEFING EUR" xfId="165"/>
    <cellStyle name="Normal 29" xfId="166"/>
    <cellStyle name="Normal 3" xfId="167"/>
    <cellStyle name="Normal 3 2" xfId="168"/>
    <cellStyle name="Normal 3 3" xfId="169"/>
    <cellStyle name="Normal 3 4" xfId="170"/>
    <cellStyle name="Normal 3 5" xfId="206"/>
    <cellStyle name="Normal 3_FICHE DE BRIEFING EUR" xfId="171"/>
    <cellStyle name="Normal 30" xfId="172"/>
    <cellStyle name="Normal 31" xfId="173"/>
    <cellStyle name="Normal 32" xfId="174"/>
    <cellStyle name="Normal 33" xfId="175"/>
    <cellStyle name="Normal 34" xfId="176"/>
    <cellStyle name="Normal 35" xfId="185"/>
    <cellStyle name="Normal 36" xfId="211"/>
    <cellStyle name="Normal 37" xfId="219"/>
    <cellStyle name="Normal 38" xfId="220"/>
    <cellStyle name="Normal 4" xfId="177"/>
    <cellStyle name="Normal 4 2" xfId="207"/>
    <cellStyle name="Normal 5" xfId="178"/>
    <cellStyle name="Normal 6" xfId="179"/>
    <cellStyle name="Normal 7" xfId="180"/>
    <cellStyle name="Normal 8" xfId="181"/>
    <cellStyle name="Normal 9" xfId="182"/>
    <cellStyle name="Output" xfId="208"/>
    <cellStyle name="Pourcentage" xfId="1" builtinId="5"/>
    <cellStyle name="Pourcentage 2" xfId="184"/>
    <cellStyle name="Pourcentage 3" xfId="183"/>
    <cellStyle name="Shell" xfId="209"/>
    <cellStyle name="Title" xfId="21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6" tint="-0.249977111117893"/>
        <name val="Century Gothic"/>
        <scheme val="none"/>
      </font>
      <alignment horizontal="center" vertical="center" textRotation="0" wrapText="0" indent="0" justifyLastLine="0" shrinkToFit="0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99"/>
      <color rgb="FFFF9900"/>
      <color rgb="FF00B050"/>
      <color rgb="FFBCBC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26" Type="http://schemas.openxmlformats.org/officeDocument/2006/relationships/customXml" Target="../customXml/item19.xml"/><Relationship Id="rId3" Type="http://schemas.openxmlformats.org/officeDocument/2006/relationships/theme" Target="theme/theme1.xml"/><Relationship Id="rId21" Type="http://schemas.openxmlformats.org/officeDocument/2006/relationships/customXml" Target="../customXml/item14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5" Type="http://schemas.openxmlformats.org/officeDocument/2006/relationships/customXml" Target="../customXml/item18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29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28" Type="http://schemas.microsoft.com/office/2006/relationships/vbaProject" Target="vbaProject.bin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31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Relationship Id="rId27" Type="http://schemas.openxmlformats.org/officeDocument/2006/relationships/customXml" Target="../customXml/item20.xml"/><Relationship Id="rId30" Type="http://schemas.microsoft.com/office/2017/06/relationships/rdRichValue" Target="richData/rdrichvalu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25400</xdr:colOff>
      <xdr:row>1</xdr:row>
      <xdr:rowOff>12700</xdr:rowOff>
    </xdr:from>
    <xdr:to>
      <xdr:col>6</xdr:col>
      <xdr:colOff>88900</xdr:colOff>
      <xdr:row>1</xdr:row>
      <xdr:rowOff>476250</xdr:rowOff>
    </xdr:to>
    <xdr:sp macro="[0]!MoyPonderees" textlink="">
      <xdr:nvSpPr>
        <xdr:cNvPr id="2" name="Rectangle à coins arrondis 1"/>
        <xdr:cNvSpPr/>
      </xdr:nvSpPr>
      <xdr:spPr>
        <a:xfrm>
          <a:off x="4451350" y="196850"/>
          <a:ext cx="825500" cy="4635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/>
            <a:t>Moy</a:t>
          </a:r>
          <a:r>
            <a:rPr lang="fr-FR" sz="1050" baseline="0"/>
            <a:t>. pondérées</a:t>
          </a:r>
          <a:endParaRPr lang="fr-FR" sz="1050"/>
        </a:p>
      </xdr:txBody>
    </xdr:sp>
    <xdr:clientData fPrintsWithSheet="0"/>
  </xdr:twoCellAnchor>
</xdr:wsDr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3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id="14" name="Tableau115" displayName="Tableau115" ref="A3:M6" totalsRowShown="0" headerRowDxfId="0">
  <autoFilter ref="A3:M6"/>
  <tableColumns count="13">
    <tableColumn id="1" name="Colonne1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J201"/>
  <sheetViews>
    <sheetView tabSelected="1" topLeftCell="A2" workbookViewId="0">
      <pane ySplit="1" topLeftCell="A6" activePane="bottomLeft" state="frozenSplit"/>
      <selection activeCell="E2" sqref="E2"/>
      <selection pane="bottomLeft" activeCell="F7" sqref="F7"/>
    </sheetView>
  </sheetViews>
  <sheetFormatPr baseColWidth="10" defaultRowHeight="14.5" x14ac:dyDescent="0.35"/>
  <cols>
    <col min="1" max="1" width="2.6328125" customWidth="1"/>
    <col min="2" max="2" width="12.453125" bestFit="1" customWidth="1"/>
    <col min="3" max="3" width="15" style="7" customWidth="1"/>
    <col min="4" max="4" width="14.90625" style="1" customWidth="1"/>
    <col min="5" max="5" width="18.36328125" customWidth="1"/>
  </cols>
  <sheetData>
    <row r="1" spans="1:9" x14ac:dyDescent="0.35">
      <c r="A1" s="72" t="s">
        <v>9</v>
      </c>
    </row>
    <row r="2" spans="1:9" ht="42" customHeight="1" thickBot="1" x14ac:dyDescent="0.4">
      <c r="B2" s="137" t="s">
        <v>0</v>
      </c>
      <c r="C2" s="68" t="s">
        <v>1</v>
      </c>
      <c r="D2" s="118" t="s">
        <v>37</v>
      </c>
      <c r="E2" s="86" t="s">
        <v>38</v>
      </c>
      <c r="G2" s="42"/>
      <c r="H2" s="3"/>
      <c r="I2" s="3"/>
    </row>
    <row r="3" spans="1:9" ht="17" customHeight="1" x14ac:dyDescent="0.35">
      <c r="B3" s="166" t="s">
        <v>2</v>
      </c>
      <c r="C3" s="138" t="s">
        <v>20</v>
      </c>
      <c r="D3" s="139">
        <v>1200</v>
      </c>
      <c r="E3" s="140">
        <v>25</v>
      </c>
      <c r="H3" s="3"/>
      <c r="I3" s="3"/>
    </row>
    <row r="4" spans="1:9" ht="15" thickBot="1" x14ac:dyDescent="0.4">
      <c r="B4" s="167"/>
      <c r="C4" s="60" t="str">
        <f>IF(ISNUMBER(SEARCH("HRC",#REF!)),"CONTRAT","SPOT")</f>
        <v>SPOT</v>
      </c>
      <c r="D4" s="56">
        <v>550</v>
      </c>
      <c r="E4" s="141">
        <v>10</v>
      </c>
    </row>
    <row r="5" spans="1:9" ht="15" thickBot="1" x14ac:dyDescent="0.4">
      <c r="B5" s="168"/>
      <c r="C5" s="138" t="s">
        <v>20</v>
      </c>
      <c r="D5" s="121">
        <v>950</v>
      </c>
      <c r="E5" s="48">
        <v>15</v>
      </c>
      <c r="G5" s="1"/>
    </row>
    <row r="6" spans="1:9" x14ac:dyDescent="0.35">
      <c r="B6" s="166" t="s">
        <v>5</v>
      </c>
      <c r="C6" s="138" t="str">
        <f>IF(ISNUMBER(SEARCH("HRC",#REF!)),"CONTRAT","SPOT")</f>
        <v>SPOT</v>
      </c>
      <c r="D6" s="142">
        <v>425</v>
      </c>
      <c r="E6" s="143">
        <v>12</v>
      </c>
      <c r="G6" s="1"/>
    </row>
    <row r="7" spans="1:9" x14ac:dyDescent="0.35">
      <c r="B7" s="167"/>
      <c r="C7" s="82" t="s">
        <v>20</v>
      </c>
      <c r="D7" s="57">
        <v>2400</v>
      </c>
      <c r="E7" s="144">
        <v>23</v>
      </c>
      <c r="G7" s="1"/>
    </row>
    <row r="8" spans="1:9" ht="15" thickBot="1" x14ac:dyDescent="0.4">
      <c r="B8" s="168"/>
      <c r="C8" s="83" t="str">
        <f>IF(ISNUMBER(SEARCH("HRC",#REF!)),"CONTRAT","SPOT")</f>
        <v>SPOT</v>
      </c>
      <c r="D8" s="58">
        <v>325</v>
      </c>
      <c r="E8" s="69">
        <v>5</v>
      </c>
      <c r="G8" s="1"/>
    </row>
    <row r="9" spans="1:9" ht="20.399999999999999" customHeight="1" x14ac:dyDescent="0.35">
      <c r="B9" s="166" t="s">
        <v>6</v>
      </c>
      <c r="C9" s="82" t="s">
        <v>20</v>
      </c>
      <c r="D9" s="119">
        <v>1020</v>
      </c>
      <c r="E9" s="32">
        <v>-2</v>
      </c>
      <c r="G9" s="1"/>
    </row>
    <row r="10" spans="1:9" x14ac:dyDescent="0.35">
      <c r="B10" s="167"/>
      <c r="C10" s="82" t="str">
        <f>IF(ISNUMBER(SEARCH("HRC",#REF!)),"CONTRAT","SPOT")</f>
        <v>SPOT</v>
      </c>
      <c r="D10" s="75">
        <v>562</v>
      </c>
      <c r="E10" s="60">
        <v>10</v>
      </c>
      <c r="G10" s="1"/>
    </row>
    <row r="11" spans="1:9" x14ac:dyDescent="0.35">
      <c r="B11" s="167"/>
      <c r="C11" s="82" t="s">
        <v>20</v>
      </c>
      <c r="D11" s="120">
        <v>2650</v>
      </c>
      <c r="E11" s="61">
        <v>-8</v>
      </c>
      <c r="G11" s="1"/>
    </row>
    <row r="12" spans="1:9" ht="15" thickBot="1" x14ac:dyDescent="0.4">
      <c r="B12" s="168"/>
      <c r="C12" s="37"/>
      <c r="D12" s="121"/>
      <c r="E12" s="33"/>
      <c r="G12" s="1"/>
    </row>
    <row r="13" spans="1:9" ht="16.25" customHeight="1" x14ac:dyDescent="0.35">
      <c r="B13" s="166" t="s">
        <v>14</v>
      </c>
      <c r="C13" s="138" t="s">
        <v>20</v>
      </c>
      <c r="D13" s="34">
        <v>1325</v>
      </c>
      <c r="E13" s="47">
        <v>22</v>
      </c>
      <c r="G13" s="1"/>
    </row>
    <row r="14" spans="1:9" x14ac:dyDescent="0.35">
      <c r="B14" s="167"/>
      <c r="C14" s="82" t="s">
        <v>20</v>
      </c>
      <c r="D14" s="63">
        <v>1200</v>
      </c>
      <c r="E14" s="70">
        <v>26</v>
      </c>
      <c r="G14" s="1"/>
    </row>
    <row r="15" spans="1:9" x14ac:dyDescent="0.35">
      <c r="B15" s="167"/>
      <c r="C15" s="82" t="str">
        <f>IF(ISNUMBER(SEARCH("HRC",#REF!)),"CONTRAT","SPOT")</f>
        <v>SPOT</v>
      </c>
      <c r="D15" s="122">
        <v>352</v>
      </c>
      <c r="E15" s="145">
        <v>-18</v>
      </c>
      <c r="G15" s="1"/>
    </row>
    <row r="16" spans="1:9" x14ac:dyDescent="0.35">
      <c r="B16" s="167"/>
      <c r="C16" s="82" t="str">
        <f>IF(ISNUMBER(SEARCH("HRC",#REF!)),"CONTRAT","SPOT")</f>
        <v>SPOT</v>
      </c>
      <c r="D16" s="41">
        <v>584</v>
      </c>
      <c r="E16" s="50">
        <v>23.3</v>
      </c>
      <c r="G16" s="1"/>
    </row>
    <row r="17" spans="2:7" ht="15" thickBot="1" x14ac:dyDescent="0.4">
      <c r="B17" s="168"/>
      <c r="C17" s="83" t="str">
        <f>IF(ISNUMBER(SEARCH("HRC",#REF!)),"CONTRAT","SPOT")</f>
        <v>SPOT</v>
      </c>
      <c r="D17" s="64">
        <v>625</v>
      </c>
      <c r="E17" s="146">
        <v>10.526</v>
      </c>
      <c r="G17" s="1"/>
    </row>
    <row r="18" spans="2:7" ht="17" customHeight="1" x14ac:dyDescent="0.35">
      <c r="B18" s="166" t="s">
        <v>7</v>
      </c>
      <c r="C18" s="82" t="s">
        <v>20</v>
      </c>
      <c r="D18" s="123">
        <v>1250</v>
      </c>
      <c r="E18" s="38">
        <v>-0.98</v>
      </c>
      <c r="G18" s="1"/>
    </row>
    <row r="19" spans="2:7" x14ac:dyDescent="0.35">
      <c r="B19" s="167"/>
      <c r="C19" s="82" t="s">
        <v>20</v>
      </c>
      <c r="D19" s="44">
        <v>2650</v>
      </c>
      <c r="E19" s="45">
        <v>-5.74</v>
      </c>
      <c r="G19" s="1"/>
    </row>
    <row r="20" spans="2:7" x14ac:dyDescent="0.35">
      <c r="B20" s="167"/>
      <c r="C20" s="82" t="s">
        <v>20</v>
      </c>
      <c r="D20" s="120">
        <v>2347</v>
      </c>
      <c r="E20" s="31">
        <v>-34</v>
      </c>
      <c r="G20" s="1"/>
    </row>
    <row r="21" spans="2:7" x14ac:dyDescent="0.35">
      <c r="B21" s="167"/>
      <c r="C21" s="82" t="str">
        <f>IF(ISNUMBER(SEARCH("HRC",#REF!)),"CONTRAT","SPOT")</f>
        <v>SPOT</v>
      </c>
      <c r="D21" s="124">
        <v>108</v>
      </c>
      <c r="E21" s="36">
        <v>12</v>
      </c>
      <c r="G21" s="1"/>
    </row>
    <row r="22" spans="2:7" x14ac:dyDescent="0.35">
      <c r="B22" s="167"/>
      <c r="C22" s="85" t="str">
        <f>IF(ISNUMBER(SEARCH("HRC",#REF!)),"CONTRAT","SPOT")</f>
        <v>SPOT</v>
      </c>
      <c r="D22" s="124">
        <v>258</v>
      </c>
      <c r="E22" s="65">
        <v>15</v>
      </c>
      <c r="G22" s="1"/>
    </row>
    <row r="23" spans="2:7" ht="15" thickBot="1" x14ac:dyDescent="0.4">
      <c r="B23" s="168"/>
      <c r="C23" s="84" t="str">
        <f>IF(ISNUMBER(SEARCH("HRC",#REF!)),"CONTRAT","SPOT")</f>
        <v>SPOT</v>
      </c>
      <c r="D23" s="66">
        <v>635</v>
      </c>
      <c r="E23" s="67">
        <v>23</v>
      </c>
      <c r="G23" s="1"/>
    </row>
    <row r="24" spans="2:7" ht="16.25" customHeight="1" x14ac:dyDescent="0.35">
      <c r="B24" s="166" t="s">
        <v>8</v>
      </c>
      <c r="C24" s="82" t="s">
        <v>20</v>
      </c>
      <c r="D24" s="125">
        <v>2897</v>
      </c>
      <c r="E24" s="35">
        <v>-22</v>
      </c>
      <c r="G24" s="1"/>
    </row>
    <row r="25" spans="2:7" x14ac:dyDescent="0.35">
      <c r="B25" s="167"/>
      <c r="C25" s="82" t="str">
        <f>IF(ISNUMBER(SEARCH("HRC",#REF!)),"CONTRAT","SPOT")</f>
        <v>SPOT</v>
      </c>
      <c r="D25" s="126">
        <v>429</v>
      </c>
      <c r="E25" s="36">
        <v>19.8</v>
      </c>
      <c r="G25" s="1"/>
    </row>
    <row r="26" spans="2:7" x14ac:dyDescent="0.35">
      <c r="B26" s="167"/>
      <c r="C26" s="82" t="str">
        <f>IF(ISNUMBER(SEARCH("HRC",#REF!)),"CONTRAT","SPOT")</f>
        <v>SPOT</v>
      </c>
      <c r="D26" s="127">
        <v>782</v>
      </c>
      <c r="E26" s="36">
        <v>15.6</v>
      </c>
      <c r="G26" s="1"/>
    </row>
    <row r="27" spans="2:7" x14ac:dyDescent="0.35">
      <c r="B27" s="167"/>
      <c r="C27" s="82" t="str">
        <f>IF(ISNUMBER(SEARCH("HRC",#REF!)),"CONTRAT","SPOT")</f>
        <v>SPOT</v>
      </c>
      <c r="D27" s="127">
        <v>627</v>
      </c>
      <c r="E27" s="74">
        <v>8.25</v>
      </c>
      <c r="G27" s="1"/>
    </row>
    <row r="28" spans="2:7" x14ac:dyDescent="0.35">
      <c r="B28" s="167"/>
      <c r="C28" s="82" t="str">
        <f>IF(ISNUMBER(SEARCH("HRC",#REF!)),"CONTRAT","SPOT")</f>
        <v>SPOT</v>
      </c>
      <c r="D28" s="127">
        <v>808</v>
      </c>
      <c r="E28" s="36">
        <v>6</v>
      </c>
      <c r="G28" s="1"/>
    </row>
    <row r="29" spans="2:7" x14ac:dyDescent="0.35">
      <c r="B29" s="167"/>
      <c r="C29" s="82" t="str">
        <f>IF(ISNUMBER(SEARCH("HRC",#REF!)),"CONTRAT","SPOT")</f>
        <v>SPOT</v>
      </c>
      <c r="D29" s="56">
        <v>471</v>
      </c>
      <c r="E29" s="36">
        <v>-2.23</v>
      </c>
      <c r="G29" s="1"/>
    </row>
    <row r="30" spans="2:7" x14ac:dyDescent="0.35">
      <c r="B30" s="167"/>
      <c r="C30" s="107" t="str">
        <f>IF(ISNUMBER(SEARCH("HRC",#REF!)),"CONTRAT","SPOT")</f>
        <v>SPOT</v>
      </c>
      <c r="D30" s="122">
        <v>652</v>
      </c>
      <c r="E30" s="62">
        <v>-8.26</v>
      </c>
      <c r="G30" s="1"/>
    </row>
    <row r="31" spans="2:7" x14ac:dyDescent="0.35">
      <c r="B31" s="167"/>
      <c r="C31" s="82" t="str">
        <f>IF(ISNUMBER(SEARCH("HRC",#REF!)),"CONTRAT","SPOT")</f>
        <v>SPOT</v>
      </c>
      <c r="D31" s="75">
        <v>398</v>
      </c>
      <c r="E31" s="73">
        <v>-10.59</v>
      </c>
      <c r="G31" s="1"/>
    </row>
    <row r="32" spans="2:7" ht="15" thickBot="1" x14ac:dyDescent="0.4">
      <c r="B32" s="168"/>
      <c r="C32" s="83" t="str">
        <f>IF(ISNUMBER(SEARCH("HRC",#REF!)),"CONTRAT","SPOT")</f>
        <v>SPOT</v>
      </c>
      <c r="D32" s="56">
        <v>365</v>
      </c>
      <c r="E32" s="36">
        <v>-5.96</v>
      </c>
      <c r="G32" s="1"/>
    </row>
    <row r="33" spans="2:10" ht="16.25" customHeight="1" x14ac:dyDescent="0.35">
      <c r="B33" s="166" t="s">
        <v>10</v>
      </c>
      <c r="C33" s="138" t="s">
        <v>20</v>
      </c>
      <c r="D33" s="128">
        <v>1469</v>
      </c>
      <c r="E33" s="47">
        <v>-12.6</v>
      </c>
      <c r="G33" s="1"/>
    </row>
    <row r="34" spans="2:10" x14ac:dyDescent="0.35">
      <c r="B34" s="167"/>
      <c r="C34" s="82" t="s">
        <v>20</v>
      </c>
      <c r="D34" s="129">
        <v>965</v>
      </c>
      <c r="E34" s="117">
        <v>-9</v>
      </c>
      <c r="G34" s="1"/>
    </row>
    <row r="35" spans="2:10" x14ac:dyDescent="0.35">
      <c r="B35" s="167"/>
      <c r="C35" s="82" t="str">
        <f>IF(ISNUMBER(SEARCH("HRC",#REF!)),"CONTRAT","SPOT")</f>
        <v>SPOT</v>
      </c>
      <c r="D35" s="56">
        <v>682</v>
      </c>
      <c r="E35" s="150">
        <v>0.98</v>
      </c>
      <c r="G35" s="1"/>
    </row>
    <row r="36" spans="2:10" x14ac:dyDescent="0.35">
      <c r="B36" s="167"/>
      <c r="C36" s="82" t="str">
        <f>IF(ISNUMBER(SEARCH("HRC",#REF!)),"CONTRAT","SPOT")</f>
        <v>SPOT</v>
      </c>
      <c r="D36" s="56">
        <v>341</v>
      </c>
      <c r="E36" s="150">
        <v>5.65</v>
      </c>
      <c r="G36" s="1"/>
    </row>
    <row r="37" spans="2:10" ht="15" thickBot="1" x14ac:dyDescent="0.4">
      <c r="B37" s="168"/>
      <c r="C37" s="151" t="str">
        <f>IF(ISNUMBER(SEARCH("HRC",#REF!)),"CONTRAT","SPOT")</f>
        <v>SPOT</v>
      </c>
      <c r="D37" s="152">
        <v>752</v>
      </c>
      <c r="E37" s="146">
        <v>12</v>
      </c>
      <c r="G37" s="1"/>
    </row>
    <row r="38" spans="2:10" x14ac:dyDescent="0.35">
      <c r="B38" s="163" t="s">
        <v>11</v>
      </c>
      <c r="C38" s="154" t="str">
        <f>IF(ISNUMBER(SEARCH("HRC",#REF!)),"CONTRAT","SPOT")</f>
        <v>SPOT</v>
      </c>
      <c r="D38" s="155">
        <v>625</v>
      </c>
      <c r="E38" s="143">
        <v>8.69</v>
      </c>
      <c r="G38" s="1"/>
    </row>
    <row r="39" spans="2:10" x14ac:dyDescent="0.35">
      <c r="B39" s="164"/>
      <c r="C39" s="114" t="str">
        <f>IF(ISNUMBER(SEARCH("HRC",#REF!)),"CONTRAT","SPOT")</f>
        <v>SPOT</v>
      </c>
      <c r="D39" s="130">
        <v>680</v>
      </c>
      <c r="E39" s="115">
        <v>13.69</v>
      </c>
      <c r="G39" s="1"/>
    </row>
    <row r="40" spans="2:10" ht="15" thickBot="1" x14ac:dyDescent="0.4">
      <c r="B40" s="165"/>
      <c r="C40" s="151" t="str">
        <f>IF(ISNUMBER(SEARCH("HRC",#REF!)),"CONTRAT","SPOT")</f>
        <v>SPOT</v>
      </c>
      <c r="D40" s="156">
        <v>599</v>
      </c>
      <c r="E40" s="157">
        <v>15</v>
      </c>
      <c r="G40" s="1"/>
    </row>
    <row r="41" spans="2:10" ht="16.25" customHeight="1" x14ac:dyDescent="0.35">
      <c r="B41" s="164" t="s">
        <v>12</v>
      </c>
      <c r="C41" s="82" t="s">
        <v>20</v>
      </c>
      <c r="D41" s="153">
        <v>1520</v>
      </c>
      <c r="E41" s="52">
        <v>-2</v>
      </c>
      <c r="G41" s="1"/>
    </row>
    <row r="42" spans="2:10" ht="16.25" customHeight="1" x14ac:dyDescent="0.35">
      <c r="B42" s="164"/>
      <c r="C42" s="82" t="s">
        <v>20</v>
      </c>
      <c r="D42" s="46">
        <v>1263</v>
      </c>
      <c r="E42" s="49">
        <v>5</v>
      </c>
      <c r="G42" s="1"/>
    </row>
    <row r="43" spans="2:10" ht="15.65" customHeight="1" x14ac:dyDescent="0.35">
      <c r="B43" s="164"/>
      <c r="C43" s="82" t="s">
        <v>20</v>
      </c>
      <c r="D43" s="46">
        <v>1709</v>
      </c>
      <c r="E43" s="49">
        <v>0.98</v>
      </c>
      <c r="G43" s="1"/>
    </row>
    <row r="44" spans="2:10" ht="15.65" customHeight="1" x14ac:dyDescent="0.35">
      <c r="B44" s="164"/>
      <c r="C44" s="78"/>
      <c r="D44" s="41"/>
      <c r="E44" s="50"/>
      <c r="G44" s="1"/>
    </row>
    <row r="45" spans="2:10" ht="16.25" customHeight="1" thickBot="1" x14ac:dyDescent="0.4">
      <c r="B45" s="165"/>
      <c r="C45" s="71"/>
      <c r="D45" s="30"/>
      <c r="E45" s="51"/>
      <c r="G45" s="1"/>
    </row>
    <row r="46" spans="2:10" x14ac:dyDescent="0.35">
      <c r="B46" s="163" t="s">
        <v>16</v>
      </c>
      <c r="C46" s="82" t="s">
        <v>20</v>
      </c>
      <c r="D46" s="131">
        <v>2008</v>
      </c>
      <c r="E46" s="117">
        <v>-6</v>
      </c>
      <c r="G46" s="1"/>
    </row>
    <row r="47" spans="2:10" x14ac:dyDescent="0.35">
      <c r="B47" s="164"/>
      <c r="C47" s="82" t="s">
        <v>20</v>
      </c>
      <c r="D47" s="20">
        <v>2034</v>
      </c>
      <c r="E47" s="53">
        <v>-0.57999999999999996</v>
      </c>
      <c r="G47" s="1"/>
    </row>
    <row r="48" spans="2:10" x14ac:dyDescent="0.35">
      <c r="B48" s="164"/>
      <c r="C48" s="82" t="str">
        <f>IF(ISNUMBER(SEARCH("HRC",#REF!)),"CONTRAT","SPOT")</f>
        <v>SPOT</v>
      </c>
      <c r="D48" s="59">
        <v>852</v>
      </c>
      <c r="E48" s="50">
        <v>10.58</v>
      </c>
      <c r="G48" s="77"/>
      <c r="H48" s="77"/>
      <c r="I48" s="77"/>
      <c r="J48" s="3"/>
    </row>
    <row r="49" spans="2:10" ht="15" thickBot="1" x14ac:dyDescent="0.4">
      <c r="B49" s="165"/>
      <c r="C49" s="79"/>
      <c r="D49" s="43"/>
      <c r="E49" s="54"/>
      <c r="G49" s="3"/>
      <c r="H49" s="3"/>
      <c r="I49" s="39"/>
      <c r="J49" s="3"/>
    </row>
    <row r="50" spans="2:10" x14ac:dyDescent="0.35">
      <c r="B50" s="163" t="s">
        <v>15</v>
      </c>
      <c r="C50" s="82" t="s">
        <v>20</v>
      </c>
      <c r="D50" s="29">
        <v>2119</v>
      </c>
      <c r="E50" s="52">
        <v>-1.25</v>
      </c>
      <c r="G50" s="5"/>
      <c r="H50" s="3"/>
      <c r="I50" s="3"/>
      <c r="J50" s="3"/>
    </row>
    <row r="51" spans="2:10" x14ac:dyDescent="0.35">
      <c r="B51" s="164"/>
      <c r="C51" s="82"/>
      <c r="D51" s="29"/>
      <c r="E51" s="52"/>
      <c r="G51" s="5"/>
      <c r="H51" s="3"/>
      <c r="I51" s="3"/>
      <c r="J51" s="3"/>
    </row>
    <row r="52" spans="2:10" x14ac:dyDescent="0.35">
      <c r="B52" s="164"/>
      <c r="C52" s="82" t="s">
        <v>20</v>
      </c>
      <c r="D52" s="29">
        <v>2358</v>
      </c>
      <c r="E52" s="52">
        <v>3.28</v>
      </c>
      <c r="G52" s="5"/>
      <c r="H52" s="3"/>
      <c r="I52" s="40"/>
      <c r="J52" s="3"/>
    </row>
    <row r="53" spans="2:10" ht="15" thickBot="1" x14ac:dyDescent="0.4">
      <c r="B53" s="164"/>
      <c r="C53" s="83"/>
      <c r="D53" s="18"/>
      <c r="E53" s="55"/>
      <c r="G53" s="3"/>
      <c r="H53" s="3"/>
      <c r="I53" s="3"/>
      <c r="J53" s="3"/>
    </row>
    <row r="54" spans="2:10" x14ac:dyDescent="0.35">
      <c r="B54" s="163" t="s">
        <v>13</v>
      </c>
      <c r="C54" s="158" t="str">
        <f>IF(ISNUMBER(SEARCH("HRC",#REF!)),"CONTRAT","SPOT")</f>
        <v>SPOT</v>
      </c>
      <c r="D54" s="132">
        <v>820</v>
      </c>
      <c r="E54" s="159">
        <v>23</v>
      </c>
      <c r="G54" s="162"/>
    </row>
    <row r="55" spans="2:10" x14ac:dyDescent="0.35">
      <c r="B55" s="164"/>
      <c r="C55" s="160" t="str">
        <f>IF(ISNUMBER(SEARCH("HRC",#REF!)),"CONTRAT","SPOT")</f>
        <v>SPOT</v>
      </c>
      <c r="D55" s="59">
        <v>796</v>
      </c>
      <c r="E55" s="50">
        <v>16.87</v>
      </c>
    </row>
    <row r="56" spans="2:10" ht="15" thickBot="1" x14ac:dyDescent="0.4">
      <c r="B56" s="165"/>
      <c r="C56" s="161"/>
      <c r="D56" s="28"/>
      <c r="E56" s="48"/>
    </row>
    <row r="57" spans="2:10" ht="15" thickBot="1" x14ac:dyDescent="0.4">
      <c r="B57" s="12"/>
    </row>
    <row r="58" spans="2:10" s="89" customFormat="1" ht="15.65" customHeight="1" thickTop="1" thickBot="1" x14ac:dyDescent="0.4">
      <c r="B58" s="87" t="s">
        <v>19</v>
      </c>
      <c r="C58" s="88"/>
      <c r="D58" s="92">
        <f>+D3+D7+D9+D11+D13+D14+D18+D19+D20+D24+D33+D34+D41+D42+D43+D46+D47+D50+D52+D54</f>
        <v>35204</v>
      </c>
      <c r="E58" s="147">
        <f>(D3*E3+D7*E7+D9*E9+D11*E11+D13*E13+D14*E14+D18*E18+D19*E19+D20*E20+D24*E24+D33*E33+D34*E34+D41*E41+D42*E42+D43*E43+D46*E46+D47*E47)/D58</f>
        <v>-2.0773292807635491</v>
      </c>
      <c r="F58"/>
    </row>
    <row r="59" spans="2:10" s="89" customFormat="1" ht="15.5" thickTop="1" thickBot="1" x14ac:dyDescent="0.4">
      <c r="B59" s="87" t="s">
        <v>18</v>
      </c>
      <c r="C59" s="88"/>
      <c r="D59" s="91">
        <f>+D4+D6+D8+D10+D15+D16+D17+D21+D22+D23+D25+D26+D27+D28+D29+D30+D31+D32+D35+D36+D37+D39+D40+D48+D55</f>
        <v>13658</v>
      </c>
      <c r="E59" s="148">
        <f>+((D4*E4+D6*E6+D8*E8+D10*E10+D15*E15+D16*E16+D17*E17+D21*E21+D22*E22+D23*E23+D25*E25+D26*E26+D27*E27+D28*E28+D29*E29+D30*E30+D31*E31+D32*E32+D35*E35+D36*E36+D37*E37+D39*E39+D40*E40+D48*E48))/(D59)</f>
        <v>7.9280568165177909</v>
      </c>
      <c r="F59"/>
    </row>
    <row r="60" spans="2:10" s="89" customFormat="1" ht="8" customHeight="1" thickTop="1" thickBot="1" x14ac:dyDescent="0.4">
      <c r="B60" s="19"/>
      <c r="C60" s="90"/>
      <c r="D60" s="133"/>
      <c r="E60" s="90"/>
      <c r="F60"/>
    </row>
    <row r="61" spans="2:10" s="96" customFormat="1" ht="27.65" customHeight="1" thickTop="1" thickBot="1" x14ac:dyDescent="0.4">
      <c r="B61" s="93" t="s">
        <v>17</v>
      </c>
      <c r="C61" s="94"/>
      <c r="D61" s="95">
        <f>+D58+D59</f>
        <v>48862</v>
      </c>
      <c r="E61" s="149">
        <f>+(D3*E3+D4*E4+D6*E6+D7*E7+D8*E8+D9*E9+D10*E10+D11*E11+D13*E13+D14*E14+D15*E15+D16*E16+D17*E17+D18*E24+D25*E25+D26*E26+D27*E27+D28*E28+D29*E29+D30*E30+D31*E31+D32*E32+D33*E33+D34*E34+D35*E35+D36*E36+D37*E37+E39*D39+E40*D40+D41*E41+D42*E42+D43*E43+D46*E46+D47*E47+D48*E48)/D61</f>
        <v>3.0258298882567245</v>
      </c>
      <c r="F61"/>
    </row>
    <row r="62" spans="2:10" ht="15" thickTop="1" x14ac:dyDescent="0.35">
      <c r="B62" s="97"/>
      <c r="C62" s="16"/>
    </row>
    <row r="63" spans="2:10" x14ac:dyDescent="0.35">
      <c r="B63" s="7"/>
      <c r="C63" s="16"/>
    </row>
    <row r="64" spans="2:10" x14ac:dyDescent="0.35">
      <c r="B64" s="7"/>
      <c r="E64" s="15"/>
    </row>
    <row r="69" spans="3:3" x14ac:dyDescent="0.35">
      <c r="C69" s="80"/>
    </row>
    <row r="70" spans="3:3" x14ac:dyDescent="0.35">
      <c r="C70" s="80"/>
    </row>
    <row r="71" spans="3:3" x14ac:dyDescent="0.35">
      <c r="C71" s="80"/>
    </row>
    <row r="77" spans="3:3" x14ac:dyDescent="0.35">
      <c r="C77" s="14"/>
    </row>
    <row r="78" spans="3:3" x14ac:dyDescent="0.35">
      <c r="C78" s="14"/>
    </row>
    <row r="79" spans="3:3" x14ac:dyDescent="0.35">
      <c r="C79" s="14"/>
    </row>
    <row r="85" spans="3:3" x14ac:dyDescent="0.35">
      <c r="C85" s="14"/>
    </row>
    <row r="86" spans="3:3" x14ac:dyDescent="0.35">
      <c r="C86" s="14"/>
    </row>
    <row r="87" spans="3:3" x14ac:dyDescent="0.35">
      <c r="C87" s="14"/>
    </row>
    <row r="92" spans="3:3" x14ac:dyDescent="0.35">
      <c r="C92" s="14"/>
    </row>
    <row r="93" spans="3:3" x14ac:dyDescent="0.35">
      <c r="C93" s="14"/>
    </row>
    <row r="94" spans="3:3" x14ac:dyDescent="0.35">
      <c r="C94" s="14"/>
    </row>
    <row r="168" spans="2:5" x14ac:dyDescent="0.35">
      <c r="B168" s="76"/>
      <c r="C168" s="76"/>
      <c r="D168" s="134"/>
    </row>
    <row r="169" spans="2:5" x14ac:dyDescent="0.35">
      <c r="B169" s="3"/>
      <c r="C169" s="17"/>
      <c r="D169" s="27"/>
      <c r="E169" s="22"/>
    </row>
    <row r="170" spans="2:5" x14ac:dyDescent="0.35">
      <c r="B170" s="3"/>
      <c r="C170" s="6"/>
      <c r="D170" s="24"/>
    </row>
    <row r="171" spans="2:5" x14ac:dyDescent="0.35">
      <c r="B171" s="9"/>
      <c r="C171" s="81"/>
      <c r="D171" s="135"/>
    </row>
    <row r="172" spans="2:5" x14ac:dyDescent="0.35">
      <c r="B172" s="9"/>
      <c r="C172" s="81"/>
      <c r="D172" s="135"/>
    </row>
    <row r="173" spans="2:5" x14ac:dyDescent="0.35">
      <c r="B173" s="9"/>
      <c r="C173" s="81"/>
      <c r="D173" s="135"/>
    </row>
    <row r="174" spans="2:5" x14ac:dyDescent="0.35">
      <c r="B174" s="3"/>
      <c r="C174" s="6"/>
      <c r="D174" s="24"/>
    </row>
    <row r="175" spans="2:5" x14ac:dyDescent="0.35">
      <c r="B175" s="8"/>
      <c r="C175" s="23"/>
      <c r="D175" s="134"/>
    </row>
    <row r="181" spans="2:4" x14ac:dyDescent="0.35">
      <c r="B181" s="4"/>
      <c r="C181" s="26"/>
      <c r="D181" s="21"/>
    </row>
    <row r="182" spans="2:4" x14ac:dyDescent="0.35">
      <c r="B182" s="4"/>
      <c r="C182" s="26"/>
      <c r="D182" s="136"/>
    </row>
    <row r="183" spans="2:4" x14ac:dyDescent="0.35">
      <c r="B183" s="2"/>
      <c r="C183" s="26"/>
      <c r="D183" s="24"/>
    </row>
    <row r="184" spans="2:4" x14ac:dyDescent="0.35">
      <c r="B184" s="10"/>
      <c r="C184" s="26"/>
      <c r="D184" s="24"/>
    </row>
    <row r="185" spans="2:4" x14ac:dyDescent="0.35">
      <c r="B185" s="4"/>
      <c r="C185" s="26"/>
      <c r="D185" s="24"/>
    </row>
    <row r="186" spans="2:4" x14ac:dyDescent="0.35">
      <c r="B186" s="4"/>
      <c r="C186" s="26"/>
      <c r="D186" s="24"/>
    </row>
    <row r="187" spans="2:4" x14ac:dyDescent="0.35">
      <c r="B187" s="4"/>
      <c r="C187" s="26"/>
      <c r="D187" s="24"/>
    </row>
    <row r="188" spans="2:4" x14ac:dyDescent="0.35">
      <c r="B188" s="4"/>
      <c r="C188" s="26"/>
      <c r="D188" s="24"/>
    </row>
    <row r="189" spans="2:4" x14ac:dyDescent="0.35">
      <c r="B189" s="4"/>
      <c r="C189" s="26"/>
      <c r="D189" s="25"/>
    </row>
    <row r="190" spans="2:4" x14ac:dyDescent="0.35">
      <c r="B190" s="3"/>
      <c r="C190" s="26"/>
      <c r="D190" s="24"/>
    </row>
    <row r="191" spans="2:4" x14ac:dyDescent="0.35">
      <c r="B191" s="8"/>
      <c r="C191" s="11"/>
      <c r="D191" s="21"/>
    </row>
    <row r="192" spans="2:4" x14ac:dyDescent="0.35">
      <c r="B192" s="12"/>
      <c r="C192" s="13"/>
      <c r="D192" s="21"/>
    </row>
    <row r="193" spans="4:4" x14ac:dyDescent="0.35">
      <c r="D193" s="21"/>
    </row>
    <row r="194" spans="4:4" x14ac:dyDescent="0.35">
      <c r="D194" s="21"/>
    </row>
    <row r="195" spans="4:4" x14ac:dyDescent="0.35">
      <c r="D195" s="21"/>
    </row>
    <row r="196" spans="4:4" x14ac:dyDescent="0.35">
      <c r="D196" s="21"/>
    </row>
    <row r="197" spans="4:4" x14ac:dyDescent="0.35">
      <c r="D197" s="21"/>
    </row>
    <row r="198" spans="4:4" x14ac:dyDescent="0.35">
      <c r="D198" s="21"/>
    </row>
    <row r="199" spans="4:4" x14ac:dyDescent="0.35">
      <c r="D199" s="24"/>
    </row>
    <row r="200" spans="4:4" x14ac:dyDescent="0.35">
      <c r="D200" s="24"/>
    </row>
    <row r="201" spans="4:4" x14ac:dyDescent="0.35">
      <c r="D201" s="27"/>
    </row>
  </sheetData>
  <autoFilter ref="B2:E56"/>
  <mergeCells count="12">
    <mergeCell ref="B54:B56"/>
    <mergeCell ref="B3:B5"/>
    <mergeCell ref="B6:B8"/>
    <mergeCell ref="B9:B12"/>
    <mergeCell ref="B13:B17"/>
    <mergeCell ref="B18:B23"/>
    <mergeCell ref="B24:B32"/>
    <mergeCell ref="B33:B37"/>
    <mergeCell ref="B38:B40"/>
    <mergeCell ref="B41:B45"/>
    <mergeCell ref="B46:B49"/>
    <mergeCell ref="B50:B53"/>
  </mergeCells>
  <conditionalFormatting sqref="C6:C8 C51 C53:C56">
    <cfRule type="containsText" dxfId="12" priority="14" operator="containsText" text="SPOT">
      <formula>NOT(ISERROR(SEARCH("SPOT",C6)))</formula>
    </cfRule>
  </conditionalFormatting>
  <conditionalFormatting sqref="C9:C11">
    <cfRule type="containsText" dxfId="11" priority="13" operator="containsText" text="SPOT">
      <formula>NOT(ISERROR(SEARCH("SPOT",C9)))</formula>
    </cfRule>
  </conditionalFormatting>
  <conditionalFormatting sqref="C13:C17">
    <cfRule type="containsText" dxfId="10" priority="12" operator="containsText" text="SPOT">
      <formula>NOT(ISERROR(SEARCH("SPOT",C13)))</formula>
    </cfRule>
  </conditionalFormatting>
  <conditionalFormatting sqref="C18:C23">
    <cfRule type="containsText" dxfId="9" priority="11" operator="containsText" text="SPOT">
      <formula>NOT(ISERROR(SEARCH("SPOT",C18)))</formula>
    </cfRule>
  </conditionalFormatting>
  <conditionalFormatting sqref="C24:C32">
    <cfRule type="containsText" dxfId="8" priority="10" operator="containsText" text="SPOT">
      <formula>NOT(ISERROR(SEARCH("SPOT",C24)))</formula>
    </cfRule>
  </conditionalFormatting>
  <conditionalFormatting sqref="C33:C37">
    <cfRule type="containsText" dxfId="7" priority="9" operator="containsText" text="SPOT">
      <formula>NOT(ISERROR(SEARCH("SPOT",C33)))</formula>
    </cfRule>
  </conditionalFormatting>
  <conditionalFormatting sqref="C40:C43">
    <cfRule type="containsText" dxfId="6" priority="8" operator="containsText" text="SPOT">
      <formula>NOT(ISERROR(SEARCH("SPOT",C40)))</formula>
    </cfRule>
  </conditionalFormatting>
  <conditionalFormatting sqref="C48">
    <cfRule type="containsText" dxfId="5" priority="7" operator="containsText" text="SPOT">
      <formula>NOT(ISERROR(SEARCH("SPOT",C48)))</formula>
    </cfRule>
  </conditionalFormatting>
  <conditionalFormatting sqref="C39">
    <cfRule type="containsText" dxfId="4" priority="4" operator="containsText" text="SPOT">
      <formula>NOT(ISERROR(SEARCH("SPOT",C39)))</formula>
    </cfRule>
  </conditionalFormatting>
  <conditionalFormatting sqref="C38">
    <cfRule type="containsText" dxfId="3" priority="3" operator="containsText" text="SPOT">
      <formula>NOT(ISERROR(SEARCH("SPOT",C38)))</formula>
    </cfRule>
  </conditionalFormatting>
  <conditionalFormatting sqref="C46:C47">
    <cfRule type="containsText" dxfId="2" priority="2" operator="containsText" text="SPOT">
      <formula>NOT(ISERROR(SEARCH("SPOT",C46)))</formula>
    </cfRule>
  </conditionalFormatting>
  <conditionalFormatting sqref="C52 C50">
    <cfRule type="containsText" dxfId="1" priority="1" operator="containsText" text="SPOT">
      <formula>NOT(ISERROR(SEARCH("SPOT",C50)))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4.9989318521683403E-2"/>
  </sheetPr>
  <dimension ref="A1:O8"/>
  <sheetViews>
    <sheetView workbookViewId="0">
      <selection activeCell="A4" sqref="A4"/>
    </sheetView>
  </sheetViews>
  <sheetFormatPr baseColWidth="10" defaultColWidth="11.54296875" defaultRowHeight="16" x14ac:dyDescent="0.35"/>
  <cols>
    <col min="1" max="1" width="13.453125" style="98" customWidth="1"/>
    <col min="2" max="13" width="24.6328125" style="98" customWidth="1"/>
    <col min="14" max="14" width="3.08984375" style="98" customWidth="1"/>
    <col min="15" max="15" width="21.6328125" style="98" bestFit="1" customWidth="1"/>
    <col min="16" max="16384" width="11.54296875" style="98"/>
  </cols>
  <sheetData>
    <row r="1" spans="1:15" ht="23.4" customHeight="1" x14ac:dyDescent="0.35">
      <c r="B1" s="98" t="b" cm="1">
        <f t="array" ref="B1">+IF(ISNUMBER(SEARCH("contrat",E3:E6)),(SUMPRODUCT(I3:I6,K3:K6)/SUM(I3:I6)))</f>
        <v>0</v>
      </c>
      <c r="E1" s="113" t="s">
        <v>36</v>
      </c>
      <c r="F1" s="101"/>
      <c r="G1" s="108"/>
      <c r="J1" s="101"/>
    </row>
    <row r="3" spans="1:15" ht="24.65" customHeight="1" thickBot="1" x14ac:dyDescent="0.4">
      <c r="A3" s="104" t="s">
        <v>33</v>
      </c>
      <c r="B3" s="105" t="s">
        <v>21</v>
      </c>
      <c r="C3" s="105" t="s">
        <v>22</v>
      </c>
      <c r="D3" s="105" t="s">
        <v>23</v>
      </c>
      <c r="E3" s="105" t="s">
        <v>24</v>
      </c>
      <c r="F3" s="105" t="s">
        <v>25</v>
      </c>
      <c r="G3" s="105" t="s">
        <v>26</v>
      </c>
      <c r="H3" s="105" t="s">
        <v>27</v>
      </c>
      <c r="I3" s="105" t="s">
        <v>28</v>
      </c>
      <c r="J3" s="105" t="s">
        <v>29</v>
      </c>
      <c r="K3" s="105" t="s">
        <v>30</v>
      </c>
      <c r="L3" s="105" t="s">
        <v>31</v>
      </c>
      <c r="M3" s="105" t="s">
        <v>32</v>
      </c>
      <c r="O3" s="109" t="s">
        <v>3</v>
      </c>
    </row>
    <row r="4" spans="1:15" ht="23" customHeight="1" x14ac:dyDescent="0.35">
      <c r="A4" s="116" t="s">
        <v>34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O4" s="110"/>
    </row>
    <row r="5" spans="1:15" ht="23" customHeight="1" x14ac:dyDescent="0.35">
      <c r="A5" s="99" t="s">
        <v>4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O5" s="111"/>
    </row>
    <row r="6" spans="1:15" ht="27.65" customHeight="1" thickBot="1" x14ac:dyDescent="0.4">
      <c r="A6" s="100" t="s">
        <v>35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O6" s="112"/>
    </row>
    <row r="7" spans="1:15" ht="18.649999999999999" customHeight="1" x14ac:dyDescent="0.35"/>
    <row r="8" spans="1:15" ht="18.649999999999999" customHeight="1" x14ac:dyDescent="0.35"/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A2F63E2A-D601-4FC2-A133-BCB3502EA969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75A6177D-A54D-47A9-97E9-B9DB8984C164}">
  <ds:schemaRefs/>
</ds:datastoreItem>
</file>

<file path=customXml/itemProps3.xml><?xml version="1.0" encoding="utf-8"?>
<ds:datastoreItem xmlns:ds="http://schemas.openxmlformats.org/officeDocument/2006/customXml" ds:itemID="{B836375F-3907-41C1-82BC-4A0A1273C6BA}">
  <ds:schemaRefs>
    <ds:schemaRef ds:uri="http://gemini/pivotcustomization/SandboxNonEmpty"/>
  </ds:schemaRefs>
</ds:datastoreItem>
</file>

<file path=customXml/itemProps4.xml><?xml version="1.0" encoding="utf-8"?>
<ds:datastoreItem xmlns:ds="http://schemas.openxmlformats.org/officeDocument/2006/customXml" ds:itemID="{B1903774-6B9C-4F73-A97F-10CC33142955}">
  <ds:schemaRefs>
    <ds:schemaRef ds:uri="http://www.w3.org/2001/XMLSchema"/>
    <ds:schemaRef ds:uri="http://microsoft.data.visualization.engine.tours/1.0"/>
  </ds:schemaRefs>
</ds:datastoreItem>
</file>

<file path=customXml/itemProps5.xml><?xml version="1.0" encoding="utf-8"?>
<ds:datastoreItem xmlns:ds="http://schemas.openxmlformats.org/officeDocument/2006/customXml" ds:itemID="{E0FA9D19-BFA1-4D16-839F-4B38065D7366}">
  <ds:schemaRefs/>
</ds:datastoreItem>
</file>

<file path=customXml/itemProps6.xml><?xml version="1.0" encoding="utf-8"?>
<ds:datastoreItem xmlns:ds="http://schemas.openxmlformats.org/officeDocument/2006/customXml" ds:itemID="{FC37CED7-7BFF-44BA-894E-CCA936919CE3}">
  <ds:schemaRefs/>
</ds:datastoreItem>
</file>

<file path=customXml/itemProps7.xml><?xml version="1.0" encoding="utf-8"?>
<ds:datastoreItem xmlns:ds="http://schemas.openxmlformats.org/officeDocument/2006/customXml" ds:itemID="{1BDAFCE9-DDED-4702-AA3E-D7A0DD577E71}">
  <ds:schemaRefs/>
</ds:datastoreItem>
</file>

<file path=customXml/itemProps8.xml><?xml version="1.0" encoding="utf-8"?>
<ds:datastoreItem xmlns:ds="http://schemas.openxmlformats.org/officeDocument/2006/customXml" ds:itemID="{0EEECEFA-131A-498A-9057-79761ECDE0D2}">
  <ds:schemaRefs/>
</ds:datastoreItem>
</file>

<file path=customXml/itemProps9.xml><?xml version="1.0" encoding="utf-8"?>
<ds:datastoreItem xmlns:ds="http://schemas.openxmlformats.org/officeDocument/2006/customXml" ds:itemID="{FE10FFE5-7779-4659-8F28-367FE9693F3B}">
  <ds:schemaRefs>
    <ds:schemaRef ds:uri="http://gemini/pivotcustomization/TableCountInSandbox"/>
  </ds:schemaRefs>
</ds:datastoreItem>
</file>

<file path=customXml/itemProps10.xml><?xml version="1.0" encoding="utf-8"?>
<ds:datastoreItem xmlns:ds="http://schemas.openxmlformats.org/officeDocument/2006/customXml" ds:itemID="{1CC38B65-9487-4067-A423-72513F90088B}">
  <ds:schemaRefs/>
</ds:datastoreItem>
</file>

<file path=customXml/itemProps11.xml><?xml version="1.0" encoding="utf-8"?>
<ds:datastoreItem xmlns:ds="http://schemas.openxmlformats.org/officeDocument/2006/customXml" ds:itemID="{77D2378D-B2DC-4E98-A0F4-1D7EF3B9D04C}">
  <ds:schemaRefs/>
</ds:datastoreItem>
</file>

<file path=customXml/itemProps12.xml><?xml version="1.0" encoding="utf-8"?>
<ds:datastoreItem xmlns:ds="http://schemas.openxmlformats.org/officeDocument/2006/customXml" ds:itemID="{4D4E0B67-ED5F-4186-A8EE-EA807D08685A}">
  <ds:schemaRefs/>
</ds:datastoreItem>
</file>

<file path=customXml/itemProps13.xml><?xml version="1.0" encoding="utf-8"?>
<ds:datastoreItem xmlns:ds="http://schemas.openxmlformats.org/officeDocument/2006/customXml" ds:itemID="{C72E27F7-FC18-42E1-8016-4F7306A2D2B0}">
  <ds:schemaRefs/>
</ds:datastoreItem>
</file>

<file path=customXml/itemProps14.xml><?xml version="1.0" encoding="utf-8"?>
<ds:datastoreItem xmlns:ds="http://schemas.openxmlformats.org/officeDocument/2006/customXml" ds:itemID="{3AA34DEC-4531-48B4-90A7-7A4D94784576}">
  <ds:schemaRefs>
    <ds:schemaRef ds:uri="http://schemas.microsoft.com/DataMashup"/>
  </ds:schemaRefs>
</ds:datastoreItem>
</file>

<file path=customXml/itemProps15.xml><?xml version="1.0" encoding="utf-8"?>
<ds:datastoreItem xmlns:ds="http://schemas.openxmlformats.org/officeDocument/2006/customXml" ds:itemID="{DB6053B2-5E96-4078-AB73-E6555534EBD7}">
  <ds:schemaRefs/>
</ds:datastoreItem>
</file>

<file path=customXml/itemProps16.xml><?xml version="1.0" encoding="utf-8"?>
<ds:datastoreItem xmlns:ds="http://schemas.openxmlformats.org/officeDocument/2006/customXml" ds:itemID="{AEED1B45-8AB5-472B-8F6E-09BB05F6CA08}">
  <ds:schemaRefs/>
</ds:datastoreItem>
</file>

<file path=customXml/itemProps17.xml><?xml version="1.0" encoding="utf-8"?>
<ds:datastoreItem xmlns:ds="http://schemas.openxmlformats.org/officeDocument/2006/customXml" ds:itemID="{D2965871-DE3F-4F0F-B612-3E4466312520}">
  <ds:schemaRefs/>
</ds:datastoreItem>
</file>

<file path=customXml/itemProps18.xml><?xml version="1.0" encoding="utf-8"?>
<ds:datastoreItem xmlns:ds="http://schemas.openxmlformats.org/officeDocument/2006/customXml" ds:itemID="{2C2A14A7-AB51-4368-ABA5-334BA1BFE4FE}">
  <ds:schemaRefs/>
</ds:datastoreItem>
</file>

<file path=customXml/itemProps19.xml><?xml version="1.0" encoding="utf-8"?>
<ds:datastoreItem xmlns:ds="http://schemas.openxmlformats.org/officeDocument/2006/customXml" ds:itemID="{4D8BDB12-EE80-43B5-970F-DD5D919A2339}">
  <ds:schemaRefs/>
</ds:datastoreItem>
</file>

<file path=customXml/itemProps20.xml><?xml version="1.0" encoding="utf-8"?>
<ds:datastoreItem xmlns:ds="http://schemas.openxmlformats.org/officeDocument/2006/customXml" ds:itemID="{A5F33899-6F2B-46E8-8C9D-A39141F63F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Ratios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NOUI-MEHIDI CHAWKI</dc:creator>
  <cp:lastModifiedBy>Guy Blancher</cp:lastModifiedBy>
  <dcterms:created xsi:type="dcterms:W3CDTF">2006-09-12T15:06:44Z</dcterms:created>
  <dcterms:modified xsi:type="dcterms:W3CDTF">2023-12-27T17:12:25Z</dcterms:modified>
</cp:coreProperties>
</file>