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88" windowHeight="4656" activeTab="1"/>
  </bookViews>
  <sheets>
    <sheet name="test" sheetId="1" r:id="rId1"/>
    <sheet name="test gmb" sheetId="3" r:id="rId2"/>
    <sheet name="essai2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6" i="2" l="1"/>
  <c r="G26" i="2"/>
  <c r="H26" i="2"/>
  <c r="I26" i="2"/>
  <c r="J26" i="2"/>
  <c r="F27" i="2"/>
  <c r="G27" i="2"/>
  <c r="H27" i="2"/>
  <c r="I27" i="2"/>
  <c r="J27" i="2"/>
  <c r="F28" i="2"/>
  <c r="G28" i="2"/>
  <c r="H28" i="2"/>
  <c r="I28" i="2"/>
  <c r="J28" i="2"/>
  <c r="F29" i="2"/>
  <c r="G29" i="2"/>
  <c r="H29" i="2"/>
  <c r="I29" i="2"/>
  <c r="J29" i="2"/>
  <c r="F30" i="2"/>
  <c r="G30" i="2"/>
  <c r="H30" i="2"/>
  <c r="I30" i="2"/>
  <c r="J30" i="2"/>
  <c r="G25" i="2"/>
  <c r="H25" i="2"/>
  <c r="I25" i="2"/>
  <c r="J25" i="2"/>
  <c r="F25" i="2"/>
  <c r="O13" i="2" a="1"/>
  <c r="O13" i="2" s="1"/>
  <c r="F13" i="2" a="1"/>
  <c r="F13" i="2" s="1"/>
  <c r="O12" i="2" a="1"/>
  <c r="O12" i="2" s="1"/>
  <c r="O11" i="2" a="1"/>
  <c r="O11" i="2" s="1"/>
  <c r="O10" i="2" a="1"/>
  <c r="O10" i="2" s="1"/>
  <c r="O9" i="2" a="1"/>
  <c r="O9" i="2" s="1"/>
  <c r="O7" i="2" a="1"/>
  <c r="O7" i="2" s="1"/>
  <c r="O6" i="2" a="1"/>
  <c r="O6" i="2" s="1"/>
  <c r="K6" i="2" a="1"/>
  <c r="K6" i="2" s="1"/>
  <c r="O5" i="2" a="1"/>
  <c r="O5" i="2" s="1"/>
  <c r="O4" i="2" a="1"/>
  <c r="O4" i="2" s="1"/>
  <c r="O3" i="2" a="1"/>
  <c r="O3" i="2" s="1"/>
  <c r="N13" i="1" a="1"/>
  <c r="N13" i="1" s="1"/>
  <c r="N12" i="1" a="1"/>
  <c r="N12" i="1" s="1"/>
  <c r="N11" i="1" a="1"/>
  <c r="N11" i="1" s="1"/>
  <c r="N10" i="1" a="1"/>
  <c r="N10" i="1" s="1"/>
  <c r="N9" i="1" a="1"/>
  <c r="N9" i="1" s="1"/>
  <c r="E18" i="2" a="1"/>
  <c r="Q9" i="2" a="1"/>
  <c r="P9" i="2" a="1"/>
  <c r="Q6" i="2" a="1"/>
  <c r="E18" i="2" l="1"/>
  <c r="P9" i="2"/>
  <c r="Q9" i="2"/>
  <c r="Q6" i="2"/>
  <c r="F13" i="1" a="1"/>
  <c r="F13" i="1" s="1"/>
  <c r="K6" i="1" a="1"/>
  <c r="K6" i="1" s="1"/>
  <c r="W9" i="2" a="1"/>
  <c r="N15" i="2" a="1"/>
  <c r="P13" i="2" a="1"/>
  <c r="P6" i="2" a="1"/>
  <c r="P4" i="2" a="1"/>
  <c r="P5" i="2" a="1"/>
  <c r="P10" i="2" a="1"/>
  <c r="P11" i="2" a="1"/>
  <c r="Q11" i="2" a="1"/>
  <c r="P3" i="2" a="1"/>
  <c r="Q12" i="2" a="1"/>
  <c r="Q7" i="2" a="1"/>
  <c r="Q10" i="2" a="1"/>
  <c r="P12" i="2" a="1"/>
  <c r="P7" i="2" a="1"/>
  <c r="Q13" i="2" a="1"/>
  <c r="Q3" i="2" a="1"/>
  <c r="N15" i="2" l="1"/>
  <c r="W9" i="2"/>
  <c r="X9" i="2" s="1"/>
  <c r="Q3" i="2"/>
  <c r="Q11" i="2"/>
  <c r="S11" i="2" s="1"/>
  <c r="R9" i="2"/>
  <c r="Q13" i="2"/>
  <c r="S13" i="2" s="1"/>
  <c r="S9" i="2"/>
  <c r="P11" i="2"/>
  <c r="R11" i="2" s="1"/>
  <c r="P7" i="2"/>
  <c r="P10" i="2"/>
  <c r="R10" i="2" s="1"/>
  <c r="P12" i="2"/>
  <c r="P5" i="2"/>
  <c r="Q10" i="2"/>
  <c r="S10" i="2" s="1"/>
  <c r="P4" i="2"/>
  <c r="Q7" i="2"/>
  <c r="P6" i="2"/>
  <c r="Q12" i="2"/>
  <c r="S12" i="2" s="1"/>
  <c r="P13" i="2"/>
  <c r="R13" i="2" s="1"/>
  <c r="P3" i="2"/>
  <c r="N4" i="1" a="1"/>
  <c r="N4" i="1" s="1"/>
  <c r="N5" i="1" a="1"/>
  <c r="N5" i="1" s="1"/>
  <c r="N6" i="1" a="1"/>
  <c r="N6" i="1" s="1"/>
  <c r="N7" i="1" a="1"/>
  <c r="N7" i="1" s="1"/>
  <c r="N3" i="1" a="1"/>
  <c r="N3" i="1" s="1"/>
  <c r="Q4" i="2" a="1"/>
  <c r="O4" i="1" a="1"/>
  <c r="P6" i="1" a="1"/>
  <c r="P7" i="1" a="1"/>
  <c r="P5" i="1" a="1"/>
  <c r="P3" i="1" a="1"/>
  <c r="P12" i="1" a="1"/>
  <c r="P13" i="1" a="1"/>
  <c r="O9" i="1" a="1"/>
  <c r="P11" i="1" a="1"/>
  <c r="Q5" i="2" a="1"/>
  <c r="P4" i="1" a="1"/>
  <c r="O6" i="1" a="1"/>
  <c r="O7" i="1" a="1"/>
  <c r="O5" i="1" a="1"/>
  <c r="O3" i="1" a="1"/>
  <c r="O12" i="1" a="1"/>
  <c r="O13" i="1" a="1"/>
  <c r="O10" i="1" a="1"/>
  <c r="O11" i="1" a="1"/>
  <c r="Z9" i="2" l="1" a="1"/>
  <c r="Z9" i="2" s="1"/>
  <c r="Y9" i="2" a="1"/>
  <c r="Y9" i="2" s="1"/>
  <c r="R12" i="2"/>
  <c r="T12" i="2" s="1"/>
  <c r="Q4" i="2"/>
  <c r="Q5" i="2"/>
  <c r="T9" i="2"/>
  <c r="T13" i="2"/>
  <c r="T10" i="2"/>
  <c r="T11" i="2"/>
  <c r="P3" i="1"/>
  <c r="O3" i="1"/>
  <c r="P5" i="1"/>
  <c r="O5" i="1"/>
  <c r="P7" i="1"/>
  <c r="O7" i="1"/>
  <c r="P6" i="1"/>
  <c r="O6" i="1"/>
  <c r="O4" i="1"/>
  <c r="P4" i="1"/>
  <c r="P11" i="1"/>
  <c r="R11" i="1" s="1"/>
  <c r="O11" i="1"/>
  <c r="Q11" i="1" s="1"/>
  <c r="O9" i="1"/>
  <c r="Q9" i="1" s="1"/>
  <c r="O10" i="1"/>
  <c r="Q10" i="1" s="1"/>
  <c r="P13" i="1"/>
  <c r="R13" i="1" s="1"/>
  <c r="O13" i="1"/>
  <c r="Q13" i="1" s="1"/>
  <c r="P12" i="1"/>
  <c r="R12" i="1" s="1"/>
  <c r="O12" i="1"/>
  <c r="Q12" i="1" s="1"/>
  <c r="E20" i="2" a="1"/>
  <c r="P10" i="1" a="1"/>
  <c r="P9" i="1" a="1"/>
  <c r="E20" i="2" l="1"/>
  <c r="S11" i="1"/>
  <c r="P10" i="1"/>
  <c r="R10" i="1" s="1"/>
  <c r="S10" i="1" s="1"/>
  <c r="P9" i="1"/>
  <c r="R9" i="1" s="1"/>
  <c r="S9" i="1" s="1"/>
  <c r="S13" i="1"/>
  <c r="S12" i="1"/>
  <c r="J21" i="2"/>
  <c r="I21" i="2"/>
  <c r="H21" i="2"/>
  <c r="G21" i="2"/>
  <c r="F21" i="2"/>
  <c r="E21" i="2"/>
  <c r="J20" i="2"/>
  <c r="I20" i="2"/>
  <c r="H20" i="2"/>
  <c r="G20" i="2"/>
  <c r="F20" i="2"/>
  <c r="J18" i="2"/>
  <c r="I18" i="2"/>
  <c r="H18" i="2"/>
  <c r="G18" i="2"/>
  <c r="F18" i="2"/>
  <c r="O19" i="2"/>
  <c r="N19" i="2"/>
  <c r="O18" i="2"/>
  <c r="N18" i="2"/>
  <c r="O17" i="2"/>
  <c r="N17" i="2"/>
  <c r="O16" i="2"/>
  <c r="N16" i="2"/>
  <c r="O15" i="2"/>
  <c r="J13" i="2"/>
  <c r="I13" i="2"/>
  <c r="H13" i="2"/>
  <c r="G13" i="2"/>
  <c r="W11" i="2"/>
  <c r="W10" i="2"/>
  <c r="X10" i="2" s="1"/>
  <c r="K12" i="2"/>
  <c r="K11" i="2"/>
  <c r="K10" i="2"/>
  <c r="K9" i="2"/>
  <c r="K8" i="2"/>
  <c r="K7" i="2"/>
  <c r="J13" i="1"/>
  <c r="I13" i="1"/>
  <c r="H13" i="1"/>
  <c r="G13" i="1"/>
  <c r="K12" i="1"/>
  <c r="K11" i="1"/>
  <c r="K10" i="1"/>
  <c r="K9" i="1"/>
  <c r="K8" i="1"/>
  <c r="K7" i="1"/>
  <c r="Z10" i="2" a="1"/>
  <c r="Y10" i="2" a="1"/>
  <c r="X11" i="2" l="1"/>
  <c r="Y10" i="2"/>
  <c r="Z10" i="2"/>
  <c r="Y11" i="2" a="1"/>
  <c r="Z11" i="2" a="1"/>
  <c r="Z11" i="2" l="1"/>
  <c r="Y11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<sst xmlns="http://schemas.openxmlformats.org/spreadsheetml/2006/main" count="64" uniqueCount="20">
  <si>
    <t>Hugo</t>
  </si>
  <si>
    <t>Marie</t>
  </si>
  <si>
    <t>François</t>
  </si>
  <si>
    <t>Esther</t>
  </si>
  <si>
    <t>Margot</t>
  </si>
  <si>
    <t>Marc</t>
  </si>
  <si>
    <t>Sophie</t>
  </si>
  <si>
    <t>lundi</t>
  </si>
  <si>
    <t>mardi</t>
  </si>
  <si>
    <t>mercredi</t>
  </si>
  <si>
    <t>jeudi</t>
  </si>
  <si>
    <t>vendredi</t>
  </si>
  <si>
    <t>valeur rechercher</t>
  </si>
  <si>
    <t>valeur inférieure la plus proche</t>
  </si>
  <si>
    <t>valeur supérieure la plus proche</t>
  </si>
  <si>
    <t>https://forum.excel-pratique.com/excel/trouver-les-coordonnees-d-une-cellule-dans-une-matrice-164847#google_vignette</t>
  </si>
  <si>
    <t>unique</t>
  </si>
  <si>
    <t>nombre de doublon</t>
  </si>
  <si>
    <t>nombre valeur</t>
  </si>
  <si>
    <t>nbre devaleurs ples + proches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</si>
</sst>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2" fontId="0" fillId="0" borderId="0" xfId="0" applyNumberFormat="1"/>
    <xf numFmtId="2" fontId="0" fillId="0" borderId="0" xfId="0" applyNumberFormat="1" applyFill="1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/>
    <xf numFmtId="2" fontId="2" fillId="0" borderId="0" xfId="0" applyNumberFormat="1" applyFont="1" applyAlignment="1"/>
    <xf numFmtId="2" fontId="0" fillId="2" borderId="0" xfId="0" applyNumberFormat="1" applyFill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784860</xdr:colOff>
      <xdr:row>24</xdr:row>
      <xdr:rowOff>15240</xdr:rowOff>
    </xdr:from>
    <xdr:to>
      <xdr:col>13</xdr:col>
      <xdr:colOff>305445</xdr:colOff>
      <xdr:row>42</xdr:row>
      <xdr:rowOff>152697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15EF0B6-7DD6-B978-1903-89B0AA70C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62300" y="4404360"/>
          <a:ext cx="7445385" cy="342929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769620</xdr:colOff>
      <xdr:row>3</xdr:row>
      <xdr:rowOff>68580</xdr:rowOff>
    </xdr:from>
    <xdr:to>
      <xdr:col>12</xdr:col>
      <xdr:colOff>762000</xdr:colOff>
      <xdr:row>4</xdr:row>
      <xdr:rowOff>121920</xdr:rowOff>
    </xdr:to>
    <xdr:sp macro="[0]!Résultat" textlink="">
      <xdr:nvSpPr>
        <xdr:cNvPr id="3" name="Rectangle à coins arrondis 2"/>
        <xdr:cNvSpPr/>
      </xdr:nvSpPr>
      <xdr:spPr>
        <a:xfrm>
          <a:off x="9486900" y="617220"/>
          <a:ext cx="784860" cy="23622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Résultat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2:S22"/>
  <sheetViews>
    <sheetView topLeftCell="D1" workbookViewId="0">
      <selection activeCell="K19" sqref="K19"/>
    </sheetView>
  </sheetViews>
  <sheetFormatPr baseColWidth="10" defaultRowHeight="14.4" x14ac:dyDescent="0.3"/>
  <cols>
    <col min="17" max="17" width="15.21875" bestFit="1" customWidth="1"/>
  </cols>
  <sheetData>
    <row r="2" spans="5:19" x14ac:dyDescent="0.3">
      <c r="M2" t="s">
        <v>12</v>
      </c>
      <c r="N2" s="2">
        <v>3850</v>
      </c>
      <c r="O2" s="2"/>
    </row>
    <row r="3" spans="5:19" x14ac:dyDescent="0.3">
      <c r="L3" t="s">
        <v>13</v>
      </c>
      <c r="M3">
        <v>1</v>
      </c>
      <c r="N3" s="2" cm="1">
        <f t="array" ref="N3">LARGE(IF($F$6:$J$12&lt;$N$2,$F$6:$J$12),M3)</f>
        <v>3670</v>
      </c>
      <c r="O3" s="2" t="str" cm="1">
        <f t="array" aca="1" ref="O3" ca="1">INDIRECT("E" &amp; SUMPRODUCT(($F$6:$J$12=N3)*ROW($F$6:$J$12)))</f>
        <v>Marc</v>
      </c>
      <c r="P3" t="str" cm="1">
        <f t="array" aca="1" ref="P3" ca="1">INDIRECT(ADDRESS(5,SUMPRODUCT(($F$6:$J$12=N3)*COLUMN($F$6:$J$12))))</f>
        <v>vendredi</v>
      </c>
    </row>
    <row r="4" spans="5:19" x14ac:dyDescent="0.3">
      <c r="M4">
        <v>2</v>
      </c>
      <c r="N4" s="2" cm="1">
        <f t="array" ref="N4">LARGE(IF($F$6:$J$12&lt;$N$2,$F$6:$J$12),M4)</f>
        <v>3650</v>
      </c>
      <c r="O4" s="2" t="str" cm="1">
        <f t="array" aca="1" ref="O4" ca="1">INDIRECT("E" &amp; SUMPRODUCT(($F$6:$J$12=N4)*ROW($F$6:$J$12)))</f>
        <v>Hugo</v>
      </c>
      <c r="P4" t="str" cm="1">
        <f t="array" aca="1" ref="P4" ca="1">INDIRECT(ADDRESS(5,SUMPRODUCT(($F$6:$J$12=N4)*COLUMN($F$6:$J$12))))</f>
        <v>jeudi</v>
      </c>
    </row>
    <row r="5" spans="5:19" x14ac:dyDescent="0.3"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M5" s="1">
        <v>3</v>
      </c>
      <c r="N5" s="2" cm="1">
        <f t="array" ref="N5">LARGE(IF($F$6:$J$12&lt;$N$2,$F$6:$J$12),M5)</f>
        <v>3647</v>
      </c>
      <c r="O5" s="2" t="str" cm="1">
        <f t="array" aca="1" ref="O5" ca="1">INDIRECT("E" &amp; SUMPRODUCT(($F$6:$J$12=N5)*ROW($F$6:$J$12)))</f>
        <v>Sophie</v>
      </c>
      <c r="P5" t="str" cm="1">
        <f t="array" aca="1" ref="P5" ca="1">INDIRECT(ADDRESS(5,SUMPRODUCT(($F$6:$J$12=N5)*COLUMN($F$6:$J$12))))</f>
        <v>mercredi</v>
      </c>
    </row>
    <row r="6" spans="5:19" x14ac:dyDescent="0.3">
      <c r="E6" s="1" t="s">
        <v>1</v>
      </c>
      <c r="F6" s="3">
        <v>2350</v>
      </c>
      <c r="G6" s="3">
        <v>120</v>
      </c>
      <c r="H6" s="3">
        <v>8633</v>
      </c>
      <c r="I6" s="3">
        <v>3950</v>
      </c>
      <c r="J6" s="3">
        <v>1800</v>
      </c>
      <c r="K6" cm="1">
        <f t="array" ref="K6:K12">ROW(F6:J12)</f>
        <v>6</v>
      </c>
      <c r="M6">
        <v>4</v>
      </c>
      <c r="N6" s="2" cm="1">
        <f t="array" ref="N6">LARGE(IF($F$6:$J$12&lt;$N$2,$F$6:$J$12),M6)</f>
        <v>3526</v>
      </c>
      <c r="O6" s="2" t="str" cm="1">
        <f t="array" aca="1" ref="O6" ca="1">INDIRECT("E" &amp; SUMPRODUCT(($F$6:$J$12=N6)*ROW($F$6:$J$12)))</f>
        <v>Hugo</v>
      </c>
      <c r="P6" t="str" cm="1">
        <f t="array" aca="1" ref="P6" ca="1">INDIRECT(ADDRESS(5,SUMPRODUCT(($F$6:$J$12=N6)*COLUMN($F$6:$J$12))))</f>
        <v>mercredi</v>
      </c>
    </row>
    <row r="7" spans="5:19" x14ac:dyDescent="0.3">
      <c r="E7" s="1" t="s">
        <v>2</v>
      </c>
      <c r="F7" s="3">
        <v>4700</v>
      </c>
      <c r="G7" s="3">
        <v>475</v>
      </c>
      <c r="H7" s="3">
        <v>1247</v>
      </c>
      <c r="I7" s="3">
        <v>2403</v>
      </c>
      <c r="J7" s="3">
        <v>574</v>
      </c>
      <c r="K7">
        <v>7</v>
      </c>
      <c r="M7" s="1">
        <v>5</v>
      </c>
      <c r="N7" s="2" cm="1">
        <f t="array" ref="N7">LARGE(IF($F$6:$J$12&lt;$N$2,$F$6:$J$12),M7)</f>
        <v>3267</v>
      </c>
      <c r="O7" s="2" t="str" cm="1">
        <f t="array" aca="1" ref="O7" ca="1">INDIRECT("E" &amp; SUMPRODUCT(($F$6:$J$12=N7)*ROW($F$6:$J$12)))</f>
        <v>Esther</v>
      </c>
      <c r="P7" t="str" cm="1">
        <f t="array" aca="1" ref="P7" ca="1">INDIRECT(ADDRESS(5,SUMPRODUCT(($F$6:$J$12=N7)*COLUMN($F$6:$J$12))))</f>
        <v>mardi</v>
      </c>
    </row>
    <row r="8" spans="5:19" x14ac:dyDescent="0.3">
      <c r="E8" s="1" t="s">
        <v>3</v>
      </c>
      <c r="F8" s="3">
        <v>2835</v>
      </c>
      <c r="G8" s="3">
        <v>3267</v>
      </c>
      <c r="H8" s="3">
        <v>1650</v>
      </c>
      <c r="I8" s="3">
        <v>2475</v>
      </c>
      <c r="J8" s="3">
        <v>1476</v>
      </c>
      <c r="K8">
        <v>8</v>
      </c>
      <c r="N8" s="2"/>
      <c r="O8" s="2"/>
    </row>
    <row r="9" spans="5:19" x14ac:dyDescent="0.3">
      <c r="E9" s="1" t="s">
        <v>0</v>
      </c>
      <c r="F9" s="3">
        <v>128</v>
      </c>
      <c r="G9" s="3">
        <v>4570</v>
      </c>
      <c r="H9" s="3">
        <v>3526</v>
      </c>
      <c r="I9" s="3">
        <v>3650</v>
      </c>
      <c r="J9" s="3">
        <v>4762</v>
      </c>
      <c r="K9">
        <v>9</v>
      </c>
      <c r="L9" t="s">
        <v>14</v>
      </c>
      <c r="M9">
        <v>1</v>
      </c>
      <c r="N9" s="2" cm="1">
        <f t="array" ref="N9">SMALL(IF($F$6:$J$12&gt;=$N$2,$F$6:$J$12),M9)</f>
        <v>3950</v>
      </c>
      <c r="O9" s="2" cm="1">
        <f t="array" aca="1" ref="O9" ca="1">INDIRECT("E" &amp; SUMPRODUCT(($F$6:$J$12=N9)*ROW($F$6:$J$12)))</f>
        <v>0</v>
      </c>
      <c r="P9" cm="1">
        <f t="array" aca="1" ref="P9" ca="1">INDIRECT(ADDRESS(5,SUMPRODUCT(($F$6:$J$12=N9)*COLUMN($F$6:$J$12))))</f>
        <v>0</v>
      </c>
      <c r="Q9" t="e">
        <f ca="1">VLOOKUP(O9,$E$6:$K$13,7,0)</f>
        <v>#N/A</v>
      </c>
      <c r="R9" t="e">
        <f ca="1">HLOOKUP(P9,$E$5:$K$13,9,0)</f>
        <v>#N/A</v>
      </c>
      <c r="S9" t="e">
        <f ca="1">ADDRESS(Q9,R9)</f>
        <v>#N/A</v>
      </c>
    </row>
    <row r="10" spans="5:19" x14ac:dyDescent="0.3">
      <c r="E10" s="1" t="s">
        <v>4</v>
      </c>
      <c r="F10" s="3">
        <v>7650</v>
      </c>
      <c r="G10" s="3">
        <v>978</v>
      </c>
      <c r="H10" s="3">
        <v>3950</v>
      </c>
      <c r="I10" s="3">
        <v>2476</v>
      </c>
      <c r="J10" s="3">
        <v>4751</v>
      </c>
      <c r="K10">
        <v>10</v>
      </c>
      <c r="M10">
        <v>2</v>
      </c>
      <c r="N10" s="2" cm="1">
        <f t="array" ref="N10">SMALL(IF($F$6:$J$12&gt;=$N$2,$F$6:$J$12),M10)</f>
        <v>3950</v>
      </c>
      <c r="O10" s="2" cm="1">
        <f t="array" aca="1" ref="O10" ca="1">INDIRECT("E" &amp; SUMPRODUCT(($F$6:$J$12=N10)*ROW($F$6:$J$12)))</f>
        <v>0</v>
      </c>
      <c r="P10" cm="1">
        <f t="array" aca="1" ref="P10" ca="1">INDIRECT(ADDRESS(5,SUMPRODUCT(($F$6:$J$12=N10)*COLUMN($F$6:$J$12))))</f>
        <v>0</v>
      </c>
      <c r="Q10" t="e">
        <f ca="1">VLOOKUP(O10,$E$6:$K$13,7,0)</f>
        <v>#N/A</v>
      </c>
      <c r="R10" t="e">
        <f t="shared" ref="R10:R13" ca="1" si="0">HLOOKUP(P10,$E$5:$K$13,9,0)</f>
        <v>#N/A</v>
      </c>
      <c r="S10" t="e">
        <f t="shared" ref="S10:S13" ca="1" si="1">ADDRESS(Q10,R10)</f>
        <v>#N/A</v>
      </c>
    </row>
    <row r="11" spans="5:19" x14ac:dyDescent="0.3">
      <c r="E11" s="1" t="s">
        <v>5</v>
      </c>
      <c r="F11" s="3">
        <v>2560</v>
      </c>
      <c r="G11" s="3">
        <v>10500</v>
      </c>
      <c r="H11" s="3">
        <v>3950</v>
      </c>
      <c r="I11" s="3">
        <v>5040</v>
      </c>
      <c r="J11" s="3">
        <v>3670</v>
      </c>
      <c r="K11">
        <v>11</v>
      </c>
      <c r="M11" s="1">
        <v>3</v>
      </c>
      <c r="N11" s="2" cm="1">
        <f t="array" ref="N11">SMALL(IF($F$6:$J$12&gt;=$N$2,$F$6:$J$12),M11)</f>
        <v>3950</v>
      </c>
      <c r="O11" s="2" cm="1">
        <f t="array" aca="1" ref="O11" ca="1">INDIRECT("E" &amp; SUMPRODUCT(($F$6:$J$12=N11)*ROW($F$6:$J$12)))</f>
        <v>0</v>
      </c>
      <c r="P11" cm="1">
        <f t="array" aca="1" ref="P11" ca="1">INDIRECT(ADDRESS(5,SUMPRODUCT(($F$6:$J$12=N11)*COLUMN($F$6:$J$12))))</f>
        <v>0</v>
      </c>
      <c r="Q11" t="e">
        <f t="shared" ref="Q11:Q13" ca="1" si="2">VLOOKUP(O11,$E$6:$K$13,7,0)</f>
        <v>#N/A</v>
      </c>
      <c r="R11" t="e">
        <f t="shared" ca="1" si="0"/>
        <v>#N/A</v>
      </c>
      <c r="S11" t="e">
        <f t="shared" ca="1" si="1"/>
        <v>#N/A</v>
      </c>
    </row>
    <row r="12" spans="5:19" x14ac:dyDescent="0.3">
      <c r="E12" s="1" t="s">
        <v>6</v>
      </c>
      <c r="F12" s="3">
        <v>1234</v>
      </c>
      <c r="G12" s="3">
        <v>1245</v>
      </c>
      <c r="H12" s="3">
        <v>3647</v>
      </c>
      <c r="I12" s="3">
        <v>4780</v>
      </c>
      <c r="J12" s="3">
        <v>9870</v>
      </c>
      <c r="K12">
        <v>12</v>
      </c>
      <c r="M12">
        <v>4</v>
      </c>
      <c r="N12" s="2" cm="1">
        <f t="array" ref="N12">SMALL(IF($F$6:$J$12&gt;=$N$2,$F$6:$J$12),M12)</f>
        <v>4570</v>
      </c>
      <c r="O12" s="2" t="str" cm="1">
        <f t="array" aca="1" ref="O12" ca="1">INDIRECT("E" &amp; SUMPRODUCT(($F$6:$J$12=N12)*ROW($F$6:$J$12)))</f>
        <v>Hugo</v>
      </c>
      <c r="P12" t="str" cm="1">
        <f t="array" aca="1" ref="P12" ca="1">INDIRECT(ADDRESS(5,SUMPRODUCT(($F$6:$J$12=N12)*COLUMN($F$6:$J$12))))</f>
        <v>mardi</v>
      </c>
      <c r="Q12">
        <f t="shared" ca="1" si="2"/>
        <v>9</v>
      </c>
      <c r="R12">
        <f t="shared" ca="1" si="0"/>
        <v>7</v>
      </c>
      <c r="S12" t="str">
        <f t="shared" ca="1" si="1"/>
        <v>$G$9</v>
      </c>
    </row>
    <row r="13" spans="5:19" x14ac:dyDescent="0.3">
      <c r="F13" cm="1">
        <f t="array" ref="F13:J13">COLUMN(F6:J12)</f>
        <v>6</v>
      </c>
      <c r="G13">
        <v>7</v>
      </c>
      <c r="H13">
        <v>8</v>
      </c>
      <c r="I13">
        <v>9</v>
      </c>
      <c r="J13">
        <v>10</v>
      </c>
      <c r="M13" s="1">
        <v>5</v>
      </c>
      <c r="N13" s="2" cm="1">
        <f t="array" ref="N13">SMALL(IF($F$6:$J$12&gt;=$N$2,$F$6:$J$12),M13)</f>
        <v>4700</v>
      </c>
      <c r="O13" s="2" t="str" cm="1">
        <f t="array" aca="1" ref="O13" ca="1">INDIRECT("E" &amp; SUMPRODUCT(($F$6:$J$12=N13)*ROW($F$6:$J$12)))</f>
        <v>François</v>
      </c>
      <c r="P13" t="str" cm="1">
        <f t="array" aca="1" ref="P13" ca="1">INDIRECT(ADDRESS(5,SUMPRODUCT(($F$6:$J$12=N13)*COLUMN($F$6:$J$12))))</f>
        <v>lundi</v>
      </c>
      <c r="Q13">
        <f t="shared" ca="1" si="2"/>
        <v>7</v>
      </c>
      <c r="R13">
        <f t="shared" ca="1" si="0"/>
        <v>6</v>
      </c>
      <c r="S13" t="str">
        <f t="shared" ca="1" si="1"/>
        <v>$F$7</v>
      </c>
    </row>
    <row r="17" spans="5:16" x14ac:dyDescent="0.3">
      <c r="P17" s="2"/>
    </row>
    <row r="22" spans="5:16" x14ac:dyDescent="0.3">
      <c r="E22" t="s">
        <v>15</v>
      </c>
    </row>
  </sheetData>
  <conditionalFormatting sqref="F6:J12">
    <cfRule type="duplicateValues" dxfId="3" priority="1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:P36"/>
  <sheetViews>
    <sheetView tabSelected="1" topLeftCell="D1" workbookViewId="0">
      <selection activeCell="P2" sqref="P2"/>
    </sheetView>
  </sheetViews>
  <sheetFormatPr baseColWidth="10" defaultRowHeight="14.4" x14ac:dyDescent="0.3"/>
  <cols>
    <col min="13" max="13" width="11.5546875" style="6"/>
    <col min="17" max="17" width="15.21875" bestFit="1" customWidth="1"/>
  </cols>
  <sheetData>
    <row r="1" spans="5:16" x14ac:dyDescent="0.3">
      <c r="M1"/>
    </row>
    <row r="2" spans="5:16" x14ac:dyDescent="0.3">
      <c r="M2" t="s">
        <v>12</v>
      </c>
      <c r="N2" s="9">
        <v>3950</v>
      </c>
      <c r="O2" s="2"/>
    </row>
    <row r="3" spans="5:16" x14ac:dyDescent="0.3">
      <c r="M3" s="4" t="s">
        <v>19</v>
      </c>
      <c r="N3" s="9">
        <v>5</v>
      </c>
      <c r="O3" s="2"/>
    </row>
    <row r="4" spans="5:16" x14ac:dyDescent="0.3">
      <c r="M4"/>
      <c r="N4" s="2"/>
      <c r="O4" s="2"/>
    </row>
    <row r="5" spans="5:16" x14ac:dyDescent="0.3"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M5" s="7"/>
      <c r="N5" s="8"/>
      <c r="O5" s="8"/>
      <c r="P5" s="7"/>
    </row>
    <row r="6" spans="5:16" x14ac:dyDescent="0.3">
      <c r="E6" s="1" t="s">
        <v>1</v>
      </c>
      <c r="F6" s="3">
        <v>2350</v>
      </c>
      <c r="G6" s="3">
        <v>120</v>
      </c>
      <c r="H6" s="3">
        <v>8633</v>
      </c>
      <c r="I6" s="3">
        <v>3950</v>
      </c>
      <c r="J6" s="3">
        <v>1800</v>
      </c>
      <c r="N6" s="2"/>
      <c r="O6" s="2"/>
    </row>
    <row r="7" spans="5:16" x14ac:dyDescent="0.3">
      <c r="E7" s="1" t="s">
        <v>2</v>
      </c>
      <c r="F7" s="3">
        <v>4700</v>
      </c>
      <c r="G7" s="3">
        <v>475</v>
      </c>
      <c r="H7" s="3">
        <v>1247</v>
      </c>
      <c r="I7" s="3">
        <v>2403</v>
      </c>
      <c r="J7" s="3">
        <v>574</v>
      </c>
      <c r="N7" s="2"/>
      <c r="O7" s="2"/>
    </row>
    <row r="8" spans="5:16" x14ac:dyDescent="0.3">
      <c r="E8" s="1" t="s">
        <v>3</v>
      </c>
      <c r="F8" s="3">
        <v>2835</v>
      </c>
      <c r="G8" s="3">
        <v>3267</v>
      </c>
      <c r="H8" s="3">
        <v>1650</v>
      </c>
      <c r="I8" s="3">
        <v>2475</v>
      </c>
      <c r="J8" s="3">
        <v>1476</v>
      </c>
      <c r="N8" s="2"/>
      <c r="O8" s="2"/>
    </row>
    <row r="9" spans="5:16" x14ac:dyDescent="0.3">
      <c r="E9" s="1" t="s">
        <v>0</v>
      </c>
      <c r="F9" s="3">
        <v>128</v>
      </c>
      <c r="G9" s="3">
        <v>4570</v>
      </c>
      <c r="H9" s="3">
        <v>3526</v>
      </c>
      <c r="I9" s="3">
        <v>3650</v>
      </c>
      <c r="J9" s="3">
        <v>4762</v>
      </c>
    </row>
    <row r="10" spans="5:16" x14ac:dyDescent="0.3">
      <c r="E10" s="1" t="s">
        <v>4</v>
      </c>
      <c r="F10" s="3">
        <v>7650</v>
      </c>
      <c r="G10" s="3">
        <v>978</v>
      </c>
      <c r="H10" s="3">
        <v>3950</v>
      </c>
      <c r="I10" s="3">
        <v>2476</v>
      </c>
      <c r="J10" s="3">
        <v>4751</v>
      </c>
    </row>
    <row r="11" spans="5:16" x14ac:dyDescent="0.3">
      <c r="E11" s="1" t="s">
        <v>5</v>
      </c>
      <c r="F11" s="3">
        <v>2560</v>
      </c>
      <c r="G11" s="3">
        <v>10500</v>
      </c>
      <c r="H11" s="3">
        <v>3950</v>
      </c>
      <c r="I11" s="3">
        <v>5040</v>
      </c>
      <c r="J11" s="3">
        <v>3670</v>
      </c>
      <c r="M11" s="5"/>
      <c r="N11" s="2"/>
      <c r="O11" s="2"/>
    </row>
    <row r="12" spans="5:16" x14ac:dyDescent="0.3">
      <c r="E12" s="1" t="s">
        <v>6</v>
      </c>
      <c r="F12" s="3">
        <v>1234</v>
      </c>
      <c r="G12" s="3">
        <v>1245</v>
      </c>
      <c r="H12" s="3">
        <v>3647</v>
      </c>
      <c r="I12" s="3">
        <v>4780</v>
      </c>
      <c r="J12" s="3">
        <v>9870</v>
      </c>
    </row>
    <row r="13" spans="5:16" x14ac:dyDescent="0.3">
      <c r="P13" s="2"/>
    </row>
    <row r="16" spans="5:16" x14ac:dyDescent="0.3">
      <c r="N16" s="2"/>
      <c r="O16" s="2"/>
    </row>
    <row r="25" spans="13:15" x14ac:dyDescent="0.3">
      <c r="N25" s="2"/>
      <c r="O25" s="2"/>
    </row>
    <row r="29" spans="13:15" x14ac:dyDescent="0.3">
      <c r="M29" s="5"/>
      <c r="N29" s="2"/>
      <c r="O29" s="2"/>
    </row>
    <row r="36" spans="13:15" x14ac:dyDescent="0.3">
      <c r="M36" s="5"/>
      <c r="N36" s="2"/>
      <c r="O36" s="2"/>
    </row>
  </sheetData>
  <sortState ref="M6:P40">
    <sortCondition ref="P6"/>
  </sortState>
  <conditionalFormatting sqref="F6:J12">
    <cfRule type="duplicateValues" dxfId="2" priority="1"/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2:Z30"/>
  <sheetViews>
    <sheetView topLeftCell="E1" workbookViewId="0">
      <selection activeCell="P5" sqref="P5"/>
    </sheetView>
  </sheetViews>
  <sheetFormatPr baseColWidth="10" defaultRowHeight="14.4" x14ac:dyDescent="0.3"/>
  <cols>
    <col min="4" max="4" width="12.77734375" bestFit="1" customWidth="1"/>
    <col min="5" max="5" width="7.88671875" bestFit="1" customWidth="1"/>
    <col min="6" max="6" width="7.44140625" bestFit="1" customWidth="1"/>
    <col min="7" max="8" width="8.44140625" bestFit="1" customWidth="1"/>
    <col min="9" max="9" width="7.44140625" bestFit="1" customWidth="1"/>
    <col min="10" max="10" width="8.44140625" bestFit="1" customWidth="1"/>
    <col min="11" max="11" width="3" bestFit="1" customWidth="1"/>
    <col min="13" max="13" width="27" bestFit="1" customWidth="1"/>
    <col min="14" max="14" width="15.21875" bestFit="1" customWidth="1"/>
    <col min="15" max="15" width="7.44140625" bestFit="1" customWidth="1"/>
    <col min="16" max="16" width="7.77734375" bestFit="1" customWidth="1"/>
    <col min="17" max="17" width="9.21875" bestFit="1" customWidth="1"/>
    <col min="18" max="18" width="5.21875" bestFit="1" customWidth="1"/>
    <col min="19" max="19" width="6" bestFit="1" customWidth="1"/>
    <col min="20" max="20" width="5.21875" bestFit="1" customWidth="1"/>
    <col min="21" max="22" width="5" bestFit="1" customWidth="1"/>
    <col min="25" max="26" width="13.109375" bestFit="1" customWidth="1"/>
  </cols>
  <sheetData>
    <row r="2" spans="4:26" x14ac:dyDescent="0.3">
      <c r="N2" t="s">
        <v>12</v>
      </c>
      <c r="O2" s="2">
        <v>3950</v>
      </c>
      <c r="P2" s="2"/>
    </row>
    <row r="3" spans="4:26" x14ac:dyDescent="0.3">
      <c r="D3" t="s">
        <v>18</v>
      </c>
      <c r="E3">
        <v>35</v>
      </c>
      <c r="M3" t="s">
        <v>13</v>
      </c>
      <c r="N3">
        <v>1</v>
      </c>
      <c r="O3" s="2" cm="1">
        <f t="array" ref="O3">LARGE(IF($F$6:$J$12&lt;$O$2,$F$6:$J$12),N3)</f>
        <v>3670</v>
      </c>
      <c r="P3" s="2" t="str" cm="1">
        <f t="array" aca="1" ref="P3" ca="1">INDIRECT("E" &amp; SUMPRODUCT(($F$6:$J$12=O3)*ROW($F$6:$J$12)))</f>
        <v>Marc</v>
      </c>
      <c r="Q3" t="str" cm="1">
        <f t="array" aca="1" ref="Q3" ca="1">INDIRECT(ADDRESS(5,SUMPRODUCT(($F$6:$J$12=O3)*COLUMN($F$6:$J$12))))</f>
        <v>vendredi</v>
      </c>
    </row>
    <row r="4" spans="4:26" x14ac:dyDescent="0.3">
      <c r="N4">
        <v>2</v>
      </c>
      <c r="O4" s="2" cm="1">
        <f t="array" ref="O4">LARGE(IF($F$6:$J$12&lt;$O$2,$F$6:$J$12),N4)</f>
        <v>3650</v>
      </c>
      <c r="P4" s="2" cm="1">
        <f t="array" aca="1" ref="P4" ca="1">INDIRECT("E" &amp; SUMPRODUCT(($F$6:$J$12=O4)*ROW($F$6:$J$12)))</f>
        <v>0</v>
      </c>
      <c r="Q4" cm="1">
        <f t="array" aca="1" ref="Q4" ca="1">INDIRECT(ADDRESS(5,SUMPRODUCT(($F$6:$J$12=O4)*COLUMN($F$6:$J$12))))</f>
        <v>0</v>
      </c>
    </row>
    <row r="5" spans="4:26" x14ac:dyDescent="0.3"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N5" s="1">
        <v>3</v>
      </c>
      <c r="O5" s="2" cm="1">
        <f t="array" ref="O5">LARGE(IF($F$6:$J$12&lt;$O$2,$F$6:$J$12),N5)</f>
        <v>3650</v>
      </c>
      <c r="P5" s="2" cm="1">
        <f t="array" aca="1" ref="P5" ca="1">INDIRECT("E" &amp; SUMPRODUCT(($F$6:$J$12=O5)*ROW($F$6:$J$12)))</f>
        <v>0</v>
      </c>
      <c r="Q5" cm="1">
        <f t="array" aca="1" ref="Q5" ca="1">INDIRECT(ADDRESS(5,SUMPRODUCT(($F$6:$J$12=O5)*COLUMN($F$6:$J$12))))</f>
        <v>0</v>
      </c>
    </row>
    <row r="6" spans="4:26" x14ac:dyDescent="0.3">
      <c r="E6" s="1" t="s">
        <v>1</v>
      </c>
      <c r="F6" s="3">
        <v>2350</v>
      </c>
      <c r="G6" s="3">
        <v>120</v>
      </c>
      <c r="H6" s="3">
        <v>8633</v>
      </c>
      <c r="I6" s="3">
        <v>3950</v>
      </c>
      <c r="J6" s="3">
        <v>1800</v>
      </c>
      <c r="K6" cm="1">
        <f t="array" ref="K6:K12">ROW(F6:J12)</f>
        <v>6</v>
      </c>
      <c r="N6">
        <v>4</v>
      </c>
      <c r="O6" s="2" cm="1">
        <f t="array" ref="O6">LARGE(IF($F$6:$J$12&lt;$O$2,$F$6:$J$12),N6)</f>
        <v>3647</v>
      </c>
      <c r="P6" s="2" t="str" cm="1">
        <f t="array" aca="1" ref="P6" ca="1">INDIRECT("E" &amp; SUMPRODUCT(($F$6:$J$12=O6)*ROW($F$6:$J$12)))</f>
        <v>Sophie</v>
      </c>
      <c r="Q6" t="str" cm="1">
        <f t="array" aca="1" ref="Q6" ca="1">INDIRECT(ADDRESS(5,SUMPRODUCT(($F$6:$J$12=O6)*COLUMN($F$6:$J$12))))</f>
        <v>mercredi</v>
      </c>
    </row>
    <row r="7" spans="4:26" x14ac:dyDescent="0.3">
      <c r="E7" s="1" t="s">
        <v>2</v>
      </c>
      <c r="F7" s="3">
        <v>4700</v>
      </c>
      <c r="G7" s="3">
        <v>475</v>
      </c>
      <c r="H7" s="3">
        <v>1247</v>
      </c>
      <c r="I7" s="3">
        <v>4250</v>
      </c>
      <c r="J7" s="3">
        <v>574</v>
      </c>
      <c r="K7">
        <v>7</v>
      </c>
      <c r="N7" s="1">
        <v>5</v>
      </c>
      <c r="O7" s="2" cm="1">
        <f t="array" ref="O7">LARGE(IF($F$6:$J$12&lt;$O$2,$F$6:$J$12),N7)</f>
        <v>3526</v>
      </c>
      <c r="P7" s="2" t="str" cm="1">
        <f t="array" aca="1" ref="P7" ca="1">INDIRECT("E" &amp; SUMPRODUCT(($F$6:$J$12=O7)*ROW($F$6:$J$12)))</f>
        <v>Hugo</v>
      </c>
      <c r="Q7" t="str" cm="1">
        <f t="array" aca="1" ref="Q7" ca="1">INDIRECT(ADDRESS(5,SUMPRODUCT(($F$6:$J$12=O7)*COLUMN($F$6:$J$12))))</f>
        <v>mercredi</v>
      </c>
    </row>
    <row r="8" spans="4:26" x14ac:dyDescent="0.3">
      <c r="E8" s="1" t="s">
        <v>3</v>
      </c>
      <c r="F8" s="3">
        <v>2835</v>
      </c>
      <c r="G8" s="3">
        <v>3650</v>
      </c>
      <c r="H8" s="3">
        <v>1650</v>
      </c>
      <c r="I8" s="3">
        <v>2475</v>
      </c>
      <c r="J8" s="3">
        <v>1476</v>
      </c>
      <c r="K8">
        <v>8</v>
      </c>
      <c r="O8" s="2"/>
      <c r="P8" s="2"/>
      <c r="W8" t="s">
        <v>16</v>
      </c>
      <c r="X8" t="s">
        <v>17</v>
      </c>
    </row>
    <row r="9" spans="4:26" x14ac:dyDescent="0.3">
      <c r="E9" s="1" t="s">
        <v>0</v>
      </c>
      <c r="F9" s="3">
        <v>128</v>
      </c>
      <c r="G9" s="3">
        <v>4570</v>
      </c>
      <c r="H9" s="3">
        <v>3526</v>
      </c>
      <c r="I9" s="3">
        <v>3650</v>
      </c>
      <c r="J9" s="3">
        <v>4762</v>
      </c>
      <c r="K9">
        <v>9</v>
      </c>
      <c r="M9" t="s">
        <v>14</v>
      </c>
      <c r="N9">
        <v>1</v>
      </c>
      <c r="O9" s="2" cm="1">
        <f t="array" ref="O9">SMALL(IF($F$6:$J$12&gt;=$O$2,$F$6:$J$12),N9)</f>
        <v>3950</v>
      </c>
      <c r="P9" s="2" t="str" cm="1">
        <f t="array" aca="1" ref="P9" ca="1">INDIRECT("E" &amp; SUMPRODUCT(($F$6:$J$12=O9)*ROW($F$6:$J$12)))</f>
        <v>Esther</v>
      </c>
      <c r="Q9" cm="1">
        <f t="array" aca="1" ref="Q9" ca="1">INDIRECT(ADDRESS(5,SUMPRODUCT(($F$6:$J$12=O9)*COLUMN($F$6:$J$12))))</f>
        <v>0</v>
      </c>
      <c r="R9">
        <f ca="1">VLOOKUP(P9,$E$6:$K$13,7,0)</f>
        <v>8</v>
      </c>
      <c r="S9" t="e">
        <f ca="1">HLOOKUP(Q9,$E$5:$K$13,9,0)</f>
        <v>#N/A</v>
      </c>
      <c r="T9" t="e">
        <f ca="1">ADDRESS(R9,S9)</f>
        <v>#N/A</v>
      </c>
      <c r="W9" t="e" cm="1">
        <f t="array" aca="1" ref="W9:W11" ca="1">_xlfn.UNIQUE(O9:O13)</f>
        <v>#NAME?</v>
      </c>
      <c r="X9">
        <f ca="1">COUNTIF(O9:O13,W9)</f>
        <v>0</v>
      </c>
      <c r="Y9" t="str" cm="1">
        <f t="array" aca="1" ref="Y9" ca="1">IF(X9=1,INDIRECT("E" &amp; SUMPRODUCT(($F$6:$J$12=O11)*ROW($F$6:$J$12))),"autre méthode")</f>
        <v>autre méthode</v>
      </c>
      <c r="Z9" t="str" cm="1">
        <f t="array" aca="1" ref="Z9" ca="1">IF(X9=1,INDIRECT(ADDRESS(5,SUMPRODUCT(($F$6:$J$12=O11)*COLUMN($F$6:$J$12)))),"autre méthode")</f>
        <v>autre méthode</v>
      </c>
    </row>
    <row r="10" spans="4:26" x14ac:dyDescent="0.3">
      <c r="E10" s="1" t="s">
        <v>4</v>
      </c>
      <c r="F10" s="3">
        <v>7650</v>
      </c>
      <c r="G10" s="3">
        <v>978</v>
      </c>
      <c r="H10" s="3">
        <v>3950</v>
      </c>
      <c r="I10" s="3">
        <v>2476</v>
      </c>
      <c r="J10" s="3">
        <v>4751</v>
      </c>
      <c r="K10">
        <v>10</v>
      </c>
      <c r="N10">
        <v>2</v>
      </c>
      <c r="O10" s="2" cm="1">
        <f t="array" ref="O10">SMALL(IF($F$6:$J$12&gt;=$O$2,$F$6:$J$12),N10)</f>
        <v>3950</v>
      </c>
      <c r="P10" s="2" t="str" cm="1">
        <f t="array" aca="1" ref="P10" ca="1">INDIRECT("E" &amp; SUMPRODUCT(($F$6:$J$12=O10)*ROW($F$6:$J$12)))</f>
        <v>Esther</v>
      </c>
      <c r="Q10" cm="1">
        <f t="array" aca="1" ref="Q10" ca="1">INDIRECT(ADDRESS(5,SUMPRODUCT(($F$6:$J$12=O10)*COLUMN($F$6:$J$12))))</f>
        <v>0</v>
      </c>
      <c r="R10">
        <f ca="1">VLOOKUP(P10,$E$6:$K$13,7,0)</f>
        <v>8</v>
      </c>
      <c r="S10" t="e">
        <f t="shared" ref="S10:S13" ca="1" si="0">HLOOKUP(Q10,$E$5:$K$13,9,0)</f>
        <v>#N/A</v>
      </c>
      <c r="T10" t="e">
        <f t="shared" ref="T10:T13" ca="1" si="1">ADDRESS(R10,S10)</f>
        <v>#N/A</v>
      </c>
      <c r="W10" t="e">
        <f ca="1"/>
        <v>#NAME?</v>
      </c>
      <c r="X10">
        <f t="shared" ref="X10:X11" ca="1" si="2">COUNTIF(O10:O14,W10)</f>
        <v>0</v>
      </c>
      <c r="Y10" t="str" cm="1">
        <f t="array" aca="1" ref="Y10" ca="1">IF(X10=1,INDIRECT("E" &amp; SUMPRODUCT(($F$6:$J$12=O12)*ROW($F$6:$J$12))),"autre méthode")</f>
        <v>autre méthode</v>
      </c>
      <c r="Z10" t="str" cm="1">
        <f t="array" aca="1" ref="Z10" ca="1">IF(X10=1,INDIRECT(ADDRESS(5,SUMPRODUCT(($F$6:$J$12=O12)*COLUMN($F$6:$J$12)))),"autre méthode")</f>
        <v>autre méthode</v>
      </c>
    </row>
    <row r="11" spans="4:26" x14ac:dyDescent="0.3">
      <c r="E11" s="1" t="s">
        <v>5</v>
      </c>
      <c r="F11" s="3">
        <v>2560</v>
      </c>
      <c r="G11" s="3">
        <v>10500</v>
      </c>
      <c r="H11" s="3">
        <v>3950</v>
      </c>
      <c r="I11" s="3">
        <v>5040</v>
      </c>
      <c r="J11" s="3">
        <v>3670</v>
      </c>
      <c r="K11">
        <v>11</v>
      </c>
      <c r="N11" s="1">
        <v>3</v>
      </c>
      <c r="O11" s="2" cm="1">
        <f t="array" ref="O11">SMALL(IF($F$6:$J$12&gt;=$O$2,$F$6:$J$12),N11)</f>
        <v>3950</v>
      </c>
      <c r="P11" s="2" t="str" cm="1">
        <f t="array" aca="1" ref="P11" ca="1">INDIRECT("E" &amp; SUMPRODUCT(($F$6:$J$12=O11)*ROW($F$6:$J$12)))</f>
        <v>Esther</v>
      </c>
      <c r="Q11" cm="1">
        <f t="array" aca="1" ref="Q11" ca="1">INDIRECT(ADDRESS(5,SUMPRODUCT(($F$6:$J$12=O11)*COLUMN($F$6:$J$12))))</f>
        <v>0</v>
      </c>
      <c r="R11">
        <f t="shared" ref="R11:R13" ca="1" si="3">VLOOKUP(P11,$E$6:$K$13,7,0)</f>
        <v>8</v>
      </c>
      <c r="S11" t="e">
        <f t="shared" ca="1" si="0"/>
        <v>#N/A</v>
      </c>
      <c r="T11" t="e">
        <f t="shared" ca="1" si="1"/>
        <v>#N/A</v>
      </c>
      <c r="W11" t="e">
        <f ca="1"/>
        <v>#NAME?</v>
      </c>
      <c r="X11">
        <f t="shared" ca="1" si="2"/>
        <v>1</v>
      </c>
      <c r="Y11" t="str" cm="1">
        <f t="array" aca="1" ref="Y11" ca="1">IF(X11=1,INDIRECT("E" &amp; SUMPRODUCT(($F$6:$J$12=O13)*ROW($F$6:$J$12))),"autre méthode")</f>
        <v>Hugo</v>
      </c>
      <c r="Z11" t="str" cm="1">
        <f t="array" aca="1" ref="Z11" ca="1">IF(X11=1,INDIRECT(ADDRESS(5,SUMPRODUCT(($F$6:$J$12=O13)*COLUMN($F$6:$J$12)))),"autre méthode")</f>
        <v>mardi</v>
      </c>
    </row>
    <row r="12" spans="4:26" x14ac:dyDescent="0.3">
      <c r="E12" s="1" t="s">
        <v>6</v>
      </c>
      <c r="F12" s="3">
        <v>1234</v>
      </c>
      <c r="G12" s="3">
        <v>1245</v>
      </c>
      <c r="H12" s="3">
        <v>3647</v>
      </c>
      <c r="I12" s="3">
        <v>4780</v>
      </c>
      <c r="J12" s="3">
        <v>9870</v>
      </c>
      <c r="K12">
        <v>12</v>
      </c>
      <c r="N12">
        <v>4</v>
      </c>
      <c r="O12" s="2" cm="1">
        <f t="array" ref="O12">SMALL(IF($F$6:$J$12&gt;=$O$2,$F$6:$J$12),N12)</f>
        <v>4250</v>
      </c>
      <c r="P12" s="2" t="str" cm="1">
        <f t="array" aca="1" ref="P12" ca="1">INDIRECT("E" &amp; SUMPRODUCT(($F$6:$J$12=O12)*ROW($F$6:$J$12)))</f>
        <v>François</v>
      </c>
      <c r="Q12" t="str" cm="1">
        <f t="array" aca="1" ref="Q12" ca="1">INDIRECT(ADDRESS(5,SUMPRODUCT(($F$6:$J$12=O12)*COLUMN($F$6:$J$12))))</f>
        <v>jeudi</v>
      </c>
      <c r="R12">
        <f t="shared" ca="1" si="3"/>
        <v>7</v>
      </c>
      <c r="S12">
        <f t="shared" ca="1" si="0"/>
        <v>9</v>
      </c>
      <c r="T12" t="str">
        <f t="shared" ca="1" si="1"/>
        <v>$I$7</v>
      </c>
    </row>
    <row r="13" spans="4:26" x14ac:dyDescent="0.3">
      <c r="F13" cm="1">
        <f t="array" ref="F13:J13">COLUMN(F6:J12)</f>
        <v>6</v>
      </c>
      <c r="G13">
        <v>7</v>
      </c>
      <c r="H13">
        <v>8</v>
      </c>
      <c r="I13">
        <v>9</v>
      </c>
      <c r="J13">
        <v>10</v>
      </c>
      <c r="N13" s="1">
        <v>5</v>
      </c>
      <c r="O13" s="2" cm="1">
        <f t="array" ref="O13">SMALL(IF($F$6:$J$12&gt;=$O$2,$F$6:$J$12),N13)</f>
        <v>4570</v>
      </c>
      <c r="P13" s="2" t="str" cm="1">
        <f t="array" aca="1" ref="P13" ca="1">INDIRECT("E" &amp; SUMPRODUCT(($F$6:$J$12=O13)*ROW($F$6:$J$12)))</f>
        <v>Hugo</v>
      </c>
      <c r="Q13" t="str" cm="1">
        <f t="array" aca="1" ref="Q13" ca="1">INDIRECT(ADDRESS(5,SUMPRODUCT(($F$6:$J$12=O13)*COLUMN($F$6:$J$12))))</f>
        <v>mardi</v>
      </c>
      <c r="R13">
        <f t="shared" ca="1" si="3"/>
        <v>9</v>
      </c>
      <c r="S13">
        <f t="shared" ca="1" si="0"/>
        <v>7</v>
      </c>
      <c r="T13" t="str">
        <f t="shared" ca="1" si="1"/>
        <v>$G$9</v>
      </c>
    </row>
    <row r="15" spans="4:26" x14ac:dyDescent="0.3">
      <c r="N15" t="e" cm="1">
        <f t="array" aca="1" ref="N15:O19" ca="1">_xlfn.UNIQUE(N9:O13,TRUE)</f>
        <v>#NAME?</v>
      </c>
      <c r="O15" t="e">
        <f ca="1"/>
        <v>#NAME?</v>
      </c>
    </row>
    <row r="16" spans="4:26" x14ac:dyDescent="0.3">
      <c r="N16" t="e">
        <f ca="1"/>
        <v>#NAME?</v>
      </c>
      <c r="O16" t="e">
        <f ca="1"/>
        <v>#NAME?</v>
      </c>
    </row>
    <row r="17" spans="5:15" x14ac:dyDescent="0.3">
      <c r="F17" s="1" t="s">
        <v>7</v>
      </c>
      <c r="G17" s="1" t="s">
        <v>8</v>
      </c>
      <c r="H17" s="1" t="s">
        <v>9</v>
      </c>
      <c r="I17" s="1" t="s">
        <v>10</v>
      </c>
      <c r="J17" s="1" t="s">
        <v>11</v>
      </c>
      <c r="N17" t="e">
        <f ca="1"/>
        <v>#NAME?</v>
      </c>
      <c r="O17" t="e">
        <f ca="1"/>
        <v>#NAME?</v>
      </c>
    </row>
    <row r="18" spans="5:15" x14ac:dyDescent="0.3">
      <c r="E18" t="e" cm="1">
        <f t="array" aca="1" ref="E18:J18" ca="1">_xlfn._xlws.FILTER(E5:J12,I5:I12=O2)</f>
        <v>#NAME?</v>
      </c>
      <c r="F18" t="e">
        <f ca="1"/>
        <v>#NAME?</v>
      </c>
      <c r="G18" t="e">
        <f ca="1"/>
        <v>#NAME?</v>
      </c>
      <c r="H18" t="e">
        <f ca="1"/>
        <v>#NAME?</v>
      </c>
      <c r="I18" t="e">
        <f ca="1"/>
        <v>#NAME?</v>
      </c>
      <c r="J18" t="e">
        <f ca="1"/>
        <v>#NAME?</v>
      </c>
      <c r="N18" t="e">
        <f ca="1"/>
        <v>#NAME?</v>
      </c>
      <c r="O18" t="e">
        <f ca="1"/>
        <v>#NAME?</v>
      </c>
    </row>
    <row r="19" spans="5:15" x14ac:dyDescent="0.3">
      <c r="N19" t="e">
        <f ca="1"/>
        <v>#NAME?</v>
      </c>
      <c r="O19" t="e">
        <f ca="1"/>
        <v>#NAME?</v>
      </c>
    </row>
    <row r="20" spans="5:15" x14ac:dyDescent="0.3">
      <c r="E20" s="2" t="e" cm="1">
        <f t="array" aca="1" ref="E20:J21" ca="1">_xlfn._xlws.FILTER(E5:J12,H5:H12=W9)</f>
        <v>#NAME?</v>
      </c>
      <c r="F20" t="e">
        <f ca="1"/>
        <v>#NAME?</v>
      </c>
      <c r="G20" t="e">
        <f ca="1"/>
        <v>#NAME?</v>
      </c>
      <c r="H20" t="e">
        <f ca="1"/>
        <v>#NAME?</v>
      </c>
      <c r="I20" t="e">
        <f ca="1"/>
        <v>#NAME?</v>
      </c>
      <c r="J20" t="e">
        <f ca="1"/>
        <v>#NAME?</v>
      </c>
    </row>
    <row r="21" spans="5:15" x14ac:dyDescent="0.3">
      <c r="E21" t="e">
        <f ca="1"/>
        <v>#NAME?</v>
      </c>
      <c r="F21" t="e">
        <f ca="1"/>
        <v>#NAME?</v>
      </c>
      <c r="G21" t="e">
        <f ca="1"/>
        <v>#NAME?</v>
      </c>
      <c r="H21" t="e">
        <f ca="1"/>
        <v>#NAME?</v>
      </c>
      <c r="I21" t="e">
        <f ca="1"/>
        <v>#NAME?</v>
      </c>
      <c r="J21" t="e">
        <f ca="1"/>
        <v>#NAME?</v>
      </c>
    </row>
    <row r="24" spans="5:15" x14ac:dyDescent="0.3">
      <c r="F24" s="1" t="s">
        <v>7</v>
      </c>
      <c r="G24" s="1" t="s">
        <v>8</v>
      </c>
      <c r="H24" s="1" t="s">
        <v>9</v>
      </c>
      <c r="I24" s="1" t="s">
        <v>10</v>
      </c>
      <c r="J24" s="1" t="s">
        <v>11</v>
      </c>
    </row>
    <row r="25" spans="5:15" x14ac:dyDescent="0.3">
      <c r="E25" s="1" t="s">
        <v>1</v>
      </c>
      <c r="F25" s="3">
        <f>F6</f>
        <v>2350</v>
      </c>
      <c r="G25" s="3">
        <f t="shared" ref="G25:J25" si="4">G6</f>
        <v>120</v>
      </c>
      <c r="H25" s="3">
        <f t="shared" si="4"/>
        <v>8633</v>
      </c>
      <c r="I25" s="3">
        <f t="shared" si="4"/>
        <v>3950</v>
      </c>
      <c r="J25" s="3">
        <f t="shared" si="4"/>
        <v>1800</v>
      </c>
    </row>
    <row r="26" spans="5:15" x14ac:dyDescent="0.3">
      <c r="E26" s="1" t="s">
        <v>2</v>
      </c>
      <c r="F26" s="3">
        <f t="shared" ref="F26:J26" si="5">F7</f>
        <v>4700</v>
      </c>
      <c r="G26" s="3">
        <f t="shared" si="5"/>
        <v>475</v>
      </c>
      <c r="H26" s="3">
        <f t="shared" si="5"/>
        <v>1247</v>
      </c>
      <c r="I26" s="3">
        <f t="shared" si="5"/>
        <v>4250</v>
      </c>
      <c r="J26" s="3">
        <f t="shared" si="5"/>
        <v>574</v>
      </c>
    </row>
    <row r="27" spans="5:15" x14ac:dyDescent="0.3">
      <c r="E27" s="1" t="s">
        <v>3</v>
      </c>
      <c r="F27" s="3">
        <f t="shared" ref="F27:J27" si="6">F8</f>
        <v>2835</v>
      </c>
      <c r="G27" s="3">
        <f t="shared" si="6"/>
        <v>3650</v>
      </c>
      <c r="H27" s="3">
        <f t="shared" si="6"/>
        <v>1650</v>
      </c>
      <c r="I27" s="3">
        <f t="shared" si="6"/>
        <v>2475</v>
      </c>
      <c r="J27" s="3">
        <f t="shared" si="6"/>
        <v>1476</v>
      </c>
    </row>
    <row r="28" spans="5:15" x14ac:dyDescent="0.3">
      <c r="E28" s="1" t="s">
        <v>0</v>
      </c>
      <c r="F28" s="3">
        <f t="shared" ref="F28:J28" si="7">F9</f>
        <v>128</v>
      </c>
      <c r="G28" s="3">
        <f t="shared" si="7"/>
        <v>4570</v>
      </c>
      <c r="H28" s="3">
        <f t="shared" si="7"/>
        <v>3526</v>
      </c>
      <c r="I28" s="3">
        <f t="shared" si="7"/>
        <v>3650</v>
      </c>
      <c r="J28" s="3">
        <f t="shared" si="7"/>
        <v>4762</v>
      </c>
    </row>
    <row r="29" spans="5:15" x14ac:dyDescent="0.3">
      <c r="E29" s="1" t="s">
        <v>4</v>
      </c>
      <c r="F29" s="3">
        <f t="shared" ref="F29:J29" si="8">F10</f>
        <v>7650</v>
      </c>
      <c r="G29" s="3">
        <f t="shared" si="8"/>
        <v>978</v>
      </c>
      <c r="H29" s="3">
        <f t="shared" si="8"/>
        <v>3950</v>
      </c>
      <c r="I29" s="3">
        <f t="shared" si="8"/>
        <v>2476</v>
      </c>
      <c r="J29" s="3">
        <f t="shared" si="8"/>
        <v>4751</v>
      </c>
    </row>
    <row r="30" spans="5:15" x14ac:dyDescent="0.3">
      <c r="E30" s="1" t="s">
        <v>5</v>
      </c>
      <c r="F30" s="3">
        <f t="shared" ref="F30:J30" si="9">F11</f>
        <v>2560</v>
      </c>
      <c r="G30" s="3">
        <f t="shared" si="9"/>
        <v>10500</v>
      </c>
      <c r="H30" s="3">
        <f t="shared" si="9"/>
        <v>3950</v>
      </c>
      <c r="I30" s="3">
        <f t="shared" si="9"/>
        <v>5040</v>
      </c>
      <c r="J30" s="3">
        <f t="shared" si="9"/>
        <v>3670</v>
      </c>
    </row>
  </sheetData>
  <conditionalFormatting sqref="F6:J12">
    <cfRule type="duplicateValues" dxfId="1" priority="2"/>
  </conditionalFormatting>
  <conditionalFormatting sqref="F25:J30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test gmb</vt:lpstr>
      <vt:lpstr>essai2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CHATAL</dc:creator>
  <cp:lastModifiedBy>Guy Blancher</cp:lastModifiedBy>
  <dcterms:created xsi:type="dcterms:W3CDTF">2023-04-20T12:20:36Z</dcterms:created>
  <dcterms:modified xsi:type="dcterms:W3CDTF">2023-04-21T12:00:12Z</dcterms:modified>
</cp:coreProperties>
</file>