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45" windowHeight="9495"/>
  </bookViews>
  <sheets>
    <sheet name="Planning " sheetId="1" r:id="rId1"/>
    <sheet name="Archive" sheetId="6" r:id="rId2"/>
    <sheet name="Paramètres " sheetId="3" r:id="rId3"/>
  </sheets>
  <definedNames>
    <definedName name="Année">'Paramètres '!$A$2</definedName>
    <definedName name="Semaines">'Paramètres '!$B$2:$B$54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C16" i="1"/>
  <c r="B10" i="1"/>
  <c r="F10" i="1"/>
  <c r="I10" i="1"/>
  <c r="L10" i="1"/>
  <c r="O10" i="1"/>
  <c r="R10" i="1"/>
  <c r="U10" i="1"/>
  <c r="B9" i="1"/>
  <c r="U16" i="1"/>
  <c r="R16" i="1"/>
  <c r="O16" i="1"/>
  <c r="L16" i="1"/>
  <c r="I16" i="1"/>
  <c r="F16" i="1"/>
  <c r="H16" i="1"/>
  <c r="K16" i="1"/>
  <c r="N16" i="1"/>
  <c r="Q16" i="1"/>
  <c r="T16" i="1"/>
  <c r="W16" i="1"/>
  <c r="E16" i="1"/>
  <c r="I2" i="3"/>
  <c r="I3" i="3"/>
  <c r="I4" i="3"/>
  <c r="I5" i="3"/>
  <c r="I6" i="3"/>
  <c r="I7" i="3"/>
  <c r="I8" i="3"/>
  <c r="I9" i="3"/>
  <c r="I10" i="3"/>
  <c r="I11" i="3"/>
  <c r="I12" i="3"/>
  <c r="I13" i="3"/>
  <c r="H13" i="3"/>
  <c r="H12" i="3"/>
  <c r="H11" i="3"/>
  <c r="H10" i="3"/>
  <c r="H9" i="3"/>
  <c r="H8" i="3"/>
  <c r="H7" i="3"/>
  <c r="H6" i="3"/>
  <c r="H5" i="3"/>
  <c r="H4" i="3"/>
  <c r="H3" i="3"/>
  <c r="H2" i="3"/>
  <c r="D9" i="3"/>
  <c r="D8" i="3"/>
  <c r="D7" i="3"/>
  <c r="D6" i="3"/>
  <c r="D5" i="3"/>
  <c r="D4" i="3"/>
  <c r="D3" i="3"/>
  <c r="D2" i="3"/>
  <c r="D10" i="3"/>
  <c r="D11" i="3"/>
</calcChain>
</file>

<file path=xl/sharedStrings.xml><?xml version="1.0" encoding="utf-8"?>
<sst xmlns="http://schemas.openxmlformats.org/spreadsheetml/2006/main" count="68" uniqueCount="42">
  <si>
    <t>heure de départ</t>
  </si>
  <si>
    <t>Heure de fin</t>
  </si>
  <si>
    <t>Lieu</t>
  </si>
  <si>
    <t>Km</t>
  </si>
  <si>
    <t>Total</t>
  </si>
  <si>
    <t>Fête du travail</t>
  </si>
  <si>
    <t>Ascension</t>
  </si>
  <si>
    <t>Assomption</t>
  </si>
  <si>
    <t>Toussaint</t>
  </si>
  <si>
    <t>Noël</t>
  </si>
  <si>
    <t>Année</t>
  </si>
  <si>
    <t>Semaine</t>
  </si>
  <si>
    <t>Fériés</t>
  </si>
  <si>
    <t>Nouvel an</t>
  </si>
  <si>
    <t>Armistice 1945</t>
  </si>
  <si>
    <t>Armistice 1918</t>
  </si>
  <si>
    <t>Pâques (Lundi)</t>
  </si>
  <si>
    <t>Pentecôte (Lundi)</t>
  </si>
  <si>
    <t>1er jour du mois</t>
  </si>
  <si>
    <t>Années suivant une année à 53 semaines</t>
  </si>
  <si>
    <t>Mois</t>
  </si>
  <si>
    <t>mai</t>
  </si>
  <si>
    <t>Total heures mois</t>
  </si>
  <si>
    <t xml:space="preserve">Total Km mois </t>
  </si>
  <si>
    <t>juin</t>
  </si>
  <si>
    <t xml:space="preserve">Km semaine </t>
  </si>
  <si>
    <t>Total H semaine</t>
  </si>
  <si>
    <t>lieu 1</t>
  </si>
  <si>
    <t>https://forum.excel-pratique.com/excel/planning-semaine-avec-archivage-173371</t>
  </si>
  <si>
    <t>janvier</t>
  </si>
  <si>
    <t>février</t>
  </si>
  <si>
    <t>mars</t>
  </si>
  <si>
    <t>avril</t>
  </si>
  <si>
    <t>juillet</t>
  </si>
  <si>
    <t>août</t>
  </si>
  <si>
    <t>septembre</t>
  </si>
  <si>
    <t>octobre</t>
  </si>
  <si>
    <t>novembre</t>
  </si>
  <si>
    <t>décembre</t>
  </si>
  <si>
    <t>Synthèse par semaine</t>
  </si>
  <si>
    <t>Synthèse par mois</t>
  </si>
  <si>
    <t>Archives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</si>
</sst>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mmmm"/>
    <numFmt numFmtId="166" formatCode="[$-F400]h:mm:ss\ AM/PM"/>
    <numFmt numFmtId="167" formatCode="[$-40C]dddd\ d\ mmmm\ "/>
    <numFmt numFmtId="168" formatCode="[$-40C]dddd\ d\ mmmm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rgb="FF243C47"/>
      <name val="Calibri"/>
      <family val="2"/>
      <scheme val="minor"/>
    </font>
    <font>
      <sz val="10"/>
      <color rgb="FF7F0055"/>
      <name val="Calibri"/>
      <family val="2"/>
      <scheme val="minor"/>
    </font>
    <font>
      <sz val="10"/>
      <color rgb="FF171717"/>
      <name val="Calibri"/>
      <family val="2"/>
      <scheme val="minor"/>
    </font>
    <font>
      <sz val="8"/>
      <color rgb="FF33333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3" fillId="0" borderId="0" applyNumberForma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Continuous"/>
    </xf>
    <xf numFmtId="0" fontId="0" fillId="0" borderId="0" xfId="0" applyFont="1" applyAlignment="1">
      <alignment horizontal="center"/>
    </xf>
    <xf numFmtId="0" fontId="9" fillId="0" borderId="0" xfId="0" applyFont="1"/>
    <xf numFmtId="0" fontId="0" fillId="0" borderId="6" xfId="0" applyFont="1" applyFill="1" applyBorder="1" applyAlignment="1">
      <alignment horizontal="center"/>
    </xf>
    <xf numFmtId="164" fontId="7" fillId="0" borderId="6" xfId="0" applyNumberFormat="1" applyFont="1" applyBorder="1" applyAlignment="1">
      <alignment horizontal="left" vertical="center" indent="1"/>
    </xf>
    <xf numFmtId="0" fontId="0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 indent="1"/>
    </xf>
    <xf numFmtId="0" fontId="0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 indent="1"/>
    </xf>
    <xf numFmtId="164" fontId="7" fillId="0" borderId="8" xfId="0" applyNumberFormat="1" applyFont="1" applyBorder="1" applyAlignment="1">
      <alignment horizontal="left" vertical="center" indent="1"/>
    </xf>
    <xf numFmtId="0" fontId="0" fillId="0" borderId="8" xfId="0" applyFont="1" applyFill="1" applyBorder="1" applyAlignment="1">
      <alignment horizontal="center"/>
    </xf>
    <xf numFmtId="165" fontId="8" fillId="0" borderId="6" xfId="1" applyNumberFormat="1" applyFont="1" applyFill="1" applyBorder="1" applyAlignment="1">
      <alignment horizontal="center" vertical="center"/>
    </xf>
    <xf numFmtId="14" fontId="8" fillId="0" borderId="6" xfId="1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/>
    </xf>
    <xf numFmtId="0" fontId="1" fillId="0" borderId="0" xfId="0" applyFont="1"/>
    <xf numFmtId="0" fontId="10" fillId="8" borderId="9" xfId="0" applyFont="1" applyFill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5" borderId="6" xfId="0" applyFont="1" applyFill="1" applyBorder="1" applyAlignment="1">
      <alignment horizontal="center"/>
    </xf>
    <xf numFmtId="0" fontId="1" fillId="0" borderId="1" xfId="0" applyFont="1" applyBorder="1"/>
    <xf numFmtId="0" fontId="1" fillId="3" borderId="5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2" borderId="1" xfId="0" applyFont="1" applyFill="1" applyBorder="1"/>
    <xf numFmtId="0" fontId="10" fillId="2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3" fillId="0" borderId="0" xfId="2"/>
    <xf numFmtId="0" fontId="10" fillId="10" borderId="1" xfId="0" applyFont="1" applyFill="1" applyBorder="1" applyAlignment="1">
      <alignment horizontal="center" vertical="center"/>
    </xf>
    <xf numFmtId="0" fontId="10" fillId="0" borderId="0" xfId="0" applyFont="1" applyBorder="1"/>
    <xf numFmtId="0" fontId="2" fillId="0" borderId="0" xfId="0" applyFont="1" applyAlignment="1">
      <alignment horizontal="center"/>
    </xf>
    <xf numFmtId="2" fontId="1" fillId="0" borderId="0" xfId="0" applyNumberFormat="1" applyFont="1"/>
    <xf numFmtId="2" fontId="10" fillId="0" borderId="10" xfId="0" applyNumberFormat="1" applyFont="1" applyBorder="1" applyAlignment="1">
      <alignment vertical="center"/>
    </xf>
    <xf numFmtId="2" fontId="10" fillId="0" borderId="6" xfId="0" applyNumberFormat="1" applyFont="1" applyBorder="1" applyAlignment="1">
      <alignment vertical="center"/>
    </xf>
    <xf numFmtId="2" fontId="10" fillId="5" borderId="6" xfId="0" applyNumberFormat="1" applyFont="1" applyFill="1" applyBorder="1" applyAlignment="1"/>
    <xf numFmtId="2" fontId="10" fillId="0" borderId="6" xfId="0" applyNumberFormat="1" applyFont="1" applyBorder="1" applyAlignment="1"/>
    <xf numFmtId="166" fontId="10" fillId="6" borderId="2" xfId="0" applyNumberFormat="1" applyFont="1" applyFill="1" applyBorder="1" applyAlignment="1">
      <alignment horizontal="center" vertical="center"/>
    </xf>
    <xf numFmtId="166" fontId="1" fillId="6" borderId="4" xfId="0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66" fontId="10" fillId="3" borderId="2" xfId="0" applyNumberFormat="1" applyFont="1" applyFill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7" fontId="10" fillId="7" borderId="1" xfId="0" applyNumberFormat="1" applyFont="1" applyFill="1" applyBorder="1" applyAlignment="1">
      <alignment horizontal="center" vertical="center"/>
    </xf>
    <xf numFmtId="168" fontId="10" fillId="7" borderId="2" xfId="0" applyNumberFormat="1" applyFont="1" applyFill="1" applyBorder="1" applyAlignment="1">
      <alignment horizontal="center" vertical="center"/>
    </xf>
    <xf numFmtId="168" fontId="10" fillId="7" borderId="3" xfId="0" applyNumberFormat="1" applyFont="1" applyFill="1" applyBorder="1" applyAlignment="1">
      <alignment horizontal="center" vertical="center"/>
    </xf>
    <xf numFmtId="168" fontId="10" fillId="7" borderId="4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 2" xfId="1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676275</xdr:colOff>
      <xdr:row>4</xdr:row>
      <xdr:rowOff>94384</xdr:rowOff>
    </xdr:from>
    <xdr:to>
      <xdr:col>9</xdr:col>
      <xdr:colOff>613930</xdr:colOff>
      <xdr:row>6</xdr:row>
      <xdr:rowOff>67540</xdr:rowOff>
    </xdr:to>
    <xdr:sp macro="[0]!Archiver" textlink="">
      <xdr:nvSpPr>
        <xdr:cNvPr id="2" name="ZoneTexte 1"/>
        <xdr:cNvSpPr txBox="1"/>
      </xdr:nvSpPr>
      <xdr:spPr>
        <a:xfrm>
          <a:off x="10477500" y="932584"/>
          <a:ext cx="1575955" cy="38273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Archiver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planning-semaine-avec-archivage-17337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W19"/>
  <sheetViews>
    <sheetView tabSelected="1" topLeftCell="C1" zoomScaleNormal="100" workbookViewId="0">
      <selection activeCell="C21" sqref="C21"/>
    </sheetView>
  </sheetViews>
  <sheetFormatPr baseColWidth="10" defaultColWidth="9.140625" defaultRowHeight="15.75" x14ac:dyDescent="0.25"/>
  <cols>
    <col min="1" max="1" width="9.140625" style="23"/>
    <col min="2" max="2" width="33.85546875" style="23" bestFit="1" customWidth="1"/>
    <col min="3" max="3" width="28.85546875" style="23" bestFit="1" customWidth="1"/>
    <col min="4" max="4" width="19.140625" style="23" customWidth="1"/>
    <col min="5" max="5" width="6.140625" style="23" bestFit="1" customWidth="1"/>
    <col min="6" max="6" width="24.5703125" style="23" bestFit="1" customWidth="1"/>
    <col min="7" max="7" width="19.140625" style="23" bestFit="1" customWidth="1"/>
    <col min="8" max="8" width="6.140625" style="23" bestFit="1" customWidth="1"/>
    <col min="9" max="9" width="24.5703125" style="23" bestFit="1" customWidth="1"/>
    <col min="10" max="10" width="19.140625" style="23" bestFit="1" customWidth="1"/>
    <col min="11" max="11" width="6.140625" style="23" bestFit="1" customWidth="1"/>
    <col min="12" max="12" width="24.5703125" style="23" bestFit="1" customWidth="1"/>
    <col min="13" max="13" width="19.140625" style="23" bestFit="1" customWidth="1"/>
    <col min="14" max="14" width="6.140625" style="23" bestFit="1" customWidth="1"/>
    <col min="15" max="15" width="24.5703125" style="23" bestFit="1" customWidth="1"/>
    <col min="16" max="16" width="19.140625" style="23" bestFit="1" customWidth="1"/>
    <col min="17" max="17" width="6.140625" style="23" bestFit="1" customWidth="1"/>
    <col min="18" max="18" width="24.5703125" style="23" bestFit="1" customWidth="1"/>
    <col min="19" max="19" width="19.140625" style="23" bestFit="1" customWidth="1"/>
    <col min="20" max="20" width="6.140625" style="23" bestFit="1" customWidth="1"/>
    <col min="21" max="21" width="24.5703125" style="23" bestFit="1" customWidth="1"/>
    <col min="22" max="22" width="19.140625" style="23" bestFit="1" customWidth="1"/>
    <col min="23" max="23" width="6.140625" style="23" bestFit="1" customWidth="1"/>
    <col min="24" max="16384" width="9.140625" style="23"/>
  </cols>
  <sheetData>
    <row r="1" spans="2:23" ht="16.5" thickBot="1" x14ac:dyDescent="0.3">
      <c r="D1" s="28"/>
      <c r="I1" s="39" t="s">
        <v>28</v>
      </c>
    </row>
    <row r="3" spans="2:23" ht="16.5" thickBot="1" x14ac:dyDescent="0.3"/>
    <row r="4" spans="2:23" ht="17.25" thickTop="1" thickBot="1" x14ac:dyDescent="0.3">
      <c r="F4" s="29" t="s">
        <v>10</v>
      </c>
      <c r="G4" s="30">
        <v>2022</v>
      </c>
      <c r="L4" s="29" t="s">
        <v>11</v>
      </c>
      <c r="M4" s="30">
        <v>22</v>
      </c>
    </row>
    <row r="5" spans="2:23" ht="16.5" thickTop="1" x14ac:dyDescent="0.25"/>
    <row r="8" spans="2:23" ht="16.5" thickBot="1" x14ac:dyDescent="0.3"/>
    <row r="9" spans="2:23" ht="16.5" thickBot="1" x14ac:dyDescent="0.3">
      <c r="B9" s="50" t="str">
        <f>"Planning Semaine " &amp;  M4</f>
        <v>Planning Semaine 22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2"/>
    </row>
    <row r="10" spans="2:23" ht="16.5" thickBot="1" x14ac:dyDescent="0.3">
      <c r="B10" s="31">
        <f>G4</f>
        <v>2022</v>
      </c>
      <c r="C10" s="55">
        <f>IF(AND(G4&lt;&gt;"",M4&lt;&gt;""),M4*7+DATE(G4,1,3)-WEEKDAY(DATE(G4,1,1)),"")</f>
        <v>44711</v>
      </c>
      <c r="D10" s="55"/>
      <c r="E10" s="55"/>
      <c r="F10" s="56">
        <f>IF(C10&lt;&gt;"",C10+1,"")</f>
        <v>44712</v>
      </c>
      <c r="G10" s="57"/>
      <c r="H10" s="58"/>
      <c r="I10" s="56">
        <f t="shared" ref="I10" si="0">IF(F10&lt;&gt;"",F10+1,"")</f>
        <v>44713</v>
      </c>
      <c r="J10" s="57"/>
      <c r="K10" s="58"/>
      <c r="L10" s="56">
        <f t="shared" ref="L10" si="1">IF(I10&lt;&gt;"",I10+1,"")</f>
        <v>44714</v>
      </c>
      <c r="M10" s="57"/>
      <c r="N10" s="58"/>
      <c r="O10" s="56">
        <f t="shared" ref="O10" si="2">IF(L10&lt;&gt;"",L10+1,"")</f>
        <v>44715</v>
      </c>
      <c r="P10" s="57"/>
      <c r="Q10" s="58"/>
      <c r="R10" s="56">
        <f t="shared" ref="R10" si="3">IF(O10&lt;&gt;"",O10+1,"")</f>
        <v>44716</v>
      </c>
      <c r="S10" s="57"/>
      <c r="T10" s="58"/>
      <c r="U10" s="56">
        <f t="shared" ref="U10" si="4">IF(R10&lt;&gt;"",R10+1,"")</f>
        <v>44717</v>
      </c>
      <c r="V10" s="57"/>
      <c r="W10" s="58"/>
    </row>
    <row r="11" spans="2:23" ht="16.5" thickBot="1" x14ac:dyDescent="0.3">
      <c r="B11" s="32" t="s">
        <v>2</v>
      </c>
      <c r="C11" s="33" t="s">
        <v>0</v>
      </c>
      <c r="D11" s="33" t="s">
        <v>1</v>
      </c>
      <c r="E11" s="34" t="s">
        <v>3</v>
      </c>
      <c r="F11" s="34" t="s">
        <v>0</v>
      </c>
      <c r="G11" s="34" t="s">
        <v>1</v>
      </c>
      <c r="H11" s="34" t="s">
        <v>3</v>
      </c>
      <c r="I11" s="34" t="s">
        <v>0</v>
      </c>
      <c r="J11" s="34" t="s">
        <v>1</v>
      </c>
      <c r="K11" s="34" t="s">
        <v>3</v>
      </c>
      <c r="L11" s="34" t="s">
        <v>0</v>
      </c>
      <c r="M11" s="34" t="s">
        <v>1</v>
      </c>
      <c r="N11" s="34" t="s">
        <v>3</v>
      </c>
      <c r="O11" s="34" t="s">
        <v>0</v>
      </c>
      <c r="P11" s="34" t="s">
        <v>1</v>
      </c>
      <c r="Q11" s="34" t="s">
        <v>3</v>
      </c>
      <c r="R11" s="35" t="s">
        <v>0</v>
      </c>
      <c r="S11" s="35" t="s">
        <v>1</v>
      </c>
      <c r="T11" s="35" t="s">
        <v>3</v>
      </c>
      <c r="U11" s="35" t="s">
        <v>0</v>
      </c>
      <c r="V11" s="35" t="s">
        <v>1</v>
      </c>
      <c r="W11" s="35" t="s">
        <v>3</v>
      </c>
    </row>
    <row r="12" spans="2:23" ht="16.5" thickBot="1" x14ac:dyDescent="0.3">
      <c r="B12" s="40" t="s">
        <v>27</v>
      </c>
      <c r="C12" s="37">
        <v>0.33333333333333331</v>
      </c>
      <c r="D12" s="37">
        <v>0.79166666666666663</v>
      </c>
      <c r="E12" s="36">
        <v>10</v>
      </c>
      <c r="F12" s="37">
        <v>0.33333333333333331</v>
      </c>
      <c r="G12" s="37">
        <v>0.79166666666666663</v>
      </c>
      <c r="H12" s="36">
        <v>15</v>
      </c>
      <c r="I12" s="37">
        <v>0.33333333333333331</v>
      </c>
      <c r="J12" s="37">
        <v>0.79166666666666663</v>
      </c>
      <c r="K12" s="36">
        <v>20</v>
      </c>
      <c r="L12" s="37"/>
      <c r="M12" s="37"/>
      <c r="N12" s="36"/>
      <c r="O12" s="37"/>
      <c r="P12" s="37"/>
      <c r="Q12" s="36"/>
      <c r="R12" s="37"/>
      <c r="S12" s="37"/>
      <c r="T12" s="36"/>
      <c r="U12" s="37"/>
      <c r="V12" s="37"/>
      <c r="W12" s="36"/>
    </row>
    <row r="13" spans="2:23" ht="16.5" thickBot="1" x14ac:dyDescent="0.3">
      <c r="B13" s="40"/>
      <c r="C13" s="37">
        <v>0.33333333333333331</v>
      </c>
      <c r="D13" s="37">
        <v>0.79166666666666663</v>
      </c>
      <c r="E13" s="36"/>
      <c r="F13" s="37"/>
      <c r="G13" s="37"/>
      <c r="H13" s="36"/>
      <c r="I13" s="37"/>
      <c r="J13" s="37"/>
      <c r="K13" s="36"/>
      <c r="L13" s="37"/>
      <c r="M13" s="37"/>
      <c r="N13" s="36"/>
      <c r="O13" s="37"/>
      <c r="P13" s="37"/>
      <c r="Q13" s="36"/>
      <c r="R13" s="37"/>
      <c r="S13" s="37"/>
      <c r="T13" s="36"/>
      <c r="U13" s="37"/>
      <c r="V13" s="37"/>
      <c r="W13" s="36"/>
    </row>
    <row r="14" spans="2:23" ht="16.5" thickBot="1" x14ac:dyDescent="0.3">
      <c r="B14" s="40"/>
      <c r="C14" s="37">
        <v>0.33333333333333331</v>
      </c>
      <c r="D14" s="37">
        <v>0.79166666666666663</v>
      </c>
      <c r="E14" s="36"/>
      <c r="F14" s="37"/>
      <c r="G14" s="37"/>
      <c r="H14" s="36"/>
      <c r="I14" s="37"/>
      <c r="J14" s="37"/>
      <c r="K14" s="36"/>
      <c r="L14" s="37">
        <v>0.625</v>
      </c>
      <c r="M14" s="37">
        <v>0.70833333333333337</v>
      </c>
      <c r="N14" s="36">
        <v>15</v>
      </c>
      <c r="O14" s="37"/>
      <c r="P14" s="37"/>
      <c r="Q14" s="36"/>
      <c r="R14" s="37"/>
      <c r="S14" s="37"/>
      <c r="T14" s="36"/>
      <c r="U14" s="37"/>
      <c r="V14" s="37"/>
      <c r="W14" s="36"/>
    </row>
    <row r="15" spans="2:23" ht="16.5" thickBot="1" x14ac:dyDescent="0.3">
      <c r="B15" s="40"/>
      <c r="C15" s="37"/>
      <c r="D15" s="37"/>
      <c r="E15" s="36"/>
      <c r="F15" s="37"/>
      <c r="G15" s="37"/>
      <c r="H15" s="36"/>
      <c r="I15" s="37"/>
      <c r="J15" s="37"/>
      <c r="K15" s="36"/>
      <c r="L15" s="37"/>
      <c r="M15" s="37"/>
      <c r="N15" s="36"/>
      <c r="O15" s="37"/>
      <c r="P15" s="37"/>
      <c r="Q15" s="36"/>
      <c r="R15" s="37"/>
      <c r="S15" s="37"/>
      <c r="T15" s="36"/>
      <c r="U15" s="37"/>
      <c r="V15" s="37"/>
      <c r="W15" s="36"/>
    </row>
    <row r="16" spans="2:23" ht="16.5" thickBot="1" x14ac:dyDescent="0.3">
      <c r="B16" s="38" t="s">
        <v>4</v>
      </c>
      <c r="C16" s="53">
        <f>(D12-C12)+(D13-C13)+(D14-C14)+(D15-C15)</f>
        <v>1.375</v>
      </c>
      <c r="D16" s="54"/>
      <c r="E16" s="38">
        <f>SUM(E12:E15)</f>
        <v>10</v>
      </c>
      <c r="F16" s="53">
        <f>(G12-F12)+(G13-F13)+(G14-F14)+(G15-F15)</f>
        <v>0.45833333333333331</v>
      </c>
      <c r="G16" s="54"/>
      <c r="H16" s="38">
        <f t="shared" ref="H16" si="5">SUM(H12:H15)</f>
        <v>15</v>
      </c>
      <c r="I16" s="53">
        <f>(J12-I12)+(J13-I13)+(J14-I14)+(J15-I15)</f>
        <v>0.45833333333333331</v>
      </c>
      <c r="J16" s="54"/>
      <c r="K16" s="38">
        <f t="shared" ref="K16" si="6">SUM(K12:K15)</f>
        <v>20</v>
      </c>
      <c r="L16" s="53">
        <f>(M12-L12)+(M13-L13)+(M14-L14)+(M15-L15)</f>
        <v>8.333333333333337E-2</v>
      </c>
      <c r="M16" s="54"/>
      <c r="N16" s="38">
        <f t="shared" ref="N16" si="7">SUM(N12:N15)</f>
        <v>15</v>
      </c>
      <c r="O16" s="53">
        <f>(P12-O12)+(P13-O13)+(P14-O14)+(P15-O15)</f>
        <v>0</v>
      </c>
      <c r="P16" s="54"/>
      <c r="Q16" s="38">
        <f t="shared" ref="Q16" si="8">SUM(Q12:Q15)</f>
        <v>0</v>
      </c>
      <c r="R16" s="48">
        <f>(S12-R12)+(S13-R13)+(S14-R14)+(S15-R15)</f>
        <v>0</v>
      </c>
      <c r="S16" s="49"/>
      <c r="T16" s="35">
        <f t="shared" ref="T16" si="9">SUM(T12:T15)</f>
        <v>0</v>
      </c>
      <c r="U16" s="48">
        <f>(V12-U12)+(V13-U13)+(V14-U14)+(V15-U15)</f>
        <v>0</v>
      </c>
      <c r="V16" s="49"/>
      <c r="W16" s="35">
        <f t="shared" ref="W16" si="10">SUM(W12:W15)</f>
        <v>0</v>
      </c>
    </row>
    <row r="19" spans="3:3" x14ac:dyDescent="0.25">
      <c r="C19" s="43"/>
    </row>
  </sheetData>
  <mergeCells count="15">
    <mergeCell ref="R16:S16"/>
    <mergeCell ref="U16:V16"/>
    <mergeCell ref="B9:W9"/>
    <mergeCell ref="C16:D16"/>
    <mergeCell ref="F16:G16"/>
    <mergeCell ref="I16:J16"/>
    <mergeCell ref="L16:M16"/>
    <mergeCell ref="O16:P16"/>
    <mergeCell ref="C10:E10"/>
    <mergeCell ref="F10:H10"/>
    <mergeCell ref="I10:K10"/>
    <mergeCell ref="L10:N10"/>
    <mergeCell ref="O10:Q10"/>
    <mergeCell ref="R10:T10"/>
    <mergeCell ref="U10:W10"/>
  </mergeCells>
  <hyperlinks>
    <hyperlink ref="I1" r:id="rId1"/>
  </hyperlinks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A3B70AD-3BB0-47CE-9E86-4E9A2B57400F}">
            <xm:f>VLOOKUP(C$10,'Paramètres '!$D$2:$D$11,1,FALSE)</xm:f>
            <x14:dxf>
              <fill>
                <patternFill>
                  <bgColor rgb="FF92D050"/>
                </patternFill>
              </fill>
            </x14:dxf>
          </x14:cfRule>
          <xm:sqref>C10:W10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'Paramètres '!$B$2:$B$54</xm:f>
          </x14:formula1>
          <xm:sqref>M4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I67"/>
  <sheetViews>
    <sheetView zoomScaleNormal="100" workbookViewId="0"/>
  </sheetViews>
  <sheetFormatPr baseColWidth="10" defaultRowHeight="15.75" x14ac:dyDescent="0.25"/>
  <cols>
    <col min="1" max="1" width="18.140625" style="23" bestFit="1" customWidth="1"/>
    <col min="2" max="2" width="9.28515625" style="23" bestFit="1" customWidth="1"/>
    <col min="3" max="3" width="16.7109375" style="23" bestFit="1" customWidth="1"/>
    <col min="4" max="4" width="18.140625" style="23" bestFit="1" customWidth="1"/>
    <col min="5" max="6" width="9.28515625" style="23" customWidth="1"/>
    <col min="7" max="7" width="15.5703125" style="23" customWidth="1"/>
    <col min="8" max="8" width="18.140625" style="23" bestFit="1" customWidth="1"/>
    <col min="9" max="9" width="16.7109375" style="23" bestFit="1" customWidth="1"/>
    <col min="10" max="10" width="4.42578125" style="23" bestFit="1" customWidth="1"/>
    <col min="11" max="11" width="18.140625" style="23" bestFit="1" customWidth="1"/>
    <col min="12" max="12" width="4.42578125" style="23" bestFit="1" customWidth="1"/>
    <col min="13" max="16384" width="11.42578125" style="23"/>
  </cols>
  <sheetData>
    <row r="3" spans="1:9" ht="23.25" x14ac:dyDescent="0.35">
      <c r="E3" s="42" t="s">
        <v>41</v>
      </c>
    </row>
    <row r="4" spans="1:9" x14ac:dyDescent="0.25">
      <c r="F4" s="41"/>
    </row>
    <row r="5" spans="1:9" ht="23.25" x14ac:dyDescent="0.35">
      <c r="B5" s="1" t="s">
        <v>39</v>
      </c>
      <c r="H5" s="1" t="s">
        <v>40</v>
      </c>
    </row>
    <row r="6" spans="1:9" ht="16.5" thickBot="1" x14ac:dyDescent="0.3"/>
    <row r="7" spans="1:9" ht="17.25" thickTop="1" thickBot="1" x14ac:dyDescent="0.3">
      <c r="A7" s="24" t="s">
        <v>10</v>
      </c>
      <c r="B7" s="24" t="s">
        <v>11</v>
      </c>
      <c r="C7" s="24" t="s">
        <v>26</v>
      </c>
      <c r="D7" s="24" t="s">
        <v>25</v>
      </c>
      <c r="F7" s="24" t="s">
        <v>10</v>
      </c>
      <c r="G7" s="24" t="s">
        <v>20</v>
      </c>
      <c r="H7" s="24" t="s">
        <v>22</v>
      </c>
      <c r="I7" s="24" t="s">
        <v>23</v>
      </c>
    </row>
    <row r="8" spans="1:9" ht="16.5" thickTop="1" x14ac:dyDescent="0.25">
      <c r="A8" s="25">
        <v>2021</v>
      </c>
      <c r="B8" s="25">
        <v>52</v>
      </c>
      <c r="C8" s="45"/>
      <c r="D8" s="25"/>
      <c r="F8" s="18">
        <v>2022</v>
      </c>
      <c r="G8" s="18" t="s">
        <v>38</v>
      </c>
      <c r="H8" s="44"/>
      <c r="I8" s="25"/>
    </row>
    <row r="9" spans="1:9" x14ac:dyDescent="0.25">
      <c r="A9" s="26">
        <v>2022</v>
      </c>
      <c r="B9" s="26">
        <v>1</v>
      </c>
      <c r="C9" s="45"/>
      <c r="D9" s="26"/>
      <c r="F9" s="18">
        <v>2022</v>
      </c>
      <c r="G9" s="18" t="s">
        <v>29</v>
      </c>
      <c r="H9" s="45"/>
      <c r="I9" s="26"/>
    </row>
    <row r="10" spans="1:9" x14ac:dyDescent="0.25">
      <c r="A10" s="26">
        <v>2022</v>
      </c>
      <c r="B10" s="26">
        <v>2</v>
      </c>
      <c r="C10" s="45"/>
      <c r="D10" s="26"/>
      <c r="F10" s="18">
        <v>2022</v>
      </c>
      <c r="G10" s="18" t="s">
        <v>30</v>
      </c>
      <c r="H10" s="45"/>
      <c r="I10" s="26"/>
    </row>
    <row r="11" spans="1:9" x14ac:dyDescent="0.25">
      <c r="A11" s="26">
        <v>2022</v>
      </c>
      <c r="B11" s="26">
        <v>3</v>
      </c>
      <c r="C11" s="45"/>
      <c r="D11" s="26"/>
      <c r="F11" s="18">
        <v>2022</v>
      </c>
      <c r="G11" s="18" t="s">
        <v>31</v>
      </c>
      <c r="H11" s="45"/>
      <c r="I11" s="26"/>
    </row>
    <row r="12" spans="1:9" x14ac:dyDescent="0.25">
      <c r="A12" s="26">
        <v>2022</v>
      </c>
      <c r="B12" s="26">
        <v>4</v>
      </c>
      <c r="C12" s="45"/>
      <c r="D12" s="26"/>
      <c r="F12" s="18">
        <v>2022</v>
      </c>
      <c r="G12" s="18" t="s">
        <v>32</v>
      </c>
      <c r="H12" s="45"/>
      <c r="I12" s="26"/>
    </row>
    <row r="13" spans="1:9" x14ac:dyDescent="0.25">
      <c r="A13" s="26">
        <v>2022</v>
      </c>
      <c r="B13" s="26">
        <v>5</v>
      </c>
      <c r="C13" s="45"/>
      <c r="D13" s="27"/>
      <c r="F13" s="18">
        <v>2022</v>
      </c>
      <c r="G13" s="18" t="s">
        <v>21</v>
      </c>
      <c r="H13" s="46"/>
      <c r="I13" s="27"/>
    </row>
    <row r="14" spans="1:9" x14ac:dyDescent="0.25">
      <c r="A14" s="26">
        <v>2022</v>
      </c>
      <c r="B14" s="26">
        <v>6</v>
      </c>
      <c r="C14" s="45"/>
      <c r="D14" s="26"/>
      <c r="F14" s="18">
        <v>2022</v>
      </c>
      <c r="G14" s="18" t="s">
        <v>24</v>
      </c>
      <c r="H14" s="47"/>
      <c r="I14" s="26"/>
    </row>
    <row r="15" spans="1:9" x14ac:dyDescent="0.25">
      <c r="A15" s="26">
        <v>2022</v>
      </c>
      <c r="B15" s="26">
        <v>7</v>
      </c>
      <c r="C15" s="45"/>
      <c r="D15" s="26"/>
      <c r="F15" s="18">
        <v>2022</v>
      </c>
      <c r="G15" s="18" t="s">
        <v>33</v>
      </c>
      <c r="H15" s="47"/>
      <c r="I15" s="26"/>
    </row>
    <row r="16" spans="1:9" x14ac:dyDescent="0.25">
      <c r="A16" s="26">
        <v>2022</v>
      </c>
      <c r="B16" s="26">
        <v>8</v>
      </c>
      <c r="C16" s="45"/>
      <c r="D16" s="26"/>
      <c r="F16" s="18">
        <v>2022</v>
      </c>
      <c r="G16" s="18" t="s">
        <v>34</v>
      </c>
      <c r="H16" s="47"/>
      <c r="I16" s="26"/>
    </row>
    <row r="17" spans="1:9" x14ac:dyDescent="0.25">
      <c r="A17" s="26">
        <v>2022</v>
      </c>
      <c r="B17" s="26">
        <v>9</v>
      </c>
      <c r="C17" s="45"/>
      <c r="D17" s="26"/>
      <c r="F17" s="18">
        <v>2022</v>
      </c>
      <c r="G17" s="18" t="s">
        <v>35</v>
      </c>
      <c r="H17" s="47"/>
      <c r="I17" s="26"/>
    </row>
    <row r="18" spans="1:9" x14ac:dyDescent="0.25">
      <c r="A18" s="26">
        <v>2022</v>
      </c>
      <c r="B18" s="26">
        <v>10</v>
      </c>
      <c r="C18" s="45"/>
      <c r="D18" s="26"/>
      <c r="F18" s="18">
        <v>2022</v>
      </c>
      <c r="G18" s="18" t="s">
        <v>36</v>
      </c>
      <c r="H18" s="47"/>
      <c r="I18" s="26"/>
    </row>
    <row r="19" spans="1:9" x14ac:dyDescent="0.25">
      <c r="A19" s="26">
        <v>2022</v>
      </c>
      <c r="B19" s="26">
        <v>11</v>
      </c>
      <c r="C19" s="45"/>
      <c r="D19" s="26"/>
      <c r="F19" s="18">
        <v>2022</v>
      </c>
      <c r="G19" s="18" t="s">
        <v>37</v>
      </c>
      <c r="H19" s="47"/>
      <c r="I19" s="26"/>
    </row>
    <row r="20" spans="1:9" x14ac:dyDescent="0.25">
      <c r="A20" s="26">
        <v>2022</v>
      </c>
      <c r="B20" s="26">
        <v>12</v>
      </c>
      <c r="C20" s="45"/>
      <c r="D20" s="26"/>
      <c r="F20" s="18">
        <v>2022</v>
      </c>
      <c r="G20" s="18" t="s">
        <v>38</v>
      </c>
      <c r="H20" s="47"/>
      <c r="I20" s="26"/>
    </row>
    <row r="21" spans="1:9" x14ac:dyDescent="0.25">
      <c r="A21" s="26">
        <v>2022</v>
      </c>
      <c r="B21" s="26">
        <v>13</v>
      </c>
      <c r="C21" s="45"/>
      <c r="D21" s="26"/>
      <c r="F21" s="18">
        <v>2022</v>
      </c>
      <c r="G21" s="18" t="s">
        <v>29</v>
      </c>
      <c r="H21" s="47"/>
      <c r="I21" s="26"/>
    </row>
    <row r="22" spans="1:9" x14ac:dyDescent="0.25">
      <c r="A22" s="26">
        <v>2022</v>
      </c>
      <c r="B22" s="26">
        <v>14</v>
      </c>
      <c r="C22" s="45"/>
      <c r="D22" s="26"/>
    </row>
    <row r="23" spans="1:9" x14ac:dyDescent="0.25">
      <c r="A23" s="26">
        <v>2022</v>
      </c>
      <c r="B23" s="26">
        <v>15</v>
      </c>
      <c r="C23" s="45"/>
      <c r="D23" s="26"/>
    </row>
    <row r="24" spans="1:9" x14ac:dyDescent="0.25">
      <c r="A24" s="26">
        <v>2022</v>
      </c>
      <c r="B24" s="26">
        <v>16</v>
      </c>
      <c r="C24" s="45"/>
      <c r="D24" s="26"/>
    </row>
    <row r="25" spans="1:9" x14ac:dyDescent="0.25">
      <c r="A25" s="26">
        <v>2022</v>
      </c>
      <c r="B25" s="26">
        <v>17</v>
      </c>
      <c r="C25" s="45"/>
      <c r="D25" s="26"/>
    </row>
    <row r="26" spans="1:9" x14ac:dyDescent="0.25">
      <c r="A26" s="26">
        <v>2022</v>
      </c>
      <c r="B26" s="26">
        <v>18</v>
      </c>
      <c r="C26" s="45"/>
      <c r="D26" s="26"/>
    </row>
    <row r="27" spans="1:9" x14ac:dyDescent="0.25">
      <c r="A27" s="26">
        <v>2022</v>
      </c>
      <c r="B27" s="26">
        <v>19</v>
      </c>
      <c r="C27" s="45"/>
      <c r="D27" s="26"/>
    </row>
    <row r="28" spans="1:9" x14ac:dyDescent="0.25">
      <c r="A28" s="26">
        <v>2022</v>
      </c>
      <c r="B28" s="26">
        <v>20</v>
      </c>
      <c r="C28" s="45"/>
      <c r="D28" s="26"/>
    </row>
    <row r="29" spans="1:9" x14ac:dyDescent="0.25">
      <c r="A29" s="26">
        <v>2022</v>
      </c>
      <c r="B29" s="26">
        <v>21</v>
      </c>
      <c r="C29" s="45"/>
      <c r="D29" s="26"/>
    </row>
    <row r="30" spans="1:9" x14ac:dyDescent="0.25">
      <c r="A30" s="26">
        <v>2022</v>
      </c>
      <c r="B30" s="26">
        <v>22</v>
      </c>
      <c r="C30" s="45"/>
      <c r="D30" s="26"/>
    </row>
    <row r="31" spans="1:9" x14ac:dyDescent="0.25">
      <c r="A31" s="26">
        <v>2022</v>
      </c>
      <c r="B31" s="26">
        <v>23</v>
      </c>
      <c r="C31" s="45"/>
      <c r="D31" s="26"/>
    </row>
    <row r="32" spans="1:9" x14ac:dyDescent="0.25">
      <c r="A32" s="26">
        <v>2022</v>
      </c>
      <c r="B32" s="26">
        <v>24</v>
      </c>
      <c r="C32" s="45"/>
      <c r="D32" s="26"/>
    </row>
    <row r="33" spans="1:4" x14ac:dyDescent="0.25">
      <c r="A33" s="26">
        <v>2022</v>
      </c>
      <c r="B33" s="26">
        <v>25</v>
      </c>
      <c r="C33" s="45"/>
      <c r="D33" s="26"/>
    </row>
    <row r="34" spans="1:4" x14ac:dyDescent="0.25">
      <c r="A34" s="26">
        <v>2022</v>
      </c>
      <c r="B34" s="26">
        <v>26</v>
      </c>
      <c r="C34" s="45"/>
      <c r="D34" s="26"/>
    </row>
    <row r="35" spans="1:4" x14ac:dyDescent="0.25">
      <c r="A35" s="26">
        <v>2022</v>
      </c>
      <c r="B35" s="26">
        <v>27</v>
      </c>
      <c r="C35" s="45"/>
      <c r="D35" s="26"/>
    </row>
    <row r="36" spans="1:4" x14ac:dyDescent="0.25">
      <c r="A36" s="26">
        <v>2022</v>
      </c>
      <c r="B36" s="26">
        <v>28</v>
      </c>
      <c r="C36" s="45"/>
      <c r="D36" s="26"/>
    </row>
    <row r="37" spans="1:4" x14ac:dyDescent="0.25">
      <c r="A37" s="26">
        <v>2022</v>
      </c>
      <c r="B37" s="26">
        <v>29</v>
      </c>
      <c r="C37" s="45"/>
      <c r="D37" s="26"/>
    </row>
    <row r="38" spans="1:4" x14ac:dyDescent="0.25">
      <c r="A38" s="26">
        <v>2022</v>
      </c>
      <c r="B38" s="26">
        <v>30</v>
      </c>
      <c r="C38" s="45"/>
      <c r="D38" s="26"/>
    </row>
    <row r="39" spans="1:4" x14ac:dyDescent="0.25">
      <c r="A39" s="26">
        <v>2022</v>
      </c>
      <c r="B39" s="26">
        <v>31</v>
      </c>
      <c r="C39" s="45"/>
      <c r="D39" s="26"/>
    </row>
    <row r="40" spans="1:4" x14ac:dyDescent="0.25">
      <c r="A40" s="26">
        <v>2022</v>
      </c>
      <c r="B40" s="26">
        <v>32</v>
      </c>
      <c r="C40" s="45"/>
      <c r="D40" s="26"/>
    </row>
    <row r="41" spans="1:4" x14ac:dyDescent="0.25">
      <c r="A41" s="26">
        <v>2022</v>
      </c>
      <c r="B41" s="26">
        <v>33</v>
      </c>
      <c r="C41" s="45"/>
      <c r="D41" s="26"/>
    </row>
    <row r="42" spans="1:4" x14ac:dyDescent="0.25">
      <c r="A42" s="26">
        <v>2022</v>
      </c>
      <c r="B42" s="26">
        <v>34</v>
      </c>
      <c r="C42" s="45"/>
      <c r="D42" s="26"/>
    </row>
    <row r="43" spans="1:4" x14ac:dyDescent="0.25">
      <c r="A43" s="26">
        <v>2022</v>
      </c>
      <c r="B43" s="26">
        <v>35</v>
      </c>
      <c r="C43" s="45"/>
      <c r="D43" s="26"/>
    </row>
    <row r="44" spans="1:4" x14ac:dyDescent="0.25">
      <c r="A44" s="26">
        <v>2022</v>
      </c>
      <c r="B44" s="26">
        <v>36</v>
      </c>
      <c r="C44" s="45"/>
      <c r="D44" s="26"/>
    </row>
    <row r="45" spans="1:4" x14ac:dyDescent="0.25">
      <c r="A45" s="26">
        <v>2022</v>
      </c>
      <c r="B45" s="26">
        <v>37</v>
      </c>
      <c r="C45" s="45"/>
      <c r="D45" s="26"/>
    </row>
    <row r="46" spans="1:4" x14ac:dyDescent="0.25">
      <c r="A46" s="26">
        <v>2022</v>
      </c>
      <c r="B46" s="26">
        <v>38</v>
      </c>
      <c r="C46" s="45"/>
      <c r="D46" s="26"/>
    </row>
    <row r="47" spans="1:4" x14ac:dyDescent="0.25">
      <c r="A47" s="26">
        <v>2022</v>
      </c>
      <c r="B47" s="26">
        <v>39</v>
      </c>
      <c r="C47" s="45"/>
      <c r="D47" s="26"/>
    </row>
    <row r="48" spans="1:4" x14ac:dyDescent="0.25">
      <c r="A48" s="26">
        <v>2022</v>
      </c>
      <c r="B48" s="26">
        <v>40</v>
      </c>
      <c r="C48" s="45"/>
      <c r="D48" s="26"/>
    </row>
    <row r="49" spans="1:4" x14ac:dyDescent="0.25">
      <c r="A49" s="26">
        <v>2022</v>
      </c>
      <c r="B49" s="26">
        <v>41</v>
      </c>
      <c r="C49" s="45"/>
      <c r="D49" s="26"/>
    </row>
    <row r="50" spans="1:4" x14ac:dyDescent="0.25">
      <c r="A50" s="26">
        <v>2022</v>
      </c>
      <c r="B50" s="26">
        <v>42</v>
      </c>
      <c r="C50" s="45"/>
      <c r="D50" s="26"/>
    </row>
    <row r="51" spans="1:4" x14ac:dyDescent="0.25">
      <c r="A51" s="26">
        <v>2022</v>
      </c>
      <c r="B51" s="26">
        <v>43</v>
      </c>
      <c r="C51" s="45"/>
      <c r="D51" s="26"/>
    </row>
    <row r="52" spans="1:4" x14ac:dyDescent="0.25">
      <c r="A52" s="26">
        <v>2022</v>
      </c>
      <c r="B52" s="26">
        <v>44</v>
      </c>
      <c r="C52" s="45"/>
      <c r="D52" s="26"/>
    </row>
    <row r="53" spans="1:4" x14ac:dyDescent="0.25">
      <c r="A53" s="26">
        <v>2022</v>
      </c>
      <c r="B53" s="26">
        <v>45</v>
      </c>
      <c r="C53" s="45"/>
      <c r="D53" s="26"/>
    </row>
    <row r="54" spans="1:4" x14ac:dyDescent="0.25">
      <c r="A54" s="26">
        <v>2022</v>
      </c>
      <c r="B54" s="26">
        <v>46</v>
      </c>
      <c r="C54" s="45"/>
      <c r="D54" s="26"/>
    </row>
    <row r="55" spans="1:4" x14ac:dyDescent="0.25">
      <c r="A55" s="26">
        <v>2022</v>
      </c>
      <c r="B55" s="26">
        <v>47</v>
      </c>
      <c r="C55" s="45"/>
      <c r="D55" s="26"/>
    </row>
    <row r="56" spans="1:4" x14ac:dyDescent="0.25">
      <c r="A56" s="26">
        <v>2022</v>
      </c>
      <c r="B56" s="26">
        <v>48</v>
      </c>
      <c r="C56" s="45"/>
      <c r="D56" s="26"/>
    </row>
    <row r="57" spans="1:4" x14ac:dyDescent="0.25">
      <c r="A57" s="26">
        <v>2022</v>
      </c>
      <c r="B57" s="26">
        <v>49</v>
      </c>
      <c r="C57" s="45"/>
      <c r="D57" s="26"/>
    </row>
    <row r="58" spans="1:4" x14ac:dyDescent="0.25">
      <c r="A58" s="26">
        <v>2022</v>
      </c>
      <c r="B58" s="26">
        <v>50</v>
      </c>
      <c r="C58" s="45"/>
      <c r="D58" s="26"/>
    </row>
    <row r="59" spans="1:4" x14ac:dyDescent="0.25">
      <c r="A59" s="26">
        <v>2022</v>
      </c>
      <c r="B59" s="26">
        <v>51</v>
      </c>
      <c r="C59" s="45"/>
      <c r="D59" s="26"/>
    </row>
    <row r="60" spans="1:4" x14ac:dyDescent="0.25">
      <c r="A60" s="26">
        <v>2022</v>
      </c>
      <c r="B60" s="26">
        <v>52</v>
      </c>
      <c r="C60" s="45"/>
      <c r="D60" s="26"/>
    </row>
    <row r="61" spans="1:4" x14ac:dyDescent="0.25">
      <c r="A61" s="26">
        <v>2023</v>
      </c>
      <c r="B61" s="26">
        <v>1</v>
      </c>
      <c r="C61" s="45"/>
      <c r="D61" s="26"/>
    </row>
    <row r="62" spans="1:4" x14ac:dyDescent="0.25">
      <c r="A62" s="26">
        <v>2022</v>
      </c>
      <c r="B62" s="26">
        <v>2</v>
      </c>
      <c r="C62" s="45"/>
      <c r="D62" s="26"/>
    </row>
    <row r="63" spans="1:4" x14ac:dyDescent="0.25">
      <c r="A63" s="26">
        <v>2022</v>
      </c>
      <c r="B63" s="26">
        <v>3</v>
      </c>
      <c r="C63" s="45"/>
      <c r="D63" s="26"/>
    </row>
    <row r="64" spans="1:4" x14ac:dyDescent="0.25">
      <c r="A64" s="26">
        <v>2022</v>
      </c>
      <c r="B64" s="26">
        <v>4</v>
      </c>
      <c r="C64" s="45"/>
      <c r="D64" s="26"/>
    </row>
    <row r="65" spans="1:4" x14ac:dyDescent="0.25">
      <c r="A65" s="26">
        <v>2022</v>
      </c>
      <c r="B65" s="26">
        <v>5</v>
      </c>
      <c r="C65" s="45"/>
      <c r="D65" s="26"/>
    </row>
    <row r="66" spans="1:4" x14ac:dyDescent="0.25">
      <c r="A66" s="26">
        <v>2022</v>
      </c>
      <c r="B66" s="26">
        <v>6</v>
      </c>
      <c r="C66" s="45"/>
      <c r="D66" s="26"/>
    </row>
    <row r="67" spans="1:4" x14ac:dyDescent="0.25">
      <c r="A67" s="26">
        <v>2022</v>
      </c>
      <c r="B67" s="26">
        <v>7</v>
      </c>
      <c r="C67" s="45"/>
      <c r="D67" s="26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54"/>
  <sheetViews>
    <sheetView showGridLines="0" zoomScaleNormal="100" workbookViewId="0">
      <selection activeCell="C11" sqref="C11"/>
    </sheetView>
  </sheetViews>
  <sheetFormatPr baseColWidth="10" defaultColWidth="10.7109375" defaultRowHeight="15" x14ac:dyDescent="0.25"/>
  <cols>
    <col min="1" max="2" width="10.7109375" style="3"/>
    <col min="3" max="3" width="18.42578125" style="3" bestFit="1" customWidth="1"/>
    <col min="4" max="4" width="29.7109375" style="3" bestFit="1" customWidth="1"/>
    <col min="5" max="5" width="10.7109375" style="3"/>
    <col min="6" max="6" width="20.85546875" style="3" customWidth="1"/>
    <col min="7" max="16384" width="10.7109375" style="3"/>
  </cols>
  <sheetData>
    <row r="1" spans="1:13" ht="47.25" x14ac:dyDescent="0.3">
      <c r="A1" s="17" t="s">
        <v>10</v>
      </c>
      <c r="B1" s="17" t="s">
        <v>11</v>
      </c>
      <c r="C1" s="60" t="s">
        <v>12</v>
      </c>
      <c r="D1" s="60"/>
      <c r="E1" s="19"/>
      <c r="F1" s="20" t="s">
        <v>19</v>
      </c>
      <c r="G1" s="19"/>
      <c r="H1" s="21" t="s">
        <v>18</v>
      </c>
      <c r="I1" s="21" t="s">
        <v>18</v>
      </c>
      <c r="J1" s="4"/>
      <c r="K1" s="59"/>
      <c r="L1" s="59"/>
      <c r="M1" s="59"/>
    </row>
    <row r="2" spans="1:13" x14ac:dyDescent="0.25">
      <c r="A2" s="22">
        <v>2022</v>
      </c>
      <c r="B2" s="11">
        <v>1</v>
      </c>
      <c r="C2" s="12" t="s">
        <v>13</v>
      </c>
      <c r="D2" s="13">
        <f>DATE(Année,1,1)</f>
        <v>44562</v>
      </c>
      <c r="F2" s="14">
        <v>2021</v>
      </c>
      <c r="H2" s="15">
        <f>DATE(Année,1,1)</f>
        <v>44562</v>
      </c>
      <c r="I2" s="16">
        <f>DATE(Année,1,1)</f>
        <v>44562</v>
      </c>
      <c r="J2" s="5"/>
      <c r="K2" s="2"/>
      <c r="L2" s="2"/>
      <c r="M2" s="2"/>
    </row>
    <row r="3" spans="1:13" x14ac:dyDescent="0.25">
      <c r="B3" s="9">
        <v>2</v>
      </c>
      <c r="C3" s="10" t="s">
        <v>5</v>
      </c>
      <c r="D3" s="8">
        <f>DATE(Année,5,1)</f>
        <v>44682</v>
      </c>
      <c r="F3" s="7">
        <v>2027</v>
      </c>
      <c r="H3" s="15">
        <f>DATE(Année,2,1)</f>
        <v>44593</v>
      </c>
      <c r="I3" s="16">
        <f>DATE(Année,2,1)</f>
        <v>44593</v>
      </c>
      <c r="J3" s="5"/>
      <c r="K3" s="5"/>
      <c r="L3" s="5"/>
      <c r="M3" s="5"/>
    </row>
    <row r="4" spans="1:13" x14ac:dyDescent="0.25">
      <c r="B4" s="9">
        <v>3</v>
      </c>
      <c r="C4" s="10" t="s">
        <v>14</v>
      </c>
      <c r="D4" s="8">
        <f>DATE(Année,5,8)</f>
        <v>44689</v>
      </c>
      <c r="F4" s="7">
        <v>2033</v>
      </c>
      <c r="H4" s="15">
        <f>DATE(Année,3,1)</f>
        <v>44621</v>
      </c>
      <c r="I4" s="16">
        <f>DATE(Année,3,1)</f>
        <v>44621</v>
      </c>
      <c r="J4" s="5"/>
      <c r="K4" s="5"/>
      <c r="L4" s="5"/>
      <c r="M4" s="5"/>
    </row>
    <row r="5" spans="1:13" x14ac:dyDescent="0.25">
      <c r="B5" s="9">
        <v>4</v>
      </c>
      <c r="C5" s="10" t="s">
        <v>7</v>
      </c>
      <c r="D5" s="8">
        <f>DATE(Année,8,15)</f>
        <v>44788</v>
      </c>
      <c r="F5" s="7">
        <v>2038</v>
      </c>
      <c r="H5" s="15">
        <f>DATE(Année,4,1)</f>
        <v>44652</v>
      </c>
      <c r="I5" s="16">
        <f>DATE(Année,4,1)</f>
        <v>44652</v>
      </c>
      <c r="J5" s="5"/>
      <c r="K5" s="5"/>
      <c r="L5" s="5"/>
      <c r="M5" s="5"/>
    </row>
    <row r="6" spans="1:13" x14ac:dyDescent="0.25">
      <c r="A6" s="6"/>
      <c r="B6" s="9">
        <v>5</v>
      </c>
      <c r="C6" s="10" t="s">
        <v>8</v>
      </c>
      <c r="D6" s="8">
        <f>DATE(Année,11,1)</f>
        <v>44866</v>
      </c>
      <c r="F6" s="7">
        <v>2044</v>
      </c>
      <c r="H6" s="15">
        <f>DATE(Année,5,1)</f>
        <v>44682</v>
      </c>
      <c r="I6" s="16">
        <f>DATE(Année,5,1)</f>
        <v>44682</v>
      </c>
      <c r="J6" s="5"/>
    </row>
    <row r="7" spans="1:13" x14ac:dyDescent="0.25">
      <c r="B7" s="9">
        <v>6</v>
      </c>
      <c r="C7" s="10" t="s">
        <v>15</v>
      </c>
      <c r="D7" s="8">
        <f>DATE(Année,11,11)</f>
        <v>44876</v>
      </c>
      <c r="F7" s="7">
        <v>2049</v>
      </c>
      <c r="H7" s="15">
        <f>DATE(Année,6,1)</f>
        <v>44713</v>
      </c>
      <c r="I7" s="16">
        <f>DATE(Année,6,1)</f>
        <v>44713</v>
      </c>
      <c r="J7" s="5"/>
      <c r="K7" s="2"/>
      <c r="L7" s="2"/>
      <c r="M7" s="2"/>
    </row>
    <row r="8" spans="1:13" x14ac:dyDescent="0.25">
      <c r="B8" s="9">
        <v>7</v>
      </c>
      <c r="C8" s="10" t="s">
        <v>9</v>
      </c>
      <c r="D8" s="8">
        <f>DATE(Année,12,25)</f>
        <v>44920</v>
      </c>
      <c r="F8" s="7">
        <v>2055</v>
      </c>
      <c r="H8" s="15">
        <f>DATE(Année,7,1)</f>
        <v>44743</v>
      </c>
      <c r="I8" s="16">
        <f>DATE(Année,7,1)</f>
        <v>44743</v>
      </c>
      <c r="J8" s="5"/>
      <c r="K8" s="2"/>
      <c r="L8" s="2"/>
      <c r="M8" s="2"/>
    </row>
    <row r="9" spans="1:13" x14ac:dyDescent="0.25">
      <c r="B9" s="9">
        <v>8</v>
      </c>
      <c r="C9" s="10" t="s">
        <v>16</v>
      </c>
      <c r="D9" s="8">
        <f>ROUND((DAY(MINUTE(Année/38)/2 + 55) &amp; "/4/" &amp; Année ) / 7,0) * 7-5</f>
        <v>44669</v>
      </c>
      <c r="F9" s="7">
        <v>2061</v>
      </c>
      <c r="H9" s="15">
        <f>DATE(Année,8,1)</f>
        <v>44774</v>
      </c>
      <c r="I9" s="16">
        <f>DATE(Année,8,1)</f>
        <v>44774</v>
      </c>
      <c r="J9" s="5"/>
      <c r="K9" s="5"/>
      <c r="L9" s="5"/>
      <c r="M9" s="5"/>
    </row>
    <row r="10" spans="1:13" x14ac:dyDescent="0.25">
      <c r="B10" s="9">
        <v>9</v>
      </c>
      <c r="C10" s="10" t="s">
        <v>6</v>
      </c>
      <c r="D10" s="8">
        <f>D9+38</f>
        <v>44707</v>
      </c>
      <c r="F10" s="7">
        <v>2066</v>
      </c>
      <c r="H10" s="15">
        <f>DATE(Année,9,1)</f>
        <v>44805</v>
      </c>
      <c r="I10" s="16">
        <f>DATE(Année,9,1)</f>
        <v>44805</v>
      </c>
      <c r="J10" s="5"/>
      <c r="K10" s="5"/>
      <c r="L10" s="5"/>
      <c r="M10" s="5"/>
    </row>
    <row r="11" spans="1:13" x14ac:dyDescent="0.25">
      <c r="B11" s="9">
        <v>10</v>
      </c>
      <c r="C11" s="10" t="s">
        <v>17</v>
      </c>
      <c r="D11" s="8">
        <f>D10+49</f>
        <v>44756</v>
      </c>
      <c r="F11" s="7">
        <v>2072</v>
      </c>
      <c r="H11" s="15">
        <f>DATE(Année,10,1)</f>
        <v>44835</v>
      </c>
      <c r="I11" s="16">
        <f>DATE(Année,10,1)</f>
        <v>44835</v>
      </c>
      <c r="J11" s="5"/>
      <c r="K11" s="5"/>
      <c r="L11" s="5"/>
      <c r="M11" s="5"/>
    </row>
    <row r="12" spans="1:13" x14ac:dyDescent="0.25">
      <c r="B12" s="9">
        <v>11</v>
      </c>
      <c r="F12" s="7">
        <v>2077</v>
      </c>
      <c r="H12" s="15">
        <f>DATE(Année,11,1)</f>
        <v>44866</v>
      </c>
      <c r="I12" s="16">
        <f>DATE(Année,11,1)</f>
        <v>44866</v>
      </c>
      <c r="J12" s="5"/>
    </row>
    <row r="13" spans="1:13" x14ac:dyDescent="0.25">
      <c r="B13" s="9">
        <v>12</v>
      </c>
      <c r="F13" s="7">
        <v>2083</v>
      </c>
      <c r="H13" s="15">
        <f>DATE(Année,12,1)</f>
        <v>44896</v>
      </c>
      <c r="I13" s="16">
        <f>DATE(Année,12,1)</f>
        <v>44896</v>
      </c>
      <c r="J13" s="5"/>
    </row>
    <row r="14" spans="1:13" x14ac:dyDescent="0.25">
      <c r="B14" s="9">
        <v>13</v>
      </c>
      <c r="F14" s="7">
        <v>2089</v>
      </c>
      <c r="J14" s="5"/>
    </row>
    <row r="15" spans="1:13" x14ac:dyDescent="0.25">
      <c r="B15" s="9">
        <v>14</v>
      </c>
      <c r="F15" s="7">
        <v>2094</v>
      </c>
      <c r="J15" s="5"/>
    </row>
    <row r="16" spans="1:13" x14ac:dyDescent="0.25">
      <c r="B16" s="9">
        <v>15</v>
      </c>
      <c r="F16" s="7">
        <v>2100</v>
      </c>
      <c r="J16" s="5"/>
    </row>
    <row r="17" spans="2:10" x14ac:dyDescent="0.25">
      <c r="B17" s="9">
        <v>16</v>
      </c>
      <c r="F17" s="7">
        <v>2106</v>
      </c>
      <c r="J17" s="5"/>
    </row>
    <row r="18" spans="2:10" x14ac:dyDescent="0.25">
      <c r="B18" s="9">
        <v>17</v>
      </c>
      <c r="F18" s="7">
        <v>2112</v>
      </c>
      <c r="J18" s="5"/>
    </row>
    <row r="19" spans="2:10" x14ac:dyDescent="0.25">
      <c r="B19" s="9">
        <v>18</v>
      </c>
      <c r="F19" s="7">
        <v>2117</v>
      </c>
      <c r="J19" s="5"/>
    </row>
    <row r="20" spans="2:10" x14ac:dyDescent="0.25">
      <c r="B20" s="9">
        <v>19</v>
      </c>
    </row>
    <row r="21" spans="2:10" x14ac:dyDescent="0.25">
      <c r="B21" s="9">
        <v>20</v>
      </c>
    </row>
    <row r="22" spans="2:10" x14ac:dyDescent="0.25">
      <c r="B22" s="9">
        <v>21</v>
      </c>
    </row>
    <row r="23" spans="2:10" x14ac:dyDescent="0.25">
      <c r="B23" s="9">
        <v>22</v>
      </c>
    </row>
    <row r="24" spans="2:10" x14ac:dyDescent="0.25">
      <c r="B24" s="9">
        <v>23</v>
      </c>
    </row>
    <row r="25" spans="2:10" x14ac:dyDescent="0.25">
      <c r="B25" s="9">
        <v>24</v>
      </c>
    </row>
    <row r="26" spans="2:10" x14ac:dyDescent="0.25">
      <c r="B26" s="9">
        <v>25</v>
      </c>
    </row>
    <row r="27" spans="2:10" x14ac:dyDescent="0.25">
      <c r="B27" s="9">
        <v>26</v>
      </c>
    </row>
    <row r="28" spans="2:10" x14ac:dyDescent="0.25">
      <c r="B28" s="9">
        <v>27</v>
      </c>
    </row>
    <row r="29" spans="2:10" x14ac:dyDescent="0.25">
      <c r="B29" s="9">
        <v>28</v>
      </c>
    </row>
    <row r="30" spans="2:10" x14ac:dyDescent="0.25">
      <c r="B30" s="9">
        <v>29</v>
      </c>
    </row>
    <row r="31" spans="2:10" x14ac:dyDescent="0.25">
      <c r="B31" s="9">
        <v>30</v>
      </c>
    </row>
    <row r="32" spans="2:10" x14ac:dyDescent="0.25">
      <c r="B32" s="9">
        <v>31</v>
      </c>
    </row>
    <row r="33" spans="2:2" x14ac:dyDescent="0.25">
      <c r="B33" s="9">
        <v>32</v>
      </c>
    </row>
    <row r="34" spans="2:2" x14ac:dyDescent="0.25">
      <c r="B34" s="9">
        <v>33</v>
      </c>
    </row>
    <row r="35" spans="2:2" x14ac:dyDescent="0.25">
      <c r="B35" s="9">
        <v>34</v>
      </c>
    </row>
    <row r="36" spans="2:2" x14ac:dyDescent="0.25">
      <c r="B36" s="9">
        <v>35</v>
      </c>
    </row>
    <row r="37" spans="2:2" x14ac:dyDescent="0.25">
      <c r="B37" s="9">
        <v>36</v>
      </c>
    </row>
    <row r="38" spans="2:2" x14ac:dyDescent="0.25">
      <c r="B38" s="9">
        <v>37</v>
      </c>
    </row>
    <row r="39" spans="2:2" x14ac:dyDescent="0.25">
      <c r="B39" s="9">
        <v>38</v>
      </c>
    </row>
    <row r="40" spans="2:2" x14ac:dyDescent="0.25">
      <c r="B40" s="9">
        <v>39</v>
      </c>
    </row>
    <row r="41" spans="2:2" x14ac:dyDescent="0.25">
      <c r="B41" s="9">
        <v>40</v>
      </c>
    </row>
    <row r="42" spans="2:2" x14ac:dyDescent="0.25">
      <c r="B42" s="9">
        <v>41</v>
      </c>
    </row>
    <row r="43" spans="2:2" x14ac:dyDescent="0.25">
      <c r="B43" s="9">
        <v>42</v>
      </c>
    </row>
    <row r="44" spans="2:2" x14ac:dyDescent="0.25">
      <c r="B44" s="9">
        <v>43</v>
      </c>
    </row>
    <row r="45" spans="2:2" x14ac:dyDescent="0.25">
      <c r="B45" s="9">
        <v>44</v>
      </c>
    </row>
    <row r="46" spans="2:2" x14ac:dyDescent="0.25">
      <c r="B46" s="9">
        <v>45</v>
      </c>
    </row>
    <row r="47" spans="2:2" x14ac:dyDescent="0.25">
      <c r="B47" s="9">
        <v>46</v>
      </c>
    </row>
    <row r="48" spans="2:2" x14ac:dyDescent="0.25">
      <c r="B48" s="9">
        <v>47</v>
      </c>
    </row>
    <row r="49" spans="2:2" x14ac:dyDescent="0.25">
      <c r="B49" s="9">
        <v>48</v>
      </c>
    </row>
    <row r="50" spans="2:2" x14ac:dyDescent="0.25">
      <c r="B50" s="9">
        <v>49</v>
      </c>
    </row>
    <row r="51" spans="2:2" x14ac:dyDescent="0.25">
      <c r="B51" s="9">
        <v>50</v>
      </c>
    </row>
    <row r="52" spans="2:2" x14ac:dyDescent="0.25">
      <c r="B52" s="9">
        <v>51</v>
      </c>
    </row>
    <row r="53" spans="2:2" x14ac:dyDescent="0.25">
      <c r="B53" s="9">
        <v>52</v>
      </c>
    </row>
    <row r="54" spans="2:2" x14ac:dyDescent="0.25">
      <c r="B54" s="9">
        <v>53</v>
      </c>
    </row>
  </sheetData>
  <mergeCells count="2">
    <mergeCell ref="K1:M1"/>
    <mergeCell ref="C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 </vt:lpstr>
      <vt:lpstr>Archive</vt:lpstr>
      <vt:lpstr>Paramètres </vt:lpstr>
      <vt:lpstr>Année</vt:lpstr>
      <vt:lpstr>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wbw fiberizing</dc:creator>
  <cp:lastModifiedBy>Guy Blancher</cp:lastModifiedBy>
  <dcterms:created xsi:type="dcterms:W3CDTF">2022-06-25T04:30:03Z</dcterms:created>
  <dcterms:modified xsi:type="dcterms:W3CDTF">2022-06-27T16:43:32Z</dcterms:modified>
</cp:coreProperties>
</file>