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380" windowHeight="7035" tabRatio="602" activeTab="2"/>
  </bookViews>
  <sheets>
    <sheet name="Rapport" sheetId="3" r:id="rId1"/>
    <sheet name="Articles" sheetId="5" r:id="rId2"/>
    <sheet name="Décompte" sheetId="6" r:id="rId3"/>
  </sheets>
  <calcPr calcId="152511"/>
</workbook>
</file>

<file path=xl/calcChain.xml><?xml version="1.0" encoding="utf-8"?>
<calcChain xmlns="http://schemas.openxmlformats.org/spreadsheetml/2006/main">
  <c r="I81" i="6" l="1"/>
  <c r="H81" i="6"/>
  <c r="G81" i="6"/>
  <c r="F81" i="6"/>
  <c r="I80" i="6"/>
  <c r="H80" i="6"/>
  <c r="G80" i="6"/>
  <c r="F80" i="6"/>
  <c r="I79" i="6"/>
  <c r="H79" i="6"/>
  <c r="G79" i="6"/>
  <c r="F79" i="6"/>
  <c r="I78" i="6"/>
  <c r="H78" i="6"/>
  <c r="G78" i="6"/>
  <c r="F78" i="6"/>
  <c r="I77" i="6"/>
  <c r="H77" i="6"/>
  <c r="G77" i="6"/>
  <c r="F77" i="6"/>
  <c r="I76" i="6"/>
  <c r="H76" i="6"/>
  <c r="G76" i="6"/>
  <c r="F76" i="6"/>
  <c r="I75" i="6"/>
  <c r="H75" i="6"/>
  <c r="G75" i="6"/>
  <c r="F75" i="6"/>
  <c r="I74" i="6"/>
  <c r="H74" i="6"/>
  <c r="G74" i="6"/>
  <c r="F74" i="6"/>
  <c r="I73" i="6"/>
  <c r="H73" i="6"/>
  <c r="G73" i="6"/>
  <c r="F73" i="6"/>
  <c r="I72" i="6"/>
  <c r="H72" i="6"/>
  <c r="G72" i="6"/>
  <c r="F72" i="6"/>
  <c r="I71" i="6"/>
  <c r="H71" i="6"/>
  <c r="G71" i="6"/>
  <c r="F71" i="6"/>
  <c r="I70" i="6"/>
  <c r="H70" i="6"/>
  <c r="G70" i="6"/>
  <c r="F70" i="6"/>
  <c r="I69" i="6"/>
  <c r="H69" i="6"/>
  <c r="G69" i="6"/>
  <c r="F69" i="6"/>
  <c r="I68" i="6"/>
  <c r="H68" i="6"/>
  <c r="G68" i="6"/>
  <c r="F68" i="6"/>
  <c r="I67" i="6"/>
  <c r="H67" i="6"/>
  <c r="G67" i="6"/>
  <c r="F67" i="6"/>
  <c r="I66" i="6"/>
  <c r="H66" i="6"/>
  <c r="G66" i="6"/>
  <c r="F66" i="6"/>
  <c r="I65" i="6"/>
  <c r="H65" i="6"/>
  <c r="G65" i="6"/>
  <c r="F65" i="6"/>
  <c r="I64" i="6"/>
  <c r="H64" i="6"/>
  <c r="G64" i="6"/>
  <c r="F64" i="6"/>
  <c r="I63" i="6"/>
  <c r="H63" i="6"/>
  <c r="G63" i="6"/>
  <c r="F63" i="6"/>
  <c r="I62" i="6"/>
  <c r="H62" i="6"/>
  <c r="G62" i="6"/>
  <c r="F62" i="6"/>
  <c r="I61" i="6"/>
  <c r="H61" i="6"/>
  <c r="G61" i="6"/>
  <c r="F61" i="6"/>
  <c r="I60" i="6"/>
  <c r="H60" i="6"/>
  <c r="G60" i="6"/>
  <c r="F60" i="6"/>
  <c r="I59" i="6"/>
  <c r="H59" i="6"/>
  <c r="G59" i="6"/>
  <c r="F59" i="6"/>
  <c r="I58" i="6"/>
  <c r="H58" i="6"/>
  <c r="G58" i="6"/>
  <c r="F58" i="6"/>
  <c r="I57" i="6"/>
  <c r="H57" i="6"/>
  <c r="G57" i="6"/>
  <c r="F57" i="6"/>
  <c r="I56" i="6"/>
  <c r="H56" i="6"/>
  <c r="G56" i="6"/>
  <c r="F56" i="6"/>
  <c r="I55" i="6"/>
  <c r="H55" i="6"/>
  <c r="G55" i="6"/>
  <c r="F55" i="6"/>
  <c r="I54" i="6"/>
  <c r="H54" i="6"/>
  <c r="G54" i="6"/>
  <c r="F54" i="6"/>
  <c r="I53" i="6"/>
  <c r="H53" i="6"/>
  <c r="G53" i="6"/>
  <c r="F53" i="6"/>
  <c r="I52" i="6"/>
  <c r="H52" i="6"/>
  <c r="G52" i="6"/>
  <c r="F52" i="6"/>
  <c r="I51" i="6"/>
  <c r="H51" i="6"/>
  <c r="G51" i="6"/>
  <c r="F51" i="6"/>
  <c r="I50" i="6"/>
  <c r="H50" i="6"/>
  <c r="G50" i="6"/>
  <c r="F50" i="6"/>
  <c r="I49" i="6"/>
  <c r="H49" i="6"/>
  <c r="G49" i="6"/>
  <c r="F49" i="6"/>
  <c r="I48" i="6"/>
  <c r="H48" i="6"/>
  <c r="G48" i="6"/>
  <c r="F48" i="6"/>
  <c r="I47" i="6"/>
  <c r="H47" i="6"/>
  <c r="G47" i="6"/>
  <c r="F47" i="6"/>
  <c r="I46" i="6"/>
  <c r="H46" i="6"/>
  <c r="G46" i="6"/>
  <c r="F46" i="6"/>
  <c r="I40" i="6"/>
  <c r="H40" i="6"/>
  <c r="G40" i="6"/>
  <c r="F40" i="6"/>
  <c r="I39" i="6"/>
  <c r="H39" i="6"/>
  <c r="G39" i="6"/>
  <c r="F39" i="6"/>
  <c r="I38" i="6"/>
  <c r="H38" i="6"/>
  <c r="G38" i="6"/>
  <c r="F38" i="6"/>
  <c r="I37" i="6"/>
  <c r="H37" i="6"/>
  <c r="G37" i="6"/>
  <c r="F37" i="6"/>
  <c r="I36" i="6"/>
  <c r="H36" i="6"/>
  <c r="G36" i="6"/>
  <c r="F36" i="6"/>
  <c r="I35" i="6"/>
  <c r="H35" i="6"/>
  <c r="G35" i="6"/>
  <c r="F35" i="6"/>
  <c r="I34" i="6"/>
  <c r="H34" i="6"/>
  <c r="G34" i="6"/>
  <c r="F34" i="6"/>
  <c r="I33" i="6"/>
  <c r="H33" i="6"/>
  <c r="G33" i="6"/>
  <c r="F33" i="6"/>
  <c r="I32" i="6"/>
  <c r="H32" i="6"/>
  <c r="G32" i="6"/>
  <c r="F32" i="6"/>
  <c r="I31" i="6"/>
  <c r="H31" i="6"/>
  <c r="G31" i="6"/>
  <c r="F31" i="6"/>
  <c r="I30" i="6"/>
  <c r="H30" i="6"/>
  <c r="G30" i="6"/>
  <c r="F30" i="6"/>
  <c r="I29" i="6"/>
  <c r="H29" i="6"/>
  <c r="G29" i="6"/>
  <c r="F29" i="6"/>
  <c r="I28" i="6"/>
  <c r="H28" i="6"/>
  <c r="G28" i="6"/>
  <c r="F28" i="6"/>
  <c r="I27" i="6"/>
  <c r="H27" i="6"/>
  <c r="G27" i="6"/>
  <c r="F27" i="6"/>
  <c r="I26" i="6"/>
  <c r="H26" i="6"/>
  <c r="G26" i="6"/>
  <c r="F26" i="6"/>
  <c r="I25" i="6"/>
  <c r="H25" i="6"/>
  <c r="G25" i="6"/>
  <c r="F25" i="6"/>
  <c r="I24" i="6"/>
  <c r="H24" i="6"/>
  <c r="G24" i="6"/>
  <c r="F24" i="6"/>
  <c r="I23" i="6"/>
  <c r="H23" i="6"/>
  <c r="G23" i="6"/>
  <c r="F23" i="6"/>
  <c r="I22" i="6"/>
  <c r="H22" i="6"/>
  <c r="G22" i="6"/>
  <c r="F22" i="6"/>
  <c r="I21" i="6"/>
  <c r="H21" i="6"/>
  <c r="G21" i="6"/>
  <c r="F21" i="6"/>
  <c r="I20" i="6"/>
  <c r="H20" i="6"/>
  <c r="G20" i="6"/>
  <c r="F20" i="6"/>
  <c r="I19" i="6"/>
  <c r="H19" i="6"/>
  <c r="G19" i="6"/>
  <c r="F19" i="6"/>
  <c r="I18" i="6"/>
  <c r="H18" i="6"/>
  <c r="G18" i="6"/>
  <c r="F18" i="6"/>
  <c r="I17" i="6"/>
  <c r="H17" i="6"/>
  <c r="G17" i="6"/>
  <c r="F17" i="6"/>
  <c r="I16" i="6"/>
  <c r="H16" i="6"/>
  <c r="G16" i="6"/>
  <c r="F16" i="6"/>
  <c r="I15" i="6"/>
  <c r="H15" i="6"/>
  <c r="G15" i="6"/>
  <c r="F15" i="6"/>
  <c r="I14" i="6"/>
  <c r="H14" i="6"/>
  <c r="G14" i="6"/>
  <c r="F14" i="6"/>
  <c r="I13" i="6"/>
  <c r="H13" i="6"/>
  <c r="G13" i="6"/>
  <c r="F13" i="6"/>
  <c r="I12" i="6"/>
  <c r="H12" i="6"/>
  <c r="G12" i="6"/>
  <c r="F12" i="6"/>
  <c r="I11" i="6"/>
  <c r="H11" i="6"/>
  <c r="G11" i="6"/>
  <c r="F11" i="6"/>
  <c r="I10" i="6"/>
  <c r="H10" i="6"/>
  <c r="G10" i="6"/>
  <c r="F10" i="6"/>
  <c r="I9" i="6"/>
  <c r="H9" i="6"/>
  <c r="G9" i="6"/>
  <c r="F9" i="6"/>
  <c r="I8" i="6"/>
  <c r="H8" i="6"/>
  <c r="G8" i="6"/>
  <c r="F8" i="6"/>
  <c r="I7" i="6"/>
  <c r="H7" i="6"/>
  <c r="G7" i="6"/>
  <c r="F7" i="6"/>
  <c r="I6" i="6"/>
  <c r="H6" i="6"/>
  <c r="G6" i="6"/>
  <c r="F6" i="6"/>
  <c r="I5" i="6"/>
  <c r="H5" i="6"/>
  <c r="G5" i="6"/>
  <c r="F5" i="6"/>
  <c r="M19" i="3" l="1"/>
  <c r="G41" i="6"/>
  <c r="K93" i="3" s="1"/>
  <c r="H41" i="6"/>
  <c r="K94" i="3" s="1"/>
  <c r="I41" i="6"/>
  <c r="K95" i="3" s="1"/>
  <c r="F41" i="6"/>
  <c r="K92" i="3" s="1"/>
  <c r="G5" i="3"/>
  <c r="H5" i="3"/>
  <c r="I5" i="3"/>
  <c r="J5" i="3"/>
  <c r="D4" i="3"/>
  <c r="L96" i="3"/>
  <c r="M93" i="3" l="1"/>
  <c r="M92" i="3"/>
  <c r="M94" i="3"/>
  <c r="G4" i="3"/>
  <c r="B5" i="6" s="1"/>
  <c r="C46" i="6"/>
  <c r="D46" i="6"/>
  <c r="E46" i="6"/>
  <c r="B46" i="6"/>
  <c r="B6" i="6"/>
  <c r="C6" i="6"/>
  <c r="D6" i="6"/>
  <c r="E6" i="6"/>
  <c r="M95" i="3" l="1"/>
  <c r="M96" i="3" s="1"/>
  <c r="K96" i="3"/>
  <c r="C88" i="3"/>
  <c r="N53" i="3" l="1"/>
  <c r="N54" i="3"/>
  <c r="N55" i="3"/>
  <c r="N56" i="3"/>
  <c r="N57" i="3"/>
  <c r="N58" i="3"/>
  <c r="N59" i="3"/>
  <c r="N60" i="3"/>
  <c r="N61" i="3"/>
  <c r="N62" i="3"/>
  <c r="N63" i="3"/>
  <c r="N64" i="3"/>
  <c r="N65" i="3"/>
  <c r="N66" i="3"/>
  <c r="N67" i="3"/>
  <c r="N68" i="3"/>
  <c r="N69" i="3"/>
  <c r="N70" i="3"/>
  <c r="N71" i="3"/>
  <c r="N72" i="3"/>
  <c r="N73" i="3"/>
  <c r="N74" i="3"/>
  <c r="N75" i="3"/>
  <c r="N76" i="3"/>
  <c r="N77" i="3"/>
  <c r="N78" i="3"/>
  <c r="N79" i="3"/>
  <c r="N80" i="3"/>
  <c r="N81" i="3"/>
  <c r="N82" i="3"/>
  <c r="N83" i="3"/>
  <c r="N84" i="3"/>
  <c r="N85" i="3"/>
  <c r="N86" i="3"/>
  <c r="N87" i="3"/>
  <c r="N52" i="3"/>
  <c r="N5" i="3"/>
  <c r="N6" i="3"/>
  <c r="N7" i="3"/>
  <c r="N8" i="3"/>
  <c r="N9" i="3"/>
  <c r="N10" i="3"/>
  <c r="N11" i="3"/>
  <c r="N12" i="3"/>
  <c r="N13" i="3"/>
  <c r="N14" i="3"/>
  <c r="N15" i="3"/>
  <c r="N16" i="3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" i="3"/>
  <c r="N88" i="3" l="1"/>
  <c r="N40" i="3"/>
  <c r="C40" i="3"/>
  <c r="L87" i="3"/>
  <c r="K87" i="3" s="1"/>
  <c r="M87" i="3" s="1"/>
  <c r="J87" i="3"/>
  <c r="E81" i="6" s="1"/>
  <c r="I87" i="3"/>
  <c r="D81" i="6" s="1"/>
  <c r="H87" i="3"/>
  <c r="C81" i="6" s="1"/>
  <c r="G87" i="3"/>
  <c r="B81" i="6" s="1"/>
  <c r="D87" i="3"/>
  <c r="M86" i="3"/>
  <c r="L86" i="3"/>
  <c r="K86" i="3" s="1"/>
  <c r="J86" i="3"/>
  <c r="E80" i="6" s="1"/>
  <c r="I86" i="3"/>
  <c r="D80" i="6" s="1"/>
  <c r="H86" i="3"/>
  <c r="C80" i="6" s="1"/>
  <c r="G86" i="3"/>
  <c r="B80" i="6" s="1"/>
  <c r="D86" i="3"/>
  <c r="M85" i="3"/>
  <c r="L85" i="3"/>
  <c r="K85" i="3" s="1"/>
  <c r="J85" i="3"/>
  <c r="E79" i="6" s="1"/>
  <c r="I85" i="3"/>
  <c r="D79" i="6" s="1"/>
  <c r="H85" i="3"/>
  <c r="C79" i="6" s="1"/>
  <c r="G85" i="3"/>
  <c r="B79" i="6" s="1"/>
  <c r="D85" i="3"/>
  <c r="L84" i="3"/>
  <c r="K84" i="3" s="1"/>
  <c r="M84" i="3" s="1"/>
  <c r="J84" i="3"/>
  <c r="E78" i="6" s="1"/>
  <c r="I84" i="3"/>
  <c r="D78" i="6" s="1"/>
  <c r="H84" i="3"/>
  <c r="C78" i="6" s="1"/>
  <c r="G84" i="3"/>
  <c r="B78" i="6" s="1"/>
  <c r="D84" i="3"/>
  <c r="L83" i="3"/>
  <c r="K83" i="3" s="1"/>
  <c r="M83" i="3" s="1"/>
  <c r="J83" i="3"/>
  <c r="E77" i="6" s="1"/>
  <c r="I83" i="3"/>
  <c r="D77" i="6" s="1"/>
  <c r="H83" i="3"/>
  <c r="C77" i="6" s="1"/>
  <c r="G83" i="3"/>
  <c r="B77" i="6" s="1"/>
  <c r="D83" i="3"/>
  <c r="L82" i="3"/>
  <c r="K82" i="3" s="1"/>
  <c r="M82" i="3" s="1"/>
  <c r="J82" i="3"/>
  <c r="E76" i="6" s="1"/>
  <c r="I82" i="3"/>
  <c r="D76" i="6" s="1"/>
  <c r="H82" i="3"/>
  <c r="C76" i="6" s="1"/>
  <c r="G82" i="3"/>
  <c r="B76" i="6" s="1"/>
  <c r="D82" i="3"/>
  <c r="M81" i="3"/>
  <c r="L81" i="3"/>
  <c r="K81" i="3" s="1"/>
  <c r="J81" i="3"/>
  <c r="E75" i="6" s="1"/>
  <c r="I81" i="3"/>
  <c r="D75" i="6" s="1"/>
  <c r="H81" i="3"/>
  <c r="C75" i="6" s="1"/>
  <c r="G81" i="3"/>
  <c r="B75" i="6" s="1"/>
  <c r="D81" i="3"/>
  <c r="M80" i="3"/>
  <c r="L80" i="3"/>
  <c r="K80" i="3" s="1"/>
  <c r="J80" i="3"/>
  <c r="E74" i="6" s="1"/>
  <c r="I80" i="3"/>
  <c r="D74" i="6" s="1"/>
  <c r="H80" i="3"/>
  <c r="C74" i="6" s="1"/>
  <c r="G80" i="3"/>
  <c r="B74" i="6" s="1"/>
  <c r="D80" i="3"/>
  <c r="M79" i="3"/>
  <c r="L79" i="3"/>
  <c r="K79" i="3" s="1"/>
  <c r="J79" i="3"/>
  <c r="E73" i="6" s="1"/>
  <c r="I79" i="3"/>
  <c r="D73" i="6" s="1"/>
  <c r="H79" i="3"/>
  <c r="C73" i="6" s="1"/>
  <c r="G79" i="3"/>
  <c r="B73" i="6" s="1"/>
  <c r="D79" i="3"/>
  <c r="L78" i="3"/>
  <c r="K78" i="3" s="1"/>
  <c r="M78" i="3" s="1"/>
  <c r="J78" i="3"/>
  <c r="E72" i="6" s="1"/>
  <c r="I78" i="3"/>
  <c r="D72" i="6" s="1"/>
  <c r="H78" i="3"/>
  <c r="C72" i="6" s="1"/>
  <c r="G78" i="3"/>
  <c r="B72" i="6" s="1"/>
  <c r="D78" i="3"/>
  <c r="L77" i="3"/>
  <c r="K77" i="3" s="1"/>
  <c r="M77" i="3" s="1"/>
  <c r="J77" i="3"/>
  <c r="E71" i="6" s="1"/>
  <c r="I77" i="3"/>
  <c r="D71" i="6" s="1"/>
  <c r="H77" i="3"/>
  <c r="C71" i="6" s="1"/>
  <c r="G77" i="3"/>
  <c r="B71" i="6" s="1"/>
  <c r="D77" i="3"/>
  <c r="L76" i="3"/>
  <c r="K76" i="3" s="1"/>
  <c r="M76" i="3" s="1"/>
  <c r="J76" i="3"/>
  <c r="E70" i="6" s="1"/>
  <c r="I76" i="3"/>
  <c r="D70" i="6" s="1"/>
  <c r="H76" i="3"/>
  <c r="C70" i="6" s="1"/>
  <c r="G76" i="3"/>
  <c r="B70" i="6" s="1"/>
  <c r="D76" i="3"/>
  <c r="M75" i="3"/>
  <c r="L75" i="3"/>
  <c r="K75" i="3" s="1"/>
  <c r="J75" i="3"/>
  <c r="E69" i="6" s="1"/>
  <c r="I75" i="3"/>
  <c r="D69" i="6" s="1"/>
  <c r="H75" i="3"/>
  <c r="C69" i="6" s="1"/>
  <c r="G75" i="3"/>
  <c r="B69" i="6" s="1"/>
  <c r="D75" i="3"/>
  <c r="L74" i="3"/>
  <c r="K74" i="3" s="1"/>
  <c r="M74" i="3" s="1"/>
  <c r="J74" i="3"/>
  <c r="E68" i="6" s="1"/>
  <c r="I74" i="3"/>
  <c r="D68" i="6" s="1"/>
  <c r="H74" i="3"/>
  <c r="C68" i="6" s="1"/>
  <c r="G74" i="3"/>
  <c r="B68" i="6" s="1"/>
  <c r="D74" i="3"/>
  <c r="L73" i="3"/>
  <c r="K73" i="3" s="1"/>
  <c r="M73" i="3" s="1"/>
  <c r="J73" i="3"/>
  <c r="E67" i="6" s="1"/>
  <c r="I73" i="3"/>
  <c r="D67" i="6" s="1"/>
  <c r="H73" i="3"/>
  <c r="C67" i="6" s="1"/>
  <c r="G73" i="3"/>
  <c r="B67" i="6" s="1"/>
  <c r="D73" i="3"/>
  <c r="L72" i="3"/>
  <c r="K72" i="3" s="1"/>
  <c r="M72" i="3" s="1"/>
  <c r="J72" i="3"/>
  <c r="E66" i="6" s="1"/>
  <c r="I72" i="3"/>
  <c r="D66" i="6" s="1"/>
  <c r="H72" i="3"/>
  <c r="C66" i="6" s="1"/>
  <c r="G72" i="3"/>
  <c r="B66" i="6" s="1"/>
  <c r="D72" i="3"/>
  <c r="L71" i="3"/>
  <c r="K71" i="3" s="1"/>
  <c r="M71" i="3" s="1"/>
  <c r="J71" i="3"/>
  <c r="E65" i="6" s="1"/>
  <c r="I71" i="3"/>
  <c r="D65" i="6" s="1"/>
  <c r="H71" i="3"/>
  <c r="C65" i="6" s="1"/>
  <c r="G71" i="3"/>
  <c r="B65" i="6" s="1"/>
  <c r="D71" i="3"/>
  <c r="L70" i="3"/>
  <c r="K70" i="3" s="1"/>
  <c r="M70" i="3" s="1"/>
  <c r="J70" i="3"/>
  <c r="E64" i="6" s="1"/>
  <c r="I70" i="3"/>
  <c r="D64" i="6" s="1"/>
  <c r="H70" i="3"/>
  <c r="C64" i="6" s="1"/>
  <c r="G70" i="3"/>
  <c r="B64" i="6" s="1"/>
  <c r="D70" i="3"/>
  <c r="M69" i="3"/>
  <c r="L69" i="3"/>
  <c r="K69" i="3" s="1"/>
  <c r="J69" i="3"/>
  <c r="E63" i="6" s="1"/>
  <c r="I69" i="3"/>
  <c r="D63" i="6" s="1"/>
  <c r="H69" i="3"/>
  <c r="C63" i="6" s="1"/>
  <c r="G69" i="3"/>
  <c r="B63" i="6" s="1"/>
  <c r="D69" i="3"/>
  <c r="M68" i="3"/>
  <c r="L68" i="3"/>
  <c r="K68" i="3" s="1"/>
  <c r="J68" i="3"/>
  <c r="E62" i="6" s="1"/>
  <c r="I68" i="3"/>
  <c r="D62" i="6" s="1"/>
  <c r="H68" i="3"/>
  <c r="C62" i="6" s="1"/>
  <c r="G68" i="3"/>
  <c r="B62" i="6" s="1"/>
  <c r="D68" i="3"/>
  <c r="M67" i="3"/>
  <c r="L67" i="3"/>
  <c r="K67" i="3" s="1"/>
  <c r="J67" i="3"/>
  <c r="E61" i="6" s="1"/>
  <c r="I67" i="3"/>
  <c r="D61" i="6" s="1"/>
  <c r="H67" i="3"/>
  <c r="C61" i="6" s="1"/>
  <c r="G67" i="3"/>
  <c r="B61" i="6" s="1"/>
  <c r="D67" i="3"/>
  <c r="L66" i="3"/>
  <c r="K66" i="3" s="1"/>
  <c r="M66" i="3" s="1"/>
  <c r="J66" i="3"/>
  <c r="E60" i="6" s="1"/>
  <c r="I66" i="3"/>
  <c r="D60" i="6" s="1"/>
  <c r="H66" i="3"/>
  <c r="C60" i="6" s="1"/>
  <c r="G66" i="3"/>
  <c r="B60" i="6" s="1"/>
  <c r="D66" i="3"/>
  <c r="L65" i="3"/>
  <c r="K65" i="3" s="1"/>
  <c r="M65" i="3" s="1"/>
  <c r="J65" i="3"/>
  <c r="E59" i="6" s="1"/>
  <c r="I65" i="3"/>
  <c r="D59" i="6" s="1"/>
  <c r="H65" i="3"/>
  <c r="C59" i="6" s="1"/>
  <c r="G65" i="3"/>
  <c r="B59" i="6" s="1"/>
  <c r="D65" i="3"/>
  <c r="L64" i="3"/>
  <c r="K64" i="3" s="1"/>
  <c r="M64" i="3" s="1"/>
  <c r="J64" i="3"/>
  <c r="E58" i="6" s="1"/>
  <c r="I64" i="3"/>
  <c r="D58" i="6" s="1"/>
  <c r="H64" i="3"/>
  <c r="C58" i="6" s="1"/>
  <c r="G64" i="3"/>
  <c r="B58" i="6" s="1"/>
  <c r="D64" i="3"/>
  <c r="M63" i="3"/>
  <c r="L63" i="3"/>
  <c r="K63" i="3" s="1"/>
  <c r="J63" i="3"/>
  <c r="E57" i="6" s="1"/>
  <c r="I63" i="3"/>
  <c r="D57" i="6" s="1"/>
  <c r="H63" i="3"/>
  <c r="C57" i="6" s="1"/>
  <c r="G63" i="3"/>
  <c r="B57" i="6" s="1"/>
  <c r="D63" i="3"/>
  <c r="M62" i="3"/>
  <c r="L62" i="3"/>
  <c r="K62" i="3" s="1"/>
  <c r="J62" i="3"/>
  <c r="E56" i="6" s="1"/>
  <c r="I62" i="3"/>
  <c r="D56" i="6" s="1"/>
  <c r="H62" i="3"/>
  <c r="C56" i="6" s="1"/>
  <c r="G62" i="3"/>
  <c r="B56" i="6" s="1"/>
  <c r="D62" i="3"/>
  <c r="L61" i="3"/>
  <c r="K61" i="3" s="1"/>
  <c r="M61" i="3" s="1"/>
  <c r="J61" i="3"/>
  <c r="E55" i="6" s="1"/>
  <c r="I61" i="3"/>
  <c r="D55" i="6" s="1"/>
  <c r="H61" i="3"/>
  <c r="C55" i="6" s="1"/>
  <c r="G61" i="3"/>
  <c r="B55" i="6" s="1"/>
  <c r="D61" i="3"/>
  <c r="L60" i="3"/>
  <c r="K60" i="3" s="1"/>
  <c r="M60" i="3" s="1"/>
  <c r="J60" i="3"/>
  <c r="E54" i="6" s="1"/>
  <c r="I60" i="3"/>
  <c r="D54" i="6" s="1"/>
  <c r="H60" i="3"/>
  <c r="C54" i="6" s="1"/>
  <c r="G60" i="3"/>
  <c r="B54" i="6" s="1"/>
  <c r="D60" i="3"/>
  <c r="L59" i="3"/>
  <c r="K59" i="3" s="1"/>
  <c r="M59" i="3" s="1"/>
  <c r="J59" i="3"/>
  <c r="E53" i="6" s="1"/>
  <c r="I59" i="3"/>
  <c r="D53" i="6" s="1"/>
  <c r="H59" i="3"/>
  <c r="C53" i="6" s="1"/>
  <c r="G59" i="3"/>
  <c r="B53" i="6" s="1"/>
  <c r="D59" i="3"/>
  <c r="L58" i="3"/>
  <c r="K58" i="3" s="1"/>
  <c r="M58" i="3" s="1"/>
  <c r="J58" i="3"/>
  <c r="E52" i="6" s="1"/>
  <c r="I58" i="3"/>
  <c r="D52" i="6" s="1"/>
  <c r="H58" i="3"/>
  <c r="C52" i="6" s="1"/>
  <c r="G58" i="3"/>
  <c r="B52" i="6" s="1"/>
  <c r="D58" i="3"/>
  <c r="M57" i="3"/>
  <c r="L57" i="3"/>
  <c r="K57" i="3" s="1"/>
  <c r="J57" i="3"/>
  <c r="E51" i="6" s="1"/>
  <c r="I57" i="3"/>
  <c r="D51" i="6" s="1"/>
  <c r="H57" i="3"/>
  <c r="C51" i="6" s="1"/>
  <c r="G57" i="3"/>
  <c r="B51" i="6" s="1"/>
  <c r="D57" i="3"/>
  <c r="M56" i="3"/>
  <c r="L56" i="3"/>
  <c r="K56" i="3" s="1"/>
  <c r="J56" i="3"/>
  <c r="E50" i="6" s="1"/>
  <c r="I56" i="3"/>
  <c r="D50" i="6" s="1"/>
  <c r="H56" i="3"/>
  <c r="C50" i="6" s="1"/>
  <c r="G56" i="3"/>
  <c r="B50" i="6" s="1"/>
  <c r="D56" i="3"/>
  <c r="M55" i="3"/>
  <c r="L55" i="3"/>
  <c r="K55" i="3" s="1"/>
  <c r="J55" i="3"/>
  <c r="E49" i="6" s="1"/>
  <c r="I55" i="3"/>
  <c r="D49" i="6" s="1"/>
  <c r="H55" i="3"/>
  <c r="C49" i="6" s="1"/>
  <c r="G55" i="3"/>
  <c r="B49" i="6" s="1"/>
  <c r="D55" i="3"/>
  <c r="M54" i="3"/>
  <c r="L54" i="3"/>
  <c r="K54" i="3" s="1"/>
  <c r="J54" i="3"/>
  <c r="E48" i="6" s="1"/>
  <c r="I54" i="3"/>
  <c r="D48" i="6" s="1"/>
  <c r="H54" i="3"/>
  <c r="C48" i="6" s="1"/>
  <c r="G54" i="3"/>
  <c r="B48" i="6" s="1"/>
  <c r="D54" i="3"/>
  <c r="M53" i="3"/>
  <c r="L53" i="3"/>
  <c r="K53" i="3" s="1"/>
  <c r="J53" i="3"/>
  <c r="E47" i="6" s="1"/>
  <c r="I53" i="3"/>
  <c r="D47" i="6" s="1"/>
  <c r="H53" i="3"/>
  <c r="C47" i="6" s="1"/>
  <c r="G53" i="3"/>
  <c r="B47" i="6" s="1"/>
  <c r="D53" i="3"/>
  <c r="L52" i="3"/>
  <c r="K52" i="3" s="1"/>
  <c r="M52" i="3" s="1"/>
  <c r="D52" i="3"/>
  <c r="G6" i="3" l="1"/>
  <c r="B7" i="6" s="1"/>
  <c r="H6" i="3"/>
  <c r="C7" i="6" s="1"/>
  <c r="I6" i="3"/>
  <c r="D7" i="6" s="1"/>
  <c r="J6" i="3"/>
  <c r="E7" i="6" s="1"/>
  <c r="G7" i="3"/>
  <c r="B8" i="6" s="1"/>
  <c r="H7" i="3"/>
  <c r="C8" i="6" s="1"/>
  <c r="I7" i="3"/>
  <c r="D8" i="6" s="1"/>
  <c r="J7" i="3"/>
  <c r="E8" i="6" s="1"/>
  <c r="G8" i="3"/>
  <c r="B9" i="6" s="1"/>
  <c r="H8" i="3"/>
  <c r="C9" i="6" s="1"/>
  <c r="I8" i="3"/>
  <c r="D9" i="6" s="1"/>
  <c r="J8" i="3"/>
  <c r="E9" i="6" s="1"/>
  <c r="G9" i="3"/>
  <c r="B10" i="6" s="1"/>
  <c r="H9" i="3"/>
  <c r="C10" i="6" s="1"/>
  <c r="I9" i="3"/>
  <c r="D10" i="6" s="1"/>
  <c r="J9" i="3"/>
  <c r="E10" i="6" s="1"/>
  <c r="G10" i="3"/>
  <c r="B11" i="6" s="1"/>
  <c r="H10" i="3"/>
  <c r="C11" i="6" s="1"/>
  <c r="I10" i="3"/>
  <c r="D11" i="6" s="1"/>
  <c r="J10" i="3"/>
  <c r="E11" i="6" s="1"/>
  <c r="G11" i="3"/>
  <c r="B12" i="6" s="1"/>
  <c r="H11" i="3"/>
  <c r="C12" i="6" s="1"/>
  <c r="I11" i="3"/>
  <c r="D12" i="6" s="1"/>
  <c r="J11" i="3"/>
  <c r="E12" i="6" s="1"/>
  <c r="G12" i="3"/>
  <c r="B13" i="6" s="1"/>
  <c r="H12" i="3"/>
  <c r="C13" i="6" s="1"/>
  <c r="I12" i="3"/>
  <c r="D13" i="6" s="1"/>
  <c r="J12" i="3"/>
  <c r="E13" i="6" s="1"/>
  <c r="G13" i="3"/>
  <c r="B14" i="6" s="1"/>
  <c r="H13" i="3"/>
  <c r="C14" i="6" s="1"/>
  <c r="I13" i="3"/>
  <c r="D14" i="6" s="1"/>
  <c r="J13" i="3"/>
  <c r="E14" i="6" s="1"/>
  <c r="G14" i="3"/>
  <c r="B15" i="6" s="1"/>
  <c r="H14" i="3"/>
  <c r="C15" i="6" s="1"/>
  <c r="I14" i="3"/>
  <c r="D15" i="6" s="1"/>
  <c r="J14" i="3"/>
  <c r="E15" i="6" s="1"/>
  <c r="G15" i="3"/>
  <c r="B16" i="6" s="1"/>
  <c r="H15" i="3"/>
  <c r="C16" i="6" s="1"/>
  <c r="I15" i="3"/>
  <c r="D16" i="6" s="1"/>
  <c r="J15" i="3"/>
  <c r="E16" i="6" s="1"/>
  <c r="G16" i="3"/>
  <c r="B17" i="6" s="1"/>
  <c r="H16" i="3"/>
  <c r="C17" i="6" s="1"/>
  <c r="I16" i="3"/>
  <c r="D17" i="6" s="1"/>
  <c r="J16" i="3"/>
  <c r="E17" i="6" s="1"/>
  <c r="G17" i="3"/>
  <c r="B18" i="6" s="1"/>
  <c r="H17" i="3"/>
  <c r="C18" i="6" s="1"/>
  <c r="I17" i="3"/>
  <c r="D18" i="6" s="1"/>
  <c r="J17" i="3"/>
  <c r="E18" i="6" s="1"/>
  <c r="G18" i="3"/>
  <c r="B19" i="6" s="1"/>
  <c r="H18" i="3"/>
  <c r="C19" i="6" s="1"/>
  <c r="I18" i="3"/>
  <c r="D19" i="6" s="1"/>
  <c r="J18" i="3"/>
  <c r="E19" i="6" s="1"/>
  <c r="G19" i="3"/>
  <c r="B20" i="6" s="1"/>
  <c r="H19" i="3"/>
  <c r="C20" i="6" s="1"/>
  <c r="I19" i="3"/>
  <c r="D20" i="6" s="1"/>
  <c r="J19" i="3"/>
  <c r="E20" i="6" s="1"/>
  <c r="G20" i="3"/>
  <c r="B21" i="6" s="1"/>
  <c r="H20" i="3"/>
  <c r="C21" i="6" s="1"/>
  <c r="I20" i="3"/>
  <c r="D21" i="6" s="1"/>
  <c r="J20" i="3"/>
  <c r="E21" i="6" s="1"/>
  <c r="G21" i="3"/>
  <c r="B22" i="6" s="1"/>
  <c r="H21" i="3"/>
  <c r="C22" i="6" s="1"/>
  <c r="I21" i="3"/>
  <c r="D22" i="6" s="1"/>
  <c r="J21" i="3"/>
  <c r="E22" i="6" s="1"/>
  <c r="G22" i="3"/>
  <c r="B23" i="6" s="1"/>
  <c r="H22" i="3"/>
  <c r="C23" i="6" s="1"/>
  <c r="I22" i="3"/>
  <c r="D23" i="6" s="1"/>
  <c r="J22" i="3"/>
  <c r="E23" i="6" s="1"/>
  <c r="G23" i="3"/>
  <c r="B24" i="6" s="1"/>
  <c r="H23" i="3"/>
  <c r="C24" i="6" s="1"/>
  <c r="I23" i="3"/>
  <c r="D24" i="6" s="1"/>
  <c r="J23" i="3"/>
  <c r="E24" i="6" s="1"/>
  <c r="G24" i="3"/>
  <c r="B25" i="6" s="1"/>
  <c r="H24" i="3"/>
  <c r="C25" i="6" s="1"/>
  <c r="I24" i="3"/>
  <c r="D25" i="6" s="1"/>
  <c r="J24" i="3"/>
  <c r="E25" i="6" s="1"/>
  <c r="G25" i="3"/>
  <c r="B26" i="6" s="1"/>
  <c r="H25" i="3"/>
  <c r="C26" i="6" s="1"/>
  <c r="I25" i="3"/>
  <c r="D26" i="6" s="1"/>
  <c r="J25" i="3"/>
  <c r="E26" i="6" s="1"/>
  <c r="G26" i="3"/>
  <c r="B27" i="6" s="1"/>
  <c r="H26" i="3"/>
  <c r="C27" i="6" s="1"/>
  <c r="I26" i="3"/>
  <c r="D27" i="6" s="1"/>
  <c r="J26" i="3"/>
  <c r="E27" i="6" s="1"/>
  <c r="G27" i="3"/>
  <c r="B28" i="6" s="1"/>
  <c r="H27" i="3"/>
  <c r="C28" i="6" s="1"/>
  <c r="I27" i="3"/>
  <c r="D28" i="6" s="1"/>
  <c r="J27" i="3"/>
  <c r="E28" i="6" s="1"/>
  <c r="G28" i="3"/>
  <c r="B29" i="6" s="1"/>
  <c r="H28" i="3"/>
  <c r="C29" i="6" s="1"/>
  <c r="I28" i="3"/>
  <c r="D29" i="6" s="1"/>
  <c r="J28" i="3"/>
  <c r="E29" i="6" s="1"/>
  <c r="G29" i="3"/>
  <c r="B30" i="6" s="1"/>
  <c r="H29" i="3"/>
  <c r="C30" i="6" s="1"/>
  <c r="I29" i="3"/>
  <c r="D30" i="6" s="1"/>
  <c r="J29" i="3"/>
  <c r="E30" i="6" s="1"/>
  <c r="G30" i="3"/>
  <c r="B31" i="6" s="1"/>
  <c r="H30" i="3"/>
  <c r="C31" i="6" s="1"/>
  <c r="I30" i="3"/>
  <c r="D31" i="6" s="1"/>
  <c r="J30" i="3"/>
  <c r="E31" i="6" s="1"/>
  <c r="G31" i="3"/>
  <c r="B32" i="6" s="1"/>
  <c r="H31" i="3"/>
  <c r="C32" i="6" s="1"/>
  <c r="I31" i="3"/>
  <c r="D32" i="6" s="1"/>
  <c r="J31" i="3"/>
  <c r="E32" i="6" s="1"/>
  <c r="G32" i="3"/>
  <c r="B33" i="6" s="1"/>
  <c r="H32" i="3"/>
  <c r="C33" i="6" s="1"/>
  <c r="I32" i="3"/>
  <c r="D33" i="6" s="1"/>
  <c r="J32" i="3"/>
  <c r="E33" i="6" s="1"/>
  <c r="G33" i="3"/>
  <c r="B34" i="6" s="1"/>
  <c r="H33" i="3"/>
  <c r="C34" i="6" s="1"/>
  <c r="I33" i="3"/>
  <c r="D34" i="6" s="1"/>
  <c r="J33" i="3"/>
  <c r="E34" i="6" s="1"/>
  <c r="G34" i="3"/>
  <c r="B35" i="6" s="1"/>
  <c r="H34" i="3"/>
  <c r="C35" i="6" s="1"/>
  <c r="I34" i="3"/>
  <c r="D35" i="6" s="1"/>
  <c r="J34" i="3"/>
  <c r="E35" i="6" s="1"/>
  <c r="G35" i="3"/>
  <c r="B36" i="6" s="1"/>
  <c r="H35" i="3"/>
  <c r="C36" i="6" s="1"/>
  <c r="I35" i="3"/>
  <c r="D36" i="6" s="1"/>
  <c r="J35" i="3"/>
  <c r="E36" i="6" s="1"/>
  <c r="G36" i="3"/>
  <c r="B37" i="6" s="1"/>
  <c r="H36" i="3"/>
  <c r="C37" i="6" s="1"/>
  <c r="I36" i="3"/>
  <c r="D37" i="6" s="1"/>
  <c r="J36" i="3"/>
  <c r="E37" i="6" s="1"/>
  <c r="G37" i="3"/>
  <c r="B38" i="6" s="1"/>
  <c r="H37" i="3"/>
  <c r="C38" i="6" s="1"/>
  <c r="I37" i="3"/>
  <c r="D38" i="6" s="1"/>
  <c r="J37" i="3"/>
  <c r="E38" i="6" s="1"/>
  <c r="G38" i="3"/>
  <c r="B39" i="6" s="1"/>
  <c r="H38" i="3"/>
  <c r="C39" i="6" s="1"/>
  <c r="I38" i="3"/>
  <c r="D39" i="6" s="1"/>
  <c r="J38" i="3"/>
  <c r="E39" i="6" s="1"/>
  <c r="G39" i="3"/>
  <c r="B40" i="6" s="1"/>
  <c r="H39" i="3"/>
  <c r="C40" i="6" s="1"/>
  <c r="I39" i="3"/>
  <c r="D40" i="6" s="1"/>
  <c r="J39" i="3"/>
  <c r="E40" i="6" s="1"/>
  <c r="J4" i="3"/>
  <c r="E5" i="6" s="1"/>
  <c r="I4" i="3"/>
  <c r="D5" i="6" s="1"/>
  <c r="H4" i="3"/>
  <c r="C5" i="6" s="1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J88" i="3" l="1"/>
  <c r="G95" i="3" s="1"/>
  <c r="I88" i="3"/>
  <c r="G94" i="3" s="1"/>
  <c r="G88" i="3"/>
  <c r="G92" i="3" s="1"/>
  <c r="H88" i="3"/>
  <c r="G93" i="3" s="1"/>
  <c r="J40" i="3"/>
  <c r="G40" i="3"/>
  <c r="H40" i="3"/>
  <c r="I40" i="3"/>
  <c r="L4" i="3"/>
  <c r="K4" i="3" s="1"/>
  <c r="M4" i="3" s="1"/>
  <c r="D5" i="3"/>
  <c r="L39" i="3" l="1"/>
  <c r="L38" i="3"/>
  <c r="L37" i="3"/>
  <c r="L36" i="3"/>
  <c r="L35" i="3"/>
  <c r="L34" i="3"/>
  <c r="L33" i="3"/>
  <c r="L32" i="3"/>
  <c r="L31" i="3"/>
  <c r="L30" i="3"/>
  <c r="L29" i="3"/>
  <c r="L28" i="3"/>
  <c r="L27" i="3"/>
  <c r="L26" i="3"/>
  <c r="L25" i="3"/>
  <c r="L24" i="3"/>
  <c r="L23" i="3"/>
  <c r="L22" i="3"/>
  <c r="L21" i="3"/>
  <c r="L20" i="3"/>
  <c r="L19" i="3"/>
  <c r="L18" i="3"/>
  <c r="L17" i="3"/>
  <c r="L16" i="3"/>
  <c r="L15" i="3"/>
  <c r="L14" i="3"/>
  <c r="L13" i="3"/>
  <c r="L12" i="3"/>
  <c r="L11" i="3"/>
  <c r="L10" i="3"/>
  <c r="L6" i="3"/>
  <c r="L7" i="3"/>
  <c r="L8" i="3"/>
  <c r="L9" i="3"/>
  <c r="L5" i="3"/>
  <c r="K5" i="3" s="1"/>
  <c r="M5" i="3" s="1"/>
  <c r="K16" i="3" l="1"/>
  <c r="M16" i="3" s="1"/>
  <c r="K28" i="3"/>
  <c r="M28" i="3" s="1"/>
  <c r="K6" i="3"/>
  <c r="M6" i="3" s="1"/>
  <c r="K17" i="3"/>
  <c r="M17" i="3" s="1"/>
  <c r="K29" i="3"/>
  <c r="M29" i="3" s="1"/>
  <c r="K10" i="3"/>
  <c r="M10" i="3" s="1"/>
  <c r="K14" i="3"/>
  <c r="M14" i="3" s="1"/>
  <c r="K18" i="3"/>
  <c r="M18" i="3" s="1"/>
  <c r="K22" i="3"/>
  <c r="M22" i="3" s="1"/>
  <c r="K26" i="3"/>
  <c r="M26" i="3" s="1"/>
  <c r="K30" i="3"/>
  <c r="M30" i="3" s="1"/>
  <c r="K34" i="3"/>
  <c r="M34" i="3" s="1"/>
  <c r="K38" i="3"/>
  <c r="M38" i="3" s="1"/>
  <c r="K8" i="3"/>
  <c r="M8" i="3" s="1"/>
  <c r="K20" i="3"/>
  <c r="M20" i="3" s="1"/>
  <c r="M32" i="3"/>
  <c r="K32" i="3"/>
  <c r="K21" i="3"/>
  <c r="M21" i="3" s="1"/>
  <c r="K37" i="3"/>
  <c r="M37" i="3" s="1"/>
  <c r="K9" i="3"/>
  <c r="M9" i="3" s="1"/>
  <c r="K12" i="3"/>
  <c r="M12" i="3" s="1"/>
  <c r="K24" i="3"/>
  <c r="M24" i="3" s="1"/>
  <c r="K36" i="3"/>
  <c r="M36" i="3" s="1"/>
  <c r="K7" i="3"/>
  <c r="M7" i="3" s="1"/>
  <c r="K13" i="3"/>
  <c r="M13" i="3" s="1"/>
  <c r="K25" i="3"/>
  <c r="M25" i="3" s="1"/>
  <c r="M33" i="3"/>
  <c r="K33" i="3"/>
  <c r="K11" i="3"/>
  <c r="M11" i="3" s="1"/>
  <c r="K15" i="3"/>
  <c r="M15" i="3" s="1"/>
  <c r="K19" i="3"/>
  <c r="K23" i="3"/>
  <c r="M23" i="3" s="1"/>
  <c r="M27" i="3"/>
  <c r="K27" i="3"/>
  <c r="M31" i="3"/>
  <c r="K31" i="3"/>
  <c r="K35" i="3"/>
  <c r="M35" i="3" s="1"/>
  <c r="K39" i="3"/>
  <c r="M39" i="3" s="1"/>
  <c r="M88" i="3" l="1"/>
  <c r="M40" i="3"/>
</calcChain>
</file>

<file path=xl/sharedStrings.xml><?xml version="1.0" encoding="utf-8"?>
<sst xmlns="http://schemas.openxmlformats.org/spreadsheetml/2006/main" count="135" uniqueCount="72">
  <si>
    <t>Quant.</t>
  </si>
  <si>
    <t>Modèle</t>
  </si>
  <si>
    <t>Remarques</t>
  </si>
  <si>
    <t>Lundi *</t>
  </si>
  <si>
    <t>Jeudi *</t>
  </si>
  <si>
    <t>Mercredi *</t>
  </si>
  <si>
    <t>Mardi *</t>
  </si>
  <si>
    <t>Vendredi *</t>
  </si>
  <si>
    <t>Samedi *</t>
  </si>
  <si>
    <t>Candy</t>
  </si>
  <si>
    <t>Rosières</t>
  </si>
  <si>
    <t>Hoover 
petit élect.</t>
  </si>
  <si>
    <t>Hoover grand élect.</t>
  </si>
  <si>
    <t>Unitaire</t>
  </si>
  <si>
    <t>Total</t>
  </si>
  <si>
    <t>Article</t>
  </si>
  <si>
    <t xml:space="preserve">Désignation </t>
  </si>
  <si>
    <t>Marque</t>
  </si>
  <si>
    <t>Hoover Pem</t>
  </si>
  <si>
    <t>Hoover GEM</t>
  </si>
  <si>
    <t>Rosiere</t>
  </si>
  <si>
    <t>X</t>
  </si>
  <si>
    <t>TAR</t>
  </si>
  <si>
    <r>
      <t xml:space="preserve">Prix vente
</t>
    </r>
    <r>
      <rPr>
        <b/>
        <i/>
        <sz val="12"/>
        <rFont val="Arial"/>
        <family val="2"/>
      </rPr>
      <t>(TAR excl.)</t>
    </r>
  </si>
  <si>
    <t>Cellule plus prise en compte Dès ICI</t>
  </si>
  <si>
    <t>AQUA 1142 D1</t>
  </si>
  <si>
    <t>CALC-OUT LAVE-VAISELLE</t>
  </si>
  <si>
    <t>BOARD ROMA 120x40CM</t>
  </si>
  <si>
    <t>AQUA 80 F/3</t>
  </si>
  <si>
    <t>AQUA 110 DF/1</t>
  </si>
  <si>
    <t>CDCF 6S</t>
  </si>
  <si>
    <t>CDCF 6/E-S</t>
  </si>
  <si>
    <t>CDP 4710</t>
  </si>
  <si>
    <t>CED 110/1-S</t>
  </si>
  <si>
    <t>CDPE 6320</t>
  </si>
  <si>
    <t>CDF8 353 S</t>
  </si>
  <si>
    <t>CDP 6653</t>
  </si>
  <si>
    <t>CCV 155 GL</t>
  </si>
  <si>
    <t>CCVA 155 GL</t>
  </si>
  <si>
    <t>CCHEE 100</t>
  </si>
  <si>
    <t>CCHEE 240</t>
  </si>
  <si>
    <t>CEE 5620 W</t>
  </si>
  <si>
    <t>BIG DRAWER 6 35000011</t>
  </si>
  <si>
    <t>ABLAUFSCHLAUCHKIT 40004717</t>
  </si>
  <si>
    <t>CCE 19 X</t>
  </si>
  <si>
    <t>CCE 16 X</t>
  </si>
  <si>
    <t>CBT 96 X</t>
  </si>
  <si>
    <t>CBT 66 X</t>
  </si>
  <si>
    <t>CBG 62 X</t>
  </si>
  <si>
    <t>CDI 5653 E10</t>
  </si>
  <si>
    <t>CDI 1010/2</t>
  </si>
  <si>
    <t>CDI 9P45-S</t>
  </si>
  <si>
    <t>CDS 155 X/1 S</t>
  </si>
  <si>
    <t>CDB 485 D/1</t>
  </si>
  <si>
    <t>CFBC 3150 E</t>
  </si>
  <si>
    <t>CBO 150/2 AG</t>
  </si>
  <si>
    <t>Page : 2</t>
  </si>
  <si>
    <t>Page : 1</t>
  </si>
  <si>
    <r>
      <t xml:space="preserve">Prix vente
</t>
    </r>
    <r>
      <rPr>
        <b/>
        <i/>
        <sz val="12"/>
        <rFont val="Arial"/>
        <family val="2"/>
      </rPr>
      <t>(TAR incl.)</t>
    </r>
  </si>
  <si>
    <t>Sous-Total</t>
  </si>
  <si>
    <t>Total P1+P2</t>
  </si>
  <si>
    <t xml:space="preserve">Récapitulatif : Décompte par marque </t>
  </si>
  <si>
    <t>Qté</t>
  </si>
  <si>
    <t>Hoover PEM</t>
  </si>
  <si>
    <t xml:space="preserve">Rosière </t>
  </si>
  <si>
    <t>(TAR excl.)</t>
  </si>
  <si>
    <t>(TAR incl.)</t>
  </si>
  <si>
    <t>Marque A</t>
  </si>
  <si>
    <t>Marque B</t>
  </si>
  <si>
    <t>Marque C</t>
  </si>
  <si>
    <t>Marque D</t>
  </si>
  <si>
    <t>CFG 3560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</si>
</sst>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fr.&quot;\ #,##0.00;[Red]&quot;fr.&quot;\ \-#,##0.00"/>
    <numFmt numFmtId="165" formatCode="[$-100C]d/\ mmmm\ yyyy;@"/>
    <numFmt numFmtId="166" formatCode="&quot;fr.&quot;\ #,##0.00"/>
  </numFmts>
  <fonts count="8" x14ac:knownFonts="1">
    <font>
      <sz val="12"/>
      <name val="Arial"/>
    </font>
    <font>
      <sz val="16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1"/>
      <name val="Arial"/>
      <family val="2"/>
    </font>
    <font>
      <b/>
      <i/>
      <sz val="12"/>
      <name val="Arial"/>
      <family val="2"/>
    </font>
    <font>
      <b/>
      <sz val="14"/>
      <name val="Arial"/>
      <family val="2"/>
    </font>
    <font>
      <sz val="1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66"/>
        <bgColor indexed="64"/>
      </patternFill>
    </fill>
  </fills>
  <borders count="6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2" fillId="0" borderId="0"/>
  </cellStyleXfs>
  <cellXfs count="164">
    <xf numFmtId="0" fontId="0" fillId="0" borderId="0" xfId="0"/>
    <xf numFmtId="0" fontId="3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0" fontId="0" fillId="0" borderId="0" xfId="0" applyFill="1"/>
    <xf numFmtId="0" fontId="2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5" fontId="2" fillId="0" borderId="0" xfId="0" applyNumberFormat="1" applyFont="1" applyFill="1" applyBorder="1" applyAlignment="1">
      <alignment horizontal="center" vertical="center"/>
    </xf>
    <xf numFmtId="165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ill="1" applyAlignment="1">
      <alignment horizontal="right"/>
    </xf>
    <xf numFmtId="0" fontId="2" fillId="0" borderId="8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3" fillId="0" borderId="9" xfId="0" applyFont="1" applyFill="1" applyBorder="1" applyAlignment="1" applyProtection="1">
      <alignment horizontal="center" vertical="center"/>
      <protection locked="0"/>
    </xf>
    <xf numFmtId="0" fontId="3" fillId="0" borderId="1" xfId="0" applyFont="1" applyFill="1" applyBorder="1" applyAlignment="1">
      <alignment horizontal="center" vertical="center"/>
    </xf>
    <xf numFmtId="164" fontId="3" fillId="0" borderId="18" xfId="0" applyNumberFormat="1" applyFont="1" applyFill="1" applyBorder="1" applyAlignment="1">
      <alignment horizontal="center" vertical="center"/>
    </xf>
    <xf numFmtId="164" fontId="3" fillId="0" borderId="1" xfId="0" applyNumberFormat="1" applyFont="1" applyFill="1" applyBorder="1" applyAlignment="1">
      <alignment horizontal="center" vertical="center"/>
    </xf>
    <xf numFmtId="0" fontId="3" fillId="0" borderId="10" xfId="0" applyFont="1" applyFill="1" applyBorder="1" applyAlignment="1" applyProtection="1">
      <alignment horizontal="center" vertical="center"/>
      <protection locked="0"/>
    </xf>
    <xf numFmtId="0" fontId="3" fillId="0" borderId="3" xfId="0" applyFont="1" applyFill="1" applyBorder="1" applyAlignment="1">
      <alignment horizontal="center" vertical="center"/>
    </xf>
    <xf numFmtId="164" fontId="3" fillId="0" borderId="3" xfId="0" applyNumberFormat="1" applyFont="1" applyFill="1" applyBorder="1" applyAlignment="1">
      <alignment horizontal="center" vertical="center"/>
    </xf>
    <xf numFmtId="0" fontId="3" fillId="0" borderId="10" xfId="0" quotePrefix="1" applyFont="1" applyFill="1" applyBorder="1" applyAlignment="1" applyProtection="1">
      <alignment horizontal="center" vertical="center"/>
      <protection locked="0"/>
    </xf>
    <xf numFmtId="0" fontId="3" fillId="0" borderId="13" xfId="0" applyFont="1" applyFill="1" applyBorder="1" applyAlignment="1" applyProtection="1">
      <alignment horizontal="center" vertical="center"/>
      <protection locked="0"/>
    </xf>
    <xf numFmtId="0" fontId="3" fillId="0" borderId="17" xfId="0" applyFont="1" applyFill="1" applyBorder="1" applyAlignment="1">
      <alignment horizontal="center" vertical="center"/>
    </xf>
    <xf numFmtId="164" fontId="3" fillId="0" borderId="19" xfId="0" applyNumberFormat="1" applyFont="1" applyFill="1" applyBorder="1" applyAlignment="1">
      <alignment horizontal="center" vertical="center"/>
    </xf>
    <xf numFmtId="164" fontId="3" fillId="0" borderId="8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1" fillId="0" borderId="0" xfId="0" applyFont="1" applyFill="1"/>
    <xf numFmtId="0" fontId="1" fillId="0" borderId="0" xfId="0" applyFont="1" applyFill="1" applyAlignment="1">
      <alignment horizontal="center"/>
    </xf>
    <xf numFmtId="0" fontId="1" fillId="0" borderId="0" xfId="0" applyFont="1" applyFill="1" applyAlignment="1">
      <alignment horizontal="right"/>
    </xf>
    <xf numFmtId="0" fontId="0" fillId="0" borderId="5" xfId="0" applyFill="1" applyBorder="1"/>
    <xf numFmtId="0" fontId="2" fillId="0" borderId="0" xfId="0" applyFont="1" applyFill="1"/>
    <xf numFmtId="0" fontId="3" fillId="0" borderId="16" xfId="0" applyFont="1" applyFill="1" applyBorder="1" applyAlignment="1">
      <alignment horizontal="center" vertical="center"/>
    </xf>
    <xf numFmtId="0" fontId="3" fillId="0" borderId="3" xfId="0" applyFont="1" applyFill="1" applyBorder="1" applyAlignment="1" applyProtection="1">
      <alignment horizontal="center" vertical="center"/>
      <protection locked="0"/>
    </xf>
    <xf numFmtId="0" fontId="3" fillId="0" borderId="20" xfId="0" applyFont="1" applyFill="1" applyBorder="1" applyAlignment="1">
      <alignment horizontal="center" vertical="center"/>
    </xf>
    <xf numFmtId="0" fontId="3" fillId="0" borderId="35" xfId="0" applyFont="1" applyFill="1" applyBorder="1" applyAlignment="1">
      <alignment horizontal="center" vertical="center" wrapText="1"/>
    </xf>
    <xf numFmtId="166" fontId="3" fillId="0" borderId="36" xfId="0" applyNumberFormat="1" applyFont="1" applyFill="1" applyBorder="1" applyAlignment="1" applyProtection="1">
      <alignment horizontal="right" vertical="center"/>
      <protection locked="0"/>
    </xf>
    <xf numFmtId="0" fontId="3" fillId="0" borderId="37" xfId="0" applyFont="1" applyFill="1" applyBorder="1" applyAlignment="1">
      <alignment horizontal="center" vertical="center" wrapText="1"/>
    </xf>
    <xf numFmtId="166" fontId="3" fillId="0" borderId="38" xfId="0" applyNumberFormat="1" applyFont="1" applyFill="1" applyBorder="1" applyAlignment="1" applyProtection="1">
      <alignment horizontal="right" vertical="center"/>
      <protection locked="0"/>
    </xf>
    <xf numFmtId="14" fontId="3" fillId="0" borderId="39" xfId="0" applyNumberFormat="1" applyFont="1" applyFill="1" applyBorder="1" applyAlignment="1">
      <alignment horizontal="center" vertical="center" wrapText="1"/>
    </xf>
    <xf numFmtId="166" fontId="3" fillId="0" borderId="34" xfId="0" applyNumberFormat="1" applyFont="1" applyFill="1" applyBorder="1" applyAlignment="1" applyProtection="1">
      <alignment horizontal="right" vertical="center"/>
      <protection locked="0"/>
    </xf>
    <xf numFmtId="0" fontId="6" fillId="0" borderId="40" xfId="0" applyFont="1" applyFill="1" applyBorder="1" applyAlignment="1">
      <alignment horizontal="center" vertical="center"/>
    </xf>
    <xf numFmtId="0" fontId="0" fillId="0" borderId="41" xfId="0" applyFill="1" applyBorder="1" applyAlignment="1">
      <alignment horizontal="center" vertical="center"/>
    </xf>
    <xf numFmtId="164" fontId="0" fillId="0" borderId="41" xfId="0" applyNumberFormat="1" applyFill="1" applyBorder="1" applyAlignment="1">
      <alignment horizontal="center" vertical="center"/>
    </xf>
    <xf numFmtId="164" fontId="3" fillId="0" borderId="41" xfId="0" applyNumberFormat="1" applyFont="1" applyFill="1" applyBorder="1" applyAlignment="1">
      <alignment horizontal="center" vertical="center"/>
    </xf>
    <xf numFmtId="4" fontId="0" fillId="0" borderId="0" xfId="0" applyNumberFormat="1"/>
    <xf numFmtId="0" fontId="2" fillId="0" borderId="0" xfId="0" applyFont="1" applyAlignment="1">
      <alignment horizontal="center" textRotation="90"/>
    </xf>
    <xf numFmtId="4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ill="1" applyAlignment="1">
      <alignment vertical="center"/>
    </xf>
    <xf numFmtId="4" fontId="0" fillId="0" borderId="0" xfId="0" applyNumberFormat="1" applyFill="1"/>
    <xf numFmtId="0" fontId="2" fillId="0" borderId="0" xfId="0" applyFont="1" applyFill="1" applyAlignment="1">
      <alignment horizontal="center"/>
    </xf>
    <xf numFmtId="0" fontId="7" fillId="3" borderId="0" xfId="0" applyFont="1" applyFill="1" applyAlignment="1">
      <alignment horizontal="center"/>
    </xf>
    <xf numFmtId="0" fontId="7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6" fillId="4" borderId="40" xfId="0" applyFont="1" applyFill="1" applyBorder="1" applyAlignment="1">
      <alignment horizontal="center" vertical="center"/>
    </xf>
    <xf numFmtId="164" fontId="0" fillId="4" borderId="41" xfId="0" applyNumberFormat="1" applyFill="1" applyBorder="1" applyAlignment="1">
      <alignment horizontal="center" vertical="center"/>
    </xf>
    <xf numFmtId="164" fontId="3" fillId="4" borderId="41" xfId="0" applyNumberFormat="1" applyFont="1" applyFill="1" applyBorder="1" applyAlignment="1">
      <alignment horizontal="center" vertical="center"/>
    </xf>
    <xf numFmtId="0" fontId="0" fillId="4" borderId="41" xfId="0" applyFill="1" applyBorder="1" applyAlignment="1">
      <alignment horizontal="center"/>
    </xf>
    <xf numFmtId="0" fontId="0" fillId="4" borderId="43" xfId="0" applyFill="1" applyBorder="1" applyAlignment="1">
      <alignment horizontal="right"/>
    </xf>
    <xf numFmtId="0" fontId="2" fillId="0" borderId="31" xfId="0" applyFont="1" applyFill="1" applyBorder="1" applyAlignment="1">
      <alignment horizontal="center" vertical="center" wrapText="1"/>
    </xf>
    <xf numFmtId="164" fontId="3" fillId="0" borderId="9" xfId="0" applyNumberFormat="1" applyFont="1" applyFill="1" applyBorder="1" applyAlignment="1">
      <alignment horizontal="center" vertical="center"/>
    </xf>
    <xf numFmtId="0" fontId="2" fillId="0" borderId="15" xfId="0" applyFont="1" applyFill="1" applyBorder="1" applyAlignment="1">
      <alignment horizontal="center" vertical="center"/>
    </xf>
    <xf numFmtId="164" fontId="3" fillId="0" borderId="11" xfId="0" applyNumberFormat="1" applyFont="1" applyFill="1" applyBorder="1" applyAlignment="1">
      <alignment horizontal="center" vertical="center"/>
    </xf>
    <xf numFmtId="0" fontId="0" fillId="4" borderId="41" xfId="0" applyFill="1" applyBorder="1" applyAlignment="1">
      <alignment horizontal="center" vertical="center"/>
    </xf>
    <xf numFmtId="164" fontId="0" fillId="5" borderId="41" xfId="0" applyNumberFormat="1" applyFill="1" applyBorder="1" applyAlignment="1">
      <alignment horizontal="center" vertical="center"/>
    </xf>
    <xf numFmtId="0" fontId="0" fillId="5" borderId="41" xfId="0" applyFill="1" applyBorder="1" applyAlignment="1">
      <alignment horizontal="center"/>
    </xf>
    <xf numFmtId="0" fontId="0" fillId="5" borderId="43" xfId="0" applyFill="1" applyBorder="1" applyAlignment="1">
      <alignment horizontal="right"/>
    </xf>
    <xf numFmtId="0" fontId="0" fillId="0" borderId="0" xfId="0" applyFill="1" applyBorder="1"/>
    <xf numFmtId="164" fontId="3" fillId="6" borderId="41" xfId="0" applyNumberFormat="1" applyFont="1" applyFill="1" applyBorder="1" applyAlignment="1">
      <alignment horizontal="center" vertical="center"/>
    </xf>
    <xf numFmtId="0" fontId="0" fillId="0" borderId="14" xfId="0" applyFill="1" applyBorder="1" applyAlignment="1" applyProtection="1"/>
    <xf numFmtId="0" fontId="2" fillId="0" borderId="8" xfId="0" applyFont="1" applyFill="1" applyBorder="1" applyAlignment="1">
      <alignment textRotation="90"/>
    </xf>
    <xf numFmtId="0" fontId="2" fillId="0" borderId="28" xfId="0" applyFont="1" applyFill="1" applyBorder="1" applyAlignment="1">
      <alignment horizontal="center" textRotation="90" wrapText="1"/>
    </xf>
    <xf numFmtId="0" fontId="0" fillId="0" borderId="0" xfId="0" applyFill="1" applyAlignment="1">
      <alignment vertical="center"/>
    </xf>
    <xf numFmtId="0" fontId="2" fillId="0" borderId="0" xfId="0" applyFont="1"/>
    <xf numFmtId="0" fontId="1" fillId="0" borderId="14" xfId="1" applyFont="1" applyFill="1" applyBorder="1" applyAlignment="1" applyProtection="1">
      <protection locked="0"/>
    </xf>
    <xf numFmtId="0" fontId="1" fillId="0" borderId="14" xfId="1" applyFont="1" applyFill="1" applyBorder="1" applyAlignment="1" applyProtection="1">
      <protection locked="0"/>
    </xf>
    <xf numFmtId="0" fontId="3" fillId="0" borderId="4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4" fontId="3" fillId="0" borderId="1" xfId="0" applyNumberFormat="1" applyFont="1" applyFill="1" applyBorder="1" applyAlignment="1">
      <alignment horizontal="center" vertical="center"/>
    </xf>
    <xf numFmtId="0" fontId="4" fillId="0" borderId="0" xfId="0" applyFont="1" applyFill="1"/>
    <xf numFmtId="0" fontId="4" fillId="0" borderId="47" xfId="0" applyFont="1" applyFill="1" applyBorder="1"/>
    <xf numFmtId="0" fontId="4" fillId="0" borderId="48" xfId="0" applyFont="1" applyFill="1" applyBorder="1" applyAlignment="1">
      <alignment horizontal="center"/>
    </xf>
    <xf numFmtId="0" fontId="4" fillId="0" borderId="48" xfId="0" applyFont="1" applyFill="1" applyBorder="1"/>
    <xf numFmtId="0" fontId="4" fillId="0" borderId="49" xfId="0" applyFont="1" applyFill="1" applyBorder="1" applyAlignment="1">
      <alignment horizontal="center"/>
    </xf>
    <xf numFmtId="0" fontId="4" fillId="0" borderId="50" xfId="0" applyFont="1" applyFill="1" applyBorder="1" applyAlignment="1">
      <alignment horizontal="center" vertical="center"/>
    </xf>
    <xf numFmtId="0" fontId="4" fillId="0" borderId="55" xfId="0" applyFont="1" applyFill="1" applyBorder="1" applyAlignment="1">
      <alignment horizontal="center" vertical="center"/>
    </xf>
    <xf numFmtId="0" fontId="4" fillId="0" borderId="60" xfId="0" applyFont="1" applyFill="1" applyBorder="1"/>
    <xf numFmtId="4" fontId="4" fillId="0" borderId="51" xfId="0" applyNumberFormat="1" applyFont="1" applyFill="1" applyBorder="1" applyAlignment="1">
      <alignment vertical="center"/>
    </xf>
    <xf numFmtId="4" fontId="4" fillId="0" borderId="52" xfId="0" applyNumberFormat="1" applyFont="1" applyFill="1" applyBorder="1" applyAlignment="1">
      <alignment vertical="center"/>
    </xf>
    <xf numFmtId="4" fontId="4" fillId="0" borderId="58" xfId="0" applyNumberFormat="1" applyFont="1" applyFill="1" applyBorder="1" applyAlignment="1">
      <alignment vertical="center"/>
    </xf>
    <xf numFmtId="4" fontId="4" fillId="0" borderId="59" xfId="0" applyNumberFormat="1" applyFont="1" applyFill="1" applyBorder="1" applyAlignment="1">
      <alignment vertical="center"/>
    </xf>
    <xf numFmtId="4" fontId="4" fillId="0" borderId="64" xfId="0" applyNumberFormat="1" applyFont="1" applyFill="1" applyBorder="1" applyAlignment="1">
      <alignment vertical="center"/>
    </xf>
    <xf numFmtId="4" fontId="4" fillId="0" borderId="65" xfId="0" applyNumberFormat="1" applyFont="1" applyFill="1" applyBorder="1" applyAlignment="1">
      <alignment vertical="center"/>
    </xf>
    <xf numFmtId="0" fontId="4" fillId="0" borderId="0" xfId="0" applyFont="1" applyFill="1" applyBorder="1"/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4" fontId="4" fillId="0" borderId="0" xfId="0" applyNumberFormat="1" applyFont="1" applyFill="1" applyBorder="1" applyAlignment="1">
      <alignment vertical="center"/>
    </xf>
    <xf numFmtId="0" fontId="0" fillId="0" borderId="0" xfId="0" applyFont="1" applyFill="1"/>
    <xf numFmtId="4" fontId="3" fillId="0" borderId="3" xfId="0" applyNumberFormat="1" applyFont="1" applyFill="1" applyBorder="1" applyAlignment="1">
      <alignment horizontal="center" vertical="center"/>
    </xf>
    <xf numFmtId="4" fontId="3" fillId="0" borderId="4" xfId="0" applyNumberFormat="1" applyFont="1" applyFill="1" applyBorder="1" applyAlignment="1">
      <alignment horizontal="center" vertical="center"/>
    </xf>
    <xf numFmtId="4" fontId="3" fillId="0" borderId="19" xfId="0" applyNumberFormat="1" applyFont="1" applyFill="1" applyBorder="1" applyAlignment="1">
      <alignment horizontal="center" vertical="center"/>
    </xf>
    <xf numFmtId="4" fontId="3" fillId="0" borderId="0" xfId="0" applyNumberFormat="1" applyFont="1" applyAlignment="1">
      <alignment horizontal="center" vertical="center"/>
    </xf>
    <xf numFmtId="4" fontId="3" fillId="0" borderId="6" xfId="0" applyNumberFormat="1" applyFont="1" applyFill="1" applyBorder="1" applyAlignment="1">
      <alignment horizontal="center" vertical="center"/>
    </xf>
    <xf numFmtId="4" fontId="3" fillId="0" borderId="60" xfId="0" applyNumberFormat="1" applyFont="1" applyBorder="1" applyAlignment="1">
      <alignment horizontal="center" vertical="center"/>
    </xf>
    <xf numFmtId="4" fontId="3" fillId="0" borderId="64" xfId="0" applyNumberFormat="1" applyFont="1" applyBorder="1" applyAlignment="1">
      <alignment horizontal="center" vertical="center"/>
    </xf>
    <xf numFmtId="4" fontId="3" fillId="0" borderId="65" xfId="0" applyNumberFormat="1" applyFont="1" applyBorder="1" applyAlignment="1">
      <alignment horizontal="center" vertical="center"/>
    </xf>
    <xf numFmtId="0" fontId="4" fillId="0" borderId="53" xfId="0" applyFont="1" applyFill="1" applyBorder="1" applyAlignment="1">
      <alignment horizontal="left" vertical="center"/>
    </xf>
    <xf numFmtId="0" fontId="4" fillId="0" borderId="2" xfId="0" applyFont="1" applyFill="1" applyBorder="1" applyAlignment="1">
      <alignment horizontal="left" vertical="center"/>
    </xf>
    <xf numFmtId="0" fontId="4" fillId="0" borderId="54" xfId="0" applyFont="1" applyFill="1" applyBorder="1" applyAlignment="1">
      <alignment horizontal="left" vertical="center"/>
    </xf>
    <xf numFmtId="0" fontId="4" fillId="0" borderId="56" xfId="0" applyFont="1" applyFill="1" applyBorder="1" applyAlignment="1">
      <alignment horizontal="left" vertical="center"/>
    </xf>
    <xf numFmtId="0" fontId="4" fillId="0" borderId="5" xfId="0" applyFont="1" applyFill="1" applyBorder="1" applyAlignment="1">
      <alignment horizontal="left" vertical="center"/>
    </xf>
    <xf numFmtId="0" fontId="4" fillId="0" borderId="57" xfId="0" applyFont="1" applyFill="1" applyBorder="1" applyAlignment="1">
      <alignment horizontal="left" vertical="center"/>
    </xf>
    <xf numFmtId="0" fontId="4" fillId="0" borderId="61" xfId="0" applyFont="1" applyFill="1" applyBorder="1" applyAlignment="1">
      <alignment horizontal="left" vertical="center"/>
    </xf>
    <xf numFmtId="0" fontId="4" fillId="0" borderId="62" xfId="0" applyFont="1" applyFill="1" applyBorder="1" applyAlignment="1">
      <alignment horizontal="left" vertical="center"/>
    </xf>
    <xf numFmtId="0" fontId="4" fillId="0" borderId="63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left" vertical="center"/>
    </xf>
    <xf numFmtId="14" fontId="1" fillId="0" borderId="14" xfId="1" applyNumberFormat="1" applyFont="1" applyFill="1" applyBorder="1" applyAlignment="1" applyProtection="1">
      <alignment horizontal="left"/>
      <protection locked="0"/>
    </xf>
    <xf numFmtId="0" fontId="4" fillId="0" borderId="48" xfId="0" applyFont="1" applyFill="1" applyBorder="1" applyAlignment="1">
      <alignment horizontal="center"/>
    </xf>
    <xf numFmtId="0" fontId="0" fillId="5" borderId="41" xfId="0" applyFill="1" applyBorder="1" applyAlignment="1">
      <alignment horizontal="center" vertical="center"/>
    </xf>
    <xf numFmtId="0" fontId="0" fillId="5" borderId="46" xfId="0" applyFill="1" applyBorder="1" applyAlignment="1">
      <alignment horizontal="center" vertical="center"/>
    </xf>
    <xf numFmtId="0" fontId="0" fillId="5" borderId="42" xfId="0" applyFill="1" applyBorder="1" applyAlignment="1"/>
    <xf numFmtId="0" fontId="3" fillId="0" borderId="10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0" fillId="0" borderId="16" xfId="0" applyFill="1" applyBorder="1" applyAlignment="1"/>
    <xf numFmtId="0" fontId="3" fillId="0" borderId="21" xfId="0" applyFont="1" applyFill="1" applyBorder="1" applyAlignment="1">
      <alignment horizontal="center" vertical="center"/>
    </xf>
    <xf numFmtId="0" fontId="3" fillId="0" borderId="45" xfId="0" applyFont="1" applyFill="1" applyBorder="1" applyAlignment="1">
      <alignment horizontal="center" vertical="center"/>
    </xf>
    <xf numFmtId="0" fontId="0" fillId="0" borderId="22" xfId="0" applyFill="1" applyBorder="1" applyAlignment="1"/>
    <xf numFmtId="0" fontId="3" fillId="0" borderId="23" xfId="0" applyFont="1" applyFill="1" applyBorder="1" applyAlignment="1">
      <alignment horizontal="center" vertical="center"/>
    </xf>
    <xf numFmtId="0" fontId="3" fillId="0" borderId="44" xfId="0" applyFont="1" applyFill="1" applyBorder="1" applyAlignment="1">
      <alignment horizontal="center" vertical="center"/>
    </xf>
    <xf numFmtId="0" fontId="0" fillId="0" borderId="24" xfId="0" applyFill="1" applyBorder="1" applyAlignment="1"/>
    <xf numFmtId="0" fontId="3" fillId="0" borderId="11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25" xfId="0" applyFill="1" applyBorder="1" applyAlignment="1"/>
    <xf numFmtId="0" fontId="3" fillId="0" borderId="12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0" fillId="0" borderId="26" xfId="0" applyFill="1" applyBorder="1" applyAlignment="1"/>
    <xf numFmtId="0" fontId="3" fillId="0" borderId="13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0" fillId="0" borderId="15" xfId="0" applyFill="1" applyBorder="1" applyAlignment="1"/>
    <xf numFmtId="0" fontId="2" fillId="0" borderId="30" xfId="0" applyFont="1" applyFill="1" applyBorder="1" applyAlignment="1">
      <alignment horizontal="center" textRotation="90" wrapText="1"/>
    </xf>
    <xf numFmtId="0" fontId="2" fillId="0" borderId="8" xfId="0" applyFont="1" applyFill="1" applyBorder="1" applyAlignment="1">
      <alignment textRotation="90"/>
    </xf>
    <xf numFmtId="0" fontId="2" fillId="0" borderId="28" xfId="0" applyFont="1" applyFill="1" applyBorder="1" applyAlignment="1">
      <alignment horizontal="center" vertical="center" wrapText="1"/>
    </xf>
    <xf numFmtId="0" fontId="2" fillId="0" borderId="31" xfId="0" applyFont="1" applyFill="1" applyBorder="1" applyAlignment="1">
      <alignment horizontal="center" vertical="center" wrapText="1"/>
    </xf>
    <xf numFmtId="0" fontId="2" fillId="0" borderId="32" xfId="0" applyFont="1" applyFill="1" applyBorder="1" applyAlignment="1"/>
    <xf numFmtId="0" fontId="2" fillId="0" borderId="13" xfId="0" applyFont="1" applyFill="1" applyBorder="1" applyAlignment="1"/>
    <xf numFmtId="0" fontId="2" fillId="0" borderId="34" xfId="0" applyFont="1" applyFill="1" applyBorder="1" applyAlignment="1"/>
    <xf numFmtId="0" fontId="4" fillId="2" borderId="27" xfId="0" applyFont="1" applyFill="1" applyBorder="1" applyAlignment="1">
      <alignment horizontal="center" vertical="center" wrapText="1"/>
    </xf>
    <xf numFmtId="0" fontId="0" fillId="2" borderId="33" xfId="0" applyFill="1" applyBorder="1" applyAlignment="1"/>
    <xf numFmtId="0" fontId="3" fillId="0" borderId="28" xfId="0" applyFont="1" applyFill="1" applyBorder="1" applyAlignment="1">
      <alignment horizontal="center" vertical="center" wrapText="1"/>
    </xf>
    <xf numFmtId="0" fontId="3" fillId="0" borderId="31" xfId="0" applyFont="1" applyFill="1" applyBorder="1" applyAlignment="1">
      <alignment horizontal="center" vertical="center" wrapText="1"/>
    </xf>
    <xf numFmtId="0" fontId="3" fillId="0" borderId="29" xfId="0" applyFont="1" applyFill="1" applyBorder="1" applyAlignment="1"/>
    <xf numFmtId="0" fontId="3" fillId="0" borderId="13" xfId="0" applyFont="1" applyFill="1" applyBorder="1" applyAlignment="1"/>
    <xf numFmtId="0" fontId="3" fillId="0" borderId="7" xfId="0" applyFont="1" applyFill="1" applyBorder="1" applyAlignment="1"/>
    <xf numFmtId="0" fontId="3" fillId="0" borderId="15" xfId="0" applyFont="1" applyFill="1" applyBorder="1" applyAlignment="1"/>
    <xf numFmtId="0" fontId="2" fillId="0" borderId="28" xfId="0" applyFont="1" applyFill="1" applyBorder="1" applyAlignment="1">
      <alignment horizontal="center" textRotation="90" wrapText="1"/>
    </xf>
    <xf numFmtId="0" fontId="2" fillId="0" borderId="13" xfId="0" applyFont="1" applyFill="1" applyBorder="1" applyAlignment="1">
      <alignment textRotation="90"/>
    </xf>
    <xf numFmtId="0" fontId="0" fillId="4" borderId="41" xfId="0" applyFill="1" applyBorder="1" applyAlignment="1">
      <alignment horizontal="center" vertical="center"/>
    </xf>
    <xf numFmtId="0" fontId="0" fillId="4" borderId="46" xfId="0" applyFill="1" applyBorder="1" applyAlignment="1">
      <alignment horizontal="center" vertical="center"/>
    </xf>
    <xf numFmtId="0" fontId="0" fillId="4" borderId="42" xfId="0" applyFill="1" applyBorder="1" applyAlignment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8" xfId="0" applyFont="1" applyFill="1" applyBorder="1" applyAlignment="1">
      <alignment horizontal="center" textRotation="90" wrapText="1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0</xdr:colOff>
      <xdr:row>88</xdr:row>
      <xdr:rowOff>38100</xdr:rowOff>
    </xdr:from>
    <xdr:to>
      <xdr:col>15</xdr:col>
      <xdr:colOff>0</xdr:colOff>
      <xdr:row>88</xdr:row>
      <xdr:rowOff>38100</xdr:rowOff>
    </xdr:to>
    <xdr:sp macro="" textlink="">
      <xdr:nvSpPr>
        <xdr:cNvPr id="2155" name="Line 3"/>
        <xdr:cNvSpPr>
          <a:spLocks noChangeShapeType="1"/>
        </xdr:cNvSpPr>
      </xdr:nvSpPr>
      <xdr:spPr bwMode="auto">
        <a:xfrm>
          <a:off x="10458450" y="278034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15</xdr:col>
      <xdr:colOff>0</xdr:colOff>
      <xdr:row>87</xdr:row>
      <xdr:rowOff>38100</xdr:rowOff>
    </xdr:from>
    <xdr:to>
      <xdr:col>15</xdr:col>
      <xdr:colOff>0</xdr:colOff>
      <xdr:row>87</xdr:row>
      <xdr:rowOff>38100</xdr:rowOff>
    </xdr:to>
    <xdr:sp macro="" textlink="">
      <xdr:nvSpPr>
        <xdr:cNvPr id="2156" name="Line 4"/>
        <xdr:cNvSpPr>
          <a:spLocks noChangeShapeType="1"/>
        </xdr:cNvSpPr>
      </xdr:nvSpPr>
      <xdr:spPr bwMode="auto">
        <a:xfrm>
          <a:off x="10458450" y="276129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15</xdr:col>
      <xdr:colOff>0</xdr:colOff>
      <xdr:row>40</xdr:row>
      <xdr:rowOff>38100</xdr:rowOff>
    </xdr:from>
    <xdr:to>
      <xdr:col>15</xdr:col>
      <xdr:colOff>0</xdr:colOff>
      <xdr:row>40</xdr:row>
      <xdr:rowOff>38100</xdr:rowOff>
    </xdr:to>
    <xdr:sp macro="" textlink="">
      <xdr:nvSpPr>
        <xdr:cNvPr id="20" name="Line 3"/>
        <xdr:cNvSpPr>
          <a:spLocks noChangeShapeType="1"/>
        </xdr:cNvSpPr>
      </xdr:nvSpPr>
      <xdr:spPr bwMode="auto">
        <a:xfrm>
          <a:off x="9667875" y="275082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96"/>
  <sheetViews>
    <sheetView zoomScaleNormal="100" workbookViewId="0">
      <selection activeCell="C44" sqref="C44"/>
    </sheetView>
  </sheetViews>
  <sheetFormatPr baseColWidth="10" defaultRowHeight="15" x14ac:dyDescent="0.2"/>
  <cols>
    <col min="1" max="1" width="0.88671875" style="5" customWidth="1"/>
    <col min="2" max="2" width="16.77734375" style="5" customWidth="1"/>
    <col min="3" max="4" width="7" style="5" customWidth="1"/>
    <col min="5" max="5" width="7.77734375" style="5" customWidth="1"/>
    <col min="6" max="6" width="16.77734375" style="5" customWidth="1"/>
    <col min="7" max="10" width="4.6640625" style="5" customWidth="1"/>
    <col min="11" max="11" width="12.6640625" style="5" customWidth="1"/>
    <col min="12" max="12" width="12.77734375" style="5" hidden="1" customWidth="1"/>
    <col min="13" max="13" width="12.88671875" style="5" customWidth="1"/>
    <col min="14" max="14" width="12.6640625" style="5" hidden="1" customWidth="1"/>
    <col min="15" max="15" width="12.33203125" style="26" customWidth="1"/>
    <col min="16" max="16" width="12.77734375" style="11" customWidth="1"/>
    <col min="17" max="17" width="12.77734375" style="5" hidden="1" customWidth="1"/>
    <col min="18" max="18" width="12.77734375" style="5" customWidth="1"/>
    <col min="19" max="16384" width="11.5546875" style="5"/>
  </cols>
  <sheetData>
    <row r="1" spans="2:18" ht="35.25" customHeight="1" thickBot="1" x14ac:dyDescent="0.25">
      <c r="B1" s="1"/>
      <c r="C1" s="2"/>
      <c r="D1" s="3"/>
      <c r="E1" s="3"/>
      <c r="F1" s="4"/>
      <c r="H1" s="6"/>
      <c r="I1" s="7"/>
      <c r="J1" s="8"/>
      <c r="K1" s="9"/>
      <c r="L1" s="9"/>
      <c r="M1" s="9"/>
      <c r="N1" s="9"/>
      <c r="O1" s="10"/>
    </row>
    <row r="2" spans="2:18" ht="51.75" customHeight="1" thickTop="1" x14ac:dyDescent="0.2">
      <c r="B2" s="148"/>
      <c r="C2" s="143" t="s">
        <v>0</v>
      </c>
      <c r="D2" s="150" t="s">
        <v>1</v>
      </c>
      <c r="E2" s="151"/>
      <c r="F2" s="152"/>
      <c r="G2" s="156" t="s">
        <v>67</v>
      </c>
      <c r="H2" s="141" t="s">
        <v>68</v>
      </c>
      <c r="I2" s="141" t="s">
        <v>69</v>
      </c>
      <c r="J2" s="141" t="s">
        <v>70</v>
      </c>
      <c r="K2" s="143" t="s">
        <v>23</v>
      </c>
      <c r="L2" s="144"/>
      <c r="M2" s="144"/>
      <c r="N2" s="60" t="s">
        <v>58</v>
      </c>
      <c r="O2" s="143" t="s">
        <v>2</v>
      </c>
      <c r="P2" s="145"/>
    </row>
    <row r="3" spans="2:18" ht="21" customHeight="1" thickBot="1" x14ac:dyDescent="0.25">
      <c r="B3" s="149"/>
      <c r="C3" s="146"/>
      <c r="D3" s="153"/>
      <c r="E3" s="154"/>
      <c r="F3" s="155"/>
      <c r="G3" s="157"/>
      <c r="H3" s="142"/>
      <c r="I3" s="142"/>
      <c r="J3" s="142"/>
      <c r="K3" s="12" t="s">
        <v>13</v>
      </c>
      <c r="L3" s="13"/>
      <c r="M3" s="62" t="s">
        <v>14</v>
      </c>
      <c r="N3" s="13" t="s">
        <v>14</v>
      </c>
      <c r="O3" s="146"/>
      <c r="P3" s="147"/>
    </row>
    <row r="4" spans="2:18" ht="23.1" customHeight="1" x14ac:dyDescent="0.2">
      <c r="B4" s="35"/>
      <c r="C4" s="14">
        <v>1</v>
      </c>
      <c r="D4" s="129" t="str">
        <f>IF(O4="","",IFERROR(VLOOKUP(O4,Articles!$A$4:$F$253,2,0),"Réf. Inconnue"))</f>
        <v>ABLAUFSCHLAUCHKIT 40004717</v>
      </c>
      <c r="E4" s="130"/>
      <c r="F4" s="131"/>
      <c r="G4" s="15" t="str">
        <f>IF(IF(O4="","",IFERROR(VLOOKUP(O4,Articles!$A$4:$G$253,3,0),""))=0,"",IF(O4="","",IFERROR(VLOOKUP(O4,Articles!$A$4:$G$253,3,0),"")))</f>
        <v>X</v>
      </c>
      <c r="H4" s="15" t="str">
        <f>IF(IF(O4="","",IFERROR(VLOOKUP(O4,Articles!$A$4:$G$253,4,0),""))=0,"",IF(O4="","",IFERROR(VLOOKUP(O4,Articles!$A$4:$G$253,4,0),"")))</f>
        <v/>
      </c>
      <c r="I4" s="15" t="str">
        <f>IF(IF(O4="","",IFERROR(VLOOKUP(O4,Articles!$A$4:$G$253,5,0),""))=0,"",IF(O4="","",IFERROR(VLOOKUP(O4,Articles!$A$4:$G$253,5,0),"")))</f>
        <v/>
      </c>
      <c r="J4" s="15" t="str">
        <f>IF(IF(O4="","",IFERROR(VLOOKUP(O4,Articles!$A$4:$G$253,6,0),""))=0,"",IF(O4="","",IFERROR(VLOOKUP(O4,Articles!$A$4:$G$253,6,0),"")))</f>
        <v/>
      </c>
      <c r="K4" s="16">
        <f>IFERROR(P4-L4,"")</f>
        <v>111</v>
      </c>
      <c r="L4" s="17">
        <f>VLOOKUP(O4,Articles!$A$4:$G$253,7,FALSE)</f>
        <v>0</v>
      </c>
      <c r="M4" s="16">
        <f>IF(C4,C4*K4,"")</f>
        <v>111</v>
      </c>
      <c r="N4" s="61">
        <f>IF(C4,C4*P4,"")</f>
        <v>111</v>
      </c>
      <c r="O4" s="14">
        <v>1111111</v>
      </c>
      <c r="P4" s="36">
        <v>111</v>
      </c>
      <c r="R4"/>
    </row>
    <row r="5" spans="2:18" ht="23.1" customHeight="1" x14ac:dyDescent="0.2">
      <c r="B5" s="37"/>
      <c r="C5" s="33">
        <v>1</v>
      </c>
      <c r="D5" s="123" t="str">
        <f>IF(O5="","",IF(ISNA(VLOOKUP(O5,Articles!$A$4:$F$253,2,0)),"Réf. Inconnue",VLOOKUP(O5,Articles!$A$4:$F$253,2,0)))</f>
        <v>AQUA 110 DF/1</v>
      </c>
      <c r="E5" s="124"/>
      <c r="F5" s="125"/>
      <c r="G5" s="32" t="str">
        <f>IF(IF(O5="","",IFERROR(VLOOKUP(O5,Articles!$A$4:$G$253,3,0),""))=0,"",IF(O5="","",IFERROR(VLOOKUP(O5,Articles!$A$4:$G$253,3,0),"")))</f>
        <v/>
      </c>
      <c r="H5" s="19" t="str">
        <f>IF(IF(O5="","",IFERROR(VLOOKUP(O5,Articles!$A$4:$G$253,4,0),""))=0,"",IF(O5="","",IFERROR(VLOOKUP(O5,Articles!$A$4:$G$253,4,0),"")))</f>
        <v>X</v>
      </c>
      <c r="I5" s="19" t="str">
        <f>IF(IF(O5="","",IFERROR(VLOOKUP(O5,Articles!$A$4:$G$253,5,0),""))=0,"",IF(O5="","",IFERROR(VLOOKUP(O5,Articles!$A$4:$G$253,5,0),"")))</f>
        <v/>
      </c>
      <c r="J5" s="19" t="str">
        <f>IF(IF(O5="","",IFERROR(VLOOKUP(O5,Articles!$A$4:$G$253,6,0),""))=0,"",IF(O5="","",IFERROR(VLOOKUP(O5,Articles!$A$4:$G$253,6,0),"")))</f>
        <v/>
      </c>
      <c r="K5" s="20">
        <f t="shared" ref="K5:K39" si="0">IFERROR(P5-L5,"")</f>
        <v>222</v>
      </c>
      <c r="L5" s="20">
        <f>VLOOKUP(O5,Articles!$A$4:$G$253,7,FALSE)</f>
        <v>0</v>
      </c>
      <c r="M5" s="20">
        <f t="shared" ref="M5:M9" si="1">IF(C5,C5*K5,"")</f>
        <v>222</v>
      </c>
      <c r="N5" s="20">
        <f t="shared" ref="N5:N39" si="2">IF(C5,C5*P5,"")</f>
        <v>222</v>
      </c>
      <c r="O5" s="18">
        <v>1111112</v>
      </c>
      <c r="P5" s="38">
        <v>222</v>
      </c>
      <c r="R5"/>
    </row>
    <row r="6" spans="2:18" ht="23.1" customHeight="1" x14ac:dyDescent="0.2">
      <c r="B6" s="37" t="s">
        <v>3</v>
      </c>
      <c r="C6" s="33">
        <v>1</v>
      </c>
      <c r="D6" s="132" t="str">
        <f>IF(O6="","",IF(ISNA(VLOOKUP(O6,Articles!$A$4:$F$253,2,0)),"Réf. Inconnue",VLOOKUP(O6,Articles!$A$4:$F$253,2,0)))</f>
        <v>AQUA 1142 D1</v>
      </c>
      <c r="E6" s="133"/>
      <c r="F6" s="134"/>
      <c r="G6" s="32" t="str">
        <f>IF(IF(O6="","",IFERROR(VLOOKUP(O6,Articles!$A$4:$G$253,3,0),""))=0,"",IF(O6="","",IFERROR(VLOOKUP(O6,Articles!$A$4:$G$253,3,0),"")))</f>
        <v/>
      </c>
      <c r="H6" s="19" t="str">
        <f>IF(IF(O6="","",IFERROR(VLOOKUP(O6,Articles!$A$4:$G$253,4,0),""))=0,"",IF(O6="","",IFERROR(VLOOKUP(O6,Articles!$A$4:$G$253,4,0),"")))</f>
        <v/>
      </c>
      <c r="I6" s="19" t="str">
        <f>IF(IF(O6="","",IFERROR(VLOOKUP(O6,Articles!$A$4:$G$253,5,0),""))=0,"",IF(O6="","",IFERROR(VLOOKUP(O6,Articles!$A$4:$G$253,5,0),"")))</f>
        <v>X</v>
      </c>
      <c r="J6" s="19" t="str">
        <f>IF(IF(O6="","",IFERROR(VLOOKUP(O6,Articles!$A$4:$G$253,6,0),""))=0,"",IF(O6="","",IFERROR(VLOOKUP(O6,Articles!$A$4:$G$253,6,0),"")))</f>
        <v/>
      </c>
      <c r="K6" s="20">
        <f t="shared" si="0"/>
        <v>333</v>
      </c>
      <c r="L6" s="20">
        <f>VLOOKUP(O6,Articles!$A$4:$G$253,7,FALSE)</f>
        <v>0</v>
      </c>
      <c r="M6" s="20">
        <f t="shared" si="1"/>
        <v>333</v>
      </c>
      <c r="N6" s="20">
        <f t="shared" si="2"/>
        <v>333</v>
      </c>
      <c r="O6" s="21">
        <v>1111113</v>
      </c>
      <c r="P6" s="38">
        <v>333</v>
      </c>
      <c r="R6"/>
    </row>
    <row r="7" spans="2:18" ht="23.1" customHeight="1" x14ac:dyDescent="0.2">
      <c r="B7" s="37"/>
      <c r="C7" s="33">
        <v>1</v>
      </c>
      <c r="D7" s="135" t="str">
        <f>IF(O7="","",IF(ISNA(VLOOKUP(O7,Articles!$A$4:$F$253,2,0)),"Réf. Inconnue",VLOOKUP(O7,Articles!$A$4:$F$253,2,0)))</f>
        <v>AQUA 80 F/3</v>
      </c>
      <c r="E7" s="136"/>
      <c r="F7" s="137"/>
      <c r="G7" s="32" t="str">
        <f>IF(IF(O7="","",IFERROR(VLOOKUP(O7,Articles!$A$4:$G$253,3,0),""))=0,"",IF(O7="","",IFERROR(VLOOKUP(O7,Articles!$A$4:$G$253,3,0),"")))</f>
        <v/>
      </c>
      <c r="H7" s="19" t="str">
        <f>IF(IF(O7="","",IFERROR(VLOOKUP(O7,Articles!$A$4:$G$253,4,0),""))=0,"",IF(O7="","",IFERROR(VLOOKUP(O7,Articles!$A$4:$G$253,4,0),"")))</f>
        <v/>
      </c>
      <c r="I7" s="19" t="str">
        <f>IF(IF(O7="","",IFERROR(VLOOKUP(O7,Articles!$A$4:$G$253,5,0),""))=0,"",IF(O7="","",IFERROR(VLOOKUP(O7,Articles!$A$4:$G$253,5,0),"")))</f>
        <v/>
      </c>
      <c r="J7" s="19" t="str">
        <f>IF(IF(O7="","",IFERROR(VLOOKUP(O7,Articles!$A$4:$G$253,6,0),""))=0,"",IF(O7="","",IFERROR(VLOOKUP(O7,Articles!$A$4:$G$253,6,0),"")))</f>
        <v>X</v>
      </c>
      <c r="K7" s="20">
        <f t="shared" si="0"/>
        <v>444</v>
      </c>
      <c r="L7" s="20">
        <f>VLOOKUP(O7,Articles!$A$4:$G$253,7,FALSE)</f>
        <v>0</v>
      </c>
      <c r="M7" s="20">
        <f t="shared" si="1"/>
        <v>444</v>
      </c>
      <c r="N7" s="20">
        <f t="shared" si="2"/>
        <v>444</v>
      </c>
      <c r="O7" s="18">
        <v>1111114</v>
      </c>
      <c r="P7" s="38">
        <v>444</v>
      </c>
      <c r="R7"/>
    </row>
    <row r="8" spans="2:18" ht="23.1" customHeight="1" x14ac:dyDescent="0.2">
      <c r="B8" s="37"/>
      <c r="C8" s="33">
        <v>1</v>
      </c>
      <c r="D8" s="123" t="str">
        <f>IF(O8="","",IF(ISNA(VLOOKUP(O8,Articles!$A$4:$F$253,2,0)),"Réf. Inconnue",VLOOKUP(O8,Articles!$A$4:$F$253,2,0)))</f>
        <v>BIG DRAWER 6 35000011</v>
      </c>
      <c r="E8" s="124"/>
      <c r="F8" s="125"/>
      <c r="G8" s="32" t="str">
        <f>IF(IF(O8="","",IFERROR(VLOOKUP(O8,Articles!$A$4:$G$253,3,0),""))=0,"",IF(O8="","",IFERROR(VLOOKUP(O8,Articles!$A$4:$G$253,3,0),"")))</f>
        <v>X</v>
      </c>
      <c r="H8" s="19" t="str">
        <f>IF(IF(O8="","",IFERROR(VLOOKUP(O8,Articles!$A$4:$G$253,4,0),""))=0,"",IF(O8="","",IFERROR(VLOOKUP(O8,Articles!$A$4:$G$253,4,0),"")))</f>
        <v/>
      </c>
      <c r="I8" s="19" t="str">
        <f>IF(IF(O8="","",IFERROR(VLOOKUP(O8,Articles!$A$4:$G$253,5,0),""))=0,"",IF(O8="","",IFERROR(VLOOKUP(O8,Articles!$A$4:$G$253,5,0),"")))</f>
        <v/>
      </c>
      <c r="J8" s="19" t="str">
        <f>IF(IF(O8="","",IFERROR(VLOOKUP(O8,Articles!$A$4:$G$253,6,0),""))=0,"",IF(O8="","",IFERROR(VLOOKUP(O8,Articles!$A$4:$G$253,6,0),"")))</f>
        <v/>
      </c>
      <c r="K8" s="20">
        <f t="shared" si="0"/>
        <v>555</v>
      </c>
      <c r="L8" s="20">
        <f>VLOOKUP(O8,Articles!$A$4:$G$253,7,FALSE)</f>
        <v>0</v>
      </c>
      <c r="M8" s="20">
        <f t="shared" si="1"/>
        <v>555</v>
      </c>
      <c r="N8" s="20">
        <f t="shared" si="2"/>
        <v>555</v>
      </c>
      <c r="O8" s="18">
        <v>1111115</v>
      </c>
      <c r="P8" s="38">
        <v>555</v>
      </c>
      <c r="R8"/>
    </row>
    <row r="9" spans="2:18" ht="23.1" customHeight="1" thickBot="1" x14ac:dyDescent="0.25">
      <c r="B9" s="39"/>
      <c r="C9" s="22">
        <v>1</v>
      </c>
      <c r="D9" s="138" t="str">
        <f>IF(O9="","",IF(ISNA(VLOOKUP(O9,Articles!$A$4:$F$253,2,0)),"Réf. Inconnue",VLOOKUP(O9,Articles!$A$4:$F$253,2,0)))</f>
        <v>BOARD ROMA 120x40CM</v>
      </c>
      <c r="E9" s="139"/>
      <c r="F9" s="140"/>
      <c r="G9" s="34" t="str">
        <f>IF(IF(O9="","",IFERROR(VLOOKUP(O9,Articles!$A$4:$G$253,3,0),""))=0,"",IF(O9="","",IFERROR(VLOOKUP(O9,Articles!$A$4:$G$253,3,0),"")))</f>
        <v/>
      </c>
      <c r="H9" s="23" t="str">
        <f>IF(IF(O9="","",IFERROR(VLOOKUP(O9,Articles!$A$4:$G$253,4,0),""))=0,"",IF(O9="","",IFERROR(VLOOKUP(O9,Articles!$A$4:$G$253,4,0),"")))</f>
        <v>X</v>
      </c>
      <c r="I9" s="23" t="str">
        <f>IF(IF(O9="","",IFERROR(VLOOKUP(O9,Articles!$A$4:$G$253,5,0),""))=0,"",IF(O9="","",IFERROR(VLOOKUP(O9,Articles!$A$4:$G$253,5,0),"")))</f>
        <v/>
      </c>
      <c r="J9" s="23" t="str">
        <f>IF(IF(O9="","",IFERROR(VLOOKUP(O9,Articles!$A$4:$G$253,6,0),""))=0,"",IF(O9="","",IFERROR(VLOOKUP(O9,Articles!$A$4:$G$253,6,0),"")))</f>
        <v/>
      </c>
      <c r="K9" s="24">
        <f t="shared" si="0"/>
        <v>666</v>
      </c>
      <c r="L9" s="25">
        <f>VLOOKUP(O9,Articles!$A$4:$G$253,7,FALSE)</f>
        <v>0</v>
      </c>
      <c r="M9" s="25">
        <f t="shared" si="1"/>
        <v>666</v>
      </c>
      <c r="N9" s="63">
        <f t="shared" si="2"/>
        <v>666</v>
      </c>
      <c r="O9" s="22">
        <v>1111116</v>
      </c>
      <c r="P9" s="40">
        <v>666</v>
      </c>
      <c r="R9"/>
    </row>
    <row r="10" spans="2:18" ht="23.1" customHeight="1" x14ac:dyDescent="0.2">
      <c r="B10" s="35"/>
      <c r="C10" s="14">
        <v>1</v>
      </c>
      <c r="D10" s="129" t="str">
        <f>IF(O10="","",IF(ISNA(VLOOKUP(O10,Articles!$A$4:$F$253,2,0)),"Réf. Inconnue",VLOOKUP(O10,Articles!$A$4:$F$253,2,0)))</f>
        <v>CALC-OUT LAVE-VAISELLE</v>
      </c>
      <c r="E10" s="130"/>
      <c r="F10" s="131"/>
      <c r="G10" s="15" t="str">
        <f>IF(IF(O10="","",IFERROR(VLOOKUP(O10,Articles!$A$4:$G$253,3,0),""))=0,"",IF(O10="","",IFERROR(VLOOKUP(O10,Articles!$A$4:$G$253,3,0),"")))</f>
        <v/>
      </c>
      <c r="H10" s="15" t="str">
        <f>IF(IF(O10="","",IFERROR(VLOOKUP(O10,Articles!$A$4:$G$253,4,0),""))=0,"",IF(O10="","",IFERROR(VLOOKUP(O10,Articles!$A$4:$G$253,4,0),"")))</f>
        <v/>
      </c>
      <c r="I10" s="15" t="str">
        <f>IF(IF(O10="","",IFERROR(VLOOKUP(O10,Articles!$A$4:$G$253,5,0),""))=0,"",IF(O10="","",IFERROR(VLOOKUP(O10,Articles!$A$4:$G$253,5,0),"")))</f>
        <v>X</v>
      </c>
      <c r="J10" s="15" t="str">
        <f>IF(IF(O10="","",IFERROR(VLOOKUP(O10,Articles!$A$4:$G$253,6,0),""))=0,"",IF(O10="","",IFERROR(VLOOKUP(O10,Articles!$A$4:$G$253,6,0),"")))</f>
        <v/>
      </c>
      <c r="K10" s="16">
        <f t="shared" si="0"/>
        <v>111</v>
      </c>
      <c r="L10" s="17">
        <f>VLOOKUP(O10,Articles!$A$4:$G$253,7,FALSE)</f>
        <v>0</v>
      </c>
      <c r="M10" s="17">
        <f>IF(C10,C10*K10,"")</f>
        <v>111</v>
      </c>
      <c r="N10" s="61">
        <f t="shared" si="2"/>
        <v>111</v>
      </c>
      <c r="O10" s="14">
        <v>1111117</v>
      </c>
      <c r="P10" s="36">
        <v>111</v>
      </c>
      <c r="R10"/>
    </row>
    <row r="11" spans="2:18" ht="23.1" customHeight="1" x14ac:dyDescent="0.2">
      <c r="B11" s="37"/>
      <c r="C11" s="33">
        <v>1</v>
      </c>
      <c r="D11" s="123" t="str">
        <f>IF(O11="","",IF(ISNA(VLOOKUP(O11,Articles!$A$4:$F$253,2,0)),"Réf. Inconnue",VLOOKUP(O11,Articles!$A$4:$F$253,2,0)))</f>
        <v>CBG 62 X</v>
      </c>
      <c r="E11" s="124"/>
      <c r="F11" s="125"/>
      <c r="G11" s="19" t="str">
        <f>IF(IF(O11="","",IFERROR(VLOOKUP(O11,Articles!$A$4:$G$253,3,0),""))=0,"",IF(O11="","",IFERROR(VLOOKUP(O11,Articles!$A$4:$G$253,3,0),"")))</f>
        <v/>
      </c>
      <c r="H11" s="19" t="str">
        <f>IF(IF(O11="","",IFERROR(VLOOKUP(O11,Articles!$A$4:$G$253,4,0),""))=0,"",IF(O11="","",IFERROR(VLOOKUP(O11,Articles!$A$4:$G$253,4,0),"")))</f>
        <v/>
      </c>
      <c r="I11" s="19" t="str">
        <f>IF(IF(O11="","",IFERROR(VLOOKUP(O11,Articles!$A$4:$G$253,5,0),""))=0,"",IF(O11="","",IFERROR(VLOOKUP(O11,Articles!$A$4:$G$253,5,0),"")))</f>
        <v/>
      </c>
      <c r="J11" s="19" t="str">
        <f>IF(IF(O11="","",IFERROR(VLOOKUP(O11,Articles!$A$4:$G$253,6,0),""))=0,"",IF(O11="","",IFERROR(VLOOKUP(O11,Articles!$A$4:$G$253,6,0),"")))</f>
        <v>X</v>
      </c>
      <c r="K11" s="20">
        <f t="shared" si="0"/>
        <v>222</v>
      </c>
      <c r="L11" s="20">
        <f>VLOOKUP(O11,Articles!$A$4:$G$253,7,FALSE)</f>
        <v>0</v>
      </c>
      <c r="M11" s="20">
        <f t="shared" ref="M11:M15" si="3">IF(C11,C11*K11,"")</f>
        <v>222</v>
      </c>
      <c r="N11" s="20">
        <f t="shared" si="2"/>
        <v>222</v>
      </c>
      <c r="O11" s="18">
        <v>1111118</v>
      </c>
      <c r="P11" s="38">
        <v>222</v>
      </c>
      <c r="R11"/>
    </row>
    <row r="12" spans="2:18" ht="23.1" customHeight="1" x14ac:dyDescent="0.2">
      <c r="B12" s="37" t="s">
        <v>6</v>
      </c>
      <c r="C12" s="33">
        <v>1</v>
      </c>
      <c r="D12" s="123" t="str">
        <f>IF(O12="","",IF(ISNA(VLOOKUP(O12,Articles!$A$4:$F$253,2,0)),"Réf. Inconnue",VLOOKUP(O12,Articles!$A$4:$F$253,2,0)))</f>
        <v>CBO 150/2 AG</v>
      </c>
      <c r="E12" s="124"/>
      <c r="F12" s="125"/>
      <c r="G12" s="19" t="str">
        <f>IF(IF(O12="","",IFERROR(VLOOKUP(O12,Articles!$A$4:$G$253,3,0),""))=0,"",IF(O12="","",IFERROR(VLOOKUP(O12,Articles!$A$4:$G$253,3,0),"")))</f>
        <v>X</v>
      </c>
      <c r="H12" s="19" t="str">
        <f>IF(IF(O12="","",IFERROR(VLOOKUP(O12,Articles!$A$4:$G$253,4,0),""))=0,"",IF(O12="","",IFERROR(VLOOKUP(O12,Articles!$A$4:$G$253,4,0),"")))</f>
        <v/>
      </c>
      <c r="I12" s="19" t="str">
        <f>IF(IF(O12="","",IFERROR(VLOOKUP(O12,Articles!$A$4:$G$253,5,0),""))=0,"",IF(O12="","",IFERROR(VLOOKUP(O12,Articles!$A$4:$G$253,5,0),"")))</f>
        <v/>
      </c>
      <c r="J12" s="19" t="str">
        <f>IF(IF(O12="","",IFERROR(VLOOKUP(O12,Articles!$A$4:$G$253,6,0),""))=0,"",IF(O12="","",IFERROR(VLOOKUP(O12,Articles!$A$4:$G$253,6,0),"")))</f>
        <v/>
      </c>
      <c r="K12" s="20">
        <f t="shared" si="0"/>
        <v>333</v>
      </c>
      <c r="L12" s="20">
        <f>VLOOKUP(O12,Articles!$A$4:$G$253,7,FALSE)</f>
        <v>0</v>
      </c>
      <c r="M12" s="20">
        <f t="shared" si="3"/>
        <v>333</v>
      </c>
      <c r="N12" s="20">
        <f t="shared" si="2"/>
        <v>333</v>
      </c>
      <c r="O12" s="21">
        <v>1111119</v>
      </c>
      <c r="P12" s="38">
        <v>333</v>
      </c>
      <c r="R12"/>
    </row>
    <row r="13" spans="2:18" ht="23.1" customHeight="1" x14ac:dyDescent="0.2">
      <c r="B13" s="37"/>
      <c r="C13" s="33">
        <v>1</v>
      </c>
      <c r="D13" s="123" t="str">
        <f>IF(O13="","",IF(ISNA(VLOOKUP(O13,Articles!$A$4:$F$253,2,0)),"Réf. Inconnue",VLOOKUP(O13,Articles!$A$4:$F$253,2,0)))</f>
        <v>CBT 66 X</v>
      </c>
      <c r="E13" s="124"/>
      <c r="F13" s="125"/>
      <c r="G13" s="19" t="str">
        <f>IF(IF(O13="","",IFERROR(VLOOKUP(O13,Articles!$A$4:$G$253,3,0),""))=0,"",IF(O13="","",IFERROR(VLOOKUP(O13,Articles!$A$4:$G$253,3,0),"")))</f>
        <v/>
      </c>
      <c r="H13" s="19" t="str">
        <f>IF(IF(O13="","",IFERROR(VLOOKUP(O13,Articles!$A$4:$G$253,4,0),""))=0,"",IF(O13="","",IFERROR(VLOOKUP(O13,Articles!$A$4:$G$253,4,0),"")))</f>
        <v>X</v>
      </c>
      <c r="I13" s="19" t="str">
        <f>IF(IF(O13="","",IFERROR(VLOOKUP(O13,Articles!$A$4:$G$253,5,0),""))=0,"",IF(O13="","",IFERROR(VLOOKUP(O13,Articles!$A$4:$G$253,5,0),"")))</f>
        <v/>
      </c>
      <c r="J13" s="19" t="str">
        <f>IF(IF(O13="","",IFERROR(VLOOKUP(O13,Articles!$A$4:$G$253,6,0),""))=0,"",IF(O13="","",IFERROR(VLOOKUP(O13,Articles!$A$4:$G$253,6,0),"")))</f>
        <v/>
      </c>
      <c r="K13" s="20">
        <f t="shared" si="0"/>
        <v>444</v>
      </c>
      <c r="L13" s="20">
        <f>VLOOKUP(O13,Articles!$A$4:$G$253,7,FALSE)</f>
        <v>0</v>
      </c>
      <c r="M13" s="20">
        <f t="shared" si="3"/>
        <v>444</v>
      </c>
      <c r="N13" s="20">
        <f t="shared" si="2"/>
        <v>444</v>
      </c>
      <c r="O13" s="18">
        <v>1111120</v>
      </c>
      <c r="P13" s="38">
        <v>444</v>
      </c>
      <c r="R13"/>
    </row>
    <row r="14" spans="2:18" ht="23.1" customHeight="1" x14ac:dyDescent="0.2">
      <c r="B14" s="37"/>
      <c r="C14" s="18">
        <v>1</v>
      </c>
      <c r="D14" s="123" t="str">
        <f>IF(O14="","",IF(ISNA(VLOOKUP(O14,Articles!$A$4:$F$253,2,0)),"Réf. Inconnue",VLOOKUP(O14,Articles!$A$4:$F$253,2,0)))</f>
        <v>CBT 96 X</v>
      </c>
      <c r="E14" s="124"/>
      <c r="F14" s="125"/>
      <c r="G14" s="19" t="str">
        <f>IF(IF(O14="","",IFERROR(VLOOKUP(O14,Articles!$A$4:$G$253,3,0),""))=0,"",IF(O14="","",IFERROR(VLOOKUP(O14,Articles!$A$4:$G$253,3,0),"")))</f>
        <v/>
      </c>
      <c r="H14" s="19" t="str">
        <f>IF(IF(O14="","",IFERROR(VLOOKUP(O14,Articles!$A$4:$G$253,4,0),""))=0,"",IF(O14="","",IFERROR(VLOOKUP(O14,Articles!$A$4:$G$253,4,0),"")))</f>
        <v/>
      </c>
      <c r="I14" s="19" t="str">
        <f>IF(IF(O14="","",IFERROR(VLOOKUP(O14,Articles!$A$4:$G$253,5,0),""))=0,"",IF(O14="","",IFERROR(VLOOKUP(O14,Articles!$A$4:$G$253,5,0),"")))</f>
        <v>X</v>
      </c>
      <c r="J14" s="19" t="str">
        <f>IF(IF(O14="","",IFERROR(VLOOKUP(O14,Articles!$A$4:$G$253,6,0),""))=0,"",IF(O14="","",IFERROR(VLOOKUP(O14,Articles!$A$4:$G$253,6,0),"")))</f>
        <v/>
      </c>
      <c r="K14" s="20">
        <f t="shared" si="0"/>
        <v>555</v>
      </c>
      <c r="L14" s="20">
        <f>VLOOKUP(O14,Articles!$A$4:$G$253,7,FALSE)</f>
        <v>0</v>
      </c>
      <c r="M14" s="20">
        <f t="shared" si="3"/>
        <v>555</v>
      </c>
      <c r="N14" s="20">
        <f t="shared" si="2"/>
        <v>555</v>
      </c>
      <c r="O14" s="18">
        <v>1111121</v>
      </c>
      <c r="P14" s="38">
        <v>555</v>
      </c>
      <c r="R14"/>
    </row>
    <row r="15" spans="2:18" ht="23.1" customHeight="1" thickBot="1" x14ac:dyDescent="0.25">
      <c r="B15" s="39"/>
      <c r="C15" s="22">
        <v>1</v>
      </c>
      <c r="D15" s="126" t="str">
        <f>IF(O15="","",IF(ISNA(VLOOKUP(O15,Articles!$A$4:$F$253,2,0)),"Réf. Inconnue",VLOOKUP(O15,Articles!$A$4:$F$253,2,0)))</f>
        <v>CCE 16 X</v>
      </c>
      <c r="E15" s="127"/>
      <c r="F15" s="128"/>
      <c r="G15" s="23" t="str">
        <f>IF(IF(O15="","",IFERROR(VLOOKUP(O15,Articles!$A$4:$G$253,3,0),""))=0,"",IF(O15="","",IFERROR(VLOOKUP(O15,Articles!$A$4:$G$253,3,0),"")))</f>
        <v/>
      </c>
      <c r="H15" s="23" t="str">
        <f>IF(IF(O15="","",IFERROR(VLOOKUP(O15,Articles!$A$4:$G$253,4,0),""))=0,"",IF(O15="","",IFERROR(VLOOKUP(O15,Articles!$A$4:$G$253,4,0),"")))</f>
        <v/>
      </c>
      <c r="I15" s="23" t="str">
        <f>IF(IF(O15="","",IFERROR(VLOOKUP(O15,Articles!$A$4:$G$253,5,0),""))=0,"",IF(O15="","",IFERROR(VLOOKUP(O15,Articles!$A$4:$G$253,5,0),"")))</f>
        <v/>
      </c>
      <c r="J15" s="23" t="str">
        <f>IF(IF(O15="","",IFERROR(VLOOKUP(O15,Articles!$A$4:$G$253,6,0),""))=0,"",IF(O15="","",IFERROR(VLOOKUP(O15,Articles!$A$4:$G$253,6,0),"")))</f>
        <v>X</v>
      </c>
      <c r="K15" s="24">
        <f t="shared" si="0"/>
        <v>666</v>
      </c>
      <c r="L15" s="25">
        <f>VLOOKUP(O15,Articles!$A$4:$G$253,7,FALSE)</f>
        <v>0</v>
      </c>
      <c r="M15" s="25">
        <f t="shared" si="3"/>
        <v>666</v>
      </c>
      <c r="N15" s="63">
        <f t="shared" si="2"/>
        <v>666</v>
      </c>
      <c r="O15" s="22">
        <v>1111122</v>
      </c>
      <c r="P15" s="40">
        <v>666</v>
      </c>
      <c r="R15"/>
    </row>
    <row r="16" spans="2:18" ht="23.1" customHeight="1" x14ac:dyDescent="0.2">
      <c r="B16" s="35"/>
      <c r="C16" s="14"/>
      <c r="D16" s="129" t="str">
        <f>IF(O16="","",IF(ISNA(VLOOKUP(O16,Articles!$A$4:$F$253,2,0)),"Réf. Inconnue",VLOOKUP(O16,Articles!$A$4:$F$253,2,0)))</f>
        <v/>
      </c>
      <c r="E16" s="130"/>
      <c r="F16" s="131"/>
      <c r="G16" s="15" t="str">
        <f>IF(IF(O16="","",IFERROR(VLOOKUP(O16,Articles!$A$4:$G$253,3,0),""))=0,"",IF(O16="","",IFERROR(VLOOKUP(O16,Articles!$A$4:$G$253,3,0),"")))</f>
        <v/>
      </c>
      <c r="H16" s="15" t="str">
        <f>IF(IF(O16="","",IFERROR(VLOOKUP(O16,Articles!$A$4:$G$253,4,0),""))=0,"",IF(O16="","",IFERROR(VLOOKUP(O16,Articles!$A$4:$G$253,4,0),"")))</f>
        <v/>
      </c>
      <c r="I16" s="15" t="str">
        <f>IF(IF(O16="","",IFERROR(VLOOKUP(O16,Articles!$A$4:$G$253,5,0),""))=0,"",IF(O16="","",IFERROR(VLOOKUP(O16,Articles!$A$4:$G$253,5,0),"")))</f>
        <v/>
      </c>
      <c r="J16" s="15" t="str">
        <f>IF(IF(O16="","",IFERROR(VLOOKUP(O16,Articles!$A$4:$G$253,6,0),""))=0,"",IF(O16="","",IFERROR(VLOOKUP(O16,Articles!$A$4:$G$253,6,0),"")))</f>
        <v/>
      </c>
      <c r="K16" s="16" t="str">
        <f t="shared" si="0"/>
        <v/>
      </c>
      <c r="L16" s="17" t="e">
        <f>VLOOKUP(O16,Articles!$A$4:$G$253,7,FALSE)</f>
        <v>#N/A</v>
      </c>
      <c r="M16" s="17" t="str">
        <f>IF(C16,C16*K16,"")</f>
        <v/>
      </c>
      <c r="N16" s="61" t="str">
        <f t="shared" si="2"/>
        <v/>
      </c>
      <c r="O16" s="14"/>
      <c r="P16" s="36"/>
    </row>
    <row r="17" spans="2:16" ht="23.1" customHeight="1" x14ac:dyDescent="0.2">
      <c r="B17" s="37"/>
      <c r="C17" s="18"/>
      <c r="D17" s="123" t="str">
        <f>IF(O17="","",IF(ISNA(VLOOKUP(O17,Articles!$A$4:$F$253,2,0)),"Réf. Inconnue",VLOOKUP(O17,Articles!$A$4:$F$253,2,0)))</f>
        <v/>
      </c>
      <c r="E17" s="124"/>
      <c r="F17" s="125"/>
      <c r="G17" s="19" t="str">
        <f>IF(IF(O17="","",IFERROR(VLOOKUP(O17,Articles!$A$4:$G$253,3,0),""))=0,"",IF(O17="","",IFERROR(VLOOKUP(O17,Articles!$A$4:$G$253,3,0),"")))</f>
        <v/>
      </c>
      <c r="H17" s="19" t="str">
        <f>IF(IF(O17="","",IFERROR(VLOOKUP(O17,Articles!$A$4:$G$253,4,0),""))=0,"",IF(O17="","",IFERROR(VLOOKUP(O17,Articles!$A$4:$G$253,4,0),"")))</f>
        <v/>
      </c>
      <c r="I17" s="19" t="str">
        <f>IF(IF(O17="","",IFERROR(VLOOKUP(O17,Articles!$A$4:$G$253,5,0),""))=0,"",IF(O17="","",IFERROR(VLOOKUP(O17,Articles!$A$4:$G$253,5,0),"")))</f>
        <v/>
      </c>
      <c r="J17" s="19" t="str">
        <f>IF(IF(O17="","",IFERROR(VLOOKUP(O17,Articles!$A$4:$G$253,6,0),""))=0,"",IF(O17="","",IFERROR(VLOOKUP(O17,Articles!$A$4:$G$253,6,0),"")))</f>
        <v/>
      </c>
      <c r="K17" s="20" t="str">
        <f t="shared" si="0"/>
        <v/>
      </c>
      <c r="L17" s="20" t="e">
        <f>VLOOKUP(O17,Articles!$A$4:$G$253,7,FALSE)</f>
        <v>#N/A</v>
      </c>
      <c r="M17" s="20" t="str">
        <f t="shared" ref="M17:M21" si="4">IF(C17,C17*K17,"")</f>
        <v/>
      </c>
      <c r="N17" s="20" t="str">
        <f t="shared" si="2"/>
        <v/>
      </c>
      <c r="O17" s="18"/>
      <c r="P17" s="38"/>
    </row>
    <row r="18" spans="2:16" ht="23.1" customHeight="1" x14ac:dyDescent="0.2">
      <c r="B18" s="37" t="s">
        <v>5</v>
      </c>
      <c r="C18" s="18"/>
      <c r="D18" s="123" t="str">
        <f>IF(O18="","",IF(ISNA(VLOOKUP(O18,Articles!$A$4:$F$253,2,0)),"Réf. Inconnue",VLOOKUP(O18,Articles!$A$4:$F$253,2,0)))</f>
        <v/>
      </c>
      <c r="E18" s="124"/>
      <c r="F18" s="125"/>
      <c r="G18" s="19" t="str">
        <f>IF(IF(O18="","",IFERROR(VLOOKUP(O18,Articles!$A$4:$G$253,3,0),""))=0,"",IF(O18="","",IFERROR(VLOOKUP(O18,Articles!$A$4:$G$253,3,0),"")))</f>
        <v/>
      </c>
      <c r="H18" s="19" t="str">
        <f>IF(IF(O18="","",IFERROR(VLOOKUP(O18,Articles!$A$4:$G$253,4,0),""))=0,"",IF(O18="","",IFERROR(VLOOKUP(O18,Articles!$A$4:$G$253,4,0),"")))</f>
        <v/>
      </c>
      <c r="I18" s="19" t="str">
        <f>IF(IF(O18="","",IFERROR(VLOOKUP(O18,Articles!$A$4:$G$253,5,0),""))=0,"",IF(O18="","",IFERROR(VLOOKUP(O18,Articles!$A$4:$G$253,5,0),"")))</f>
        <v/>
      </c>
      <c r="J18" s="19" t="str">
        <f>IF(IF(O18="","",IFERROR(VLOOKUP(O18,Articles!$A$4:$G$253,6,0),""))=0,"",IF(O18="","",IFERROR(VLOOKUP(O18,Articles!$A$4:$G$253,6,0),"")))</f>
        <v/>
      </c>
      <c r="K18" s="20" t="str">
        <f t="shared" si="0"/>
        <v/>
      </c>
      <c r="L18" s="20" t="e">
        <f>VLOOKUP(O18,Articles!$A$4:$G$253,7,FALSE)</f>
        <v>#N/A</v>
      </c>
      <c r="M18" s="20" t="str">
        <f t="shared" si="4"/>
        <v/>
      </c>
      <c r="N18" s="20" t="str">
        <f t="shared" si="2"/>
        <v/>
      </c>
      <c r="O18" s="21"/>
      <c r="P18" s="38"/>
    </row>
    <row r="19" spans="2:16" ht="23.1" customHeight="1" x14ac:dyDescent="0.2">
      <c r="B19" s="37"/>
      <c r="C19" s="18"/>
      <c r="D19" s="123" t="str">
        <f>IF(O19="","",IF(ISNA(VLOOKUP(O19,Articles!$A$4:$F$253,2,0)),"Réf. Inconnue",VLOOKUP(O19,Articles!$A$4:$F$253,2,0)))</f>
        <v/>
      </c>
      <c r="E19" s="124"/>
      <c r="F19" s="125"/>
      <c r="G19" s="19" t="str">
        <f>IF(IF(O19="","",IFERROR(VLOOKUP(O19,Articles!$A$4:$G$253,3,0),""))=0,"",IF(O19="","",IFERROR(VLOOKUP(O19,Articles!$A$4:$G$253,3,0),"")))</f>
        <v/>
      </c>
      <c r="H19" s="19" t="str">
        <f>IF(IF(O19="","",IFERROR(VLOOKUP(O19,Articles!$A$4:$G$253,4,0),""))=0,"",IF(O19="","",IFERROR(VLOOKUP(O19,Articles!$A$4:$G$253,4,0),"")))</f>
        <v/>
      </c>
      <c r="I19" s="19" t="str">
        <f>IF(IF(O19="","",IFERROR(VLOOKUP(O19,Articles!$A$4:$G$253,5,0),""))=0,"",IF(O19="","",IFERROR(VLOOKUP(O19,Articles!$A$4:$G$253,5,0),"")))</f>
        <v/>
      </c>
      <c r="J19" s="19" t="str">
        <f>IF(IF(O19="","",IFERROR(VLOOKUP(O19,Articles!$A$4:$G$253,6,0),""))=0,"",IF(O19="","",IFERROR(VLOOKUP(O19,Articles!$A$4:$G$253,6,0),"")))</f>
        <v/>
      </c>
      <c r="K19" s="20" t="str">
        <f t="shared" si="0"/>
        <v/>
      </c>
      <c r="L19" s="20" t="e">
        <f>VLOOKUP(O19,Articles!$A$4:$G$253,7,FALSE)</f>
        <v>#N/A</v>
      </c>
      <c r="M19" s="20" t="str">
        <f>IF(C19,C19*K19,"")</f>
        <v/>
      </c>
      <c r="N19" s="20" t="str">
        <f t="shared" si="2"/>
        <v/>
      </c>
      <c r="O19" s="18"/>
      <c r="P19" s="38"/>
    </row>
    <row r="20" spans="2:16" ht="23.1" customHeight="1" x14ac:dyDescent="0.2">
      <c r="B20" s="37"/>
      <c r="C20" s="18"/>
      <c r="D20" s="123" t="str">
        <f>IF(O20="","",IF(ISNA(VLOOKUP(O20,Articles!$A$4:$F$253,2,0)),"Réf. Inconnue",VLOOKUP(O20,Articles!$A$4:$F$253,2,0)))</f>
        <v/>
      </c>
      <c r="E20" s="124"/>
      <c r="F20" s="125"/>
      <c r="G20" s="19" t="str">
        <f>IF(IF(O20="","",IFERROR(VLOOKUP(O20,Articles!$A$4:$G$253,3,0),""))=0,"",IF(O20="","",IFERROR(VLOOKUP(O20,Articles!$A$4:$G$253,3,0),"")))</f>
        <v/>
      </c>
      <c r="H20" s="19" t="str">
        <f>IF(IF(O20="","",IFERROR(VLOOKUP(O20,Articles!$A$4:$G$253,4,0),""))=0,"",IF(O20="","",IFERROR(VLOOKUP(O20,Articles!$A$4:$G$253,4,0),"")))</f>
        <v/>
      </c>
      <c r="I20" s="19" t="str">
        <f>IF(IF(O20="","",IFERROR(VLOOKUP(O20,Articles!$A$4:$G$253,5,0),""))=0,"",IF(O20="","",IFERROR(VLOOKUP(O20,Articles!$A$4:$G$253,5,0),"")))</f>
        <v/>
      </c>
      <c r="J20" s="19" t="str">
        <f>IF(IF(O20="","",IFERROR(VLOOKUP(O20,Articles!$A$4:$G$253,6,0),""))=0,"",IF(O20="","",IFERROR(VLOOKUP(O20,Articles!$A$4:$G$253,6,0),"")))</f>
        <v/>
      </c>
      <c r="K20" s="20" t="str">
        <f t="shared" si="0"/>
        <v/>
      </c>
      <c r="L20" s="20" t="e">
        <f>VLOOKUP(O20,Articles!$A$4:$G$253,7,FALSE)</f>
        <v>#N/A</v>
      </c>
      <c r="M20" s="20" t="str">
        <f t="shared" si="4"/>
        <v/>
      </c>
      <c r="N20" s="20" t="str">
        <f t="shared" si="2"/>
        <v/>
      </c>
      <c r="O20" s="18"/>
      <c r="P20" s="38"/>
    </row>
    <row r="21" spans="2:16" ht="23.1" customHeight="1" thickBot="1" x14ac:dyDescent="0.25">
      <c r="B21" s="39"/>
      <c r="C21" s="22"/>
      <c r="D21" s="126" t="str">
        <f>IF(O21="","",IF(ISNA(VLOOKUP(O21,Articles!$A$4:$F$253,2,0)),"Réf. Inconnue",VLOOKUP(O21,Articles!$A$4:$F$253,2,0)))</f>
        <v/>
      </c>
      <c r="E21" s="127"/>
      <c r="F21" s="128"/>
      <c r="G21" s="23" t="str">
        <f>IF(IF(O21="","",IFERROR(VLOOKUP(O21,Articles!$A$4:$G$253,3,0),""))=0,"",IF(O21="","",IFERROR(VLOOKUP(O21,Articles!$A$4:$G$253,3,0),"")))</f>
        <v/>
      </c>
      <c r="H21" s="23" t="str">
        <f>IF(IF(O21="","",IFERROR(VLOOKUP(O21,Articles!$A$4:$G$253,4,0),""))=0,"",IF(O21="","",IFERROR(VLOOKUP(O21,Articles!$A$4:$G$253,4,0),"")))</f>
        <v/>
      </c>
      <c r="I21" s="23" t="str">
        <f>IF(IF(O21="","",IFERROR(VLOOKUP(O21,Articles!$A$4:$G$253,5,0),""))=0,"",IF(O21="","",IFERROR(VLOOKUP(O21,Articles!$A$4:$G$253,5,0),"")))</f>
        <v/>
      </c>
      <c r="J21" s="23" t="str">
        <f>IF(IF(O21="","",IFERROR(VLOOKUP(O21,Articles!$A$4:$G$253,6,0),""))=0,"",IF(O21="","",IFERROR(VLOOKUP(O21,Articles!$A$4:$G$253,6,0),"")))</f>
        <v/>
      </c>
      <c r="K21" s="24" t="str">
        <f t="shared" si="0"/>
        <v/>
      </c>
      <c r="L21" s="25" t="e">
        <f>VLOOKUP(O21,Articles!$A$4:$G$253,7,FALSE)</f>
        <v>#N/A</v>
      </c>
      <c r="M21" s="25" t="str">
        <f t="shared" si="4"/>
        <v/>
      </c>
      <c r="N21" s="63" t="str">
        <f t="shared" si="2"/>
        <v/>
      </c>
      <c r="O21" s="22"/>
      <c r="P21" s="40"/>
    </row>
    <row r="22" spans="2:16" ht="23.1" customHeight="1" x14ac:dyDescent="0.2">
      <c r="B22" s="35"/>
      <c r="C22" s="14"/>
      <c r="D22" s="129" t="str">
        <f>IF(O22="","",IF(ISNA(VLOOKUP(O22,Articles!$A$4:$F$253,2,0)),"Réf. Inconnue",VLOOKUP(O22,Articles!$A$4:$F$253,2,0)))</f>
        <v/>
      </c>
      <c r="E22" s="130"/>
      <c r="F22" s="131"/>
      <c r="G22" s="15" t="str">
        <f>IF(IF(O22="","",IFERROR(VLOOKUP(O22,Articles!$A$4:$G$253,3,0),""))=0,"",IF(O22="","",IFERROR(VLOOKUP(O22,Articles!$A$4:$G$253,3,0),"")))</f>
        <v/>
      </c>
      <c r="H22" s="15" t="str">
        <f>IF(IF(O22="","",IFERROR(VLOOKUP(O22,Articles!$A$4:$G$253,4,0),""))=0,"",IF(O22="","",IFERROR(VLOOKUP(O22,Articles!$A$4:$G$253,4,0),"")))</f>
        <v/>
      </c>
      <c r="I22" s="15" t="str">
        <f>IF(IF(O22="","",IFERROR(VLOOKUP(O22,Articles!$A$4:$G$253,5,0),""))=0,"",IF(O22="","",IFERROR(VLOOKUP(O22,Articles!$A$4:$G$253,5,0),"")))</f>
        <v/>
      </c>
      <c r="J22" s="15" t="str">
        <f>IF(IF(O22="","",IFERROR(VLOOKUP(O22,Articles!$A$4:$G$253,6,0),""))=0,"",IF(O22="","",IFERROR(VLOOKUP(O22,Articles!$A$4:$G$253,6,0),"")))</f>
        <v/>
      </c>
      <c r="K22" s="16" t="str">
        <f t="shared" si="0"/>
        <v/>
      </c>
      <c r="L22" s="17" t="e">
        <f>VLOOKUP(O22,Articles!$A$4:$G$253,7,FALSE)</f>
        <v>#N/A</v>
      </c>
      <c r="M22" s="17" t="str">
        <f>IF(C22,C22*K22,"")</f>
        <v/>
      </c>
      <c r="N22" s="61" t="str">
        <f t="shared" si="2"/>
        <v/>
      </c>
      <c r="O22" s="14"/>
      <c r="P22" s="36"/>
    </row>
    <row r="23" spans="2:16" ht="23.1" customHeight="1" x14ac:dyDescent="0.2">
      <c r="B23" s="37"/>
      <c r="C23" s="18"/>
      <c r="D23" s="123" t="str">
        <f>IF(O23="","",IF(ISNA(VLOOKUP(O23,Articles!$A$4:$F$253,2,0)),"Réf. Inconnue",VLOOKUP(O23,Articles!$A$4:$F$253,2,0)))</f>
        <v/>
      </c>
      <c r="E23" s="124"/>
      <c r="F23" s="125"/>
      <c r="G23" s="19" t="str">
        <f>IF(IF(O23="","",IFERROR(VLOOKUP(O23,Articles!$A$4:$G$253,3,0),""))=0,"",IF(O23="","",IFERROR(VLOOKUP(O23,Articles!$A$4:$G$253,3,0),"")))</f>
        <v/>
      </c>
      <c r="H23" s="19" t="str">
        <f>IF(IF(O23="","",IFERROR(VLOOKUP(O23,Articles!$A$4:$G$253,4,0),""))=0,"",IF(O23="","",IFERROR(VLOOKUP(O23,Articles!$A$4:$G$253,4,0),"")))</f>
        <v/>
      </c>
      <c r="I23" s="19" t="str">
        <f>IF(IF(O23="","",IFERROR(VLOOKUP(O23,Articles!$A$4:$G$253,5,0),""))=0,"",IF(O23="","",IFERROR(VLOOKUP(O23,Articles!$A$4:$G$253,5,0),"")))</f>
        <v/>
      </c>
      <c r="J23" s="19" t="str">
        <f>IF(IF(O23="","",IFERROR(VLOOKUP(O23,Articles!$A$4:$G$253,6,0),""))=0,"",IF(O23="","",IFERROR(VLOOKUP(O23,Articles!$A$4:$G$253,6,0),"")))</f>
        <v/>
      </c>
      <c r="K23" s="20" t="str">
        <f t="shared" si="0"/>
        <v/>
      </c>
      <c r="L23" s="20" t="e">
        <f>VLOOKUP(O23,Articles!$A$4:$G$253,7,FALSE)</f>
        <v>#N/A</v>
      </c>
      <c r="M23" s="20" t="str">
        <f t="shared" ref="M23:M27" si="5">IF(C23,C23*K23,"")</f>
        <v/>
      </c>
      <c r="N23" s="20" t="str">
        <f t="shared" si="2"/>
        <v/>
      </c>
      <c r="O23" s="18"/>
      <c r="P23" s="38"/>
    </row>
    <row r="24" spans="2:16" ht="23.1" customHeight="1" x14ac:dyDescent="0.2">
      <c r="B24" s="37" t="s">
        <v>4</v>
      </c>
      <c r="C24" s="18"/>
      <c r="D24" s="123" t="str">
        <f>IF(O24="","",IF(ISNA(VLOOKUP(O24,Articles!$A$4:$F$253,2,0)),"Réf. Inconnue",VLOOKUP(O24,Articles!$A$4:$F$253,2,0)))</f>
        <v/>
      </c>
      <c r="E24" s="124"/>
      <c r="F24" s="125"/>
      <c r="G24" s="19" t="str">
        <f>IF(IF(O24="","",IFERROR(VLOOKUP(O24,Articles!$A$4:$G$253,3,0),""))=0,"",IF(O24="","",IFERROR(VLOOKUP(O24,Articles!$A$4:$G$253,3,0),"")))</f>
        <v/>
      </c>
      <c r="H24" s="19" t="str">
        <f>IF(IF(O24="","",IFERROR(VLOOKUP(O24,Articles!$A$4:$G$253,4,0),""))=0,"",IF(O24="","",IFERROR(VLOOKUP(O24,Articles!$A$4:$G$253,4,0),"")))</f>
        <v/>
      </c>
      <c r="I24" s="19" t="str">
        <f>IF(IF(O24="","",IFERROR(VLOOKUP(O24,Articles!$A$4:$G$253,5,0),""))=0,"",IF(O24="","",IFERROR(VLOOKUP(O24,Articles!$A$4:$G$253,5,0),"")))</f>
        <v/>
      </c>
      <c r="J24" s="19" t="str">
        <f>IF(IF(O24="","",IFERROR(VLOOKUP(O24,Articles!$A$4:$G$253,6,0),""))=0,"",IF(O24="","",IFERROR(VLOOKUP(O24,Articles!$A$4:$G$253,6,0),"")))</f>
        <v/>
      </c>
      <c r="K24" s="20" t="str">
        <f t="shared" si="0"/>
        <v/>
      </c>
      <c r="L24" s="20" t="e">
        <f>VLOOKUP(O24,Articles!$A$4:$G$253,7,FALSE)</f>
        <v>#N/A</v>
      </c>
      <c r="M24" s="20" t="str">
        <f t="shared" si="5"/>
        <v/>
      </c>
      <c r="N24" s="20" t="str">
        <f t="shared" si="2"/>
        <v/>
      </c>
      <c r="O24" s="21"/>
      <c r="P24" s="38"/>
    </row>
    <row r="25" spans="2:16" ht="23.1" customHeight="1" x14ac:dyDescent="0.2">
      <c r="B25" s="37"/>
      <c r="C25" s="18"/>
      <c r="D25" s="123" t="str">
        <f>IF(O25="","",IF(ISNA(VLOOKUP(O25,Articles!$A$4:$F$253,2,0)),"Réf. Inconnue",VLOOKUP(O25,Articles!$A$4:$F$253,2,0)))</f>
        <v/>
      </c>
      <c r="E25" s="124"/>
      <c r="F25" s="125"/>
      <c r="G25" s="19" t="str">
        <f>IF(IF(O25="","",IFERROR(VLOOKUP(O25,Articles!$A$4:$G$253,3,0),""))=0,"",IF(O25="","",IFERROR(VLOOKUP(O25,Articles!$A$4:$G$253,3,0),"")))</f>
        <v/>
      </c>
      <c r="H25" s="19" t="str">
        <f>IF(IF(O25="","",IFERROR(VLOOKUP(O25,Articles!$A$4:$G$253,4,0),""))=0,"",IF(O25="","",IFERROR(VLOOKUP(O25,Articles!$A$4:$G$253,4,0),"")))</f>
        <v/>
      </c>
      <c r="I25" s="19" t="str">
        <f>IF(IF(O25="","",IFERROR(VLOOKUP(O25,Articles!$A$4:$G$253,5,0),""))=0,"",IF(O25="","",IFERROR(VLOOKUP(O25,Articles!$A$4:$G$253,5,0),"")))</f>
        <v/>
      </c>
      <c r="J25" s="19" t="str">
        <f>IF(IF(O25="","",IFERROR(VLOOKUP(O25,Articles!$A$4:$G$253,6,0),""))=0,"",IF(O25="","",IFERROR(VLOOKUP(O25,Articles!$A$4:$G$253,6,0),"")))</f>
        <v/>
      </c>
      <c r="K25" s="20" t="str">
        <f t="shared" si="0"/>
        <v/>
      </c>
      <c r="L25" s="20" t="e">
        <f>VLOOKUP(O25,Articles!$A$4:$G$253,7,FALSE)</f>
        <v>#N/A</v>
      </c>
      <c r="M25" s="20" t="str">
        <f t="shared" si="5"/>
        <v/>
      </c>
      <c r="N25" s="20" t="str">
        <f t="shared" si="2"/>
        <v/>
      </c>
      <c r="O25" s="18"/>
      <c r="P25" s="38"/>
    </row>
    <row r="26" spans="2:16" ht="23.1" customHeight="1" x14ac:dyDescent="0.2">
      <c r="B26" s="37"/>
      <c r="C26" s="18"/>
      <c r="D26" s="123" t="str">
        <f>IF(O26="","",IF(ISNA(VLOOKUP(O26,Articles!$A$4:$F$253,2,0)),"Réf. Inconnue",VLOOKUP(O26,Articles!$A$4:$F$253,2,0)))</f>
        <v/>
      </c>
      <c r="E26" s="124"/>
      <c r="F26" s="125"/>
      <c r="G26" s="19" t="str">
        <f>IF(IF(O26="","",IFERROR(VLOOKUP(O26,Articles!$A$4:$G$253,3,0),""))=0,"",IF(O26="","",IFERROR(VLOOKUP(O26,Articles!$A$4:$G$253,3,0),"")))</f>
        <v/>
      </c>
      <c r="H26" s="19" t="str">
        <f>IF(IF(O26="","",IFERROR(VLOOKUP(O26,Articles!$A$4:$G$253,4,0),""))=0,"",IF(O26="","",IFERROR(VLOOKUP(O26,Articles!$A$4:$G$253,4,0),"")))</f>
        <v/>
      </c>
      <c r="I26" s="19" t="str">
        <f>IF(IF(O26="","",IFERROR(VLOOKUP(O26,Articles!$A$4:$G$253,5,0),""))=0,"",IF(O26="","",IFERROR(VLOOKUP(O26,Articles!$A$4:$G$253,5,0),"")))</f>
        <v/>
      </c>
      <c r="J26" s="19" t="str">
        <f>IF(IF(O26="","",IFERROR(VLOOKUP(O26,Articles!$A$4:$G$253,6,0),""))=0,"",IF(O26="","",IFERROR(VLOOKUP(O26,Articles!$A$4:$G$253,6,0),"")))</f>
        <v/>
      </c>
      <c r="K26" s="20" t="str">
        <f t="shared" si="0"/>
        <v/>
      </c>
      <c r="L26" s="20" t="e">
        <f>VLOOKUP(O26,Articles!$A$4:$G$253,7,FALSE)</f>
        <v>#N/A</v>
      </c>
      <c r="M26" s="20" t="str">
        <f t="shared" si="5"/>
        <v/>
      </c>
      <c r="N26" s="20" t="str">
        <f t="shared" si="2"/>
        <v/>
      </c>
      <c r="O26" s="18"/>
      <c r="P26" s="38"/>
    </row>
    <row r="27" spans="2:16" ht="23.1" customHeight="1" thickBot="1" x14ac:dyDescent="0.25">
      <c r="B27" s="39"/>
      <c r="C27" s="22"/>
      <c r="D27" s="126" t="str">
        <f>IF(O27="","",IF(ISNA(VLOOKUP(O27,Articles!$A$4:$F$253,2,0)),"Réf. Inconnue",VLOOKUP(O27,Articles!$A$4:$F$253,2,0)))</f>
        <v/>
      </c>
      <c r="E27" s="127"/>
      <c r="F27" s="128"/>
      <c r="G27" s="23" t="str">
        <f>IF(IF(O27="","",IFERROR(VLOOKUP(O27,Articles!$A$4:$G$253,3,0),""))=0,"",IF(O27="","",IFERROR(VLOOKUP(O27,Articles!$A$4:$G$253,3,0),"")))</f>
        <v/>
      </c>
      <c r="H27" s="23" t="str">
        <f>IF(IF(O27="","",IFERROR(VLOOKUP(O27,Articles!$A$4:$G$253,4,0),""))=0,"",IF(O27="","",IFERROR(VLOOKUP(O27,Articles!$A$4:$G$253,4,0),"")))</f>
        <v/>
      </c>
      <c r="I27" s="23" t="str">
        <f>IF(IF(O27="","",IFERROR(VLOOKUP(O27,Articles!$A$4:$G$253,5,0),""))=0,"",IF(O27="","",IFERROR(VLOOKUP(O27,Articles!$A$4:$G$253,5,0),"")))</f>
        <v/>
      </c>
      <c r="J27" s="23" t="str">
        <f>IF(IF(O27="","",IFERROR(VLOOKUP(O27,Articles!$A$4:$G$253,6,0),""))=0,"",IF(O27="","",IFERROR(VLOOKUP(O27,Articles!$A$4:$G$253,6,0),"")))</f>
        <v/>
      </c>
      <c r="K27" s="24" t="str">
        <f t="shared" si="0"/>
        <v/>
      </c>
      <c r="L27" s="25" t="e">
        <f>VLOOKUP(O27,Articles!$A$4:$G$253,7,FALSE)</f>
        <v>#N/A</v>
      </c>
      <c r="M27" s="25" t="str">
        <f t="shared" si="5"/>
        <v/>
      </c>
      <c r="N27" s="63" t="str">
        <f t="shared" si="2"/>
        <v/>
      </c>
      <c r="O27" s="22"/>
      <c r="P27" s="40"/>
    </row>
    <row r="28" spans="2:16" ht="23.1" customHeight="1" x14ac:dyDescent="0.2">
      <c r="B28" s="35"/>
      <c r="C28" s="14"/>
      <c r="D28" s="129" t="str">
        <f>IF(O28="","",IF(ISNA(VLOOKUP(O28,Articles!$A$4:$F$253,2,0)),"Réf. Inconnue",VLOOKUP(O28,Articles!$A$4:$F$253,2,0)))</f>
        <v/>
      </c>
      <c r="E28" s="130"/>
      <c r="F28" s="131"/>
      <c r="G28" s="15" t="str">
        <f>IF(IF(O28="","",IFERROR(VLOOKUP(O28,Articles!$A$4:$G$253,3,0),""))=0,"",IF(O28="","",IFERROR(VLOOKUP(O28,Articles!$A$4:$G$253,3,0),"")))</f>
        <v/>
      </c>
      <c r="H28" s="15" t="str">
        <f>IF(IF(O28="","",IFERROR(VLOOKUP(O28,Articles!$A$4:$G$253,4,0),""))=0,"",IF(O28="","",IFERROR(VLOOKUP(O28,Articles!$A$4:$G$253,4,0),"")))</f>
        <v/>
      </c>
      <c r="I28" s="15" t="str">
        <f>IF(IF(O28="","",IFERROR(VLOOKUP(O28,Articles!$A$4:$G$253,5,0),""))=0,"",IF(O28="","",IFERROR(VLOOKUP(O28,Articles!$A$4:$G$253,5,0),"")))</f>
        <v/>
      </c>
      <c r="J28" s="15" t="str">
        <f>IF(IF(O28="","",IFERROR(VLOOKUP(O28,Articles!$A$4:$G$253,6,0),""))=0,"",IF(O28="","",IFERROR(VLOOKUP(O28,Articles!$A$4:$G$253,6,0),"")))</f>
        <v/>
      </c>
      <c r="K28" s="16" t="str">
        <f t="shared" si="0"/>
        <v/>
      </c>
      <c r="L28" s="17" t="e">
        <f>VLOOKUP(O28,Articles!$A$4:$G$253,7,FALSE)</f>
        <v>#N/A</v>
      </c>
      <c r="M28" s="17" t="str">
        <f>IF(C28,C28*K28,"")</f>
        <v/>
      </c>
      <c r="N28" s="61" t="str">
        <f t="shared" si="2"/>
        <v/>
      </c>
      <c r="O28" s="14"/>
      <c r="P28" s="36"/>
    </row>
    <row r="29" spans="2:16" ht="23.1" customHeight="1" x14ac:dyDescent="0.2">
      <c r="B29" s="37"/>
      <c r="C29" s="18"/>
      <c r="D29" s="123" t="str">
        <f>IF(O29="","",IF(ISNA(VLOOKUP(O29,Articles!$A$4:$F$253,2,0)),"Réf. Inconnue",VLOOKUP(O29,Articles!$A$4:$F$253,2,0)))</f>
        <v/>
      </c>
      <c r="E29" s="124"/>
      <c r="F29" s="125"/>
      <c r="G29" s="19" t="str">
        <f>IF(IF(O29="","",IFERROR(VLOOKUP(O29,Articles!$A$4:$G$253,3,0),""))=0,"",IF(O29="","",IFERROR(VLOOKUP(O29,Articles!$A$4:$G$253,3,0),"")))</f>
        <v/>
      </c>
      <c r="H29" s="19" t="str">
        <f>IF(IF(O29="","",IFERROR(VLOOKUP(O29,Articles!$A$4:$G$253,4,0),""))=0,"",IF(O29="","",IFERROR(VLOOKUP(O29,Articles!$A$4:$G$253,4,0),"")))</f>
        <v/>
      </c>
      <c r="I29" s="19" t="str">
        <f>IF(IF(O29="","",IFERROR(VLOOKUP(O29,Articles!$A$4:$G$253,5,0),""))=0,"",IF(O29="","",IFERROR(VLOOKUP(O29,Articles!$A$4:$G$253,5,0),"")))</f>
        <v/>
      </c>
      <c r="J29" s="19" t="str">
        <f>IF(IF(O29="","",IFERROR(VLOOKUP(O29,Articles!$A$4:$G$253,6,0),""))=0,"",IF(O29="","",IFERROR(VLOOKUP(O29,Articles!$A$4:$G$253,6,0),"")))</f>
        <v/>
      </c>
      <c r="K29" s="20" t="str">
        <f t="shared" si="0"/>
        <v/>
      </c>
      <c r="L29" s="20" t="e">
        <f>VLOOKUP(O29,Articles!$A$4:$G$253,7,FALSE)</f>
        <v>#N/A</v>
      </c>
      <c r="M29" s="20" t="str">
        <f t="shared" ref="M29:M33" si="6">IF(C29,C29*K29,"")</f>
        <v/>
      </c>
      <c r="N29" s="20" t="str">
        <f t="shared" si="2"/>
        <v/>
      </c>
      <c r="O29" s="18"/>
      <c r="P29" s="38"/>
    </row>
    <row r="30" spans="2:16" ht="23.1" customHeight="1" x14ac:dyDescent="0.2">
      <c r="B30" s="37" t="s">
        <v>7</v>
      </c>
      <c r="C30" s="18"/>
      <c r="D30" s="123" t="str">
        <f>IF(O30="","",IF(ISNA(VLOOKUP(O30,Articles!$A$4:$F$253,2,0)),"Réf. Inconnue",VLOOKUP(O30,Articles!$A$4:$F$253,2,0)))</f>
        <v/>
      </c>
      <c r="E30" s="124"/>
      <c r="F30" s="125"/>
      <c r="G30" s="19" t="str">
        <f>IF(IF(O30="","",IFERROR(VLOOKUP(O30,Articles!$A$4:$G$253,3,0),""))=0,"",IF(O30="","",IFERROR(VLOOKUP(O30,Articles!$A$4:$G$253,3,0),"")))</f>
        <v/>
      </c>
      <c r="H30" s="19" t="str">
        <f>IF(IF(O30="","",IFERROR(VLOOKUP(O30,Articles!$A$4:$G$253,4,0),""))=0,"",IF(O30="","",IFERROR(VLOOKUP(O30,Articles!$A$4:$G$253,4,0),"")))</f>
        <v/>
      </c>
      <c r="I30" s="19" t="str">
        <f>IF(IF(O30="","",IFERROR(VLOOKUP(O30,Articles!$A$4:$G$253,5,0),""))=0,"",IF(O30="","",IFERROR(VLOOKUP(O30,Articles!$A$4:$G$253,5,0),"")))</f>
        <v/>
      </c>
      <c r="J30" s="19" t="str">
        <f>IF(IF(O30="","",IFERROR(VLOOKUP(O30,Articles!$A$4:$G$253,6,0),""))=0,"",IF(O30="","",IFERROR(VLOOKUP(O30,Articles!$A$4:$G$253,6,0),"")))</f>
        <v/>
      </c>
      <c r="K30" s="20" t="str">
        <f t="shared" si="0"/>
        <v/>
      </c>
      <c r="L30" s="20" t="e">
        <f>VLOOKUP(O30,Articles!$A$4:$G$253,7,FALSE)</f>
        <v>#N/A</v>
      </c>
      <c r="M30" s="20" t="str">
        <f t="shared" si="6"/>
        <v/>
      </c>
      <c r="N30" s="20" t="str">
        <f t="shared" si="2"/>
        <v/>
      </c>
      <c r="O30" s="21"/>
      <c r="P30" s="38"/>
    </row>
    <row r="31" spans="2:16" ht="23.1" customHeight="1" x14ac:dyDescent="0.2">
      <c r="B31" s="37"/>
      <c r="C31" s="18"/>
      <c r="D31" s="123" t="str">
        <f>IF(O31="","",IF(ISNA(VLOOKUP(O31,Articles!$A$4:$F$253,2,0)),"Réf. Inconnue",VLOOKUP(O31,Articles!$A$4:$F$253,2,0)))</f>
        <v/>
      </c>
      <c r="E31" s="124"/>
      <c r="F31" s="125"/>
      <c r="G31" s="19" t="str">
        <f>IF(IF(O31="","",IFERROR(VLOOKUP(O31,Articles!$A$4:$G$253,3,0),""))=0,"",IF(O31="","",IFERROR(VLOOKUP(O31,Articles!$A$4:$G$253,3,0),"")))</f>
        <v/>
      </c>
      <c r="H31" s="19" t="str">
        <f>IF(IF(O31="","",IFERROR(VLOOKUP(O31,Articles!$A$4:$G$253,4,0),""))=0,"",IF(O31="","",IFERROR(VLOOKUP(O31,Articles!$A$4:$G$253,4,0),"")))</f>
        <v/>
      </c>
      <c r="I31" s="19" t="str">
        <f>IF(IF(O31="","",IFERROR(VLOOKUP(O31,Articles!$A$4:$G$253,5,0),""))=0,"",IF(O31="","",IFERROR(VLOOKUP(O31,Articles!$A$4:$G$253,5,0),"")))</f>
        <v/>
      </c>
      <c r="J31" s="19" t="str">
        <f>IF(IF(O31="","",IFERROR(VLOOKUP(O31,Articles!$A$4:$G$253,6,0),""))=0,"",IF(O31="","",IFERROR(VLOOKUP(O31,Articles!$A$4:$G$253,6,0),"")))</f>
        <v/>
      </c>
      <c r="K31" s="20" t="str">
        <f t="shared" si="0"/>
        <v/>
      </c>
      <c r="L31" s="20" t="e">
        <f>VLOOKUP(O31,Articles!$A$4:$G$253,7,FALSE)</f>
        <v>#N/A</v>
      </c>
      <c r="M31" s="20" t="str">
        <f t="shared" si="6"/>
        <v/>
      </c>
      <c r="N31" s="20" t="str">
        <f t="shared" si="2"/>
        <v/>
      </c>
      <c r="O31" s="18"/>
      <c r="P31" s="38"/>
    </row>
    <row r="32" spans="2:16" ht="23.1" customHeight="1" x14ac:dyDescent="0.2">
      <c r="B32" s="37"/>
      <c r="C32" s="18"/>
      <c r="D32" s="123" t="str">
        <f>IF(O32="","",IF(ISNA(VLOOKUP(O32,Articles!$A$4:$F$253,2,0)),"Réf. Inconnue",VLOOKUP(O32,Articles!$A$4:$F$253,2,0)))</f>
        <v/>
      </c>
      <c r="E32" s="124"/>
      <c r="F32" s="125"/>
      <c r="G32" s="19" t="str">
        <f>IF(IF(O32="","",IFERROR(VLOOKUP(O32,Articles!$A$4:$G$253,3,0),""))=0,"",IF(O32="","",IFERROR(VLOOKUP(O32,Articles!$A$4:$G$253,3,0),"")))</f>
        <v/>
      </c>
      <c r="H32" s="19" t="str">
        <f>IF(IF(O32="","",IFERROR(VLOOKUP(O32,Articles!$A$4:$G$253,4,0),""))=0,"",IF(O32="","",IFERROR(VLOOKUP(O32,Articles!$A$4:$G$253,4,0),"")))</f>
        <v/>
      </c>
      <c r="I32" s="19" t="str">
        <f>IF(IF(O32="","",IFERROR(VLOOKUP(O32,Articles!$A$4:$G$253,5,0),""))=0,"",IF(O32="","",IFERROR(VLOOKUP(O32,Articles!$A$4:$G$253,5,0),"")))</f>
        <v/>
      </c>
      <c r="J32" s="19" t="str">
        <f>IF(IF(O32="","",IFERROR(VLOOKUP(O32,Articles!$A$4:$G$253,6,0),""))=0,"",IF(O32="","",IFERROR(VLOOKUP(O32,Articles!$A$4:$G$253,6,0),"")))</f>
        <v/>
      </c>
      <c r="K32" s="20" t="str">
        <f t="shared" si="0"/>
        <v/>
      </c>
      <c r="L32" s="20" t="e">
        <f>VLOOKUP(O32,Articles!$A$4:$G$253,7,FALSE)</f>
        <v>#N/A</v>
      </c>
      <c r="M32" s="20" t="str">
        <f t="shared" si="6"/>
        <v/>
      </c>
      <c r="N32" s="20" t="str">
        <f t="shared" si="2"/>
        <v/>
      </c>
      <c r="O32" s="18"/>
      <c r="P32" s="38"/>
    </row>
    <row r="33" spans="2:16" ht="23.1" customHeight="1" thickBot="1" x14ac:dyDescent="0.25">
      <c r="B33" s="39"/>
      <c r="C33" s="22"/>
      <c r="D33" s="126" t="str">
        <f>IF(O33="","",IF(ISNA(VLOOKUP(O33,Articles!$A$4:$F$253,2,0)),"Réf. Inconnue",VLOOKUP(O33,Articles!$A$4:$F$253,2,0)))</f>
        <v/>
      </c>
      <c r="E33" s="127"/>
      <c r="F33" s="128"/>
      <c r="G33" s="23" t="str">
        <f>IF(IF(O33="","",IFERROR(VLOOKUP(O33,Articles!$A$4:$G$253,3,0),""))=0,"",IF(O33="","",IFERROR(VLOOKUP(O33,Articles!$A$4:$G$253,3,0),"")))</f>
        <v/>
      </c>
      <c r="H33" s="23" t="str">
        <f>IF(IF(O33="","",IFERROR(VLOOKUP(O33,Articles!$A$4:$G$253,4,0),""))=0,"",IF(O33="","",IFERROR(VLOOKUP(O33,Articles!$A$4:$G$253,4,0),"")))</f>
        <v/>
      </c>
      <c r="I33" s="23" t="str">
        <f>IF(IF(O33="","",IFERROR(VLOOKUP(O33,Articles!$A$4:$G$253,5,0),""))=0,"",IF(O33="","",IFERROR(VLOOKUP(O33,Articles!$A$4:$G$253,5,0),"")))</f>
        <v/>
      </c>
      <c r="J33" s="23" t="str">
        <f>IF(IF(O33="","",IFERROR(VLOOKUP(O33,Articles!$A$4:$G$253,6,0),""))=0,"",IF(O33="","",IFERROR(VLOOKUP(O33,Articles!$A$4:$G$253,6,0),"")))</f>
        <v/>
      </c>
      <c r="K33" s="24" t="str">
        <f t="shared" si="0"/>
        <v/>
      </c>
      <c r="L33" s="25" t="e">
        <f>VLOOKUP(O33,Articles!$A$4:$G$253,7,FALSE)</f>
        <v>#N/A</v>
      </c>
      <c r="M33" s="25" t="str">
        <f t="shared" si="6"/>
        <v/>
      </c>
      <c r="N33" s="63" t="str">
        <f t="shared" si="2"/>
        <v/>
      </c>
      <c r="O33" s="22"/>
      <c r="P33" s="40"/>
    </row>
    <row r="34" spans="2:16" ht="23.1" customHeight="1" x14ac:dyDescent="0.2">
      <c r="B34" s="35"/>
      <c r="C34" s="14"/>
      <c r="D34" s="129" t="str">
        <f>IF(O34="","",IF(ISNA(VLOOKUP(O34,Articles!$A$4:$F$253,2,0)),"Réf. Inconnue",VLOOKUP(O34,Articles!$A$4:$F$253,2,0)))</f>
        <v/>
      </c>
      <c r="E34" s="130"/>
      <c r="F34" s="131"/>
      <c r="G34" s="15" t="str">
        <f>IF(IF(O34="","",IFERROR(VLOOKUP(O34,Articles!$A$4:$G$253,3,0),""))=0,"",IF(O34="","",IFERROR(VLOOKUP(O34,Articles!$A$4:$G$253,3,0),"")))</f>
        <v/>
      </c>
      <c r="H34" s="15" t="str">
        <f>IF(IF(O34="","",IFERROR(VLOOKUP(O34,Articles!$A$4:$G$253,4,0),""))=0,"",IF(O34="","",IFERROR(VLOOKUP(O34,Articles!$A$4:$G$253,4,0),"")))</f>
        <v/>
      </c>
      <c r="I34" s="15" t="str">
        <f>IF(IF(O34="","",IFERROR(VLOOKUP(O34,Articles!$A$4:$G$253,5,0),""))=0,"",IF(O34="","",IFERROR(VLOOKUP(O34,Articles!$A$4:$G$253,5,0),"")))</f>
        <v/>
      </c>
      <c r="J34" s="15" t="str">
        <f>IF(IF(O34="","",IFERROR(VLOOKUP(O34,Articles!$A$4:$G$253,6,0),""))=0,"",IF(O34="","",IFERROR(VLOOKUP(O34,Articles!$A$4:$G$253,6,0),"")))</f>
        <v/>
      </c>
      <c r="K34" s="16" t="str">
        <f t="shared" si="0"/>
        <v/>
      </c>
      <c r="L34" s="17" t="e">
        <f>VLOOKUP(O34,Articles!$A$4:$G$253,7,FALSE)</f>
        <v>#N/A</v>
      </c>
      <c r="M34" s="17" t="str">
        <f>IF(C34,C34*K34,"")</f>
        <v/>
      </c>
      <c r="N34" s="61" t="str">
        <f t="shared" si="2"/>
        <v/>
      </c>
      <c r="O34" s="14"/>
      <c r="P34" s="36"/>
    </row>
    <row r="35" spans="2:16" ht="23.1" customHeight="1" x14ac:dyDescent="0.2">
      <c r="B35" s="37"/>
      <c r="C35" s="18"/>
      <c r="D35" s="123" t="str">
        <f>IF(O35="","",IF(ISNA(VLOOKUP(O35,Articles!$A$4:$F$253,2,0)),"Réf. Inconnue",VLOOKUP(O35,Articles!$A$4:$F$253,2,0)))</f>
        <v/>
      </c>
      <c r="E35" s="124"/>
      <c r="F35" s="125"/>
      <c r="G35" s="19" t="str">
        <f>IF(IF(O35="","",IFERROR(VLOOKUP(O35,Articles!$A$4:$G$253,3,0),""))=0,"",IF(O35="","",IFERROR(VLOOKUP(O35,Articles!$A$4:$G$253,3,0),"")))</f>
        <v/>
      </c>
      <c r="H35" s="19" t="str">
        <f>IF(IF(O35="","",IFERROR(VLOOKUP(O35,Articles!$A$4:$G$253,4,0),""))=0,"",IF(O35="","",IFERROR(VLOOKUP(O35,Articles!$A$4:$G$253,4,0),"")))</f>
        <v/>
      </c>
      <c r="I35" s="19" t="str">
        <f>IF(IF(O35="","",IFERROR(VLOOKUP(O35,Articles!$A$4:$G$253,5,0),""))=0,"",IF(O35="","",IFERROR(VLOOKUP(O35,Articles!$A$4:$G$253,5,0),"")))</f>
        <v/>
      </c>
      <c r="J35" s="19" t="str">
        <f>IF(IF(O35="","",IFERROR(VLOOKUP(O35,Articles!$A$4:$G$253,6,0),""))=0,"",IF(O35="","",IFERROR(VLOOKUP(O35,Articles!$A$4:$G$253,6,0),"")))</f>
        <v/>
      </c>
      <c r="K35" s="20" t="str">
        <f t="shared" si="0"/>
        <v/>
      </c>
      <c r="L35" s="20" t="e">
        <f>VLOOKUP(O35,Articles!$A$4:$G$253,7,FALSE)</f>
        <v>#N/A</v>
      </c>
      <c r="M35" s="20" t="str">
        <f t="shared" ref="M35:M39" si="7">IF(C35,C35*K35,"")</f>
        <v/>
      </c>
      <c r="N35" s="20" t="str">
        <f t="shared" si="2"/>
        <v/>
      </c>
      <c r="O35" s="18"/>
      <c r="P35" s="38"/>
    </row>
    <row r="36" spans="2:16" ht="23.1" customHeight="1" x14ac:dyDescent="0.2">
      <c r="B36" s="37" t="s">
        <v>8</v>
      </c>
      <c r="C36" s="18"/>
      <c r="D36" s="123" t="str">
        <f>IF(O36="","",IF(ISNA(VLOOKUP(O36,Articles!$A$4:$F$253,2,0)),"Réf. Inconnue",VLOOKUP(O36,Articles!$A$4:$F$253,2,0)))</f>
        <v/>
      </c>
      <c r="E36" s="124"/>
      <c r="F36" s="125"/>
      <c r="G36" s="19" t="str">
        <f>IF(IF(O36="","",IFERROR(VLOOKUP(O36,Articles!$A$4:$G$253,3,0),""))=0,"",IF(O36="","",IFERROR(VLOOKUP(O36,Articles!$A$4:$G$253,3,0),"")))</f>
        <v/>
      </c>
      <c r="H36" s="19" t="str">
        <f>IF(IF(O36="","",IFERROR(VLOOKUP(O36,Articles!$A$4:$G$253,4,0),""))=0,"",IF(O36="","",IFERROR(VLOOKUP(O36,Articles!$A$4:$G$253,4,0),"")))</f>
        <v/>
      </c>
      <c r="I36" s="19" t="str">
        <f>IF(IF(O36="","",IFERROR(VLOOKUP(O36,Articles!$A$4:$G$253,5,0),""))=0,"",IF(O36="","",IFERROR(VLOOKUP(O36,Articles!$A$4:$G$253,5,0),"")))</f>
        <v/>
      </c>
      <c r="J36" s="19" t="str">
        <f>IF(IF(O36="","",IFERROR(VLOOKUP(O36,Articles!$A$4:$G$253,6,0),""))=0,"",IF(O36="","",IFERROR(VLOOKUP(O36,Articles!$A$4:$G$253,6,0),"")))</f>
        <v/>
      </c>
      <c r="K36" s="20" t="str">
        <f t="shared" si="0"/>
        <v/>
      </c>
      <c r="L36" s="20" t="e">
        <f>VLOOKUP(O36,Articles!$A$4:$G$253,7,FALSE)</f>
        <v>#N/A</v>
      </c>
      <c r="M36" s="20" t="str">
        <f t="shared" si="7"/>
        <v/>
      </c>
      <c r="N36" s="20" t="str">
        <f t="shared" si="2"/>
        <v/>
      </c>
      <c r="O36" s="21"/>
      <c r="P36" s="38"/>
    </row>
    <row r="37" spans="2:16" ht="23.1" customHeight="1" x14ac:dyDescent="0.2">
      <c r="B37" s="37"/>
      <c r="C37" s="18"/>
      <c r="D37" s="123" t="str">
        <f>IF(O37="","",IF(ISNA(VLOOKUP(O37,Articles!$A$4:$F$253,2,0)),"Réf. Inconnue",VLOOKUP(O37,Articles!$A$4:$F$253,2,0)))</f>
        <v/>
      </c>
      <c r="E37" s="124"/>
      <c r="F37" s="125"/>
      <c r="G37" s="19" t="str">
        <f>IF(IF(O37="","",IFERROR(VLOOKUP(O37,Articles!$A$4:$G$253,3,0),""))=0,"",IF(O37="","",IFERROR(VLOOKUP(O37,Articles!$A$4:$G$253,3,0),"")))</f>
        <v/>
      </c>
      <c r="H37" s="19" t="str">
        <f>IF(IF(O37="","",IFERROR(VLOOKUP(O37,Articles!$A$4:$G$253,4,0),""))=0,"",IF(O37="","",IFERROR(VLOOKUP(O37,Articles!$A$4:$G$253,4,0),"")))</f>
        <v/>
      </c>
      <c r="I37" s="19" t="str">
        <f>IF(IF(O37="","",IFERROR(VLOOKUP(O37,Articles!$A$4:$G$253,5,0),""))=0,"",IF(O37="","",IFERROR(VLOOKUP(O37,Articles!$A$4:$G$253,5,0),"")))</f>
        <v/>
      </c>
      <c r="J37" s="19" t="str">
        <f>IF(IF(O37="","",IFERROR(VLOOKUP(O37,Articles!$A$4:$G$253,6,0),""))=0,"",IF(O37="","",IFERROR(VLOOKUP(O37,Articles!$A$4:$G$253,6,0),"")))</f>
        <v/>
      </c>
      <c r="K37" s="20" t="str">
        <f t="shared" si="0"/>
        <v/>
      </c>
      <c r="L37" s="20" t="e">
        <f>VLOOKUP(O37,Articles!$A$4:$G$253,7,FALSE)</f>
        <v>#N/A</v>
      </c>
      <c r="M37" s="20" t="str">
        <f t="shared" si="7"/>
        <v/>
      </c>
      <c r="N37" s="20" t="str">
        <f t="shared" si="2"/>
        <v/>
      </c>
      <c r="O37" s="18"/>
      <c r="P37" s="38"/>
    </row>
    <row r="38" spans="2:16" ht="23.1" customHeight="1" x14ac:dyDescent="0.2">
      <c r="B38" s="37"/>
      <c r="C38" s="18"/>
      <c r="D38" s="123" t="str">
        <f>IF(O38="","",IF(ISNA(VLOOKUP(O38,Articles!$A$4:$F$253,2,0)),"Réf. Inconnue",VLOOKUP(O38,Articles!$A$4:$F$253,2,0)))</f>
        <v/>
      </c>
      <c r="E38" s="124"/>
      <c r="F38" s="125"/>
      <c r="G38" s="19" t="str">
        <f>IF(IF(O38="","",IFERROR(VLOOKUP(O38,Articles!$A$4:$G$253,3,0),""))=0,"",IF(O38="","",IFERROR(VLOOKUP(O38,Articles!$A$4:$G$253,3,0),"")))</f>
        <v/>
      </c>
      <c r="H38" s="19" t="str">
        <f>IF(IF(O38="","",IFERROR(VLOOKUP(O38,Articles!$A$4:$G$253,4,0),""))=0,"",IF(O38="","",IFERROR(VLOOKUP(O38,Articles!$A$4:$G$253,4,0),"")))</f>
        <v/>
      </c>
      <c r="I38" s="19" t="str">
        <f>IF(IF(O38="","",IFERROR(VLOOKUP(O38,Articles!$A$4:$G$253,5,0),""))=0,"",IF(O38="","",IFERROR(VLOOKUP(O38,Articles!$A$4:$G$253,5,0),"")))</f>
        <v/>
      </c>
      <c r="J38" s="19" t="str">
        <f>IF(IF(O38="","",IFERROR(VLOOKUP(O38,Articles!$A$4:$G$253,6,0),""))=0,"",IF(O38="","",IFERROR(VLOOKUP(O38,Articles!$A$4:$G$253,6,0),"")))</f>
        <v/>
      </c>
      <c r="K38" s="20" t="str">
        <f t="shared" si="0"/>
        <v/>
      </c>
      <c r="L38" s="20" t="e">
        <f>VLOOKUP(O38,Articles!$A$4:$G$253,7,FALSE)</f>
        <v>#N/A</v>
      </c>
      <c r="M38" s="20" t="str">
        <f t="shared" si="7"/>
        <v/>
      </c>
      <c r="N38" s="20" t="str">
        <f t="shared" si="2"/>
        <v/>
      </c>
      <c r="O38" s="18"/>
      <c r="P38" s="38"/>
    </row>
    <row r="39" spans="2:16" ht="23.1" customHeight="1" thickBot="1" x14ac:dyDescent="0.25">
      <c r="B39" s="39"/>
      <c r="C39" s="22"/>
      <c r="D39" s="126" t="str">
        <f>IF(O39="","",IF(ISNA(VLOOKUP(O39,Articles!$A$4:$F$253,2,0)),"Réf. Inconnue",VLOOKUP(O39,Articles!$A$4:$F$253,2,0)))</f>
        <v/>
      </c>
      <c r="E39" s="127"/>
      <c r="F39" s="128"/>
      <c r="G39" s="23" t="str">
        <f>IF(IF(O39="","",IFERROR(VLOOKUP(O39,Articles!$A$4:$G$253,3,0),""))=0,"",IF(O39="","",IFERROR(VLOOKUP(O39,Articles!$A$4:$G$253,3,0),"")))</f>
        <v/>
      </c>
      <c r="H39" s="23" t="str">
        <f>IF(IF(O39="","",IFERROR(VLOOKUP(O39,Articles!$A$4:$G$253,4,0),""))=0,"",IF(O39="","",IFERROR(VLOOKUP(O39,Articles!$A$4:$G$253,4,0),"")))</f>
        <v/>
      </c>
      <c r="I39" s="23" t="str">
        <f>IF(IF(O39="","",IFERROR(VLOOKUP(O39,Articles!$A$4:$G$253,5,0),""))=0,"",IF(O39="","",IFERROR(VLOOKUP(O39,Articles!$A$4:$G$253,5,0),"")))</f>
        <v/>
      </c>
      <c r="J39" s="23" t="str">
        <f>IF(IF(O39="","",IFERROR(VLOOKUP(O39,Articles!$A$4:$G$253,6,0),""))=0,"",IF(O39="","",IFERROR(VLOOKUP(O39,Articles!$A$4:$G$253,6,0),"")))</f>
        <v/>
      </c>
      <c r="K39" s="24" t="str">
        <f t="shared" si="0"/>
        <v/>
      </c>
      <c r="L39" s="25" t="e">
        <f>VLOOKUP(O39,Articles!$A$4:$G$253,7,FALSE)</f>
        <v>#N/A</v>
      </c>
      <c r="M39" s="25" t="str">
        <f t="shared" si="7"/>
        <v/>
      </c>
      <c r="N39" s="63" t="str">
        <f t="shared" si="2"/>
        <v/>
      </c>
      <c r="O39" s="22"/>
      <c r="P39" s="40"/>
    </row>
    <row r="40" spans="2:16" ht="24.75" customHeight="1" thickBot="1" x14ac:dyDescent="0.25">
      <c r="B40" s="55" t="s">
        <v>59</v>
      </c>
      <c r="C40" s="64">
        <f>SUM(C3:C39,C52:C87)</f>
        <v>12</v>
      </c>
      <c r="D40" s="158"/>
      <c r="E40" s="159"/>
      <c r="F40" s="160"/>
      <c r="G40" s="64">
        <f>COUNTIF(G4:G39,"X")+COUNTIF(G52:G87,"X")</f>
        <v>3</v>
      </c>
      <c r="H40" s="64">
        <f>COUNTIF(H4:H39,"X")+COUNTIF(H52:H87,"X")</f>
        <v>3</v>
      </c>
      <c r="I40" s="64">
        <f>COUNTIF(I4:I39,"X")+COUNTIF(I52:I87,"X")</f>
        <v>3</v>
      </c>
      <c r="J40" s="64">
        <f>COUNTIF(J4:J39,"X")+COUNTIF(J52:J87,"X")</f>
        <v>3</v>
      </c>
      <c r="K40" s="56"/>
      <c r="L40" s="56"/>
      <c r="M40" s="57">
        <f>SUM(M4:M39,M52:M87)</f>
        <v>4662</v>
      </c>
      <c r="N40" s="57">
        <f>SUM(N4:N39,N52:N87)</f>
        <v>4662</v>
      </c>
      <c r="O40" s="58"/>
      <c r="P40" s="59"/>
    </row>
    <row r="41" spans="2:16" ht="12.75" customHeight="1" thickTop="1" x14ac:dyDescent="0.2"/>
    <row r="42" spans="2:16" ht="18" customHeight="1" x14ac:dyDescent="0.2">
      <c r="B42" s="73"/>
      <c r="G42" s="80"/>
    </row>
    <row r="43" spans="2:16" ht="18" customHeight="1" x14ac:dyDescent="0.2">
      <c r="B43" s="73"/>
      <c r="G43" s="94"/>
      <c r="H43" s="116"/>
      <c r="I43" s="116"/>
      <c r="J43" s="116"/>
      <c r="K43" s="95"/>
      <c r="L43" s="94"/>
      <c r="M43" s="95"/>
    </row>
    <row r="44" spans="2:16" ht="18" customHeight="1" x14ac:dyDescent="0.2">
      <c r="B44" s="73"/>
      <c r="G44" s="96"/>
      <c r="H44" s="117"/>
      <c r="I44" s="117"/>
      <c r="J44" s="117"/>
      <c r="K44" s="97"/>
      <c r="L44" s="97"/>
      <c r="M44" s="97"/>
    </row>
    <row r="45" spans="2:16" s="27" customFormat="1" ht="18" customHeight="1" x14ac:dyDescent="0.3">
      <c r="B45" s="76"/>
      <c r="C45" s="118"/>
      <c r="D45" s="118"/>
      <c r="E45" s="70"/>
      <c r="F45" s="70"/>
      <c r="G45" s="96"/>
      <c r="H45" s="117"/>
      <c r="I45" s="117"/>
      <c r="J45" s="117"/>
      <c r="K45" s="97"/>
      <c r="L45" s="97"/>
      <c r="M45" s="97"/>
      <c r="O45" s="28"/>
      <c r="P45" s="29"/>
    </row>
    <row r="46" spans="2:16" ht="18" customHeight="1" x14ac:dyDescent="0.2">
      <c r="B46" s="30"/>
      <c r="C46" s="30"/>
      <c r="D46" s="30"/>
      <c r="E46" s="68"/>
      <c r="G46" s="96"/>
      <c r="H46" s="117"/>
      <c r="I46" s="117"/>
      <c r="J46" s="117"/>
      <c r="K46" s="97"/>
      <c r="L46" s="97"/>
      <c r="M46" s="97"/>
    </row>
    <row r="47" spans="2:16" ht="18" customHeight="1" x14ac:dyDescent="0.2">
      <c r="G47" s="96"/>
      <c r="H47" s="117"/>
      <c r="I47" s="117"/>
      <c r="J47" s="117"/>
      <c r="K47" s="97"/>
      <c r="L47" s="97"/>
      <c r="M47" s="97"/>
    </row>
    <row r="48" spans="2:16" ht="18" customHeight="1" x14ac:dyDescent="0.2">
      <c r="G48" s="94"/>
      <c r="H48" s="117"/>
      <c r="I48" s="117"/>
      <c r="J48" s="117"/>
      <c r="K48" s="97"/>
      <c r="L48" s="97"/>
      <c r="M48" s="97"/>
    </row>
    <row r="49" spans="2:16" ht="15.75" thickBot="1" x14ac:dyDescent="0.25"/>
    <row r="50" spans="2:16" ht="51.75" customHeight="1" thickTop="1" x14ac:dyDescent="0.2">
      <c r="B50" s="148"/>
      <c r="C50" s="143" t="s">
        <v>0</v>
      </c>
      <c r="D50" s="150" t="s">
        <v>1</v>
      </c>
      <c r="E50" s="151"/>
      <c r="F50" s="152"/>
      <c r="G50" s="156" t="s">
        <v>9</v>
      </c>
      <c r="H50" s="141" t="s">
        <v>11</v>
      </c>
      <c r="I50" s="141" t="s">
        <v>12</v>
      </c>
      <c r="J50" s="141" t="s">
        <v>10</v>
      </c>
      <c r="K50" s="143" t="s">
        <v>23</v>
      </c>
      <c r="L50" s="144"/>
      <c r="M50" s="144"/>
      <c r="N50" s="60" t="s">
        <v>58</v>
      </c>
      <c r="O50" s="143" t="s">
        <v>2</v>
      </c>
      <c r="P50" s="145"/>
    </row>
    <row r="51" spans="2:16" ht="21" customHeight="1" thickBot="1" x14ac:dyDescent="0.25">
      <c r="B51" s="149"/>
      <c r="C51" s="146"/>
      <c r="D51" s="153"/>
      <c r="E51" s="154"/>
      <c r="F51" s="155"/>
      <c r="G51" s="157"/>
      <c r="H51" s="142"/>
      <c r="I51" s="142"/>
      <c r="J51" s="142"/>
      <c r="K51" s="12" t="s">
        <v>13</v>
      </c>
      <c r="L51" s="13"/>
      <c r="M51" s="62" t="s">
        <v>14</v>
      </c>
      <c r="N51" s="13" t="s">
        <v>14</v>
      </c>
      <c r="O51" s="146"/>
      <c r="P51" s="147"/>
    </row>
    <row r="52" spans="2:16" ht="23.1" customHeight="1" x14ac:dyDescent="0.2">
      <c r="B52" s="35"/>
      <c r="C52" s="14"/>
      <c r="D52" s="129" t="str">
        <f>IF(O52="","",IFERROR(VLOOKUP(O52,Articles!$A$4:$F$253,2,0),"Réf. Inconnue"))</f>
        <v/>
      </c>
      <c r="E52" s="130"/>
      <c r="F52" s="131"/>
      <c r="G52" s="15"/>
      <c r="H52" s="15"/>
      <c r="I52" s="15"/>
      <c r="J52" s="15"/>
      <c r="K52" s="16" t="str">
        <f>IFERROR(P52-L52,"")</f>
        <v/>
      </c>
      <c r="L52" s="17" t="e">
        <f>VLOOKUP(O52,Articles!$A$4:$G$253,7,FALSE)</f>
        <v>#N/A</v>
      </c>
      <c r="M52" s="16" t="str">
        <f t="shared" ref="M52:M57" si="8">IF(C52,C52*K52,"")</f>
        <v/>
      </c>
      <c r="N52" s="61" t="str">
        <f>IF(C52,C52*P52,"")</f>
        <v/>
      </c>
      <c r="O52" s="14"/>
      <c r="P52" s="36"/>
    </row>
    <row r="53" spans="2:16" ht="23.1" customHeight="1" x14ac:dyDescent="0.2">
      <c r="B53" s="37"/>
      <c r="C53" s="33"/>
      <c r="D53" s="123" t="str">
        <f>IF(O53="","",IF(ISNA(VLOOKUP(O53,Articles!$A$4:$F$253,2,0)),"Réf. Inconnue",VLOOKUP(O53,Articles!$A$4:$F$253,2,0)))</f>
        <v/>
      </c>
      <c r="E53" s="124"/>
      <c r="F53" s="125"/>
      <c r="G53" s="32" t="str">
        <f>IF(IF(O53="","",IFERROR(VLOOKUP(O53,Articles!$A$4:$G$253,3,0),""))=0,"",IF(O53="","",IFERROR(VLOOKUP(O53,Articles!$A$4:$G$253,3,0),"")))</f>
        <v/>
      </c>
      <c r="H53" s="19" t="str">
        <f>IF(IF(O53="","",IFERROR(VLOOKUP(O53,Articles!$A$4:$G$253,4,0),""))=0,"",IF(O53="","",IFERROR(VLOOKUP(O53,Articles!$A$4:$G$253,4,0),"")))</f>
        <v/>
      </c>
      <c r="I53" s="19" t="str">
        <f>IF(IF(O53="","",IFERROR(VLOOKUP(O53,Articles!$A$4:$G$253,5,0),""))=0,"",IF(O53="","",IFERROR(VLOOKUP(O53,Articles!$A$4:$G$253,5,0),"")))</f>
        <v/>
      </c>
      <c r="J53" s="19" t="str">
        <f>IF(IF(O53="","",IFERROR(VLOOKUP(O53,Articles!$A$4:$G$253,6,0),""))=0,"",IF(O53="","",IFERROR(VLOOKUP(O53,Articles!$A$4:$G$253,6,0),"")))</f>
        <v/>
      </c>
      <c r="K53" s="20" t="str">
        <f t="shared" ref="K53:K87" si="9">IFERROR(P53-L53,"")</f>
        <v/>
      </c>
      <c r="L53" s="20" t="e">
        <f>VLOOKUP(O53,Articles!$A$4:$G$253,7,FALSE)</f>
        <v>#N/A</v>
      </c>
      <c r="M53" s="20" t="str">
        <f t="shared" si="8"/>
        <v/>
      </c>
      <c r="N53" s="20" t="str">
        <f t="shared" ref="N53:N87" si="10">IF(C53,C53*P53,"")</f>
        <v/>
      </c>
      <c r="O53" s="18"/>
      <c r="P53" s="38"/>
    </row>
    <row r="54" spans="2:16" ht="23.1" customHeight="1" x14ac:dyDescent="0.2">
      <c r="B54" s="37" t="s">
        <v>3</v>
      </c>
      <c r="C54" s="33"/>
      <c r="D54" s="132" t="str">
        <f>IF(O54="","",IF(ISNA(VLOOKUP(O54,Articles!$A$4:$F$253,2,0)),"Réf. Inconnue",VLOOKUP(O54,Articles!$A$4:$F$253,2,0)))</f>
        <v/>
      </c>
      <c r="E54" s="133"/>
      <c r="F54" s="134"/>
      <c r="G54" s="32" t="str">
        <f>IF(IF(O54="","",IFERROR(VLOOKUP(O54,Articles!$A$4:$G$253,3,0),""))=0,"",IF(O54="","",IFERROR(VLOOKUP(O54,Articles!$A$4:$G$253,3,0),"")))</f>
        <v/>
      </c>
      <c r="H54" s="19" t="str">
        <f>IF(IF(O54="","",IFERROR(VLOOKUP(O54,Articles!$A$4:$G$253,4,0),""))=0,"",IF(O54="","",IFERROR(VLOOKUP(O54,Articles!$A$4:$G$253,4,0),"")))</f>
        <v/>
      </c>
      <c r="I54" s="19" t="str">
        <f>IF(IF(O54="","",IFERROR(VLOOKUP(O54,Articles!$A$4:$G$253,5,0),""))=0,"",IF(O54="","",IFERROR(VLOOKUP(O54,Articles!$A$4:$G$253,5,0),"")))</f>
        <v/>
      </c>
      <c r="J54" s="19" t="str">
        <f>IF(IF(O54="","",IFERROR(VLOOKUP(O54,Articles!$A$4:$G$253,6,0),""))=0,"",IF(O54="","",IFERROR(VLOOKUP(O54,Articles!$A$4:$G$253,6,0),"")))</f>
        <v/>
      </c>
      <c r="K54" s="20" t="str">
        <f t="shared" si="9"/>
        <v/>
      </c>
      <c r="L54" s="20" t="e">
        <f>VLOOKUP(O54,Articles!$A$4:$G$253,7,FALSE)</f>
        <v>#N/A</v>
      </c>
      <c r="M54" s="20" t="str">
        <f t="shared" si="8"/>
        <v/>
      </c>
      <c r="N54" s="20" t="str">
        <f t="shared" si="10"/>
        <v/>
      </c>
      <c r="O54" s="21"/>
      <c r="P54" s="38"/>
    </row>
    <row r="55" spans="2:16" ht="23.1" customHeight="1" x14ac:dyDescent="0.2">
      <c r="B55" s="37"/>
      <c r="C55" s="33"/>
      <c r="D55" s="135" t="str">
        <f>IF(O55="","",IF(ISNA(VLOOKUP(O55,Articles!$A$4:$F$253,2,0)),"Réf. Inconnue",VLOOKUP(O55,Articles!$A$4:$F$253,2,0)))</f>
        <v/>
      </c>
      <c r="E55" s="136"/>
      <c r="F55" s="137"/>
      <c r="G55" s="32" t="str">
        <f>IF(IF(O55="","",IFERROR(VLOOKUP(O55,Articles!$A$4:$G$253,3,0),""))=0,"",IF(O55="","",IFERROR(VLOOKUP(O55,Articles!$A$4:$G$253,3,0),"")))</f>
        <v/>
      </c>
      <c r="H55" s="19" t="str">
        <f>IF(IF(O55="","",IFERROR(VLOOKUP(O55,Articles!$A$4:$G$253,4,0),""))=0,"",IF(O55="","",IFERROR(VLOOKUP(O55,Articles!$A$4:$G$253,4,0),"")))</f>
        <v/>
      </c>
      <c r="I55" s="19" t="str">
        <f>IF(IF(O55="","",IFERROR(VLOOKUP(O55,Articles!$A$4:$G$253,5,0),""))=0,"",IF(O55="","",IFERROR(VLOOKUP(O55,Articles!$A$4:$G$253,5,0),"")))</f>
        <v/>
      </c>
      <c r="J55" s="19" t="str">
        <f>IF(IF(O55="","",IFERROR(VLOOKUP(O55,Articles!$A$4:$G$253,6,0),""))=0,"",IF(O55="","",IFERROR(VLOOKUP(O55,Articles!$A$4:$G$253,6,0),"")))</f>
        <v/>
      </c>
      <c r="K55" s="20" t="str">
        <f t="shared" si="9"/>
        <v/>
      </c>
      <c r="L55" s="20" t="e">
        <f>VLOOKUP(O55,Articles!$A$4:$G$253,7,FALSE)</f>
        <v>#N/A</v>
      </c>
      <c r="M55" s="20" t="str">
        <f t="shared" si="8"/>
        <v/>
      </c>
      <c r="N55" s="20" t="str">
        <f t="shared" si="10"/>
        <v/>
      </c>
      <c r="O55" s="18"/>
      <c r="P55" s="38"/>
    </row>
    <row r="56" spans="2:16" ht="23.1" customHeight="1" x14ac:dyDescent="0.2">
      <c r="B56" s="37"/>
      <c r="C56" s="33"/>
      <c r="D56" s="123" t="str">
        <f>IF(O56="","",IF(ISNA(VLOOKUP(O56,Articles!$A$4:$F$253,2,0)),"Réf. Inconnue",VLOOKUP(O56,Articles!$A$4:$F$253,2,0)))</f>
        <v/>
      </c>
      <c r="E56" s="124"/>
      <c r="F56" s="125"/>
      <c r="G56" s="32" t="str">
        <f>IF(IF(O56="","",IFERROR(VLOOKUP(O56,Articles!$A$4:$G$253,3,0),""))=0,"",IF(O56="","",IFERROR(VLOOKUP(O56,Articles!$A$4:$G$253,3,0),"")))</f>
        <v/>
      </c>
      <c r="H56" s="19" t="str">
        <f>IF(IF(O56="","",IFERROR(VLOOKUP(O56,Articles!$A$4:$G$253,4,0),""))=0,"",IF(O56="","",IFERROR(VLOOKUP(O56,Articles!$A$4:$G$253,4,0),"")))</f>
        <v/>
      </c>
      <c r="I56" s="19" t="str">
        <f>IF(IF(O56="","",IFERROR(VLOOKUP(O56,Articles!$A$4:$G$253,5,0),""))=0,"",IF(O56="","",IFERROR(VLOOKUP(O56,Articles!$A$4:$G$253,5,0),"")))</f>
        <v/>
      </c>
      <c r="J56" s="19" t="str">
        <f>IF(IF(O56="","",IFERROR(VLOOKUP(O56,Articles!$A$4:$G$253,6,0),""))=0,"",IF(O56="","",IFERROR(VLOOKUP(O56,Articles!$A$4:$G$253,6,0),"")))</f>
        <v/>
      </c>
      <c r="K56" s="20" t="str">
        <f t="shared" si="9"/>
        <v/>
      </c>
      <c r="L56" s="20" t="e">
        <f>VLOOKUP(O56,Articles!$A$4:$G$253,7,FALSE)</f>
        <v>#N/A</v>
      </c>
      <c r="M56" s="20" t="str">
        <f t="shared" si="8"/>
        <v/>
      </c>
      <c r="N56" s="20" t="str">
        <f t="shared" si="10"/>
        <v/>
      </c>
      <c r="O56" s="18"/>
      <c r="P56" s="38"/>
    </row>
    <row r="57" spans="2:16" ht="23.1" customHeight="1" thickBot="1" x14ac:dyDescent="0.25">
      <c r="B57" s="39"/>
      <c r="C57" s="22"/>
      <c r="D57" s="138" t="str">
        <f>IF(O57="","",IF(ISNA(VLOOKUP(O57,Articles!$A$4:$F$253,2,0)),"Réf. Inconnue",VLOOKUP(O57,Articles!$A$4:$F$253,2,0)))</f>
        <v/>
      </c>
      <c r="E57" s="139"/>
      <c r="F57" s="140"/>
      <c r="G57" s="34" t="str">
        <f>IF(IF(O57="","",IFERROR(VLOOKUP(O57,Articles!$A$4:$G$253,3,0),""))=0,"",IF(O57="","",IFERROR(VLOOKUP(O57,Articles!$A$4:$G$253,3,0),"")))</f>
        <v/>
      </c>
      <c r="H57" s="23" t="str">
        <f>IF(IF(O57="","",IFERROR(VLOOKUP(O57,Articles!$A$4:$G$253,4,0),""))=0,"",IF(O57="","",IFERROR(VLOOKUP(O57,Articles!$A$4:$G$253,4,0),"")))</f>
        <v/>
      </c>
      <c r="I57" s="23" t="str">
        <f>IF(IF(O57="","",IFERROR(VLOOKUP(O57,Articles!$A$4:$G$253,5,0),""))=0,"",IF(O57="","",IFERROR(VLOOKUP(O57,Articles!$A$4:$G$253,5,0),"")))</f>
        <v/>
      </c>
      <c r="J57" s="23" t="str">
        <f>IF(IF(O57="","",IFERROR(VLOOKUP(O57,Articles!$A$4:$G$253,6,0),""))=0,"",IF(O57="","",IFERROR(VLOOKUP(O57,Articles!$A$4:$G$253,6,0),"")))</f>
        <v/>
      </c>
      <c r="K57" s="24" t="str">
        <f t="shared" si="9"/>
        <v/>
      </c>
      <c r="L57" s="25" t="e">
        <f>VLOOKUP(O57,Articles!$A$4:$G$253,7,FALSE)</f>
        <v>#N/A</v>
      </c>
      <c r="M57" s="25" t="str">
        <f t="shared" si="8"/>
        <v/>
      </c>
      <c r="N57" s="63" t="str">
        <f t="shared" si="10"/>
        <v/>
      </c>
      <c r="O57" s="22"/>
      <c r="P57" s="40"/>
    </row>
    <row r="58" spans="2:16" ht="23.1" customHeight="1" x14ac:dyDescent="0.2">
      <c r="B58" s="35"/>
      <c r="C58" s="14"/>
      <c r="D58" s="129" t="str">
        <f>IF(O58="","",IF(ISNA(VLOOKUP(O58,Articles!$A$4:$F$253,2,0)),"Réf. Inconnue",VLOOKUP(O58,Articles!$A$4:$F$253,2,0)))</f>
        <v/>
      </c>
      <c r="E58" s="130"/>
      <c r="F58" s="131"/>
      <c r="G58" s="15" t="str">
        <f>IF(IF(O58="","",IFERROR(VLOOKUP(O58,Articles!$A$4:$G$253,3,0),""))=0,"",IF(O58="","",IFERROR(VLOOKUP(O58,Articles!$A$4:$G$253,3,0),"")))</f>
        <v/>
      </c>
      <c r="H58" s="15" t="str">
        <f>IF(IF(O58="","",IFERROR(VLOOKUP(O58,Articles!$A$4:$G$253,4,0),""))=0,"",IF(O58="","",IFERROR(VLOOKUP(O58,Articles!$A$4:$G$253,4,0),"")))</f>
        <v/>
      </c>
      <c r="I58" s="15" t="str">
        <f>IF(IF(O58="","",IFERROR(VLOOKUP(O58,Articles!$A$4:$G$253,5,0),""))=0,"",IF(O58="","",IFERROR(VLOOKUP(O58,Articles!$A$4:$G$253,5,0),"")))</f>
        <v/>
      </c>
      <c r="J58" s="15" t="str">
        <f>IF(IF(O58="","",IFERROR(VLOOKUP(O58,Articles!$A$4:$G$253,6,0),""))=0,"",IF(O58="","",IFERROR(VLOOKUP(O58,Articles!$A$4:$G$253,6,0),"")))</f>
        <v/>
      </c>
      <c r="K58" s="16" t="str">
        <f t="shared" si="9"/>
        <v/>
      </c>
      <c r="L58" s="17" t="e">
        <f>VLOOKUP(O58,Articles!$A$4:$G$253,7,FALSE)</f>
        <v>#N/A</v>
      </c>
      <c r="M58" s="17" t="str">
        <f>IF(C58,C58*K58,"")</f>
        <v/>
      </c>
      <c r="N58" s="61" t="str">
        <f t="shared" si="10"/>
        <v/>
      </c>
      <c r="O58" s="14"/>
      <c r="P58" s="36"/>
    </row>
    <row r="59" spans="2:16" ht="23.1" customHeight="1" x14ac:dyDescent="0.2">
      <c r="B59" s="37"/>
      <c r="C59" s="33"/>
      <c r="D59" s="123" t="str">
        <f>IF(O59="","",IF(ISNA(VLOOKUP(O59,Articles!$A$4:$F$253,2,0)),"Réf. Inconnue",VLOOKUP(O59,Articles!$A$4:$F$253,2,0)))</f>
        <v/>
      </c>
      <c r="E59" s="124"/>
      <c r="F59" s="125"/>
      <c r="G59" s="19" t="str">
        <f>IF(IF(O59="","",IFERROR(VLOOKUP(O59,Articles!$A$4:$G$253,3,0),""))=0,"",IF(O59="","",IFERROR(VLOOKUP(O59,Articles!$A$4:$G$253,3,0),"")))</f>
        <v/>
      </c>
      <c r="H59" s="19" t="str">
        <f>IF(IF(O59="","",IFERROR(VLOOKUP(O59,Articles!$A$4:$G$253,4,0),""))=0,"",IF(O59="","",IFERROR(VLOOKUP(O59,Articles!$A$4:$G$253,4,0),"")))</f>
        <v/>
      </c>
      <c r="I59" s="19" t="str">
        <f>IF(IF(O59="","",IFERROR(VLOOKUP(O59,Articles!$A$4:$G$253,5,0),""))=0,"",IF(O59="","",IFERROR(VLOOKUP(O59,Articles!$A$4:$G$253,5,0),"")))</f>
        <v/>
      </c>
      <c r="J59" s="19" t="str">
        <f>IF(IF(O59="","",IFERROR(VLOOKUP(O59,Articles!$A$4:$G$253,6,0),""))=0,"",IF(O59="","",IFERROR(VLOOKUP(O59,Articles!$A$4:$G$253,6,0),"")))</f>
        <v/>
      </c>
      <c r="K59" s="20" t="str">
        <f t="shared" si="9"/>
        <v/>
      </c>
      <c r="L59" s="20" t="e">
        <f>VLOOKUP(O59,Articles!$A$4:$G$253,7,FALSE)</f>
        <v>#N/A</v>
      </c>
      <c r="M59" s="20" t="str">
        <f t="shared" ref="M59:M63" si="11">IF(C59,C59*K59,"")</f>
        <v/>
      </c>
      <c r="N59" s="20" t="str">
        <f t="shared" si="10"/>
        <v/>
      </c>
      <c r="O59" s="18"/>
      <c r="P59" s="38"/>
    </row>
    <row r="60" spans="2:16" ht="23.1" customHeight="1" x14ac:dyDescent="0.2">
      <c r="B60" s="37" t="s">
        <v>6</v>
      </c>
      <c r="C60" s="33"/>
      <c r="D60" s="123" t="str">
        <f>IF(O60="","",IF(ISNA(VLOOKUP(O60,Articles!$A$4:$F$253,2,0)),"Réf. Inconnue",VLOOKUP(O60,Articles!$A$4:$F$253,2,0)))</f>
        <v/>
      </c>
      <c r="E60" s="124"/>
      <c r="F60" s="125"/>
      <c r="G60" s="19" t="str">
        <f>IF(IF(O60="","",IFERROR(VLOOKUP(O60,Articles!$A$4:$G$253,3,0),""))=0,"",IF(O60="","",IFERROR(VLOOKUP(O60,Articles!$A$4:$G$253,3,0),"")))</f>
        <v/>
      </c>
      <c r="H60" s="19" t="str">
        <f>IF(IF(O60="","",IFERROR(VLOOKUP(O60,Articles!$A$4:$G$253,4,0),""))=0,"",IF(O60="","",IFERROR(VLOOKUP(O60,Articles!$A$4:$G$253,4,0),"")))</f>
        <v/>
      </c>
      <c r="I60" s="19" t="str">
        <f>IF(IF(O60="","",IFERROR(VLOOKUP(O60,Articles!$A$4:$G$253,5,0),""))=0,"",IF(O60="","",IFERROR(VLOOKUP(O60,Articles!$A$4:$G$253,5,0),"")))</f>
        <v/>
      </c>
      <c r="J60" s="19" t="str">
        <f>IF(IF(O60="","",IFERROR(VLOOKUP(O60,Articles!$A$4:$G$253,6,0),""))=0,"",IF(O60="","",IFERROR(VLOOKUP(O60,Articles!$A$4:$G$253,6,0),"")))</f>
        <v/>
      </c>
      <c r="K60" s="20" t="str">
        <f t="shared" si="9"/>
        <v/>
      </c>
      <c r="L60" s="20" t="e">
        <f>VLOOKUP(O60,Articles!$A$4:$G$253,7,FALSE)</f>
        <v>#N/A</v>
      </c>
      <c r="M60" s="20" t="str">
        <f t="shared" si="11"/>
        <v/>
      </c>
      <c r="N60" s="20" t="str">
        <f t="shared" si="10"/>
        <v/>
      </c>
      <c r="O60" s="21"/>
      <c r="P60" s="38"/>
    </row>
    <row r="61" spans="2:16" ht="23.1" customHeight="1" x14ac:dyDescent="0.2">
      <c r="B61" s="37"/>
      <c r="C61" s="33"/>
      <c r="D61" s="123" t="str">
        <f>IF(O61="","",IF(ISNA(VLOOKUP(O61,Articles!$A$4:$F$253,2,0)),"Réf. Inconnue",VLOOKUP(O61,Articles!$A$4:$F$253,2,0)))</f>
        <v/>
      </c>
      <c r="E61" s="124"/>
      <c r="F61" s="125"/>
      <c r="G61" s="19" t="str">
        <f>IF(IF(O61="","",IFERROR(VLOOKUP(O61,Articles!$A$4:$G$253,3,0),""))=0,"",IF(O61="","",IFERROR(VLOOKUP(O61,Articles!$A$4:$G$253,3,0),"")))</f>
        <v/>
      </c>
      <c r="H61" s="19" t="str">
        <f>IF(IF(O61="","",IFERROR(VLOOKUP(O61,Articles!$A$4:$G$253,4,0),""))=0,"",IF(O61="","",IFERROR(VLOOKUP(O61,Articles!$A$4:$G$253,4,0),"")))</f>
        <v/>
      </c>
      <c r="I61" s="19" t="str">
        <f>IF(IF(O61="","",IFERROR(VLOOKUP(O61,Articles!$A$4:$G$253,5,0),""))=0,"",IF(O61="","",IFERROR(VLOOKUP(O61,Articles!$A$4:$G$253,5,0),"")))</f>
        <v/>
      </c>
      <c r="J61" s="19" t="str">
        <f>IF(IF(O61="","",IFERROR(VLOOKUP(O61,Articles!$A$4:$G$253,6,0),""))=0,"",IF(O61="","",IFERROR(VLOOKUP(O61,Articles!$A$4:$G$253,6,0),"")))</f>
        <v/>
      </c>
      <c r="K61" s="20" t="str">
        <f t="shared" si="9"/>
        <v/>
      </c>
      <c r="L61" s="20" t="e">
        <f>VLOOKUP(O61,Articles!$A$4:$G$253,7,FALSE)</f>
        <v>#N/A</v>
      </c>
      <c r="M61" s="20" t="str">
        <f t="shared" si="11"/>
        <v/>
      </c>
      <c r="N61" s="20" t="str">
        <f t="shared" si="10"/>
        <v/>
      </c>
      <c r="O61" s="18"/>
      <c r="P61" s="38"/>
    </row>
    <row r="62" spans="2:16" ht="23.1" customHeight="1" x14ac:dyDescent="0.2">
      <c r="B62" s="37"/>
      <c r="C62" s="18"/>
      <c r="D62" s="123" t="str">
        <f>IF(O62="","",IF(ISNA(VLOOKUP(O62,Articles!$A$4:$F$253,2,0)),"Réf. Inconnue",VLOOKUP(O62,Articles!$A$4:$F$253,2,0)))</f>
        <v/>
      </c>
      <c r="E62" s="124"/>
      <c r="F62" s="125"/>
      <c r="G62" s="19" t="str">
        <f>IF(IF(O62="","",IFERROR(VLOOKUP(O62,Articles!$A$4:$G$253,3,0),""))=0,"",IF(O62="","",IFERROR(VLOOKUP(O62,Articles!$A$4:$G$253,3,0),"")))</f>
        <v/>
      </c>
      <c r="H62" s="19" t="str">
        <f>IF(IF(O62="","",IFERROR(VLOOKUP(O62,Articles!$A$4:$G$253,4,0),""))=0,"",IF(O62="","",IFERROR(VLOOKUP(O62,Articles!$A$4:$G$253,4,0),"")))</f>
        <v/>
      </c>
      <c r="I62" s="19" t="str">
        <f>IF(IF(O62="","",IFERROR(VLOOKUP(O62,Articles!$A$4:$G$253,5,0),""))=0,"",IF(O62="","",IFERROR(VLOOKUP(O62,Articles!$A$4:$G$253,5,0),"")))</f>
        <v/>
      </c>
      <c r="J62" s="19" t="str">
        <f>IF(IF(O62="","",IFERROR(VLOOKUP(O62,Articles!$A$4:$G$253,6,0),""))=0,"",IF(O62="","",IFERROR(VLOOKUP(O62,Articles!$A$4:$G$253,6,0),"")))</f>
        <v/>
      </c>
      <c r="K62" s="20" t="str">
        <f t="shared" si="9"/>
        <v/>
      </c>
      <c r="L62" s="20" t="e">
        <f>VLOOKUP(O62,Articles!$A$4:$G$253,7,FALSE)</f>
        <v>#N/A</v>
      </c>
      <c r="M62" s="20" t="str">
        <f t="shared" si="11"/>
        <v/>
      </c>
      <c r="N62" s="20" t="str">
        <f t="shared" si="10"/>
        <v/>
      </c>
      <c r="O62" s="18"/>
      <c r="P62" s="38"/>
    </row>
    <row r="63" spans="2:16" ht="23.1" customHeight="1" thickBot="1" x14ac:dyDescent="0.25">
      <c r="B63" s="39"/>
      <c r="C63" s="22"/>
      <c r="D63" s="126" t="str">
        <f>IF(O63="","",IF(ISNA(VLOOKUP(O63,Articles!$A$4:$F$253,2,0)),"Réf. Inconnue",VLOOKUP(O63,Articles!$A$4:$F$253,2,0)))</f>
        <v/>
      </c>
      <c r="E63" s="127"/>
      <c r="F63" s="128"/>
      <c r="G63" s="23" t="str">
        <f>IF(IF(O63="","",IFERROR(VLOOKUP(O63,Articles!$A$4:$G$253,3,0),""))=0,"",IF(O63="","",IFERROR(VLOOKUP(O63,Articles!$A$4:$G$253,3,0),"")))</f>
        <v/>
      </c>
      <c r="H63" s="23" t="str">
        <f>IF(IF(O63="","",IFERROR(VLOOKUP(O63,Articles!$A$4:$G$253,4,0),""))=0,"",IF(O63="","",IFERROR(VLOOKUP(O63,Articles!$A$4:$G$253,4,0),"")))</f>
        <v/>
      </c>
      <c r="I63" s="23" t="str">
        <f>IF(IF(O63="","",IFERROR(VLOOKUP(O63,Articles!$A$4:$G$253,5,0),""))=0,"",IF(O63="","",IFERROR(VLOOKUP(O63,Articles!$A$4:$G$253,5,0),"")))</f>
        <v/>
      </c>
      <c r="J63" s="23" t="str">
        <f>IF(IF(O63="","",IFERROR(VLOOKUP(O63,Articles!$A$4:$G$253,6,0),""))=0,"",IF(O63="","",IFERROR(VLOOKUP(O63,Articles!$A$4:$G$253,6,0),"")))</f>
        <v/>
      </c>
      <c r="K63" s="24" t="str">
        <f t="shared" si="9"/>
        <v/>
      </c>
      <c r="L63" s="25" t="e">
        <f>VLOOKUP(O63,Articles!$A$4:$G$253,7,FALSE)</f>
        <v>#N/A</v>
      </c>
      <c r="M63" s="25" t="str">
        <f t="shared" si="11"/>
        <v/>
      </c>
      <c r="N63" s="63" t="str">
        <f t="shared" si="10"/>
        <v/>
      </c>
      <c r="O63" s="22"/>
      <c r="P63" s="40"/>
    </row>
    <row r="64" spans="2:16" ht="23.1" customHeight="1" x14ac:dyDescent="0.2">
      <c r="B64" s="35"/>
      <c r="C64" s="14"/>
      <c r="D64" s="129" t="str">
        <f>IF(O64="","",IF(ISNA(VLOOKUP(O64,Articles!$A$4:$F$253,2,0)),"Réf. Inconnue",VLOOKUP(O64,Articles!$A$4:$F$253,2,0)))</f>
        <v/>
      </c>
      <c r="E64" s="130"/>
      <c r="F64" s="131"/>
      <c r="G64" s="15" t="str">
        <f>IF(IF(O64="","",IFERROR(VLOOKUP(O64,Articles!$A$4:$G$253,3,0),""))=0,"",IF(O64="","",IFERROR(VLOOKUP(O64,Articles!$A$4:$G$253,3,0),"")))</f>
        <v/>
      </c>
      <c r="H64" s="15" t="str">
        <f>IF(IF(O64="","",IFERROR(VLOOKUP(O64,Articles!$A$4:$G$253,4,0),""))=0,"",IF(O64="","",IFERROR(VLOOKUP(O64,Articles!$A$4:$G$253,4,0),"")))</f>
        <v/>
      </c>
      <c r="I64" s="15" t="str">
        <f>IF(IF(O64="","",IFERROR(VLOOKUP(O64,Articles!$A$4:$G$253,5,0),""))=0,"",IF(O64="","",IFERROR(VLOOKUP(O64,Articles!$A$4:$G$253,5,0),"")))</f>
        <v/>
      </c>
      <c r="J64" s="15" t="str">
        <f>IF(IF(O64="","",IFERROR(VLOOKUP(O64,Articles!$A$4:$G$253,6,0),""))=0,"",IF(O64="","",IFERROR(VLOOKUP(O64,Articles!$A$4:$G$253,6,0),"")))</f>
        <v/>
      </c>
      <c r="K64" s="16" t="str">
        <f t="shared" si="9"/>
        <v/>
      </c>
      <c r="L64" s="17" t="e">
        <f>VLOOKUP(O64,Articles!$A$4:$G$253,7,FALSE)</f>
        <v>#N/A</v>
      </c>
      <c r="M64" s="17" t="str">
        <f>IF(C64,C64*K64,"")</f>
        <v/>
      </c>
      <c r="N64" s="61" t="str">
        <f t="shared" si="10"/>
        <v/>
      </c>
      <c r="O64" s="14"/>
      <c r="P64" s="36"/>
    </row>
    <row r="65" spans="2:16" ht="23.1" customHeight="1" x14ac:dyDescent="0.2">
      <c r="B65" s="37"/>
      <c r="C65" s="18"/>
      <c r="D65" s="123" t="str">
        <f>IF(O65="","",IF(ISNA(VLOOKUP(O65,Articles!$A$4:$F$253,2,0)),"Réf. Inconnue",VLOOKUP(O65,Articles!$A$4:$F$253,2,0)))</f>
        <v/>
      </c>
      <c r="E65" s="124"/>
      <c r="F65" s="125"/>
      <c r="G65" s="19" t="str">
        <f>IF(IF(O65="","",IFERROR(VLOOKUP(O65,Articles!$A$4:$G$253,3,0),""))=0,"",IF(O65="","",IFERROR(VLOOKUP(O65,Articles!$A$4:$G$253,3,0),"")))</f>
        <v/>
      </c>
      <c r="H65" s="19" t="str">
        <f>IF(IF(O65="","",IFERROR(VLOOKUP(O65,Articles!$A$4:$G$253,4,0),""))=0,"",IF(O65="","",IFERROR(VLOOKUP(O65,Articles!$A$4:$G$253,4,0),"")))</f>
        <v/>
      </c>
      <c r="I65" s="19" t="str">
        <f>IF(IF(O65="","",IFERROR(VLOOKUP(O65,Articles!$A$4:$G$253,5,0),""))=0,"",IF(O65="","",IFERROR(VLOOKUP(O65,Articles!$A$4:$G$253,5,0),"")))</f>
        <v/>
      </c>
      <c r="J65" s="19" t="str">
        <f>IF(IF(O65="","",IFERROR(VLOOKUP(O65,Articles!$A$4:$G$253,6,0),""))=0,"",IF(O65="","",IFERROR(VLOOKUP(O65,Articles!$A$4:$G$253,6,0),"")))</f>
        <v/>
      </c>
      <c r="K65" s="20" t="str">
        <f t="shared" si="9"/>
        <v/>
      </c>
      <c r="L65" s="20" t="e">
        <f>VLOOKUP(O65,Articles!$A$4:$G$253,7,FALSE)</f>
        <v>#N/A</v>
      </c>
      <c r="M65" s="20" t="str">
        <f t="shared" ref="M65:M69" si="12">IF(C65,C65*K65,"")</f>
        <v/>
      </c>
      <c r="N65" s="20" t="str">
        <f t="shared" si="10"/>
        <v/>
      </c>
      <c r="O65" s="18"/>
      <c r="P65" s="38"/>
    </row>
    <row r="66" spans="2:16" ht="23.1" customHeight="1" x14ac:dyDescent="0.2">
      <c r="B66" s="37" t="s">
        <v>5</v>
      </c>
      <c r="C66" s="18"/>
      <c r="D66" s="123" t="str">
        <f>IF(O66="","",IF(ISNA(VLOOKUP(O66,Articles!$A$4:$F$253,2,0)),"Réf. Inconnue",VLOOKUP(O66,Articles!$A$4:$F$253,2,0)))</f>
        <v/>
      </c>
      <c r="E66" s="124"/>
      <c r="F66" s="125"/>
      <c r="G66" s="19" t="str">
        <f>IF(IF(O66="","",IFERROR(VLOOKUP(O66,Articles!$A$4:$G$253,3,0),""))=0,"",IF(O66="","",IFERROR(VLOOKUP(O66,Articles!$A$4:$G$253,3,0),"")))</f>
        <v/>
      </c>
      <c r="H66" s="19" t="str">
        <f>IF(IF(O66="","",IFERROR(VLOOKUP(O66,Articles!$A$4:$G$253,4,0),""))=0,"",IF(O66="","",IFERROR(VLOOKUP(O66,Articles!$A$4:$G$253,4,0),"")))</f>
        <v/>
      </c>
      <c r="I66" s="19" t="str">
        <f>IF(IF(O66="","",IFERROR(VLOOKUP(O66,Articles!$A$4:$G$253,5,0),""))=0,"",IF(O66="","",IFERROR(VLOOKUP(O66,Articles!$A$4:$G$253,5,0),"")))</f>
        <v/>
      </c>
      <c r="J66" s="19" t="str">
        <f>IF(IF(O66="","",IFERROR(VLOOKUP(O66,Articles!$A$4:$G$253,6,0),""))=0,"",IF(O66="","",IFERROR(VLOOKUP(O66,Articles!$A$4:$G$253,6,0),"")))</f>
        <v/>
      </c>
      <c r="K66" s="20" t="str">
        <f t="shared" si="9"/>
        <v/>
      </c>
      <c r="L66" s="20" t="e">
        <f>VLOOKUP(O66,Articles!$A$4:$G$253,7,FALSE)</f>
        <v>#N/A</v>
      </c>
      <c r="M66" s="20" t="str">
        <f t="shared" si="12"/>
        <v/>
      </c>
      <c r="N66" s="20" t="str">
        <f t="shared" si="10"/>
        <v/>
      </c>
      <c r="O66" s="21"/>
      <c r="P66" s="38"/>
    </row>
    <row r="67" spans="2:16" ht="23.1" customHeight="1" x14ac:dyDescent="0.2">
      <c r="B67" s="37"/>
      <c r="C67" s="18"/>
      <c r="D67" s="123" t="str">
        <f>IF(O67="","",IF(ISNA(VLOOKUP(O67,Articles!$A$4:$F$253,2,0)),"Réf. Inconnue",VLOOKUP(O67,Articles!$A$4:$F$253,2,0)))</f>
        <v/>
      </c>
      <c r="E67" s="124"/>
      <c r="F67" s="125"/>
      <c r="G67" s="19" t="str">
        <f>IF(IF(O67="","",IFERROR(VLOOKUP(O67,Articles!$A$4:$G$253,3,0),""))=0,"",IF(O67="","",IFERROR(VLOOKUP(O67,Articles!$A$4:$G$253,3,0),"")))</f>
        <v/>
      </c>
      <c r="H67" s="19" t="str">
        <f>IF(IF(O67="","",IFERROR(VLOOKUP(O67,Articles!$A$4:$G$253,4,0),""))=0,"",IF(O67="","",IFERROR(VLOOKUP(O67,Articles!$A$4:$G$253,4,0),"")))</f>
        <v/>
      </c>
      <c r="I67" s="19" t="str">
        <f>IF(IF(O67="","",IFERROR(VLOOKUP(O67,Articles!$A$4:$G$253,5,0),""))=0,"",IF(O67="","",IFERROR(VLOOKUP(O67,Articles!$A$4:$G$253,5,0),"")))</f>
        <v/>
      </c>
      <c r="J67" s="19" t="str">
        <f>IF(IF(O67="","",IFERROR(VLOOKUP(O67,Articles!$A$4:$G$253,6,0),""))=0,"",IF(O67="","",IFERROR(VLOOKUP(O67,Articles!$A$4:$G$253,6,0),"")))</f>
        <v/>
      </c>
      <c r="K67" s="20" t="str">
        <f t="shared" si="9"/>
        <v/>
      </c>
      <c r="L67" s="20" t="e">
        <f>VLOOKUP(O67,Articles!$A$4:$G$253,7,FALSE)</f>
        <v>#N/A</v>
      </c>
      <c r="M67" s="20" t="str">
        <f t="shared" si="12"/>
        <v/>
      </c>
      <c r="N67" s="20" t="str">
        <f t="shared" si="10"/>
        <v/>
      </c>
      <c r="O67" s="18"/>
      <c r="P67" s="38"/>
    </row>
    <row r="68" spans="2:16" ht="23.1" customHeight="1" x14ac:dyDescent="0.2">
      <c r="B68" s="37"/>
      <c r="C68" s="18"/>
      <c r="D68" s="123" t="str">
        <f>IF(O68="","",IF(ISNA(VLOOKUP(O68,Articles!$A$4:$F$253,2,0)),"Réf. Inconnue",VLOOKUP(O68,Articles!$A$4:$F$253,2,0)))</f>
        <v/>
      </c>
      <c r="E68" s="124"/>
      <c r="F68" s="125"/>
      <c r="G68" s="19" t="str">
        <f>IF(IF(O68="","",IFERROR(VLOOKUP(O68,Articles!$A$4:$G$253,3,0),""))=0,"",IF(O68="","",IFERROR(VLOOKUP(O68,Articles!$A$4:$G$253,3,0),"")))</f>
        <v/>
      </c>
      <c r="H68" s="19" t="str">
        <f>IF(IF(O68="","",IFERROR(VLOOKUP(O68,Articles!$A$4:$G$253,4,0),""))=0,"",IF(O68="","",IFERROR(VLOOKUP(O68,Articles!$A$4:$G$253,4,0),"")))</f>
        <v/>
      </c>
      <c r="I68" s="19" t="str">
        <f>IF(IF(O68="","",IFERROR(VLOOKUP(O68,Articles!$A$4:$G$253,5,0),""))=0,"",IF(O68="","",IFERROR(VLOOKUP(O68,Articles!$A$4:$G$253,5,0),"")))</f>
        <v/>
      </c>
      <c r="J68" s="19" t="str">
        <f>IF(IF(O68="","",IFERROR(VLOOKUP(O68,Articles!$A$4:$G$253,6,0),""))=0,"",IF(O68="","",IFERROR(VLOOKUP(O68,Articles!$A$4:$G$253,6,0),"")))</f>
        <v/>
      </c>
      <c r="K68" s="20" t="str">
        <f t="shared" si="9"/>
        <v/>
      </c>
      <c r="L68" s="20" t="e">
        <f>VLOOKUP(O68,Articles!$A$4:$G$253,7,FALSE)</f>
        <v>#N/A</v>
      </c>
      <c r="M68" s="20" t="str">
        <f t="shared" si="12"/>
        <v/>
      </c>
      <c r="N68" s="20" t="str">
        <f t="shared" si="10"/>
        <v/>
      </c>
      <c r="O68" s="18"/>
      <c r="P68" s="38"/>
    </row>
    <row r="69" spans="2:16" ht="23.1" customHeight="1" thickBot="1" x14ac:dyDescent="0.25">
      <c r="B69" s="39"/>
      <c r="C69" s="22"/>
      <c r="D69" s="126" t="str">
        <f>IF(O69="","",IF(ISNA(VLOOKUP(O69,Articles!$A$4:$F$253,2,0)),"Réf. Inconnue",VLOOKUP(O69,Articles!$A$4:$F$253,2,0)))</f>
        <v/>
      </c>
      <c r="E69" s="127"/>
      <c r="F69" s="128"/>
      <c r="G69" s="23" t="str">
        <f>IF(IF(O69="","",IFERROR(VLOOKUP(O69,Articles!$A$4:$G$253,3,0),""))=0,"",IF(O69="","",IFERROR(VLOOKUP(O69,Articles!$A$4:$G$253,3,0),"")))</f>
        <v/>
      </c>
      <c r="H69" s="23" t="str">
        <f>IF(IF(O69="","",IFERROR(VLOOKUP(O69,Articles!$A$4:$G$253,4,0),""))=0,"",IF(O69="","",IFERROR(VLOOKUP(O69,Articles!$A$4:$G$253,4,0),"")))</f>
        <v/>
      </c>
      <c r="I69" s="23" t="str">
        <f>IF(IF(O69="","",IFERROR(VLOOKUP(O69,Articles!$A$4:$G$253,5,0),""))=0,"",IF(O69="","",IFERROR(VLOOKUP(O69,Articles!$A$4:$G$253,5,0),"")))</f>
        <v/>
      </c>
      <c r="J69" s="23" t="str">
        <f>IF(IF(O69="","",IFERROR(VLOOKUP(O69,Articles!$A$4:$G$253,6,0),""))=0,"",IF(O69="","",IFERROR(VLOOKUP(O69,Articles!$A$4:$G$253,6,0),"")))</f>
        <v/>
      </c>
      <c r="K69" s="24" t="str">
        <f t="shared" si="9"/>
        <v/>
      </c>
      <c r="L69" s="25" t="e">
        <f>VLOOKUP(O69,Articles!$A$4:$G$253,7,FALSE)</f>
        <v>#N/A</v>
      </c>
      <c r="M69" s="25" t="str">
        <f t="shared" si="12"/>
        <v/>
      </c>
      <c r="N69" s="63" t="str">
        <f t="shared" si="10"/>
        <v/>
      </c>
      <c r="O69" s="22"/>
      <c r="P69" s="40"/>
    </row>
    <row r="70" spans="2:16" ht="23.1" customHeight="1" x14ac:dyDescent="0.2">
      <c r="B70" s="35"/>
      <c r="C70" s="14"/>
      <c r="D70" s="129" t="str">
        <f>IF(O70="","",IF(ISNA(VLOOKUP(O70,Articles!$A$4:$F$253,2,0)),"Réf. Inconnue",VLOOKUP(O70,Articles!$A$4:$F$253,2,0)))</f>
        <v/>
      </c>
      <c r="E70" s="130"/>
      <c r="F70" s="131"/>
      <c r="G70" s="15" t="str">
        <f>IF(IF(O70="","",IFERROR(VLOOKUP(O70,Articles!$A$4:$G$253,3,0),""))=0,"",IF(O70="","",IFERROR(VLOOKUP(O70,Articles!$A$4:$G$253,3,0),"")))</f>
        <v/>
      </c>
      <c r="H70" s="15" t="str">
        <f>IF(IF(O70="","",IFERROR(VLOOKUP(O70,Articles!$A$4:$G$253,4,0),""))=0,"",IF(O70="","",IFERROR(VLOOKUP(O70,Articles!$A$4:$G$253,4,0),"")))</f>
        <v/>
      </c>
      <c r="I70" s="15" t="str">
        <f>IF(IF(O70="","",IFERROR(VLOOKUP(O70,Articles!$A$4:$G$253,5,0),""))=0,"",IF(O70="","",IFERROR(VLOOKUP(O70,Articles!$A$4:$G$253,5,0),"")))</f>
        <v/>
      </c>
      <c r="J70" s="15" t="str">
        <f>IF(IF(O70="","",IFERROR(VLOOKUP(O70,Articles!$A$4:$G$253,6,0),""))=0,"",IF(O70="","",IFERROR(VLOOKUP(O70,Articles!$A$4:$G$253,6,0),"")))</f>
        <v/>
      </c>
      <c r="K70" s="16" t="str">
        <f t="shared" si="9"/>
        <v/>
      </c>
      <c r="L70" s="17" t="e">
        <f>VLOOKUP(O70,Articles!$A$4:$G$253,7,FALSE)</f>
        <v>#N/A</v>
      </c>
      <c r="M70" s="17" t="str">
        <f>IF(C70,C70*K70,"")</f>
        <v/>
      </c>
      <c r="N70" s="61" t="str">
        <f t="shared" si="10"/>
        <v/>
      </c>
      <c r="O70" s="14"/>
      <c r="P70" s="36"/>
    </row>
    <row r="71" spans="2:16" ht="23.1" customHeight="1" x14ac:dyDescent="0.2">
      <c r="B71" s="37"/>
      <c r="C71" s="18"/>
      <c r="D71" s="123" t="str">
        <f>IF(O71="","",IF(ISNA(VLOOKUP(O71,Articles!$A$4:$F$253,2,0)),"Réf. Inconnue",VLOOKUP(O71,Articles!$A$4:$F$253,2,0)))</f>
        <v/>
      </c>
      <c r="E71" s="124"/>
      <c r="F71" s="125"/>
      <c r="G71" s="19" t="str">
        <f>IF(IF(O71="","",IFERROR(VLOOKUP(O71,Articles!$A$4:$G$253,3,0),""))=0,"",IF(O71="","",IFERROR(VLOOKUP(O71,Articles!$A$4:$G$253,3,0),"")))</f>
        <v/>
      </c>
      <c r="H71" s="19" t="str">
        <f>IF(IF(O71="","",IFERROR(VLOOKUP(O71,Articles!$A$4:$G$253,4,0),""))=0,"",IF(O71="","",IFERROR(VLOOKUP(O71,Articles!$A$4:$G$253,4,0),"")))</f>
        <v/>
      </c>
      <c r="I71" s="19" t="str">
        <f>IF(IF(O71="","",IFERROR(VLOOKUP(O71,Articles!$A$4:$G$253,5,0),""))=0,"",IF(O71="","",IFERROR(VLOOKUP(O71,Articles!$A$4:$G$253,5,0),"")))</f>
        <v/>
      </c>
      <c r="J71" s="19" t="str">
        <f>IF(IF(O71="","",IFERROR(VLOOKUP(O71,Articles!$A$4:$G$253,6,0),""))=0,"",IF(O71="","",IFERROR(VLOOKUP(O71,Articles!$A$4:$G$253,6,0),"")))</f>
        <v/>
      </c>
      <c r="K71" s="20" t="str">
        <f t="shared" si="9"/>
        <v/>
      </c>
      <c r="L71" s="20" t="e">
        <f>VLOOKUP(O71,Articles!$A$4:$G$253,7,FALSE)</f>
        <v>#N/A</v>
      </c>
      <c r="M71" s="20" t="str">
        <f t="shared" ref="M71:M75" si="13">IF(C71,C71*K71,"")</f>
        <v/>
      </c>
      <c r="N71" s="20" t="str">
        <f t="shared" si="10"/>
        <v/>
      </c>
      <c r="O71" s="18"/>
      <c r="P71" s="38"/>
    </row>
    <row r="72" spans="2:16" ht="23.1" customHeight="1" x14ac:dyDescent="0.2">
      <c r="B72" s="37" t="s">
        <v>4</v>
      </c>
      <c r="C72" s="18"/>
      <c r="D72" s="123" t="str">
        <f>IF(O72="","",IF(ISNA(VLOOKUP(O72,Articles!$A$4:$F$253,2,0)),"Réf. Inconnue",VLOOKUP(O72,Articles!$A$4:$F$253,2,0)))</f>
        <v/>
      </c>
      <c r="E72" s="124"/>
      <c r="F72" s="125"/>
      <c r="G72" s="19" t="str">
        <f>IF(IF(O72="","",IFERROR(VLOOKUP(O72,Articles!$A$4:$G$253,3,0),""))=0,"",IF(O72="","",IFERROR(VLOOKUP(O72,Articles!$A$4:$G$253,3,0),"")))</f>
        <v/>
      </c>
      <c r="H72" s="19" t="str">
        <f>IF(IF(O72="","",IFERROR(VLOOKUP(O72,Articles!$A$4:$G$253,4,0),""))=0,"",IF(O72="","",IFERROR(VLOOKUP(O72,Articles!$A$4:$G$253,4,0),"")))</f>
        <v/>
      </c>
      <c r="I72" s="19" t="str">
        <f>IF(IF(O72="","",IFERROR(VLOOKUP(O72,Articles!$A$4:$G$253,5,0),""))=0,"",IF(O72="","",IFERROR(VLOOKUP(O72,Articles!$A$4:$G$253,5,0),"")))</f>
        <v/>
      </c>
      <c r="J72" s="19" t="str">
        <f>IF(IF(O72="","",IFERROR(VLOOKUP(O72,Articles!$A$4:$G$253,6,0),""))=0,"",IF(O72="","",IFERROR(VLOOKUP(O72,Articles!$A$4:$G$253,6,0),"")))</f>
        <v/>
      </c>
      <c r="K72" s="20" t="str">
        <f t="shared" si="9"/>
        <v/>
      </c>
      <c r="L72" s="20" t="e">
        <f>VLOOKUP(O72,Articles!$A$4:$G$253,7,FALSE)</f>
        <v>#N/A</v>
      </c>
      <c r="M72" s="20" t="str">
        <f t="shared" si="13"/>
        <v/>
      </c>
      <c r="N72" s="20" t="str">
        <f t="shared" si="10"/>
        <v/>
      </c>
      <c r="O72" s="21"/>
      <c r="P72" s="38"/>
    </row>
    <row r="73" spans="2:16" ht="23.1" customHeight="1" x14ac:dyDescent="0.2">
      <c r="B73" s="37"/>
      <c r="C73" s="18"/>
      <c r="D73" s="123" t="str">
        <f>IF(O73="","",IF(ISNA(VLOOKUP(O73,Articles!$A$4:$F$253,2,0)),"Réf. Inconnue",VLOOKUP(O73,Articles!$A$4:$F$253,2,0)))</f>
        <v/>
      </c>
      <c r="E73" s="124"/>
      <c r="F73" s="125"/>
      <c r="G73" s="19" t="str">
        <f>IF(IF(O73="","",IFERROR(VLOOKUP(O73,Articles!$A$4:$G$253,3,0),""))=0,"",IF(O73="","",IFERROR(VLOOKUP(O73,Articles!$A$4:$G$253,3,0),"")))</f>
        <v/>
      </c>
      <c r="H73" s="19" t="str">
        <f>IF(IF(O73="","",IFERROR(VLOOKUP(O73,Articles!$A$4:$G$253,4,0),""))=0,"",IF(O73="","",IFERROR(VLOOKUP(O73,Articles!$A$4:$G$253,4,0),"")))</f>
        <v/>
      </c>
      <c r="I73" s="19" t="str">
        <f>IF(IF(O73="","",IFERROR(VLOOKUP(O73,Articles!$A$4:$G$253,5,0),""))=0,"",IF(O73="","",IFERROR(VLOOKUP(O73,Articles!$A$4:$G$253,5,0),"")))</f>
        <v/>
      </c>
      <c r="J73" s="19" t="str">
        <f>IF(IF(O73="","",IFERROR(VLOOKUP(O73,Articles!$A$4:$G$253,6,0),""))=0,"",IF(O73="","",IFERROR(VLOOKUP(O73,Articles!$A$4:$G$253,6,0),"")))</f>
        <v/>
      </c>
      <c r="K73" s="20" t="str">
        <f t="shared" si="9"/>
        <v/>
      </c>
      <c r="L73" s="20" t="e">
        <f>VLOOKUP(O73,Articles!$A$4:$G$253,7,FALSE)</f>
        <v>#N/A</v>
      </c>
      <c r="M73" s="20" t="str">
        <f t="shared" si="13"/>
        <v/>
      </c>
      <c r="N73" s="20" t="str">
        <f t="shared" si="10"/>
        <v/>
      </c>
      <c r="O73" s="18"/>
      <c r="P73" s="38"/>
    </row>
    <row r="74" spans="2:16" ht="23.1" customHeight="1" x14ac:dyDescent="0.2">
      <c r="B74" s="37"/>
      <c r="C74" s="18"/>
      <c r="D74" s="123" t="str">
        <f>IF(O74="","",IF(ISNA(VLOOKUP(O74,Articles!$A$4:$F$253,2,0)),"Réf. Inconnue",VLOOKUP(O74,Articles!$A$4:$F$253,2,0)))</f>
        <v/>
      </c>
      <c r="E74" s="124"/>
      <c r="F74" s="125"/>
      <c r="G74" s="19" t="str">
        <f>IF(IF(O74="","",IFERROR(VLOOKUP(O74,Articles!$A$4:$G$253,3,0),""))=0,"",IF(O74="","",IFERROR(VLOOKUP(O74,Articles!$A$4:$G$253,3,0),"")))</f>
        <v/>
      </c>
      <c r="H74" s="19" t="str">
        <f>IF(IF(O74="","",IFERROR(VLOOKUP(O74,Articles!$A$4:$G$253,4,0),""))=0,"",IF(O74="","",IFERROR(VLOOKUP(O74,Articles!$A$4:$G$253,4,0),"")))</f>
        <v/>
      </c>
      <c r="I74" s="19" t="str">
        <f>IF(IF(O74="","",IFERROR(VLOOKUP(O74,Articles!$A$4:$G$253,5,0),""))=0,"",IF(O74="","",IFERROR(VLOOKUP(O74,Articles!$A$4:$G$253,5,0),"")))</f>
        <v/>
      </c>
      <c r="J74" s="19" t="str">
        <f>IF(IF(O74="","",IFERROR(VLOOKUP(O74,Articles!$A$4:$G$253,6,0),""))=0,"",IF(O74="","",IFERROR(VLOOKUP(O74,Articles!$A$4:$G$253,6,0),"")))</f>
        <v/>
      </c>
      <c r="K74" s="20" t="str">
        <f t="shared" si="9"/>
        <v/>
      </c>
      <c r="L74" s="20" t="e">
        <f>VLOOKUP(O74,Articles!$A$4:$G$253,7,FALSE)</f>
        <v>#N/A</v>
      </c>
      <c r="M74" s="20" t="str">
        <f t="shared" si="13"/>
        <v/>
      </c>
      <c r="N74" s="20" t="str">
        <f t="shared" si="10"/>
        <v/>
      </c>
      <c r="O74" s="18"/>
      <c r="P74" s="38"/>
    </row>
    <row r="75" spans="2:16" ht="23.1" customHeight="1" thickBot="1" x14ac:dyDescent="0.25">
      <c r="B75" s="39"/>
      <c r="C75" s="22"/>
      <c r="D75" s="126" t="str">
        <f>IF(O75="","",IF(ISNA(VLOOKUP(O75,Articles!$A$4:$F$253,2,0)),"Réf. Inconnue",VLOOKUP(O75,Articles!$A$4:$F$253,2,0)))</f>
        <v/>
      </c>
      <c r="E75" s="127"/>
      <c r="F75" s="128"/>
      <c r="G75" s="23" t="str">
        <f>IF(IF(O75="","",IFERROR(VLOOKUP(O75,Articles!$A$4:$G$253,3,0),""))=0,"",IF(O75="","",IFERROR(VLOOKUP(O75,Articles!$A$4:$G$253,3,0),"")))</f>
        <v/>
      </c>
      <c r="H75" s="23" t="str">
        <f>IF(IF(O75="","",IFERROR(VLOOKUP(O75,Articles!$A$4:$G$253,4,0),""))=0,"",IF(O75="","",IFERROR(VLOOKUP(O75,Articles!$A$4:$G$253,4,0),"")))</f>
        <v/>
      </c>
      <c r="I75" s="23" t="str">
        <f>IF(IF(O75="","",IFERROR(VLOOKUP(O75,Articles!$A$4:$G$253,5,0),""))=0,"",IF(O75="","",IFERROR(VLOOKUP(O75,Articles!$A$4:$G$253,5,0),"")))</f>
        <v/>
      </c>
      <c r="J75" s="23" t="str">
        <f>IF(IF(O75="","",IFERROR(VLOOKUP(O75,Articles!$A$4:$G$253,6,0),""))=0,"",IF(O75="","",IFERROR(VLOOKUP(O75,Articles!$A$4:$G$253,6,0),"")))</f>
        <v/>
      </c>
      <c r="K75" s="24" t="str">
        <f t="shared" si="9"/>
        <v/>
      </c>
      <c r="L75" s="25" t="e">
        <f>VLOOKUP(O75,Articles!$A$4:$G$253,7,FALSE)</f>
        <v>#N/A</v>
      </c>
      <c r="M75" s="25" t="str">
        <f t="shared" si="13"/>
        <v/>
      </c>
      <c r="N75" s="63" t="str">
        <f t="shared" si="10"/>
        <v/>
      </c>
      <c r="O75" s="22"/>
      <c r="P75" s="40"/>
    </row>
    <row r="76" spans="2:16" ht="23.1" customHeight="1" x14ac:dyDescent="0.2">
      <c r="B76" s="35"/>
      <c r="C76" s="14"/>
      <c r="D76" s="129" t="str">
        <f>IF(O76="","",IF(ISNA(VLOOKUP(O76,Articles!$A$4:$F$253,2,0)),"Réf. Inconnue",VLOOKUP(O76,Articles!$A$4:$F$253,2,0)))</f>
        <v/>
      </c>
      <c r="E76" s="130"/>
      <c r="F76" s="131"/>
      <c r="G76" s="15" t="str">
        <f>IF(IF(O76="","",IFERROR(VLOOKUP(O76,Articles!$A$4:$G$253,3,0),""))=0,"",IF(O76="","",IFERROR(VLOOKUP(O76,Articles!$A$4:$G$253,3,0),"")))</f>
        <v/>
      </c>
      <c r="H76" s="15" t="str">
        <f>IF(IF(O76="","",IFERROR(VLOOKUP(O76,Articles!$A$4:$G$253,4,0),""))=0,"",IF(O76="","",IFERROR(VLOOKUP(O76,Articles!$A$4:$G$253,4,0),"")))</f>
        <v/>
      </c>
      <c r="I76" s="15" t="str">
        <f>IF(IF(O76="","",IFERROR(VLOOKUP(O76,Articles!$A$4:$G$253,5,0),""))=0,"",IF(O76="","",IFERROR(VLOOKUP(O76,Articles!$A$4:$G$253,5,0),"")))</f>
        <v/>
      </c>
      <c r="J76" s="15" t="str">
        <f>IF(IF(O76="","",IFERROR(VLOOKUP(O76,Articles!$A$4:$G$253,6,0),""))=0,"",IF(O76="","",IFERROR(VLOOKUP(O76,Articles!$A$4:$G$253,6,0),"")))</f>
        <v/>
      </c>
      <c r="K76" s="16" t="str">
        <f t="shared" si="9"/>
        <v/>
      </c>
      <c r="L76" s="17" t="e">
        <f>VLOOKUP(O76,Articles!$A$4:$G$253,7,FALSE)</f>
        <v>#N/A</v>
      </c>
      <c r="M76" s="17" t="str">
        <f>IF(C76,C76*K76,"")</f>
        <v/>
      </c>
      <c r="N76" s="61" t="str">
        <f t="shared" si="10"/>
        <v/>
      </c>
      <c r="O76" s="14"/>
      <c r="P76" s="36"/>
    </row>
    <row r="77" spans="2:16" ht="23.1" customHeight="1" x14ac:dyDescent="0.2">
      <c r="B77" s="37"/>
      <c r="C77" s="18"/>
      <c r="D77" s="123" t="str">
        <f>IF(O77="","",IF(ISNA(VLOOKUP(O77,Articles!$A$4:$F$253,2,0)),"Réf. Inconnue",VLOOKUP(O77,Articles!$A$4:$F$253,2,0)))</f>
        <v/>
      </c>
      <c r="E77" s="124"/>
      <c r="F77" s="125"/>
      <c r="G77" s="19" t="str">
        <f>IF(IF(O77="","",IFERROR(VLOOKUP(O77,Articles!$A$4:$G$253,3,0),""))=0,"",IF(O77="","",IFERROR(VLOOKUP(O77,Articles!$A$4:$G$253,3,0),"")))</f>
        <v/>
      </c>
      <c r="H77" s="19" t="str">
        <f>IF(IF(O77="","",IFERROR(VLOOKUP(O77,Articles!$A$4:$G$253,4,0),""))=0,"",IF(O77="","",IFERROR(VLOOKUP(O77,Articles!$A$4:$G$253,4,0),"")))</f>
        <v/>
      </c>
      <c r="I77" s="19" t="str">
        <f>IF(IF(O77="","",IFERROR(VLOOKUP(O77,Articles!$A$4:$G$253,5,0),""))=0,"",IF(O77="","",IFERROR(VLOOKUP(O77,Articles!$A$4:$G$253,5,0),"")))</f>
        <v/>
      </c>
      <c r="J77" s="19" t="str">
        <f>IF(IF(O77="","",IFERROR(VLOOKUP(O77,Articles!$A$4:$G$253,6,0),""))=0,"",IF(O77="","",IFERROR(VLOOKUP(O77,Articles!$A$4:$G$253,6,0),"")))</f>
        <v/>
      </c>
      <c r="K77" s="20" t="str">
        <f t="shared" si="9"/>
        <v/>
      </c>
      <c r="L77" s="20" t="e">
        <f>VLOOKUP(O77,Articles!$A$4:$G$253,7,FALSE)</f>
        <v>#N/A</v>
      </c>
      <c r="M77" s="20" t="str">
        <f t="shared" ref="M77:M81" si="14">IF(C77,C77*K77,"")</f>
        <v/>
      </c>
      <c r="N77" s="20" t="str">
        <f t="shared" si="10"/>
        <v/>
      </c>
      <c r="O77" s="18"/>
      <c r="P77" s="38"/>
    </row>
    <row r="78" spans="2:16" ht="23.1" customHeight="1" x14ac:dyDescent="0.2">
      <c r="B78" s="37" t="s">
        <v>7</v>
      </c>
      <c r="C78" s="18"/>
      <c r="D78" s="123" t="str">
        <f>IF(O78="","",IF(ISNA(VLOOKUP(O78,Articles!$A$4:$F$253,2,0)),"Réf. Inconnue",VLOOKUP(O78,Articles!$A$4:$F$253,2,0)))</f>
        <v/>
      </c>
      <c r="E78" s="124"/>
      <c r="F78" s="125"/>
      <c r="G78" s="19" t="str">
        <f>IF(IF(O78="","",IFERROR(VLOOKUP(O78,Articles!$A$4:$G$253,3,0),""))=0,"",IF(O78="","",IFERROR(VLOOKUP(O78,Articles!$A$4:$G$253,3,0),"")))</f>
        <v/>
      </c>
      <c r="H78" s="19" t="str">
        <f>IF(IF(O78="","",IFERROR(VLOOKUP(O78,Articles!$A$4:$G$253,4,0),""))=0,"",IF(O78="","",IFERROR(VLOOKUP(O78,Articles!$A$4:$G$253,4,0),"")))</f>
        <v/>
      </c>
      <c r="I78" s="19" t="str">
        <f>IF(IF(O78="","",IFERROR(VLOOKUP(O78,Articles!$A$4:$G$253,5,0),""))=0,"",IF(O78="","",IFERROR(VLOOKUP(O78,Articles!$A$4:$G$253,5,0),"")))</f>
        <v/>
      </c>
      <c r="J78" s="19" t="str">
        <f>IF(IF(O78="","",IFERROR(VLOOKUP(O78,Articles!$A$4:$G$253,6,0),""))=0,"",IF(O78="","",IFERROR(VLOOKUP(O78,Articles!$A$4:$G$253,6,0),"")))</f>
        <v/>
      </c>
      <c r="K78" s="20" t="str">
        <f t="shared" si="9"/>
        <v/>
      </c>
      <c r="L78" s="20" t="e">
        <f>VLOOKUP(O78,Articles!$A$4:$G$253,7,FALSE)</f>
        <v>#N/A</v>
      </c>
      <c r="M78" s="20" t="str">
        <f t="shared" si="14"/>
        <v/>
      </c>
      <c r="N78" s="20" t="str">
        <f t="shared" si="10"/>
        <v/>
      </c>
      <c r="O78" s="21"/>
      <c r="P78" s="38"/>
    </row>
    <row r="79" spans="2:16" ht="23.1" customHeight="1" x14ac:dyDescent="0.2">
      <c r="B79" s="37"/>
      <c r="C79" s="18"/>
      <c r="D79" s="123" t="str">
        <f>IF(O79="","",IF(ISNA(VLOOKUP(O79,Articles!$A$4:$F$253,2,0)),"Réf. Inconnue",VLOOKUP(O79,Articles!$A$4:$F$253,2,0)))</f>
        <v/>
      </c>
      <c r="E79" s="124"/>
      <c r="F79" s="125"/>
      <c r="G79" s="19" t="str">
        <f>IF(IF(O79="","",IFERROR(VLOOKUP(O79,Articles!$A$4:$G$253,3,0),""))=0,"",IF(O79="","",IFERROR(VLOOKUP(O79,Articles!$A$4:$G$253,3,0),"")))</f>
        <v/>
      </c>
      <c r="H79" s="19" t="str">
        <f>IF(IF(O79="","",IFERROR(VLOOKUP(O79,Articles!$A$4:$G$253,4,0),""))=0,"",IF(O79="","",IFERROR(VLOOKUP(O79,Articles!$A$4:$G$253,4,0),"")))</f>
        <v/>
      </c>
      <c r="I79" s="19" t="str">
        <f>IF(IF(O79="","",IFERROR(VLOOKUP(O79,Articles!$A$4:$G$253,5,0),""))=0,"",IF(O79="","",IFERROR(VLOOKUP(O79,Articles!$A$4:$G$253,5,0),"")))</f>
        <v/>
      </c>
      <c r="J79" s="19" t="str">
        <f>IF(IF(O79="","",IFERROR(VLOOKUP(O79,Articles!$A$4:$G$253,6,0),""))=0,"",IF(O79="","",IFERROR(VLOOKUP(O79,Articles!$A$4:$G$253,6,0),"")))</f>
        <v/>
      </c>
      <c r="K79" s="20" t="str">
        <f t="shared" si="9"/>
        <v/>
      </c>
      <c r="L79" s="20" t="e">
        <f>VLOOKUP(O79,Articles!$A$4:$G$253,7,FALSE)</f>
        <v>#N/A</v>
      </c>
      <c r="M79" s="20" t="str">
        <f t="shared" si="14"/>
        <v/>
      </c>
      <c r="N79" s="20" t="str">
        <f t="shared" si="10"/>
        <v/>
      </c>
      <c r="O79" s="18"/>
      <c r="P79" s="38"/>
    </row>
    <row r="80" spans="2:16" ht="23.1" customHeight="1" x14ac:dyDescent="0.2">
      <c r="B80" s="37"/>
      <c r="C80" s="18"/>
      <c r="D80" s="123" t="str">
        <f>IF(O80="","",IF(ISNA(VLOOKUP(O80,Articles!$A$4:$F$253,2,0)),"Réf. Inconnue",VLOOKUP(O80,Articles!$A$4:$F$253,2,0)))</f>
        <v/>
      </c>
      <c r="E80" s="124"/>
      <c r="F80" s="125"/>
      <c r="G80" s="19" t="str">
        <f>IF(IF(O80="","",IFERROR(VLOOKUP(O80,Articles!$A$4:$G$253,3,0),""))=0,"",IF(O80="","",IFERROR(VLOOKUP(O80,Articles!$A$4:$G$253,3,0),"")))</f>
        <v/>
      </c>
      <c r="H80" s="19" t="str">
        <f>IF(IF(O80="","",IFERROR(VLOOKUP(O80,Articles!$A$4:$G$253,4,0),""))=0,"",IF(O80="","",IFERROR(VLOOKUP(O80,Articles!$A$4:$G$253,4,0),"")))</f>
        <v/>
      </c>
      <c r="I80" s="19" t="str">
        <f>IF(IF(O80="","",IFERROR(VLOOKUP(O80,Articles!$A$4:$G$253,5,0),""))=0,"",IF(O80="","",IFERROR(VLOOKUP(O80,Articles!$A$4:$G$253,5,0),"")))</f>
        <v/>
      </c>
      <c r="J80" s="19" t="str">
        <f>IF(IF(O80="","",IFERROR(VLOOKUP(O80,Articles!$A$4:$G$253,6,0),""))=0,"",IF(O80="","",IFERROR(VLOOKUP(O80,Articles!$A$4:$G$253,6,0),"")))</f>
        <v/>
      </c>
      <c r="K80" s="20" t="str">
        <f t="shared" si="9"/>
        <v/>
      </c>
      <c r="L80" s="20" t="e">
        <f>VLOOKUP(O80,Articles!$A$4:$G$253,7,FALSE)</f>
        <v>#N/A</v>
      </c>
      <c r="M80" s="20" t="str">
        <f t="shared" si="14"/>
        <v/>
      </c>
      <c r="N80" s="20" t="str">
        <f t="shared" si="10"/>
        <v/>
      </c>
      <c r="O80" s="18"/>
      <c r="P80" s="38"/>
    </row>
    <row r="81" spans="2:16" ht="23.1" customHeight="1" thickBot="1" x14ac:dyDescent="0.25">
      <c r="B81" s="39"/>
      <c r="C81" s="22"/>
      <c r="D81" s="126" t="str">
        <f>IF(O81="","",IF(ISNA(VLOOKUP(O81,Articles!$A$4:$F$253,2,0)),"Réf. Inconnue",VLOOKUP(O81,Articles!$A$4:$F$253,2,0)))</f>
        <v/>
      </c>
      <c r="E81" s="127"/>
      <c r="F81" s="128"/>
      <c r="G81" s="23" t="str">
        <f>IF(IF(O81="","",IFERROR(VLOOKUP(O81,Articles!$A$4:$G$253,3,0),""))=0,"",IF(O81="","",IFERROR(VLOOKUP(O81,Articles!$A$4:$G$253,3,0),"")))</f>
        <v/>
      </c>
      <c r="H81" s="23" t="str">
        <f>IF(IF(O81="","",IFERROR(VLOOKUP(O81,Articles!$A$4:$G$253,4,0),""))=0,"",IF(O81="","",IFERROR(VLOOKUP(O81,Articles!$A$4:$G$253,4,0),"")))</f>
        <v/>
      </c>
      <c r="I81" s="23" t="str">
        <f>IF(IF(O81="","",IFERROR(VLOOKUP(O81,Articles!$A$4:$G$253,5,0),""))=0,"",IF(O81="","",IFERROR(VLOOKUP(O81,Articles!$A$4:$G$253,5,0),"")))</f>
        <v/>
      </c>
      <c r="J81" s="23" t="str">
        <f>IF(IF(O81="","",IFERROR(VLOOKUP(O81,Articles!$A$4:$G$253,6,0),""))=0,"",IF(O81="","",IFERROR(VLOOKUP(O81,Articles!$A$4:$G$253,6,0),"")))</f>
        <v/>
      </c>
      <c r="K81" s="24" t="str">
        <f t="shared" si="9"/>
        <v/>
      </c>
      <c r="L81" s="25" t="e">
        <f>VLOOKUP(O81,Articles!$A$4:$G$253,7,FALSE)</f>
        <v>#N/A</v>
      </c>
      <c r="M81" s="25" t="str">
        <f t="shared" si="14"/>
        <v/>
      </c>
      <c r="N81" s="63" t="str">
        <f t="shared" si="10"/>
        <v/>
      </c>
      <c r="O81" s="22"/>
      <c r="P81" s="40"/>
    </row>
    <row r="82" spans="2:16" ht="23.1" customHeight="1" x14ac:dyDescent="0.2">
      <c r="B82" s="35"/>
      <c r="C82" s="14"/>
      <c r="D82" s="129" t="str">
        <f>IF(O82="","",IF(ISNA(VLOOKUP(O82,Articles!$A$4:$F$253,2,0)),"Réf. Inconnue",VLOOKUP(O82,Articles!$A$4:$F$253,2,0)))</f>
        <v/>
      </c>
      <c r="E82" s="130"/>
      <c r="F82" s="131"/>
      <c r="G82" s="15" t="str">
        <f>IF(IF(O82="","",IFERROR(VLOOKUP(O82,Articles!$A$4:$G$253,3,0),""))=0,"",IF(O82="","",IFERROR(VLOOKUP(O82,Articles!$A$4:$G$253,3,0),"")))</f>
        <v/>
      </c>
      <c r="H82" s="15" t="str">
        <f>IF(IF(O82="","",IFERROR(VLOOKUP(O82,Articles!$A$4:$G$253,4,0),""))=0,"",IF(O82="","",IFERROR(VLOOKUP(O82,Articles!$A$4:$G$253,4,0),"")))</f>
        <v/>
      </c>
      <c r="I82" s="15" t="str">
        <f>IF(IF(O82="","",IFERROR(VLOOKUP(O82,Articles!$A$4:$G$253,5,0),""))=0,"",IF(O82="","",IFERROR(VLOOKUP(O82,Articles!$A$4:$G$253,5,0),"")))</f>
        <v/>
      </c>
      <c r="J82" s="15" t="str">
        <f>IF(IF(O82="","",IFERROR(VLOOKUP(O82,Articles!$A$4:$G$253,6,0),""))=0,"",IF(O82="","",IFERROR(VLOOKUP(O82,Articles!$A$4:$G$253,6,0),"")))</f>
        <v/>
      </c>
      <c r="K82" s="16" t="str">
        <f t="shared" si="9"/>
        <v/>
      </c>
      <c r="L82" s="17" t="e">
        <f>VLOOKUP(O82,Articles!$A$4:$G$253,7,FALSE)</f>
        <v>#N/A</v>
      </c>
      <c r="M82" s="17" t="str">
        <f>IF(C82,C82*K82,"")</f>
        <v/>
      </c>
      <c r="N82" s="61" t="str">
        <f t="shared" si="10"/>
        <v/>
      </c>
      <c r="O82" s="14"/>
      <c r="P82" s="36"/>
    </row>
    <row r="83" spans="2:16" ht="23.1" customHeight="1" x14ac:dyDescent="0.2">
      <c r="B83" s="37"/>
      <c r="C83" s="18"/>
      <c r="D83" s="123" t="str">
        <f>IF(O83="","",IF(ISNA(VLOOKUP(O83,Articles!$A$4:$F$253,2,0)),"Réf. Inconnue",VLOOKUP(O83,Articles!$A$4:$F$253,2,0)))</f>
        <v/>
      </c>
      <c r="E83" s="124"/>
      <c r="F83" s="125"/>
      <c r="G83" s="19" t="str">
        <f>IF(IF(O83="","",IFERROR(VLOOKUP(O83,Articles!$A$4:$G$253,3,0),""))=0,"",IF(O83="","",IFERROR(VLOOKUP(O83,Articles!$A$4:$G$253,3,0),"")))</f>
        <v/>
      </c>
      <c r="H83" s="19" t="str">
        <f>IF(IF(O83="","",IFERROR(VLOOKUP(O83,Articles!$A$4:$G$253,4,0),""))=0,"",IF(O83="","",IFERROR(VLOOKUP(O83,Articles!$A$4:$G$253,4,0),"")))</f>
        <v/>
      </c>
      <c r="I83" s="19" t="str">
        <f>IF(IF(O83="","",IFERROR(VLOOKUP(O83,Articles!$A$4:$G$253,5,0),""))=0,"",IF(O83="","",IFERROR(VLOOKUP(O83,Articles!$A$4:$G$253,5,0),"")))</f>
        <v/>
      </c>
      <c r="J83" s="19" t="str">
        <f>IF(IF(O83="","",IFERROR(VLOOKUP(O83,Articles!$A$4:$G$253,6,0),""))=0,"",IF(O83="","",IFERROR(VLOOKUP(O83,Articles!$A$4:$G$253,6,0),"")))</f>
        <v/>
      </c>
      <c r="K83" s="20" t="str">
        <f t="shared" si="9"/>
        <v/>
      </c>
      <c r="L83" s="20" t="e">
        <f>VLOOKUP(O83,Articles!$A$4:$G$253,7,FALSE)</f>
        <v>#N/A</v>
      </c>
      <c r="M83" s="20" t="str">
        <f t="shared" ref="M83:M87" si="15">IF(C83,C83*K83,"")</f>
        <v/>
      </c>
      <c r="N83" s="20" t="str">
        <f t="shared" si="10"/>
        <v/>
      </c>
      <c r="O83" s="18"/>
      <c r="P83" s="38"/>
    </row>
    <row r="84" spans="2:16" ht="23.1" customHeight="1" x14ac:dyDescent="0.2">
      <c r="B84" s="37" t="s">
        <v>8</v>
      </c>
      <c r="C84" s="18"/>
      <c r="D84" s="123" t="str">
        <f>IF(O84="","",IF(ISNA(VLOOKUP(O84,Articles!$A$4:$F$253,2,0)),"Réf. Inconnue",VLOOKUP(O84,Articles!$A$4:$F$253,2,0)))</f>
        <v/>
      </c>
      <c r="E84" s="124"/>
      <c r="F84" s="125"/>
      <c r="G84" s="19" t="str">
        <f>IF(IF(O84="","",IFERROR(VLOOKUP(O84,Articles!$A$4:$G$253,3,0),""))=0,"",IF(O84="","",IFERROR(VLOOKUP(O84,Articles!$A$4:$G$253,3,0),"")))</f>
        <v/>
      </c>
      <c r="H84" s="19" t="str">
        <f>IF(IF(O84="","",IFERROR(VLOOKUP(O84,Articles!$A$4:$G$253,4,0),""))=0,"",IF(O84="","",IFERROR(VLOOKUP(O84,Articles!$A$4:$G$253,4,0),"")))</f>
        <v/>
      </c>
      <c r="I84" s="19" t="str">
        <f>IF(IF(O84="","",IFERROR(VLOOKUP(O84,Articles!$A$4:$G$253,5,0),""))=0,"",IF(O84="","",IFERROR(VLOOKUP(O84,Articles!$A$4:$G$253,5,0),"")))</f>
        <v/>
      </c>
      <c r="J84" s="19" t="str">
        <f>IF(IF(O84="","",IFERROR(VLOOKUP(O84,Articles!$A$4:$G$253,6,0),""))=0,"",IF(O84="","",IFERROR(VLOOKUP(O84,Articles!$A$4:$G$253,6,0),"")))</f>
        <v/>
      </c>
      <c r="K84" s="20" t="str">
        <f t="shared" si="9"/>
        <v/>
      </c>
      <c r="L84" s="20" t="e">
        <f>VLOOKUP(O84,Articles!$A$4:$G$253,7,FALSE)</f>
        <v>#N/A</v>
      </c>
      <c r="M84" s="20" t="str">
        <f t="shared" si="15"/>
        <v/>
      </c>
      <c r="N84" s="20" t="str">
        <f t="shared" si="10"/>
        <v/>
      </c>
      <c r="O84" s="21"/>
      <c r="P84" s="38"/>
    </row>
    <row r="85" spans="2:16" ht="23.1" customHeight="1" x14ac:dyDescent="0.2">
      <c r="B85" s="37"/>
      <c r="C85" s="18"/>
      <c r="D85" s="123" t="str">
        <f>IF(O85="","",IF(ISNA(VLOOKUP(O85,Articles!$A$4:$F$253,2,0)),"Réf. Inconnue",VLOOKUP(O85,Articles!$A$4:$F$253,2,0)))</f>
        <v/>
      </c>
      <c r="E85" s="124"/>
      <c r="F85" s="125"/>
      <c r="G85" s="19" t="str">
        <f>IF(IF(O85="","",IFERROR(VLOOKUP(O85,Articles!$A$4:$G$253,3,0),""))=0,"",IF(O85="","",IFERROR(VLOOKUP(O85,Articles!$A$4:$G$253,3,0),"")))</f>
        <v/>
      </c>
      <c r="H85" s="19" t="str">
        <f>IF(IF(O85="","",IFERROR(VLOOKUP(O85,Articles!$A$4:$G$253,4,0),""))=0,"",IF(O85="","",IFERROR(VLOOKUP(O85,Articles!$A$4:$G$253,4,0),"")))</f>
        <v/>
      </c>
      <c r="I85" s="19" t="str">
        <f>IF(IF(O85="","",IFERROR(VLOOKUP(O85,Articles!$A$4:$G$253,5,0),""))=0,"",IF(O85="","",IFERROR(VLOOKUP(O85,Articles!$A$4:$G$253,5,0),"")))</f>
        <v/>
      </c>
      <c r="J85" s="19" t="str">
        <f>IF(IF(O85="","",IFERROR(VLOOKUP(O85,Articles!$A$4:$G$253,6,0),""))=0,"",IF(O85="","",IFERROR(VLOOKUP(O85,Articles!$A$4:$G$253,6,0),"")))</f>
        <v/>
      </c>
      <c r="K85" s="20" t="str">
        <f t="shared" si="9"/>
        <v/>
      </c>
      <c r="L85" s="20" t="e">
        <f>VLOOKUP(O85,Articles!$A$4:$G$253,7,FALSE)</f>
        <v>#N/A</v>
      </c>
      <c r="M85" s="20" t="str">
        <f t="shared" si="15"/>
        <v/>
      </c>
      <c r="N85" s="20" t="str">
        <f t="shared" si="10"/>
        <v/>
      </c>
      <c r="O85" s="18"/>
      <c r="P85" s="38"/>
    </row>
    <row r="86" spans="2:16" ht="23.1" customHeight="1" x14ac:dyDescent="0.2">
      <c r="B86" s="37"/>
      <c r="C86" s="18"/>
      <c r="D86" s="123" t="str">
        <f>IF(O86="","",IF(ISNA(VLOOKUP(O86,Articles!$A$4:$F$253,2,0)),"Réf. Inconnue",VLOOKUP(O86,Articles!$A$4:$F$253,2,0)))</f>
        <v/>
      </c>
      <c r="E86" s="124"/>
      <c r="F86" s="125"/>
      <c r="G86" s="19" t="str">
        <f>IF(IF(O86="","",IFERROR(VLOOKUP(O86,Articles!$A$4:$G$253,3,0),""))=0,"",IF(O86="","",IFERROR(VLOOKUP(O86,Articles!$A$4:$G$253,3,0),"")))</f>
        <v/>
      </c>
      <c r="H86" s="19" t="str">
        <f>IF(IF(O86="","",IFERROR(VLOOKUP(O86,Articles!$A$4:$G$253,4,0),""))=0,"",IF(O86="","",IFERROR(VLOOKUP(O86,Articles!$A$4:$G$253,4,0),"")))</f>
        <v/>
      </c>
      <c r="I86" s="19" t="str">
        <f>IF(IF(O86="","",IFERROR(VLOOKUP(O86,Articles!$A$4:$G$253,5,0),""))=0,"",IF(O86="","",IFERROR(VLOOKUP(O86,Articles!$A$4:$G$253,5,0),"")))</f>
        <v/>
      </c>
      <c r="J86" s="19" t="str">
        <f>IF(IF(O86="","",IFERROR(VLOOKUP(O86,Articles!$A$4:$G$253,6,0),""))=0,"",IF(O86="","",IFERROR(VLOOKUP(O86,Articles!$A$4:$G$253,6,0),"")))</f>
        <v/>
      </c>
      <c r="K86" s="20" t="str">
        <f t="shared" si="9"/>
        <v/>
      </c>
      <c r="L86" s="20" t="e">
        <f>VLOOKUP(O86,Articles!$A$4:$G$253,7,FALSE)</f>
        <v>#N/A</v>
      </c>
      <c r="M86" s="20" t="str">
        <f t="shared" si="15"/>
        <v/>
      </c>
      <c r="N86" s="20" t="str">
        <f t="shared" si="10"/>
        <v/>
      </c>
      <c r="O86" s="18"/>
      <c r="P86" s="38"/>
    </row>
    <row r="87" spans="2:16" ht="23.1" customHeight="1" thickBot="1" x14ac:dyDescent="0.25">
      <c r="B87" s="39"/>
      <c r="C87" s="22"/>
      <c r="D87" s="126" t="str">
        <f>IF(O87="","",IF(ISNA(VLOOKUP(O87,Articles!$A$4:$F$253,2,0)),"Réf. Inconnue",VLOOKUP(O87,Articles!$A$4:$F$253,2,0)))</f>
        <v/>
      </c>
      <c r="E87" s="127"/>
      <c r="F87" s="128"/>
      <c r="G87" s="23" t="str">
        <f>IF(IF(O87="","",IFERROR(VLOOKUP(O87,Articles!$A$4:$G$253,3,0),""))=0,"",IF(O87="","",IFERROR(VLOOKUP(O87,Articles!$A$4:$G$253,3,0),"")))</f>
        <v/>
      </c>
      <c r="H87" s="23" t="str">
        <f>IF(IF(O87="","",IFERROR(VLOOKUP(O87,Articles!$A$4:$G$253,4,0),""))=0,"",IF(O87="","",IFERROR(VLOOKUP(O87,Articles!$A$4:$G$253,4,0),"")))</f>
        <v/>
      </c>
      <c r="I87" s="23" t="str">
        <f>IF(IF(O87="","",IFERROR(VLOOKUP(O87,Articles!$A$4:$G$253,5,0),""))=0,"",IF(O87="","",IFERROR(VLOOKUP(O87,Articles!$A$4:$G$253,5,0),"")))</f>
        <v/>
      </c>
      <c r="J87" s="23" t="str">
        <f>IF(IF(O87="","",IFERROR(VLOOKUP(O87,Articles!$A$4:$G$253,6,0),""))=0,"",IF(O87="","",IFERROR(VLOOKUP(O87,Articles!$A$4:$G$253,6,0),"")))</f>
        <v/>
      </c>
      <c r="K87" s="24" t="str">
        <f t="shared" si="9"/>
        <v/>
      </c>
      <c r="L87" s="25" t="e">
        <f>VLOOKUP(O87,Articles!$A$4:$G$253,7,FALSE)</f>
        <v>#N/A</v>
      </c>
      <c r="M87" s="25" t="str">
        <f t="shared" si="15"/>
        <v/>
      </c>
      <c r="N87" s="63" t="str">
        <f t="shared" si="10"/>
        <v/>
      </c>
      <c r="O87" s="22"/>
      <c r="P87" s="40"/>
    </row>
    <row r="88" spans="2:16" ht="24.75" customHeight="1" thickBot="1" x14ac:dyDescent="0.25">
      <c r="B88" s="41" t="s">
        <v>60</v>
      </c>
      <c r="C88" s="42">
        <f>SUM(C4:C39,C52:C87)</f>
        <v>12</v>
      </c>
      <c r="D88" s="120"/>
      <c r="E88" s="121"/>
      <c r="F88" s="122"/>
      <c r="G88" s="42">
        <f>COUNTIF(G4:G39,"X")+COUNTIF(G52:G87,"X")</f>
        <v>3</v>
      </c>
      <c r="H88" s="42">
        <f>COUNTIF(H4:H39,"X")+COUNTIF(H52:H87,"X")</f>
        <v>3</v>
      </c>
      <c r="I88" s="42">
        <f>COUNTIF(I4:I39,"X")+COUNTIF(I52:I87,"X")</f>
        <v>3</v>
      </c>
      <c r="J88" s="42">
        <f>COUNTIF(J4:J39,"X")+COUNTIF(J52:J87,"X")</f>
        <v>3</v>
      </c>
      <c r="K88" s="65"/>
      <c r="L88" s="43"/>
      <c r="M88" s="69">
        <f>SUM(M4:M39,M52:M87)</f>
        <v>4662</v>
      </c>
      <c r="N88" s="44">
        <f>SUM(N52:N87)</f>
        <v>0</v>
      </c>
      <c r="O88" s="66"/>
      <c r="P88" s="67"/>
    </row>
    <row r="89" spans="2:16" ht="12.75" customHeight="1" thickTop="1" x14ac:dyDescent="0.2"/>
    <row r="90" spans="2:16" ht="18" customHeight="1" thickBot="1" x14ac:dyDescent="0.25">
      <c r="B90" s="49"/>
      <c r="G90" s="80" t="s">
        <v>61</v>
      </c>
    </row>
    <row r="91" spans="2:16" ht="18" customHeight="1" x14ac:dyDescent="0.2">
      <c r="B91" s="73"/>
      <c r="G91" s="81" t="s">
        <v>62</v>
      </c>
      <c r="H91" s="119" t="s">
        <v>17</v>
      </c>
      <c r="I91" s="119"/>
      <c r="J91" s="119"/>
      <c r="K91" s="82" t="s">
        <v>66</v>
      </c>
      <c r="L91" s="83"/>
      <c r="M91" s="84" t="s">
        <v>65</v>
      </c>
    </row>
    <row r="92" spans="2:16" ht="18" customHeight="1" x14ac:dyDescent="0.2">
      <c r="B92" s="73"/>
      <c r="G92" s="85">
        <f>G88</f>
        <v>3</v>
      </c>
      <c r="H92" s="107" t="s">
        <v>9</v>
      </c>
      <c r="I92" s="108"/>
      <c r="J92" s="109"/>
      <c r="K92" s="88">
        <f>Décompte!F41</f>
        <v>999</v>
      </c>
      <c r="L92" s="88"/>
      <c r="M92" s="89">
        <f>K92/108*100</f>
        <v>925</v>
      </c>
    </row>
    <row r="93" spans="2:16" s="27" customFormat="1" ht="18" customHeight="1" x14ac:dyDescent="0.3">
      <c r="B93" s="75"/>
      <c r="C93" s="118"/>
      <c r="D93" s="118"/>
      <c r="E93" s="70"/>
      <c r="F93" s="70"/>
      <c r="G93" s="85">
        <f>H88</f>
        <v>3</v>
      </c>
      <c r="H93" s="107" t="s">
        <v>63</v>
      </c>
      <c r="I93" s="108"/>
      <c r="J93" s="109"/>
      <c r="K93" s="88">
        <f>Décompte!G41</f>
        <v>1332</v>
      </c>
      <c r="L93" s="88"/>
      <c r="M93" s="89">
        <f t="shared" ref="M93:M95" si="16">K93/108*100</f>
        <v>1233.3333333333335</v>
      </c>
      <c r="O93" s="28"/>
      <c r="P93" s="29"/>
    </row>
    <row r="94" spans="2:16" ht="18" customHeight="1" x14ac:dyDescent="0.2">
      <c r="B94" s="30"/>
      <c r="C94" s="30"/>
      <c r="D94" s="30"/>
      <c r="E94" s="68"/>
      <c r="G94" s="85">
        <f>I88</f>
        <v>3</v>
      </c>
      <c r="H94" s="107" t="s">
        <v>19</v>
      </c>
      <c r="I94" s="108"/>
      <c r="J94" s="109"/>
      <c r="K94" s="88">
        <f>Décompte!H41</f>
        <v>999</v>
      </c>
      <c r="L94" s="88"/>
      <c r="M94" s="89">
        <f t="shared" si="16"/>
        <v>925</v>
      </c>
    </row>
    <row r="95" spans="2:16" ht="18" customHeight="1" thickBot="1" x14ac:dyDescent="0.25">
      <c r="G95" s="86">
        <f>J88</f>
        <v>3</v>
      </c>
      <c r="H95" s="110" t="s">
        <v>64</v>
      </c>
      <c r="I95" s="111"/>
      <c r="J95" s="112"/>
      <c r="K95" s="88">
        <f>Décompte!I41</f>
        <v>1332</v>
      </c>
      <c r="L95" s="90"/>
      <c r="M95" s="91">
        <f t="shared" si="16"/>
        <v>1233.3333333333335</v>
      </c>
    </row>
    <row r="96" spans="2:16" ht="18" customHeight="1" thickBot="1" x14ac:dyDescent="0.25">
      <c r="G96" s="87"/>
      <c r="H96" s="113" t="s">
        <v>14</v>
      </c>
      <c r="I96" s="114"/>
      <c r="J96" s="115"/>
      <c r="K96" s="92">
        <f t="shared" ref="K96:L96" si="17">SUM(K92:K95)</f>
        <v>4662</v>
      </c>
      <c r="L96" s="92">
        <f t="shared" si="17"/>
        <v>0</v>
      </c>
      <c r="M96" s="93">
        <f>SUM(M92:M95)</f>
        <v>4316.666666666667</v>
      </c>
    </row>
  </sheetData>
  <mergeCells count="106">
    <mergeCell ref="D5:F5"/>
    <mergeCell ref="D17:F17"/>
    <mergeCell ref="D18:F18"/>
    <mergeCell ref="D7:F7"/>
    <mergeCell ref="D37:F37"/>
    <mergeCell ref="D38:F38"/>
    <mergeCell ref="D15:F15"/>
    <mergeCell ref="D16:F16"/>
    <mergeCell ref="O2:P3"/>
    <mergeCell ref="D35:F35"/>
    <mergeCell ref="D31:F31"/>
    <mergeCell ref="D32:F32"/>
    <mergeCell ref="D25:F25"/>
    <mergeCell ref="D26:F26"/>
    <mergeCell ref="D27:F27"/>
    <mergeCell ref="D28:F28"/>
    <mergeCell ref="D29:F29"/>
    <mergeCell ref="D6:F6"/>
    <mergeCell ref="K2:M2"/>
    <mergeCell ref="J2:J3"/>
    <mergeCell ref="I2:I3"/>
    <mergeCell ref="H2:H3"/>
    <mergeCell ref="G2:G3"/>
    <mergeCell ref="C2:C3"/>
    <mergeCell ref="B2:B3"/>
    <mergeCell ref="D2:F3"/>
    <mergeCell ref="D4:F4"/>
    <mergeCell ref="B50:B51"/>
    <mergeCell ref="C50:C51"/>
    <mergeCell ref="D50:F51"/>
    <mergeCell ref="G50:G51"/>
    <mergeCell ref="H50:H51"/>
    <mergeCell ref="D8:F8"/>
    <mergeCell ref="D9:F9"/>
    <mergeCell ref="D10:F10"/>
    <mergeCell ref="D11:F11"/>
    <mergeCell ref="D12:F12"/>
    <mergeCell ref="D40:F40"/>
    <mergeCell ref="D36:F36"/>
    <mergeCell ref="D13:F13"/>
    <mergeCell ref="D14:F14"/>
    <mergeCell ref="D39:F39"/>
    <mergeCell ref="D30:F30"/>
    <mergeCell ref="D19:F19"/>
    <mergeCell ref="D20:F20"/>
    <mergeCell ref="D21:F21"/>
    <mergeCell ref="D22:F22"/>
    <mergeCell ref="D23:F23"/>
    <mergeCell ref="D24:F24"/>
    <mergeCell ref="D33:F33"/>
    <mergeCell ref="D34:F34"/>
    <mergeCell ref="D53:F53"/>
    <mergeCell ref="D54:F54"/>
    <mergeCell ref="D55:F55"/>
    <mergeCell ref="D56:F56"/>
    <mergeCell ref="D57:F57"/>
    <mergeCell ref="I50:I51"/>
    <mergeCell ref="J50:J51"/>
    <mergeCell ref="K50:M50"/>
    <mergeCell ref="O50:P51"/>
    <mergeCell ref="D52:F52"/>
    <mergeCell ref="D63:F63"/>
    <mergeCell ref="D64:F64"/>
    <mergeCell ref="D65:F65"/>
    <mergeCell ref="D66:F66"/>
    <mergeCell ref="D67:F67"/>
    <mergeCell ref="D58:F58"/>
    <mergeCell ref="D59:F59"/>
    <mergeCell ref="D60:F60"/>
    <mergeCell ref="D61:F61"/>
    <mergeCell ref="D62:F62"/>
    <mergeCell ref="D82:F82"/>
    <mergeCell ref="D73:F73"/>
    <mergeCell ref="D74:F74"/>
    <mergeCell ref="D75:F75"/>
    <mergeCell ref="D76:F76"/>
    <mergeCell ref="D77:F77"/>
    <mergeCell ref="D68:F68"/>
    <mergeCell ref="D69:F69"/>
    <mergeCell ref="D70:F70"/>
    <mergeCell ref="D71:F71"/>
    <mergeCell ref="D72:F72"/>
    <mergeCell ref="H94:J94"/>
    <mergeCell ref="H95:J95"/>
    <mergeCell ref="H96:J96"/>
    <mergeCell ref="H43:J43"/>
    <mergeCell ref="H44:J44"/>
    <mergeCell ref="C45:D45"/>
    <mergeCell ref="H45:J45"/>
    <mergeCell ref="H46:J46"/>
    <mergeCell ref="H47:J47"/>
    <mergeCell ref="H48:J48"/>
    <mergeCell ref="C93:D93"/>
    <mergeCell ref="H91:J91"/>
    <mergeCell ref="H92:J92"/>
    <mergeCell ref="H93:J93"/>
    <mergeCell ref="D88:F88"/>
    <mergeCell ref="D83:F83"/>
    <mergeCell ref="D84:F84"/>
    <mergeCell ref="D85:F85"/>
    <mergeCell ref="D86:F86"/>
    <mergeCell ref="D87:F87"/>
    <mergeCell ref="D78:F78"/>
    <mergeCell ref="D79:F79"/>
    <mergeCell ref="D80:F80"/>
    <mergeCell ref="D81:F81"/>
  </mergeCells>
  <phoneticPr fontId="0" type="noConversion"/>
  <printOptions horizontalCentered="1" verticalCentered="1"/>
  <pageMargins left="0.23622047244094491" right="0.27559055118110237" top="0.23622047244094491" bottom="0.19685039370078741" header="0.19685039370078741" footer="0.23622047244094491"/>
  <pageSetup paperSize="9" scale="65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55"/>
  <sheetViews>
    <sheetView workbookViewId="0">
      <selection activeCell="H13" sqref="H13"/>
    </sheetView>
  </sheetViews>
  <sheetFormatPr baseColWidth="10" defaultRowHeight="15" x14ac:dyDescent="0.2"/>
  <cols>
    <col min="2" max="2" width="28.44140625" customWidth="1"/>
    <col min="3" max="6" width="3.77734375" style="48" customWidth="1"/>
    <col min="7" max="7" width="8.88671875" style="45" customWidth="1"/>
  </cols>
  <sheetData>
    <row r="1" spans="1:7" x14ac:dyDescent="0.2">
      <c r="C1" s="161"/>
      <c r="D1" s="162"/>
      <c r="E1" s="162"/>
      <c r="F1" s="162"/>
    </row>
    <row r="2" spans="1:7" x14ac:dyDescent="0.2">
      <c r="C2" s="161" t="s">
        <v>17</v>
      </c>
      <c r="D2" s="162"/>
      <c r="E2" s="162"/>
      <c r="F2" s="162"/>
    </row>
    <row r="3" spans="1:7" ht="73.5" x14ac:dyDescent="0.2">
      <c r="A3" s="54" t="s">
        <v>15</v>
      </c>
      <c r="B3" s="54" t="s">
        <v>16</v>
      </c>
      <c r="C3" s="46" t="s">
        <v>9</v>
      </c>
      <c r="D3" s="46" t="s">
        <v>18</v>
      </c>
      <c r="E3" s="46" t="s">
        <v>19</v>
      </c>
      <c r="F3" s="46" t="s">
        <v>20</v>
      </c>
      <c r="G3" s="47" t="s">
        <v>22</v>
      </c>
    </row>
    <row r="4" spans="1:7" x14ac:dyDescent="0.2">
      <c r="A4" s="5">
        <v>1111111</v>
      </c>
      <c r="B4" s="5" t="s">
        <v>43</v>
      </c>
      <c r="C4" s="51" t="s">
        <v>21</v>
      </c>
      <c r="D4" s="26"/>
      <c r="E4" s="26"/>
      <c r="F4" s="26"/>
      <c r="G4" s="50">
        <v>0</v>
      </c>
    </row>
    <row r="5" spans="1:7" x14ac:dyDescent="0.2">
      <c r="A5" s="5">
        <v>1111112</v>
      </c>
      <c r="B5" s="5" t="s">
        <v>29</v>
      </c>
      <c r="C5" s="26"/>
      <c r="D5" s="51" t="s">
        <v>21</v>
      </c>
      <c r="E5" s="26"/>
      <c r="F5" s="26"/>
      <c r="G5" s="50">
        <v>0</v>
      </c>
    </row>
    <row r="6" spans="1:7" x14ac:dyDescent="0.2">
      <c r="A6" s="5">
        <v>1111113</v>
      </c>
      <c r="B6" s="31" t="s">
        <v>25</v>
      </c>
      <c r="C6" s="51"/>
      <c r="D6" s="51"/>
      <c r="E6" s="51" t="s">
        <v>21</v>
      </c>
      <c r="F6" s="51"/>
      <c r="G6" s="50">
        <v>0</v>
      </c>
    </row>
    <row r="7" spans="1:7" x14ac:dyDescent="0.2">
      <c r="A7" s="5">
        <v>1111114</v>
      </c>
      <c r="B7" s="5" t="s">
        <v>28</v>
      </c>
      <c r="C7" s="26"/>
      <c r="D7" s="26"/>
      <c r="E7" s="26"/>
      <c r="F7" s="51" t="s">
        <v>21</v>
      </c>
      <c r="G7" s="50">
        <v>0</v>
      </c>
    </row>
    <row r="8" spans="1:7" x14ac:dyDescent="0.2">
      <c r="A8" s="5">
        <v>1111115</v>
      </c>
      <c r="B8" s="5" t="s">
        <v>42</v>
      </c>
      <c r="C8" s="51" t="s">
        <v>21</v>
      </c>
      <c r="D8" s="26"/>
      <c r="E8" s="26"/>
      <c r="F8" s="26"/>
      <c r="G8" s="50">
        <v>0</v>
      </c>
    </row>
    <row r="9" spans="1:7" x14ac:dyDescent="0.2">
      <c r="A9" s="5">
        <v>1111116</v>
      </c>
      <c r="B9" s="5" t="s">
        <v>27</v>
      </c>
      <c r="C9" s="26"/>
      <c r="D9" s="51" t="s">
        <v>21</v>
      </c>
      <c r="E9" s="26"/>
      <c r="F9" s="26"/>
      <c r="G9" s="50">
        <v>0</v>
      </c>
    </row>
    <row r="10" spans="1:7" x14ac:dyDescent="0.2">
      <c r="A10" s="5">
        <v>1111117</v>
      </c>
      <c r="B10" s="31" t="s">
        <v>26</v>
      </c>
      <c r="C10" s="51"/>
      <c r="D10" s="51"/>
      <c r="E10" s="51" t="s">
        <v>21</v>
      </c>
      <c r="F10" s="51"/>
      <c r="G10" s="50">
        <v>0</v>
      </c>
    </row>
    <row r="11" spans="1:7" x14ac:dyDescent="0.2">
      <c r="A11" s="5">
        <v>1111118</v>
      </c>
      <c r="B11" s="5" t="s">
        <v>48</v>
      </c>
      <c r="C11" s="26"/>
      <c r="D11" s="26"/>
      <c r="E11" s="26"/>
      <c r="F11" s="51" t="s">
        <v>21</v>
      </c>
      <c r="G11" s="50">
        <v>0</v>
      </c>
    </row>
    <row r="12" spans="1:7" x14ac:dyDescent="0.2">
      <c r="A12" s="5">
        <v>1111119</v>
      </c>
      <c r="B12" s="5" t="s">
        <v>55</v>
      </c>
      <c r="C12" s="51" t="s">
        <v>21</v>
      </c>
      <c r="D12" s="26"/>
      <c r="E12" s="26"/>
      <c r="F12" s="26"/>
      <c r="G12" s="50">
        <v>0</v>
      </c>
    </row>
    <row r="13" spans="1:7" x14ac:dyDescent="0.2">
      <c r="A13" s="5">
        <v>1111120</v>
      </c>
      <c r="B13" s="5" t="s">
        <v>47</v>
      </c>
      <c r="C13" s="26"/>
      <c r="D13" s="51" t="s">
        <v>21</v>
      </c>
      <c r="E13" s="26"/>
      <c r="F13" s="26"/>
      <c r="G13" s="50">
        <v>0</v>
      </c>
    </row>
    <row r="14" spans="1:7" x14ac:dyDescent="0.2">
      <c r="A14" s="5">
        <v>1111121</v>
      </c>
      <c r="B14" s="5" t="s">
        <v>46</v>
      </c>
      <c r="C14" s="51"/>
      <c r="D14" s="51"/>
      <c r="E14" s="51" t="s">
        <v>21</v>
      </c>
      <c r="F14" s="51"/>
      <c r="G14" s="50">
        <v>0</v>
      </c>
    </row>
    <row r="15" spans="1:7" x14ac:dyDescent="0.2">
      <c r="A15" s="5">
        <v>1111122</v>
      </c>
      <c r="B15" s="5" t="s">
        <v>45</v>
      </c>
      <c r="C15" s="26"/>
      <c r="D15" s="26"/>
      <c r="E15" s="26"/>
      <c r="F15" s="51" t="s">
        <v>21</v>
      </c>
      <c r="G15" s="50">
        <v>0</v>
      </c>
    </row>
    <row r="16" spans="1:7" x14ac:dyDescent="0.2">
      <c r="A16" s="5">
        <v>1111123</v>
      </c>
      <c r="B16" s="5" t="s">
        <v>44</v>
      </c>
      <c r="C16" s="51" t="s">
        <v>21</v>
      </c>
      <c r="D16" s="26"/>
      <c r="E16" s="26"/>
      <c r="F16" s="26"/>
      <c r="G16" s="50">
        <v>0</v>
      </c>
    </row>
    <row r="17" spans="1:7" x14ac:dyDescent="0.2">
      <c r="A17" s="5">
        <v>1111124</v>
      </c>
      <c r="B17" s="5" t="s">
        <v>39</v>
      </c>
      <c r="C17" s="26"/>
      <c r="D17" s="51" t="s">
        <v>21</v>
      </c>
      <c r="E17" s="26"/>
      <c r="F17" s="26"/>
      <c r="G17" s="50">
        <v>0</v>
      </c>
    </row>
    <row r="18" spans="1:7" x14ac:dyDescent="0.2">
      <c r="A18" s="5">
        <v>1111125</v>
      </c>
      <c r="B18" s="5" t="s">
        <v>40</v>
      </c>
      <c r="C18" s="51"/>
      <c r="D18" s="51"/>
      <c r="E18" s="51" t="s">
        <v>21</v>
      </c>
      <c r="F18" s="51"/>
      <c r="G18" s="50">
        <v>0</v>
      </c>
    </row>
    <row r="19" spans="1:7" x14ac:dyDescent="0.2">
      <c r="A19" s="5">
        <v>1111126</v>
      </c>
      <c r="B19" s="5" t="s">
        <v>37</v>
      </c>
      <c r="C19" s="26"/>
      <c r="D19" s="26"/>
      <c r="E19" s="26"/>
      <c r="F19" s="51" t="s">
        <v>21</v>
      </c>
      <c r="G19" s="50">
        <v>0</v>
      </c>
    </row>
    <row r="20" spans="1:7" x14ac:dyDescent="0.2">
      <c r="A20" s="5">
        <v>1111127</v>
      </c>
      <c r="B20" s="5" t="s">
        <v>38</v>
      </c>
      <c r="C20" s="51" t="s">
        <v>21</v>
      </c>
      <c r="D20" s="26"/>
      <c r="E20" s="26"/>
      <c r="F20" s="26"/>
      <c r="G20" s="50">
        <v>0</v>
      </c>
    </row>
    <row r="21" spans="1:7" x14ac:dyDescent="0.2">
      <c r="A21" s="5">
        <v>1111128</v>
      </c>
      <c r="B21" s="5" t="s">
        <v>53</v>
      </c>
      <c r="C21" s="26"/>
      <c r="D21" s="51" t="s">
        <v>21</v>
      </c>
      <c r="E21" s="26"/>
      <c r="F21" s="26"/>
      <c r="G21" s="50">
        <v>0</v>
      </c>
    </row>
    <row r="22" spans="1:7" x14ac:dyDescent="0.2">
      <c r="A22" s="5">
        <v>1111129</v>
      </c>
      <c r="B22" s="5" t="s">
        <v>31</v>
      </c>
      <c r="C22" s="51"/>
      <c r="D22" s="51"/>
      <c r="E22" s="51" t="s">
        <v>21</v>
      </c>
      <c r="F22" s="51"/>
      <c r="G22" s="50">
        <v>0</v>
      </c>
    </row>
    <row r="23" spans="1:7" x14ac:dyDescent="0.2">
      <c r="A23" s="5">
        <v>1111130</v>
      </c>
      <c r="B23" s="5" t="s">
        <v>30</v>
      </c>
      <c r="C23" s="26"/>
      <c r="D23" s="26"/>
      <c r="E23" s="26"/>
      <c r="F23" s="51" t="s">
        <v>21</v>
      </c>
      <c r="G23" s="50">
        <v>0</v>
      </c>
    </row>
    <row r="24" spans="1:7" x14ac:dyDescent="0.2">
      <c r="A24" s="5">
        <v>1111131</v>
      </c>
      <c r="B24" s="5" t="s">
        <v>35</v>
      </c>
      <c r="C24" s="51" t="s">
        <v>21</v>
      </c>
      <c r="D24" s="26"/>
      <c r="E24" s="26"/>
      <c r="F24" s="26"/>
      <c r="G24" s="50">
        <v>0</v>
      </c>
    </row>
    <row r="25" spans="1:7" x14ac:dyDescent="0.2">
      <c r="A25" s="5">
        <v>1111132</v>
      </c>
      <c r="B25" s="5" t="s">
        <v>50</v>
      </c>
      <c r="C25" s="26"/>
      <c r="D25" s="51" t="s">
        <v>21</v>
      </c>
      <c r="E25" s="26"/>
      <c r="F25" s="26"/>
      <c r="G25" s="50">
        <v>0</v>
      </c>
    </row>
    <row r="26" spans="1:7" x14ac:dyDescent="0.2">
      <c r="A26" s="5">
        <v>1111133</v>
      </c>
      <c r="B26" s="5" t="s">
        <v>49</v>
      </c>
      <c r="C26" s="51"/>
      <c r="D26" s="51"/>
      <c r="E26" s="51" t="s">
        <v>21</v>
      </c>
      <c r="F26" s="51"/>
      <c r="G26" s="50">
        <v>0</v>
      </c>
    </row>
    <row r="27" spans="1:7" x14ac:dyDescent="0.2">
      <c r="A27" s="5">
        <v>1111134</v>
      </c>
      <c r="B27" s="5" t="s">
        <v>51</v>
      </c>
      <c r="C27" s="26"/>
      <c r="D27" s="26"/>
      <c r="E27" s="26"/>
      <c r="F27" s="51" t="s">
        <v>21</v>
      </c>
      <c r="G27" s="50">
        <v>0</v>
      </c>
    </row>
    <row r="28" spans="1:7" x14ac:dyDescent="0.2">
      <c r="A28" s="5">
        <v>1111135</v>
      </c>
      <c r="B28" s="5" t="s">
        <v>32</v>
      </c>
      <c r="C28" s="51" t="s">
        <v>21</v>
      </c>
      <c r="D28" s="26"/>
      <c r="E28" s="26"/>
      <c r="F28" s="26"/>
      <c r="G28" s="50">
        <v>0</v>
      </c>
    </row>
    <row r="29" spans="1:7" x14ac:dyDescent="0.2">
      <c r="A29" s="5">
        <v>1111136</v>
      </c>
      <c r="B29" s="5" t="s">
        <v>36</v>
      </c>
      <c r="C29" s="26"/>
      <c r="D29" s="51" t="s">
        <v>21</v>
      </c>
      <c r="E29" s="26"/>
      <c r="F29" s="26"/>
      <c r="G29" s="50">
        <v>0</v>
      </c>
    </row>
    <row r="30" spans="1:7" x14ac:dyDescent="0.2">
      <c r="A30" s="5">
        <v>1111137</v>
      </c>
      <c r="B30" s="5" t="s">
        <v>34</v>
      </c>
      <c r="C30" s="51"/>
      <c r="D30" s="51"/>
      <c r="E30" s="51" t="s">
        <v>21</v>
      </c>
      <c r="F30" s="51"/>
      <c r="G30" s="50">
        <v>0</v>
      </c>
    </row>
    <row r="31" spans="1:7" x14ac:dyDescent="0.2">
      <c r="A31" s="5">
        <v>1111138</v>
      </c>
      <c r="B31" s="5" t="s">
        <v>52</v>
      </c>
      <c r="C31" s="26"/>
      <c r="D31" s="26"/>
      <c r="E31" s="26"/>
      <c r="F31" s="51" t="s">
        <v>21</v>
      </c>
      <c r="G31" s="50">
        <v>0</v>
      </c>
    </row>
    <row r="32" spans="1:7" x14ac:dyDescent="0.2">
      <c r="A32" s="5">
        <v>1111139</v>
      </c>
      <c r="B32" s="5" t="s">
        <v>33</v>
      </c>
      <c r="C32" s="51" t="s">
        <v>21</v>
      </c>
      <c r="D32" s="26"/>
      <c r="E32" s="26"/>
      <c r="F32" s="26"/>
      <c r="G32" s="50">
        <v>0</v>
      </c>
    </row>
    <row r="33" spans="1:7" x14ac:dyDescent="0.2">
      <c r="A33" s="5">
        <v>1111140</v>
      </c>
      <c r="B33" s="5" t="s">
        <v>41</v>
      </c>
      <c r="C33" s="26"/>
      <c r="D33" s="51" t="s">
        <v>21</v>
      </c>
      <c r="E33" s="26"/>
      <c r="F33" s="26"/>
      <c r="G33" s="50">
        <v>0</v>
      </c>
    </row>
    <row r="34" spans="1:7" x14ac:dyDescent="0.2">
      <c r="A34" s="5">
        <v>1111150</v>
      </c>
      <c r="B34" s="5" t="s">
        <v>54</v>
      </c>
      <c r="C34" s="51"/>
      <c r="D34" s="51"/>
      <c r="E34" s="51" t="s">
        <v>21</v>
      </c>
      <c r="F34" s="51"/>
      <c r="G34" s="50">
        <v>0</v>
      </c>
    </row>
    <row r="35" spans="1:7" x14ac:dyDescent="0.2">
      <c r="A35" s="5">
        <v>1111160</v>
      </c>
      <c r="B35" s="98" t="s">
        <v>71</v>
      </c>
      <c r="C35" s="26"/>
      <c r="D35" s="26"/>
      <c r="E35" s="26"/>
      <c r="F35" s="51" t="s">
        <v>21</v>
      </c>
      <c r="G35" s="50">
        <v>0</v>
      </c>
    </row>
    <row r="254" spans="1:8" ht="23.25" x14ac:dyDescent="0.35">
      <c r="H254" s="53"/>
    </row>
    <row r="255" spans="1:8" ht="23.25" x14ac:dyDescent="0.35">
      <c r="A255" s="52" t="s">
        <v>24</v>
      </c>
      <c r="B255" s="53"/>
      <c r="C255" s="53"/>
      <c r="D255" s="53"/>
      <c r="E255" s="53"/>
      <c r="F255" s="53"/>
      <c r="G255" s="53"/>
    </row>
  </sheetData>
  <sortState ref="A3:G236">
    <sortCondition ref="B3:B236"/>
  </sortState>
  <mergeCells count="2">
    <mergeCell ref="C1:F1"/>
    <mergeCell ref="C2:F2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81"/>
  <sheetViews>
    <sheetView tabSelected="1" workbookViewId="0">
      <selection activeCell="L81" sqref="L81"/>
    </sheetView>
  </sheetViews>
  <sheetFormatPr baseColWidth="10" defaultRowHeight="15" x14ac:dyDescent="0.2"/>
  <cols>
    <col min="1" max="1" width="1.77734375" customWidth="1"/>
    <col min="2" max="5" width="4.6640625" customWidth="1"/>
    <col min="6" max="6" width="11.5546875" customWidth="1"/>
  </cols>
  <sheetData>
    <row r="1" spans="2:9" x14ac:dyDescent="0.2">
      <c r="B1" s="74"/>
    </row>
    <row r="2" spans="2:9" ht="15.75" thickBot="1" x14ac:dyDescent="0.25">
      <c r="I2" s="74" t="s">
        <v>57</v>
      </c>
    </row>
    <row r="3" spans="2:9" ht="33.75" customHeight="1" thickTop="1" x14ac:dyDescent="0.2">
      <c r="B3" s="141" t="s">
        <v>9</v>
      </c>
      <c r="C3" s="141" t="s">
        <v>11</v>
      </c>
      <c r="D3" s="141" t="s">
        <v>12</v>
      </c>
      <c r="E3" s="141" t="s">
        <v>10</v>
      </c>
      <c r="F3" s="141" t="s">
        <v>67</v>
      </c>
      <c r="G3" s="141" t="s">
        <v>68</v>
      </c>
      <c r="H3" s="141" t="s">
        <v>69</v>
      </c>
      <c r="I3" s="141" t="s">
        <v>70</v>
      </c>
    </row>
    <row r="4" spans="2:9" ht="33.75" customHeight="1" thickBot="1" x14ac:dyDescent="0.25">
      <c r="B4" s="163"/>
      <c r="C4" s="142"/>
      <c r="D4" s="142"/>
      <c r="E4" s="142"/>
      <c r="F4" s="163"/>
      <c r="G4" s="142"/>
      <c r="H4" s="142"/>
      <c r="I4" s="142"/>
    </row>
    <row r="5" spans="2:9" ht="18" x14ac:dyDescent="0.2">
      <c r="B5" s="15" t="str">
        <f>Rapport!G4</f>
        <v>X</v>
      </c>
      <c r="C5" s="15" t="str">
        <f>Rapport!H4</f>
        <v/>
      </c>
      <c r="D5" s="15" t="str">
        <f>Rapport!I4</f>
        <v/>
      </c>
      <c r="E5" s="15" t="str">
        <f>Rapport!J4</f>
        <v/>
      </c>
      <c r="F5" s="79">
        <f>IF(Rapport!G4="X",Rapport!M4,"")</f>
        <v>111</v>
      </c>
      <c r="G5" s="79" t="str">
        <f>IF(Rapport!H4="X",Rapport!M4,"")</f>
        <v/>
      </c>
      <c r="H5" s="79" t="str">
        <f>IF(Rapport!I4="X",Rapport!K4,"")</f>
        <v/>
      </c>
      <c r="I5" s="79" t="str">
        <f>IF(Rapport!J4="X",Rapport!M4,"")</f>
        <v/>
      </c>
    </row>
    <row r="6" spans="2:9" ht="18" x14ac:dyDescent="0.2">
      <c r="B6" s="19" t="str">
        <f>Rapport!G5</f>
        <v/>
      </c>
      <c r="C6" s="19" t="str">
        <f>Rapport!H5</f>
        <v>X</v>
      </c>
      <c r="D6" s="19" t="str">
        <f>Rapport!I5</f>
        <v/>
      </c>
      <c r="E6" s="19" t="str">
        <f>Rapport!J5</f>
        <v/>
      </c>
      <c r="F6" s="99" t="str">
        <f>IF(Rapport!G5="X",Rapport!M5,"")</f>
        <v/>
      </c>
      <c r="G6" s="99">
        <f>IF(Rapport!H5="X",Rapport!M5,"")</f>
        <v>222</v>
      </c>
      <c r="H6" s="99" t="str">
        <f>IF(Rapport!I5="X",Rapport!K5,"")</f>
        <v/>
      </c>
      <c r="I6" s="99" t="str">
        <f>IF(Rapport!J5="X",Rapport!M5,"")</f>
        <v/>
      </c>
    </row>
    <row r="7" spans="2:9" ht="18" x14ac:dyDescent="0.2">
      <c r="B7" s="19" t="str">
        <f>Rapport!G6</f>
        <v/>
      </c>
      <c r="C7" s="19" t="str">
        <f>Rapport!H6</f>
        <v/>
      </c>
      <c r="D7" s="19" t="str">
        <f>Rapport!I6</f>
        <v>X</v>
      </c>
      <c r="E7" s="19" t="str">
        <f>Rapport!J6</f>
        <v/>
      </c>
      <c r="F7" s="99" t="str">
        <f>IF(Rapport!G6="X",Rapport!M6,"")</f>
        <v/>
      </c>
      <c r="G7" s="99" t="str">
        <f>IF(Rapport!H6="X",Rapport!M6,"")</f>
        <v/>
      </c>
      <c r="H7" s="99">
        <f>IF(Rapport!I6="X",Rapport!K6,"")</f>
        <v>333</v>
      </c>
      <c r="I7" s="99" t="str">
        <f>IF(Rapport!J6="X",Rapport!M6,"")</f>
        <v/>
      </c>
    </row>
    <row r="8" spans="2:9" ht="18" x14ac:dyDescent="0.2">
      <c r="B8" s="19" t="str">
        <f>Rapport!G7</f>
        <v/>
      </c>
      <c r="C8" s="19" t="str">
        <f>Rapport!H7</f>
        <v/>
      </c>
      <c r="D8" s="19" t="str">
        <f>Rapport!I7</f>
        <v/>
      </c>
      <c r="E8" s="19" t="str">
        <f>Rapport!J7</f>
        <v>X</v>
      </c>
      <c r="F8" s="99" t="str">
        <f>IF(Rapport!G7="X",Rapport!M7,"")</f>
        <v/>
      </c>
      <c r="G8" s="99" t="str">
        <f>IF(Rapport!H7="X",Rapport!M7,"")</f>
        <v/>
      </c>
      <c r="H8" s="99" t="str">
        <f>IF(Rapport!I7="X",Rapport!K7,"")</f>
        <v/>
      </c>
      <c r="I8" s="99">
        <f>IF(Rapport!J7="X",Rapport!M7,"")</f>
        <v>444</v>
      </c>
    </row>
    <row r="9" spans="2:9" ht="18" x14ac:dyDescent="0.2">
      <c r="B9" s="19" t="str">
        <f>Rapport!G8</f>
        <v>X</v>
      </c>
      <c r="C9" s="19" t="str">
        <f>Rapport!H8</f>
        <v/>
      </c>
      <c r="D9" s="19" t="str">
        <f>Rapport!I8</f>
        <v/>
      </c>
      <c r="E9" s="19" t="str">
        <f>Rapport!J8</f>
        <v/>
      </c>
      <c r="F9" s="99">
        <f>IF(Rapport!G8="X",Rapport!M8,"")</f>
        <v>555</v>
      </c>
      <c r="G9" s="99" t="str">
        <f>IF(Rapport!H8="X",Rapport!M8,"")</f>
        <v/>
      </c>
      <c r="H9" s="99" t="str">
        <f>IF(Rapport!I8="X",Rapport!K8,"")</f>
        <v/>
      </c>
      <c r="I9" s="99" t="str">
        <f>IF(Rapport!J8="X",Rapport!M8,"")</f>
        <v/>
      </c>
    </row>
    <row r="10" spans="2:9" ht="18.75" thickBot="1" x14ac:dyDescent="0.25">
      <c r="B10" s="77" t="str">
        <f>Rapport!G9</f>
        <v/>
      </c>
      <c r="C10" s="77" t="str">
        <f>Rapport!H9</f>
        <v>X</v>
      </c>
      <c r="D10" s="77" t="str">
        <f>Rapport!I9</f>
        <v/>
      </c>
      <c r="E10" s="77" t="str">
        <f>Rapport!J9</f>
        <v/>
      </c>
      <c r="F10" s="100" t="str">
        <f>IF(Rapport!G9="X",Rapport!M9,"")</f>
        <v/>
      </c>
      <c r="G10" s="100">
        <f>IF(Rapport!H9="X",Rapport!M9,"")</f>
        <v>666</v>
      </c>
      <c r="H10" s="100" t="str">
        <f>IF(Rapport!I9="X",Rapport!K9,"")</f>
        <v/>
      </c>
      <c r="I10" s="100" t="str">
        <f>IF(Rapport!J9="X",Rapport!M9,"")</f>
        <v/>
      </c>
    </row>
    <row r="11" spans="2:9" ht="18" x14ac:dyDescent="0.2">
      <c r="B11" s="15" t="str">
        <f>Rapport!G10</f>
        <v/>
      </c>
      <c r="C11" s="15" t="str">
        <f>Rapport!H10</f>
        <v/>
      </c>
      <c r="D11" s="15" t="str">
        <f>Rapport!I10</f>
        <v>X</v>
      </c>
      <c r="E11" s="15" t="str">
        <f>Rapport!J10</f>
        <v/>
      </c>
      <c r="F11" s="79" t="str">
        <f>IF(Rapport!G10="X",Rapport!M10,"")</f>
        <v/>
      </c>
      <c r="G11" s="79" t="str">
        <f>IF(Rapport!H10="X",Rapport!M10,"")</f>
        <v/>
      </c>
      <c r="H11" s="79">
        <f>IF(Rapport!I10="X",Rapport!K10,"")</f>
        <v>111</v>
      </c>
      <c r="I11" s="79" t="str">
        <f>IF(Rapport!J10="X",Rapport!M10,"")</f>
        <v/>
      </c>
    </row>
    <row r="12" spans="2:9" ht="18" x14ac:dyDescent="0.2">
      <c r="B12" s="19" t="str">
        <f>Rapport!G11</f>
        <v/>
      </c>
      <c r="C12" s="19" t="str">
        <f>Rapport!H11</f>
        <v/>
      </c>
      <c r="D12" s="19" t="str">
        <f>Rapport!I11</f>
        <v/>
      </c>
      <c r="E12" s="19" t="str">
        <f>Rapport!J11</f>
        <v>X</v>
      </c>
      <c r="F12" s="99" t="str">
        <f>IF(Rapport!G11="X",Rapport!M11,"")</f>
        <v/>
      </c>
      <c r="G12" s="99" t="str">
        <f>IF(Rapport!H11="X",Rapport!M11,"")</f>
        <v/>
      </c>
      <c r="H12" s="99" t="str">
        <f>IF(Rapport!I11="X",Rapport!K11,"")</f>
        <v/>
      </c>
      <c r="I12" s="99">
        <f>IF(Rapport!J11="X",Rapport!M11,"")</f>
        <v>222</v>
      </c>
    </row>
    <row r="13" spans="2:9" ht="18" x14ac:dyDescent="0.2">
      <c r="B13" s="19" t="str">
        <f>Rapport!G12</f>
        <v>X</v>
      </c>
      <c r="C13" s="19" t="str">
        <f>Rapport!H12</f>
        <v/>
      </c>
      <c r="D13" s="19" t="str">
        <f>Rapport!I12</f>
        <v/>
      </c>
      <c r="E13" s="19" t="str">
        <f>Rapport!J12</f>
        <v/>
      </c>
      <c r="F13" s="99">
        <f>IF(Rapport!G12="X",Rapport!M12,"")</f>
        <v>333</v>
      </c>
      <c r="G13" s="99" t="str">
        <f>IF(Rapport!H12="X",Rapport!M12,"")</f>
        <v/>
      </c>
      <c r="H13" s="99" t="str">
        <f>IF(Rapport!I12="X",Rapport!K12,"")</f>
        <v/>
      </c>
      <c r="I13" s="99" t="str">
        <f>IF(Rapport!J12="X",Rapport!M12,"")</f>
        <v/>
      </c>
    </row>
    <row r="14" spans="2:9" ht="18" x14ac:dyDescent="0.2">
      <c r="B14" s="19" t="str">
        <f>Rapport!G13</f>
        <v/>
      </c>
      <c r="C14" s="19" t="str">
        <f>Rapport!H13</f>
        <v>X</v>
      </c>
      <c r="D14" s="19" t="str">
        <f>Rapport!I13</f>
        <v/>
      </c>
      <c r="E14" s="19" t="str">
        <f>Rapport!J13</f>
        <v/>
      </c>
      <c r="F14" s="99" t="str">
        <f>IF(Rapport!G13="X",Rapport!M13,"")</f>
        <v/>
      </c>
      <c r="G14" s="99">
        <f>IF(Rapport!H13="X",Rapport!M13,"")</f>
        <v>444</v>
      </c>
      <c r="H14" s="99" t="str">
        <f>IF(Rapport!I13="X",Rapport!K13,"")</f>
        <v/>
      </c>
      <c r="I14" s="99" t="str">
        <f>IF(Rapport!J13="X",Rapport!M13,"")</f>
        <v/>
      </c>
    </row>
    <row r="15" spans="2:9" ht="18" x14ac:dyDescent="0.2">
      <c r="B15" s="19" t="str">
        <f>Rapport!G14</f>
        <v/>
      </c>
      <c r="C15" s="19" t="str">
        <f>Rapport!H14</f>
        <v/>
      </c>
      <c r="D15" s="19" t="str">
        <f>Rapport!I14</f>
        <v>X</v>
      </c>
      <c r="E15" s="19" t="str">
        <f>Rapport!J14</f>
        <v/>
      </c>
      <c r="F15" s="99" t="str">
        <f>IF(Rapport!G14="X",Rapport!M14,"")</f>
        <v/>
      </c>
      <c r="G15" s="99" t="str">
        <f>IF(Rapport!H14="X",Rapport!M14,"")</f>
        <v/>
      </c>
      <c r="H15" s="99">
        <f>IF(Rapport!I14="X",Rapport!K14,"")</f>
        <v>555</v>
      </c>
      <c r="I15" s="99" t="str">
        <f>IF(Rapport!J14="X",Rapport!M14,"")</f>
        <v/>
      </c>
    </row>
    <row r="16" spans="2:9" ht="18.75" thickBot="1" x14ac:dyDescent="0.25">
      <c r="B16" s="77" t="str">
        <f>Rapport!G15</f>
        <v/>
      </c>
      <c r="C16" s="77" t="str">
        <f>Rapport!H15</f>
        <v/>
      </c>
      <c r="D16" s="77" t="str">
        <f>Rapport!I15</f>
        <v/>
      </c>
      <c r="E16" s="77" t="str">
        <f>Rapport!J15</f>
        <v>X</v>
      </c>
      <c r="F16" s="100" t="str">
        <f>IF(Rapport!G15="X",Rapport!M15,"")</f>
        <v/>
      </c>
      <c r="G16" s="100" t="str">
        <f>IF(Rapport!H15="X",Rapport!M15,"")</f>
        <v/>
      </c>
      <c r="H16" s="100" t="str">
        <f>IF(Rapport!I15="X",Rapport!K15,"")</f>
        <v/>
      </c>
      <c r="I16" s="100">
        <f>IF(Rapport!J15="X",Rapport!M15,"")</f>
        <v>666</v>
      </c>
    </row>
    <row r="17" spans="2:9" ht="18" x14ac:dyDescent="0.2">
      <c r="B17" s="15" t="str">
        <f>Rapport!G16</f>
        <v/>
      </c>
      <c r="C17" s="15" t="str">
        <f>Rapport!H16</f>
        <v/>
      </c>
      <c r="D17" s="15" t="str">
        <f>Rapport!I16</f>
        <v/>
      </c>
      <c r="E17" s="15" t="str">
        <f>Rapport!J16</f>
        <v/>
      </c>
      <c r="F17" s="79" t="str">
        <f>IF(Rapport!G16="X",Rapport!M16,"")</f>
        <v/>
      </c>
      <c r="G17" s="79" t="str">
        <f>IF(Rapport!H16="X",Rapport!M16,"")</f>
        <v/>
      </c>
      <c r="H17" s="79" t="str">
        <f>IF(Rapport!I16="X",Rapport!K16,"")</f>
        <v/>
      </c>
      <c r="I17" s="79" t="str">
        <f>IF(Rapport!J16="X",Rapport!M16,"")</f>
        <v/>
      </c>
    </row>
    <row r="18" spans="2:9" ht="18" x14ac:dyDescent="0.2">
      <c r="B18" s="19" t="str">
        <f>Rapport!G17</f>
        <v/>
      </c>
      <c r="C18" s="19" t="str">
        <f>Rapport!H17</f>
        <v/>
      </c>
      <c r="D18" s="19" t="str">
        <f>Rapport!I17</f>
        <v/>
      </c>
      <c r="E18" s="19" t="str">
        <f>Rapport!J17</f>
        <v/>
      </c>
      <c r="F18" s="99" t="str">
        <f>IF(Rapport!G17="X",Rapport!M17,"")</f>
        <v/>
      </c>
      <c r="G18" s="99" t="str">
        <f>IF(Rapport!H17="X",Rapport!M17,"")</f>
        <v/>
      </c>
      <c r="H18" s="99" t="str">
        <f>IF(Rapport!I17="X",Rapport!K17,"")</f>
        <v/>
      </c>
      <c r="I18" s="99" t="str">
        <f>IF(Rapport!J17="X",Rapport!M17,"")</f>
        <v/>
      </c>
    </row>
    <row r="19" spans="2:9" ht="18" x14ac:dyDescent="0.2">
      <c r="B19" s="19" t="str">
        <f>Rapport!G18</f>
        <v/>
      </c>
      <c r="C19" s="19" t="str">
        <f>Rapport!H18</f>
        <v/>
      </c>
      <c r="D19" s="19" t="str">
        <f>Rapport!I18</f>
        <v/>
      </c>
      <c r="E19" s="19" t="str">
        <f>Rapport!J18</f>
        <v/>
      </c>
      <c r="F19" s="99" t="str">
        <f>IF(Rapport!G18="X",Rapport!M18,"")</f>
        <v/>
      </c>
      <c r="G19" s="99" t="str">
        <f>IF(Rapport!H18="X",Rapport!M18,"")</f>
        <v/>
      </c>
      <c r="H19" s="99" t="str">
        <f>IF(Rapport!I18="X",Rapport!K18,"")</f>
        <v/>
      </c>
      <c r="I19" s="99" t="str">
        <f>IF(Rapport!J18="X",Rapport!M18,"")</f>
        <v/>
      </c>
    </row>
    <row r="20" spans="2:9" ht="18" x14ac:dyDescent="0.2">
      <c r="B20" s="19" t="str">
        <f>Rapport!G19</f>
        <v/>
      </c>
      <c r="C20" s="19" t="str">
        <f>Rapport!H19</f>
        <v/>
      </c>
      <c r="D20" s="19" t="str">
        <f>Rapport!I19</f>
        <v/>
      </c>
      <c r="E20" s="19" t="str">
        <f>Rapport!J19</f>
        <v/>
      </c>
      <c r="F20" s="99" t="str">
        <f>IF(Rapport!G19="X",Rapport!M19,"")</f>
        <v/>
      </c>
      <c r="G20" s="99" t="str">
        <f>IF(Rapport!H19="X",Rapport!M19,"")</f>
        <v/>
      </c>
      <c r="H20" s="99" t="str">
        <f>IF(Rapport!I19="X",Rapport!K19,"")</f>
        <v/>
      </c>
      <c r="I20" s="99" t="str">
        <f>IF(Rapport!J19="X",Rapport!M19,"")</f>
        <v/>
      </c>
    </row>
    <row r="21" spans="2:9" ht="18" x14ac:dyDescent="0.2">
      <c r="B21" s="19" t="str">
        <f>Rapport!G20</f>
        <v/>
      </c>
      <c r="C21" s="19" t="str">
        <f>Rapport!H20</f>
        <v/>
      </c>
      <c r="D21" s="19" t="str">
        <f>Rapport!I20</f>
        <v/>
      </c>
      <c r="E21" s="19" t="str">
        <f>Rapport!J20</f>
        <v/>
      </c>
      <c r="F21" s="99" t="str">
        <f>IF(Rapport!G20="X",Rapport!M20,"")</f>
        <v/>
      </c>
      <c r="G21" s="99" t="str">
        <f>IF(Rapport!H20="X",Rapport!M20,"")</f>
        <v/>
      </c>
      <c r="H21" s="99" t="str">
        <f>IF(Rapport!I20="X",Rapport!K20,"")</f>
        <v/>
      </c>
      <c r="I21" s="99" t="str">
        <f>IF(Rapport!J20="X",Rapport!M20,"")</f>
        <v/>
      </c>
    </row>
    <row r="22" spans="2:9" ht="18.75" thickBot="1" x14ac:dyDescent="0.25">
      <c r="B22" s="77" t="str">
        <f>Rapport!G21</f>
        <v/>
      </c>
      <c r="C22" s="77" t="str">
        <f>Rapport!H21</f>
        <v/>
      </c>
      <c r="D22" s="77" t="str">
        <f>Rapport!I21</f>
        <v/>
      </c>
      <c r="E22" s="77" t="str">
        <f>Rapport!J21</f>
        <v/>
      </c>
      <c r="F22" s="100" t="str">
        <f>IF(Rapport!G21="X",Rapport!M21,"")</f>
        <v/>
      </c>
      <c r="G22" s="100" t="str">
        <f>IF(Rapport!H21="X",Rapport!M21,"")</f>
        <v/>
      </c>
      <c r="H22" s="100" t="str">
        <f>IF(Rapport!I21="X",Rapport!K21,"")</f>
        <v/>
      </c>
      <c r="I22" s="100" t="str">
        <f>IF(Rapport!J21="X",Rapport!M21,"")</f>
        <v/>
      </c>
    </row>
    <row r="23" spans="2:9" ht="18" x14ac:dyDescent="0.2">
      <c r="B23" s="15" t="str">
        <f>Rapport!G22</f>
        <v/>
      </c>
      <c r="C23" s="15" t="str">
        <f>Rapport!H22</f>
        <v/>
      </c>
      <c r="D23" s="15" t="str">
        <f>Rapport!I22</f>
        <v/>
      </c>
      <c r="E23" s="15" t="str">
        <f>Rapport!J22</f>
        <v/>
      </c>
      <c r="F23" s="79" t="str">
        <f>IF(Rapport!G22="X",Rapport!M22,"")</f>
        <v/>
      </c>
      <c r="G23" s="79" t="str">
        <f>IF(Rapport!H22="X",Rapport!M22,"")</f>
        <v/>
      </c>
      <c r="H23" s="79" t="str">
        <f>IF(Rapport!I22="X",Rapport!K22,"")</f>
        <v/>
      </c>
      <c r="I23" s="79" t="str">
        <f>IF(Rapport!J22="X",Rapport!M22,"")</f>
        <v/>
      </c>
    </row>
    <row r="24" spans="2:9" ht="18" x14ac:dyDescent="0.2">
      <c r="B24" s="19" t="str">
        <f>Rapport!G23</f>
        <v/>
      </c>
      <c r="C24" s="19" t="str">
        <f>Rapport!H23</f>
        <v/>
      </c>
      <c r="D24" s="19" t="str">
        <f>Rapport!I23</f>
        <v/>
      </c>
      <c r="E24" s="19" t="str">
        <f>Rapport!J23</f>
        <v/>
      </c>
      <c r="F24" s="99" t="str">
        <f>IF(Rapport!G23="X",Rapport!M23,"")</f>
        <v/>
      </c>
      <c r="G24" s="99" t="str">
        <f>IF(Rapport!H23="X",Rapport!M23,"")</f>
        <v/>
      </c>
      <c r="H24" s="99" t="str">
        <f>IF(Rapport!I23="X",Rapport!K23,"")</f>
        <v/>
      </c>
      <c r="I24" s="99" t="str">
        <f>IF(Rapport!J23="X",Rapport!M23,"")</f>
        <v/>
      </c>
    </row>
    <row r="25" spans="2:9" ht="18" x14ac:dyDescent="0.2">
      <c r="B25" s="19" t="str">
        <f>Rapport!G24</f>
        <v/>
      </c>
      <c r="C25" s="19" t="str">
        <f>Rapport!H24</f>
        <v/>
      </c>
      <c r="D25" s="19" t="str">
        <f>Rapport!I24</f>
        <v/>
      </c>
      <c r="E25" s="19" t="str">
        <f>Rapport!J24</f>
        <v/>
      </c>
      <c r="F25" s="99" t="str">
        <f>IF(Rapport!G24="X",Rapport!M24,"")</f>
        <v/>
      </c>
      <c r="G25" s="99" t="str">
        <f>IF(Rapport!H24="X",Rapport!M24,"")</f>
        <v/>
      </c>
      <c r="H25" s="99" t="str">
        <f>IF(Rapport!I24="X",Rapport!K24,"")</f>
        <v/>
      </c>
      <c r="I25" s="99" t="str">
        <f>IF(Rapport!J24="X",Rapport!M24,"")</f>
        <v/>
      </c>
    </row>
    <row r="26" spans="2:9" ht="18" x14ac:dyDescent="0.2">
      <c r="B26" s="19" t="str">
        <f>Rapport!G25</f>
        <v/>
      </c>
      <c r="C26" s="19" t="str">
        <f>Rapport!H25</f>
        <v/>
      </c>
      <c r="D26" s="19" t="str">
        <f>Rapport!I25</f>
        <v/>
      </c>
      <c r="E26" s="19" t="str">
        <f>Rapport!J25</f>
        <v/>
      </c>
      <c r="F26" s="99" t="str">
        <f>IF(Rapport!G25="X",Rapport!M25,"")</f>
        <v/>
      </c>
      <c r="G26" s="99" t="str">
        <f>IF(Rapport!H25="X",Rapport!M25,"")</f>
        <v/>
      </c>
      <c r="H26" s="99" t="str">
        <f>IF(Rapport!I25="X",Rapport!K25,"")</f>
        <v/>
      </c>
      <c r="I26" s="99" t="str">
        <f>IF(Rapport!J25="X",Rapport!M25,"")</f>
        <v/>
      </c>
    </row>
    <row r="27" spans="2:9" ht="18" x14ac:dyDescent="0.2">
      <c r="B27" s="19" t="str">
        <f>Rapport!G26</f>
        <v/>
      </c>
      <c r="C27" s="19" t="str">
        <f>Rapport!H26</f>
        <v/>
      </c>
      <c r="D27" s="19" t="str">
        <f>Rapport!I26</f>
        <v/>
      </c>
      <c r="E27" s="19" t="str">
        <f>Rapport!J26</f>
        <v/>
      </c>
      <c r="F27" s="99" t="str">
        <f>IF(Rapport!G26="X",Rapport!M26,"")</f>
        <v/>
      </c>
      <c r="G27" s="99" t="str">
        <f>IF(Rapport!H26="X",Rapport!M26,"")</f>
        <v/>
      </c>
      <c r="H27" s="99" t="str">
        <f>IF(Rapport!I26="X",Rapport!K26,"")</f>
        <v/>
      </c>
      <c r="I27" s="99" t="str">
        <f>IF(Rapport!J26="X",Rapport!M26,"")</f>
        <v/>
      </c>
    </row>
    <row r="28" spans="2:9" ht="18.75" thickBot="1" x14ac:dyDescent="0.25">
      <c r="B28" s="77" t="str">
        <f>Rapport!G27</f>
        <v/>
      </c>
      <c r="C28" s="77" t="str">
        <f>Rapport!H27</f>
        <v/>
      </c>
      <c r="D28" s="77" t="str">
        <f>Rapport!I27</f>
        <v/>
      </c>
      <c r="E28" s="77" t="str">
        <f>Rapport!J27</f>
        <v/>
      </c>
      <c r="F28" s="100" t="str">
        <f>IF(Rapport!G27="X",Rapport!M27,"")</f>
        <v/>
      </c>
      <c r="G28" s="100" t="str">
        <f>IF(Rapport!H27="X",Rapport!M27,"")</f>
        <v/>
      </c>
      <c r="H28" s="100" t="str">
        <f>IF(Rapport!I27="X",Rapport!K27,"")</f>
        <v/>
      </c>
      <c r="I28" s="100" t="str">
        <f>IF(Rapport!J27="X",Rapport!M27,"")</f>
        <v/>
      </c>
    </row>
    <row r="29" spans="2:9" ht="18" x14ac:dyDescent="0.2">
      <c r="B29" s="15" t="str">
        <f>Rapport!G28</f>
        <v/>
      </c>
      <c r="C29" s="15" t="str">
        <f>Rapport!H28</f>
        <v/>
      </c>
      <c r="D29" s="15" t="str">
        <f>Rapport!I28</f>
        <v/>
      </c>
      <c r="E29" s="15" t="str">
        <f>Rapport!J28</f>
        <v/>
      </c>
      <c r="F29" s="79" t="str">
        <f>IF(Rapport!G28="X",Rapport!M28,"")</f>
        <v/>
      </c>
      <c r="G29" s="79" t="str">
        <f>IF(Rapport!H28="X",Rapport!M28,"")</f>
        <v/>
      </c>
      <c r="H29" s="79" t="str">
        <f>IF(Rapport!I28="X",Rapport!K28,"")</f>
        <v/>
      </c>
      <c r="I29" s="79" t="str">
        <f>IF(Rapport!J28="X",Rapport!M28,"")</f>
        <v/>
      </c>
    </row>
    <row r="30" spans="2:9" ht="18" x14ac:dyDescent="0.2">
      <c r="B30" s="19" t="str">
        <f>Rapport!G29</f>
        <v/>
      </c>
      <c r="C30" s="19" t="str">
        <f>Rapport!H29</f>
        <v/>
      </c>
      <c r="D30" s="19" t="str">
        <f>Rapport!I29</f>
        <v/>
      </c>
      <c r="E30" s="19" t="str">
        <f>Rapport!J29</f>
        <v/>
      </c>
      <c r="F30" s="99" t="str">
        <f>IF(Rapport!G29="X",Rapport!M29,"")</f>
        <v/>
      </c>
      <c r="G30" s="99" t="str">
        <f>IF(Rapport!H29="X",Rapport!M29,"")</f>
        <v/>
      </c>
      <c r="H30" s="99" t="str">
        <f>IF(Rapport!I29="X",Rapport!K29,"")</f>
        <v/>
      </c>
      <c r="I30" s="99" t="str">
        <f>IF(Rapport!J29="X",Rapport!M29,"")</f>
        <v/>
      </c>
    </row>
    <row r="31" spans="2:9" ht="18" x14ac:dyDescent="0.2">
      <c r="B31" s="19" t="str">
        <f>Rapport!G30</f>
        <v/>
      </c>
      <c r="C31" s="19" t="str">
        <f>Rapport!H30</f>
        <v/>
      </c>
      <c r="D31" s="19" t="str">
        <f>Rapport!I30</f>
        <v/>
      </c>
      <c r="E31" s="19" t="str">
        <f>Rapport!J30</f>
        <v/>
      </c>
      <c r="F31" s="99" t="str">
        <f>IF(Rapport!G30="X",Rapport!M30,"")</f>
        <v/>
      </c>
      <c r="G31" s="99" t="str">
        <f>IF(Rapport!H30="X",Rapport!M30,"")</f>
        <v/>
      </c>
      <c r="H31" s="99" t="str">
        <f>IF(Rapport!I30="X",Rapport!K30,"")</f>
        <v/>
      </c>
      <c r="I31" s="99" t="str">
        <f>IF(Rapport!J30="X",Rapport!M30,"")</f>
        <v/>
      </c>
    </row>
    <row r="32" spans="2:9" ht="18" x14ac:dyDescent="0.2">
      <c r="B32" s="19" t="str">
        <f>Rapport!G31</f>
        <v/>
      </c>
      <c r="C32" s="19" t="str">
        <f>Rapport!H31</f>
        <v/>
      </c>
      <c r="D32" s="19" t="str">
        <f>Rapport!I31</f>
        <v/>
      </c>
      <c r="E32" s="19" t="str">
        <f>Rapport!J31</f>
        <v/>
      </c>
      <c r="F32" s="99" t="str">
        <f>IF(Rapport!G31="X",Rapport!M31,"")</f>
        <v/>
      </c>
      <c r="G32" s="99" t="str">
        <f>IF(Rapport!H31="X",Rapport!M31,"")</f>
        <v/>
      </c>
      <c r="H32" s="99" t="str">
        <f>IF(Rapport!I31="X",Rapport!K31,"")</f>
        <v/>
      </c>
      <c r="I32" s="99" t="str">
        <f>IF(Rapport!J31="X",Rapport!M31,"")</f>
        <v/>
      </c>
    </row>
    <row r="33" spans="2:10" ht="18" x14ac:dyDescent="0.2">
      <c r="B33" s="19" t="str">
        <f>Rapport!G32</f>
        <v/>
      </c>
      <c r="C33" s="19" t="str">
        <f>Rapport!H32</f>
        <v/>
      </c>
      <c r="D33" s="19" t="str">
        <f>Rapport!I32</f>
        <v/>
      </c>
      <c r="E33" s="19" t="str">
        <f>Rapport!J32</f>
        <v/>
      </c>
      <c r="F33" s="99" t="str">
        <f>IF(Rapport!G32="X",Rapport!M32,"")</f>
        <v/>
      </c>
      <c r="G33" s="99" t="str">
        <f>IF(Rapport!H32="X",Rapport!M32,"")</f>
        <v/>
      </c>
      <c r="H33" s="99" t="str">
        <f>IF(Rapport!I32="X",Rapport!K32,"")</f>
        <v/>
      </c>
      <c r="I33" s="99" t="str">
        <f>IF(Rapport!J32="X",Rapport!M32,"")</f>
        <v/>
      </c>
    </row>
    <row r="34" spans="2:10" ht="18.75" thickBot="1" x14ac:dyDescent="0.25">
      <c r="B34" s="77" t="str">
        <f>Rapport!G33</f>
        <v/>
      </c>
      <c r="C34" s="77" t="str">
        <f>Rapport!H33</f>
        <v/>
      </c>
      <c r="D34" s="77" t="str">
        <f>Rapport!I33</f>
        <v/>
      </c>
      <c r="E34" s="77" t="str">
        <f>Rapport!J33</f>
        <v/>
      </c>
      <c r="F34" s="100" t="str">
        <f>IF(Rapport!G33="X",Rapport!M33,"")</f>
        <v/>
      </c>
      <c r="G34" s="100" t="str">
        <f>IF(Rapport!H33="X",Rapport!M33,"")</f>
        <v/>
      </c>
      <c r="H34" s="100" t="str">
        <f>IF(Rapport!I33="X",Rapport!K33,"")</f>
        <v/>
      </c>
      <c r="I34" s="100" t="str">
        <f>IF(Rapport!J33="X",Rapport!M33,"")</f>
        <v/>
      </c>
    </row>
    <row r="35" spans="2:10" ht="18" x14ac:dyDescent="0.2">
      <c r="B35" s="15" t="str">
        <f>Rapport!G34</f>
        <v/>
      </c>
      <c r="C35" s="15" t="str">
        <f>Rapport!H34</f>
        <v/>
      </c>
      <c r="D35" s="15" t="str">
        <f>Rapport!I34</f>
        <v/>
      </c>
      <c r="E35" s="15" t="str">
        <f>Rapport!J34</f>
        <v/>
      </c>
      <c r="F35" s="79" t="str">
        <f>IF(Rapport!G34="X",Rapport!M34,"")</f>
        <v/>
      </c>
      <c r="G35" s="79" t="str">
        <f>IF(Rapport!H34="X",Rapport!M34,"")</f>
        <v/>
      </c>
      <c r="H35" s="79" t="str">
        <f>IF(Rapport!I34="X",Rapport!K34,"")</f>
        <v/>
      </c>
      <c r="I35" s="79" t="str">
        <f>IF(Rapport!J34="X",Rapport!M34,"")</f>
        <v/>
      </c>
    </row>
    <row r="36" spans="2:10" ht="18" x14ac:dyDescent="0.2">
      <c r="B36" s="19" t="str">
        <f>Rapport!G35</f>
        <v/>
      </c>
      <c r="C36" s="19" t="str">
        <f>Rapport!H35</f>
        <v/>
      </c>
      <c r="D36" s="19" t="str">
        <f>Rapport!I35</f>
        <v/>
      </c>
      <c r="E36" s="19" t="str">
        <f>Rapport!J35</f>
        <v/>
      </c>
      <c r="F36" s="99" t="str">
        <f>IF(Rapport!G35="X",Rapport!M35,"")</f>
        <v/>
      </c>
      <c r="G36" s="99" t="str">
        <f>IF(Rapport!H35="X",Rapport!M35,"")</f>
        <v/>
      </c>
      <c r="H36" s="99" t="str">
        <f>IF(Rapport!I35="X",Rapport!K35,"")</f>
        <v/>
      </c>
      <c r="I36" s="99" t="str">
        <f>IF(Rapport!J35="X",Rapport!M35,"")</f>
        <v/>
      </c>
    </row>
    <row r="37" spans="2:10" ht="18" x14ac:dyDescent="0.2">
      <c r="B37" s="19" t="str">
        <f>Rapport!G36</f>
        <v/>
      </c>
      <c r="C37" s="19" t="str">
        <f>Rapport!H36</f>
        <v/>
      </c>
      <c r="D37" s="19" t="str">
        <f>Rapport!I36</f>
        <v/>
      </c>
      <c r="E37" s="19" t="str">
        <f>Rapport!J36</f>
        <v/>
      </c>
      <c r="F37" s="99" t="str">
        <f>IF(Rapport!G36="X",Rapport!M36,"")</f>
        <v/>
      </c>
      <c r="G37" s="99" t="str">
        <f>IF(Rapport!H36="X",Rapport!M36,"")</f>
        <v/>
      </c>
      <c r="H37" s="99" t="str">
        <f>IF(Rapport!I36="X",Rapport!K36,"")</f>
        <v/>
      </c>
      <c r="I37" s="99" t="str">
        <f>IF(Rapport!J36="X",Rapport!M36,"")</f>
        <v/>
      </c>
    </row>
    <row r="38" spans="2:10" ht="18" x14ac:dyDescent="0.2">
      <c r="B38" s="19" t="str">
        <f>Rapport!G37</f>
        <v/>
      </c>
      <c r="C38" s="19" t="str">
        <f>Rapport!H37</f>
        <v/>
      </c>
      <c r="D38" s="19" t="str">
        <f>Rapport!I37</f>
        <v/>
      </c>
      <c r="E38" s="19" t="str">
        <f>Rapport!J37</f>
        <v/>
      </c>
      <c r="F38" s="99" t="str">
        <f>IF(Rapport!G37="X",Rapport!M37,"")</f>
        <v/>
      </c>
      <c r="G38" s="99" t="str">
        <f>IF(Rapport!H37="X",Rapport!M37,"")</f>
        <v/>
      </c>
      <c r="H38" s="99" t="str">
        <f>IF(Rapport!I37="X",Rapport!K37,"")</f>
        <v/>
      </c>
      <c r="I38" s="99" t="str">
        <f>IF(Rapport!J37="X",Rapport!M37,"")</f>
        <v/>
      </c>
    </row>
    <row r="39" spans="2:10" ht="18" x14ac:dyDescent="0.2">
      <c r="B39" s="19" t="str">
        <f>Rapport!G38</f>
        <v/>
      </c>
      <c r="C39" s="19" t="str">
        <f>Rapport!H38</f>
        <v/>
      </c>
      <c r="D39" s="19" t="str">
        <f>Rapport!I38</f>
        <v/>
      </c>
      <c r="E39" s="19" t="str">
        <f>Rapport!J38</f>
        <v/>
      </c>
      <c r="F39" s="99" t="str">
        <f>IF(Rapport!G38="X",Rapport!M38,"")</f>
        <v/>
      </c>
      <c r="G39" s="99" t="str">
        <f>IF(Rapport!H38="X",Rapport!M38,"")</f>
        <v/>
      </c>
      <c r="H39" s="99" t="str">
        <f>IF(Rapport!I38="X",Rapport!K38,"")</f>
        <v/>
      </c>
      <c r="I39" s="99" t="str">
        <f>IF(Rapport!J38="X",Rapport!M38,"")</f>
        <v/>
      </c>
    </row>
    <row r="40" spans="2:10" ht="18.75" thickBot="1" x14ac:dyDescent="0.25">
      <c r="B40" s="78" t="str">
        <f>Rapport!G39</f>
        <v/>
      </c>
      <c r="C40" s="78" t="str">
        <f>Rapport!H39</f>
        <v/>
      </c>
      <c r="D40" s="78" t="str">
        <f>Rapport!I39</f>
        <v/>
      </c>
      <c r="E40" s="78" t="str">
        <f>Rapport!J39</f>
        <v/>
      </c>
      <c r="F40" s="103" t="str">
        <f>IF(Rapport!G39="X",Rapport!M39,"")</f>
        <v/>
      </c>
      <c r="G40" s="103" t="str">
        <f>IF(Rapport!H39="X",Rapport!M39,"")</f>
        <v/>
      </c>
      <c r="H40" s="103" t="str">
        <f>IF(Rapport!I39="X",Rapport!K39,"")</f>
        <v/>
      </c>
      <c r="I40" s="103" t="str">
        <f>IF(Rapport!J39="X",Rapport!M39,"")</f>
        <v/>
      </c>
    </row>
    <row r="41" spans="2:10" ht="39.75" customHeight="1" thickBot="1" x14ac:dyDescent="0.25">
      <c r="F41" s="104">
        <f>SUM(F5:F40)</f>
        <v>999</v>
      </c>
      <c r="G41" s="105">
        <f t="shared" ref="G41:I41" si="0">SUM(G5:G40)</f>
        <v>1332</v>
      </c>
      <c r="H41" s="105">
        <f t="shared" si="0"/>
        <v>999</v>
      </c>
      <c r="I41" s="106">
        <f t="shared" si="0"/>
        <v>1332</v>
      </c>
      <c r="J41" s="102"/>
    </row>
    <row r="43" spans="2:10" ht="15.75" thickBot="1" x14ac:dyDescent="0.25">
      <c r="I43" s="74" t="s">
        <v>56</v>
      </c>
    </row>
    <row r="44" spans="2:10" ht="33.75" customHeight="1" thickTop="1" x14ac:dyDescent="0.2">
      <c r="B44" s="141" t="s">
        <v>9</v>
      </c>
      <c r="C44" s="141" t="s">
        <v>11</v>
      </c>
      <c r="D44" s="141" t="s">
        <v>12</v>
      </c>
      <c r="E44" s="141" t="s">
        <v>10</v>
      </c>
      <c r="F44" s="72"/>
      <c r="G44" s="72"/>
      <c r="H44" s="72"/>
      <c r="I44" s="72"/>
    </row>
    <row r="45" spans="2:10" ht="33.75" customHeight="1" thickBot="1" x14ac:dyDescent="0.25">
      <c r="B45" s="163"/>
      <c r="C45" s="142"/>
      <c r="D45" s="142"/>
      <c r="E45" s="142"/>
      <c r="F45" s="71"/>
      <c r="G45" s="71"/>
      <c r="H45" s="71"/>
      <c r="I45" s="71"/>
    </row>
    <row r="46" spans="2:10" ht="18" x14ac:dyDescent="0.2">
      <c r="B46" s="15">
        <f>Rapport!G52</f>
        <v>0</v>
      </c>
      <c r="C46" s="15">
        <f>Rapport!H52</f>
        <v>0</v>
      </c>
      <c r="D46" s="15">
        <f>Rapport!I52</f>
        <v>0</v>
      </c>
      <c r="E46" s="15">
        <f>Rapport!J52</f>
        <v>0</v>
      </c>
      <c r="F46" s="79" t="str">
        <f>IF(Rapport!G45="X",Rapport!M45,"")</f>
        <v/>
      </c>
      <c r="G46" s="79" t="str">
        <f>IF(Rapport!H45="X",Rapport!M45,"")</f>
        <v/>
      </c>
      <c r="H46" s="79" t="str">
        <f>IF(Rapport!I45="X",Rapport!K45,"")</f>
        <v/>
      </c>
      <c r="I46" s="79" t="str">
        <f>IF(Rapport!J45="X",Rapport!M45,"")</f>
        <v/>
      </c>
    </row>
    <row r="47" spans="2:10" ht="18" x14ac:dyDescent="0.2">
      <c r="B47" s="19" t="str">
        <f>Rapport!G53</f>
        <v/>
      </c>
      <c r="C47" s="19" t="str">
        <f>Rapport!H53</f>
        <v/>
      </c>
      <c r="D47" s="19" t="str">
        <f>Rapport!I53</f>
        <v/>
      </c>
      <c r="E47" s="19" t="str">
        <f>Rapport!J53</f>
        <v/>
      </c>
      <c r="F47" s="99" t="str">
        <f>IF(Rapport!G46="X",Rapport!M46,"")</f>
        <v/>
      </c>
      <c r="G47" s="99" t="str">
        <f>IF(Rapport!H46="X",Rapport!M46,"")</f>
        <v/>
      </c>
      <c r="H47" s="99" t="str">
        <f>IF(Rapport!I46="X",Rapport!K46,"")</f>
        <v/>
      </c>
      <c r="I47" s="99" t="str">
        <f>IF(Rapport!J46="X",Rapport!M46,"")</f>
        <v/>
      </c>
    </row>
    <row r="48" spans="2:10" ht="18" x14ac:dyDescent="0.2">
      <c r="B48" s="19" t="str">
        <f>Rapport!G54</f>
        <v/>
      </c>
      <c r="C48" s="19" t="str">
        <f>Rapport!H54</f>
        <v/>
      </c>
      <c r="D48" s="19" t="str">
        <f>Rapport!I54</f>
        <v/>
      </c>
      <c r="E48" s="19" t="str">
        <f>Rapport!J54</f>
        <v/>
      </c>
      <c r="F48" s="99" t="str">
        <f>IF(Rapport!G47="X",Rapport!M47,"")</f>
        <v/>
      </c>
      <c r="G48" s="99" t="str">
        <f>IF(Rapport!H47="X",Rapport!M47,"")</f>
        <v/>
      </c>
      <c r="H48" s="99" t="str">
        <f>IF(Rapport!I47="X",Rapport!K47,"")</f>
        <v/>
      </c>
      <c r="I48" s="99" t="str">
        <f>IF(Rapport!J47="X",Rapport!M47,"")</f>
        <v/>
      </c>
    </row>
    <row r="49" spans="2:9" ht="18" x14ac:dyDescent="0.2">
      <c r="B49" s="19" t="str">
        <f>Rapport!G55</f>
        <v/>
      </c>
      <c r="C49" s="19" t="str">
        <f>Rapport!H55</f>
        <v/>
      </c>
      <c r="D49" s="19" t="str">
        <f>Rapport!I55</f>
        <v/>
      </c>
      <c r="E49" s="19" t="str">
        <f>Rapport!J55</f>
        <v/>
      </c>
      <c r="F49" s="99" t="str">
        <f>IF(Rapport!G48="X",Rapport!M48,"")</f>
        <v/>
      </c>
      <c r="G49" s="99" t="str">
        <f>IF(Rapport!H48="X",Rapport!M48,"")</f>
        <v/>
      </c>
      <c r="H49" s="99" t="str">
        <f>IF(Rapport!I48="X",Rapport!K48,"")</f>
        <v/>
      </c>
      <c r="I49" s="99" t="str">
        <f>IF(Rapport!J48="X",Rapport!M48,"")</f>
        <v/>
      </c>
    </row>
    <row r="50" spans="2:9" ht="18" x14ac:dyDescent="0.2">
      <c r="B50" s="19" t="str">
        <f>Rapport!G56</f>
        <v/>
      </c>
      <c r="C50" s="19" t="str">
        <f>Rapport!H56</f>
        <v/>
      </c>
      <c r="D50" s="19" t="str">
        <f>Rapport!I56</f>
        <v/>
      </c>
      <c r="E50" s="19" t="str">
        <f>Rapport!J56</f>
        <v/>
      </c>
      <c r="F50" s="99" t="str">
        <f>IF(Rapport!G49="X",Rapport!M49,"")</f>
        <v/>
      </c>
      <c r="G50" s="99" t="str">
        <f>IF(Rapport!H49="X",Rapport!M49,"")</f>
        <v/>
      </c>
      <c r="H50" s="99" t="str">
        <f>IF(Rapport!I49="X",Rapport!K49,"")</f>
        <v/>
      </c>
      <c r="I50" s="99" t="str">
        <f>IF(Rapport!J49="X",Rapport!M49,"")</f>
        <v/>
      </c>
    </row>
    <row r="51" spans="2:9" ht="18.75" thickBot="1" x14ac:dyDescent="0.25">
      <c r="B51" s="77" t="str">
        <f>Rapport!G57</f>
        <v/>
      </c>
      <c r="C51" s="77" t="str">
        <f>Rapport!H57</f>
        <v/>
      </c>
      <c r="D51" s="77" t="str">
        <f>Rapport!I57</f>
        <v/>
      </c>
      <c r="E51" s="77" t="str">
        <f>Rapport!J57</f>
        <v/>
      </c>
      <c r="F51" s="100" t="str">
        <f>IF(Rapport!G50="X",Rapport!M50,"")</f>
        <v/>
      </c>
      <c r="G51" s="100" t="str">
        <f>IF(Rapport!H50="X",Rapport!M50,"")</f>
        <v/>
      </c>
      <c r="H51" s="100" t="str">
        <f>IF(Rapport!I50="X",Rapport!K50,"")</f>
        <v/>
      </c>
      <c r="I51" s="100" t="str">
        <f>IF(Rapport!J50="X",Rapport!M50,"")</f>
        <v/>
      </c>
    </row>
    <row r="52" spans="2:9" ht="18" x14ac:dyDescent="0.2">
      <c r="B52" s="15" t="str">
        <f>Rapport!G58</f>
        <v/>
      </c>
      <c r="C52" s="15" t="str">
        <f>Rapport!H58</f>
        <v/>
      </c>
      <c r="D52" s="15" t="str">
        <f>Rapport!I58</f>
        <v/>
      </c>
      <c r="E52" s="15" t="str">
        <f>Rapport!J58</f>
        <v/>
      </c>
      <c r="F52" s="79" t="str">
        <f>IF(Rapport!G51="X",Rapport!M51,"")</f>
        <v/>
      </c>
      <c r="G52" s="79" t="str">
        <f>IF(Rapport!H51="X",Rapport!M51,"")</f>
        <v/>
      </c>
      <c r="H52" s="79" t="str">
        <f>IF(Rapport!I51="X",Rapport!K51,"")</f>
        <v/>
      </c>
      <c r="I52" s="79" t="str">
        <f>IF(Rapport!J51="X",Rapport!M51,"")</f>
        <v/>
      </c>
    </row>
    <row r="53" spans="2:9" ht="18" x14ac:dyDescent="0.2">
      <c r="B53" s="19" t="str">
        <f>Rapport!G59</f>
        <v/>
      </c>
      <c r="C53" s="19" t="str">
        <f>Rapport!H59</f>
        <v/>
      </c>
      <c r="D53" s="19" t="str">
        <f>Rapport!I59</f>
        <v/>
      </c>
      <c r="E53" s="19" t="str">
        <f>Rapport!J59</f>
        <v/>
      </c>
      <c r="F53" s="99" t="str">
        <f>IF(Rapport!G52="X",Rapport!M52,"")</f>
        <v/>
      </c>
      <c r="G53" s="99" t="str">
        <f>IF(Rapport!H52="X",Rapport!M52,"")</f>
        <v/>
      </c>
      <c r="H53" s="99" t="str">
        <f>IF(Rapport!I52="X",Rapport!K52,"")</f>
        <v/>
      </c>
      <c r="I53" s="99" t="str">
        <f>IF(Rapport!J52="X",Rapport!M52,"")</f>
        <v/>
      </c>
    </row>
    <row r="54" spans="2:9" ht="18" x14ac:dyDescent="0.2">
      <c r="B54" s="19" t="str">
        <f>Rapport!G60</f>
        <v/>
      </c>
      <c r="C54" s="19" t="str">
        <f>Rapport!H60</f>
        <v/>
      </c>
      <c r="D54" s="19" t="str">
        <f>Rapport!I60</f>
        <v/>
      </c>
      <c r="E54" s="19" t="str">
        <f>Rapport!J60</f>
        <v/>
      </c>
      <c r="F54" s="99" t="str">
        <f>IF(Rapport!G53="X",Rapport!M53,"")</f>
        <v/>
      </c>
      <c r="G54" s="99" t="str">
        <f>IF(Rapport!H53="X",Rapport!M53,"")</f>
        <v/>
      </c>
      <c r="H54" s="99" t="str">
        <f>IF(Rapport!I53="X",Rapport!K53,"")</f>
        <v/>
      </c>
      <c r="I54" s="99" t="str">
        <f>IF(Rapport!J53="X",Rapport!M53,"")</f>
        <v/>
      </c>
    </row>
    <row r="55" spans="2:9" ht="18" x14ac:dyDescent="0.2">
      <c r="B55" s="19" t="str">
        <f>Rapport!G61</f>
        <v/>
      </c>
      <c r="C55" s="19" t="str">
        <f>Rapport!H61</f>
        <v/>
      </c>
      <c r="D55" s="19" t="str">
        <f>Rapport!I61</f>
        <v/>
      </c>
      <c r="E55" s="19" t="str">
        <f>Rapport!J61</f>
        <v/>
      </c>
      <c r="F55" s="99" t="str">
        <f>IF(Rapport!G54="X",Rapport!M54,"")</f>
        <v/>
      </c>
      <c r="G55" s="99" t="str">
        <f>IF(Rapport!H54="X",Rapport!M54,"")</f>
        <v/>
      </c>
      <c r="H55" s="99" t="str">
        <f>IF(Rapport!I54="X",Rapport!K54,"")</f>
        <v/>
      </c>
      <c r="I55" s="99" t="str">
        <f>IF(Rapport!J54="X",Rapport!M54,"")</f>
        <v/>
      </c>
    </row>
    <row r="56" spans="2:9" ht="18" x14ac:dyDescent="0.2">
      <c r="B56" s="19" t="str">
        <f>Rapport!G62</f>
        <v/>
      </c>
      <c r="C56" s="19" t="str">
        <f>Rapport!H62</f>
        <v/>
      </c>
      <c r="D56" s="19" t="str">
        <f>Rapport!I62</f>
        <v/>
      </c>
      <c r="E56" s="19" t="str">
        <f>Rapport!J62</f>
        <v/>
      </c>
      <c r="F56" s="99" t="str">
        <f>IF(Rapport!G55="X",Rapport!M55,"")</f>
        <v/>
      </c>
      <c r="G56" s="99" t="str">
        <f>IF(Rapport!H55="X",Rapport!M55,"")</f>
        <v/>
      </c>
      <c r="H56" s="99" t="str">
        <f>IF(Rapport!I55="X",Rapport!K55,"")</f>
        <v/>
      </c>
      <c r="I56" s="99" t="str">
        <f>IF(Rapport!J55="X",Rapport!M55,"")</f>
        <v/>
      </c>
    </row>
    <row r="57" spans="2:9" ht="18.75" thickBot="1" x14ac:dyDescent="0.25">
      <c r="B57" s="77" t="str">
        <f>Rapport!G63</f>
        <v/>
      </c>
      <c r="C57" s="77" t="str">
        <f>Rapport!H63</f>
        <v/>
      </c>
      <c r="D57" s="77" t="str">
        <f>Rapport!I63</f>
        <v/>
      </c>
      <c r="E57" s="77" t="str">
        <f>Rapport!J63</f>
        <v/>
      </c>
      <c r="F57" s="100" t="str">
        <f>IF(Rapport!G56="X",Rapport!M56,"")</f>
        <v/>
      </c>
      <c r="G57" s="100" t="str">
        <f>IF(Rapport!H56="X",Rapport!M56,"")</f>
        <v/>
      </c>
      <c r="H57" s="100" t="str">
        <f>IF(Rapport!I56="X",Rapport!K56,"")</f>
        <v/>
      </c>
      <c r="I57" s="100" t="str">
        <f>IF(Rapport!J56="X",Rapport!M56,"")</f>
        <v/>
      </c>
    </row>
    <row r="58" spans="2:9" ht="18" x14ac:dyDescent="0.2">
      <c r="B58" s="15" t="str">
        <f>Rapport!G64</f>
        <v/>
      </c>
      <c r="C58" s="15" t="str">
        <f>Rapport!H64</f>
        <v/>
      </c>
      <c r="D58" s="15" t="str">
        <f>Rapport!I64</f>
        <v/>
      </c>
      <c r="E58" s="15" t="str">
        <f>Rapport!J64</f>
        <v/>
      </c>
      <c r="F58" s="79" t="str">
        <f>IF(Rapport!G57="X",Rapport!M57,"")</f>
        <v/>
      </c>
      <c r="G58" s="79" t="str">
        <f>IF(Rapport!H57="X",Rapport!M57,"")</f>
        <v/>
      </c>
      <c r="H58" s="79" t="str">
        <f>IF(Rapport!I57="X",Rapport!K57,"")</f>
        <v/>
      </c>
      <c r="I58" s="79" t="str">
        <f>IF(Rapport!J57="X",Rapport!M57,"")</f>
        <v/>
      </c>
    </row>
    <row r="59" spans="2:9" ht="18" x14ac:dyDescent="0.2">
      <c r="B59" s="19" t="str">
        <f>Rapport!G65</f>
        <v/>
      </c>
      <c r="C59" s="19" t="str">
        <f>Rapport!H65</f>
        <v/>
      </c>
      <c r="D59" s="19" t="str">
        <f>Rapport!I65</f>
        <v/>
      </c>
      <c r="E59" s="19" t="str">
        <f>Rapport!J65</f>
        <v/>
      </c>
      <c r="F59" s="99" t="str">
        <f>IF(Rapport!G58="X",Rapport!M58,"")</f>
        <v/>
      </c>
      <c r="G59" s="99" t="str">
        <f>IF(Rapport!H58="X",Rapport!M58,"")</f>
        <v/>
      </c>
      <c r="H59" s="99" t="str">
        <f>IF(Rapport!I58="X",Rapport!K58,"")</f>
        <v/>
      </c>
      <c r="I59" s="99" t="str">
        <f>IF(Rapport!J58="X",Rapport!M58,"")</f>
        <v/>
      </c>
    </row>
    <row r="60" spans="2:9" ht="18" x14ac:dyDescent="0.2">
      <c r="B60" s="19" t="str">
        <f>Rapport!G66</f>
        <v/>
      </c>
      <c r="C60" s="19" t="str">
        <f>Rapport!H66</f>
        <v/>
      </c>
      <c r="D60" s="19" t="str">
        <f>Rapport!I66</f>
        <v/>
      </c>
      <c r="E60" s="19" t="str">
        <f>Rapport!J66</f>
        <v/>
      </c>
      <c r="F60" s="99" t="str">
        <f>IF(Rapport!G59="X",Rapport!M59,"")</f>
        <v/>
      </c>
      <c r="G60" s="99" t="str">
        <f>IF(Rapport!H59="X",Rapport!M59,"")</f>
        <v/>
      </c>
      <c r="H60" s="99" t="str">
        <f>IF(Rapport!I59="X",Rapport!K59,"")</f>
        <v/>
      </c>
      <c r="I60" s="99" t="str">
        <f>IF(Rapport!J59="X",Rapport!M59,"")</f>
        <v/>
      </c>
    </row>
    <row r="61" spans="2:9" ht="18" x14ac:dyDescent="0.2">
      <c r="B61" s="19" t="str">
        <f>Rapport!G67</f>
        <v/>
      </c>
      <c r="C61" s="19" t="str">
        <f>Rapport!H67</f>
        <v/>
      </c>
      <c r="D61" s="19" t="str">
        <f>Rapport!I67</f>
        <v/>
      </c>
      <c r="E61" s="19" t="str">
        <f>Rapport!J67</f>
        <v/>
      </c>
      <c r="F61" s="99" t="str">
        <f>IF(Rapport!G60="X",Rapport!M60,"")</f>
        <v/>
      </c>
      <c r="G61" s="99" t="str">
        <f>IF(Rapport!H60="X",Rapport!M60,"")</f>
        <v/>
      </c>
      <c r="H61" s="99" t="str">
        <f>IF(Rapport!I60="X",Rapport!K60,"")</f>
        <v/>
      </c>
      <c r="I61" s="99" t="str">
        <f>IF(Rapport!J60="X",Rapport!M60,"")</f>
        <v/>
      </c>
    </row>
    <row r="62" spans="2:9" ht="18" x14ac:dyDescent="0.2">
      <c r="B62" s="19" t="str">
        <f>Rapport!G68</f>
        <v/>
      </c>
      <c r="C62" s="19" t="str">
        <f>Rapport!H68</f>
        <v/>
      </c>
      <c r="D62" s="19" t="str">
        <f>Rapport!I68</f>
        <v/>
      </c>
      <c r="E62" s="19" t="str">
        <f>Rapport!J68</f>
        <v/>
      </c>
      <c r="F62" s="99" t="str">
        <f>IF(Rapport!G61="X",Rapport!M61,"")</f>
        <v/>
      </c>
      <c r="G62" s="99" t="str">
        <f>IF(Rapport!H61="X",Rapport!M61,"")</f>
        <v/>
      </c>
      <c r="H62" s="99" t="str">
        <f>IF(Rapport!I61="X",Rapport!K61,"")</f>
        <v/>
      </c>
      <c r="I62" s="99" t="str">
        <f>IF(Rapport!J61="X",Rapport!M61,"")</f>
        <v/>
      </c>
    </row>
    <row r="63" spans="2:9" ht="18.75" thickBot="1" x14ac:dyDescent="0.25">
      <c r="B63" s="77" t="str">
        <f>Rapport!G69</f>
        <v/>
      </c>
      <c r="C63" s="77" t="str">
        <f>Rapport!H69</f>
        <v/>
      </c>
      <c r="D63" s="77" t="str">
        <f>Rapport!I69</f>
        <v/>
      </c>
      <c r="E63" s="77" t="str">
        <f>Rapport!J69</f>
        <v/>
      </c>
      <c r="F63" s="100" t="str">
        <f>IF(Rapport!G62="X",Rapport!M62,"")</f>
        <v/>
      </c>
      <c r="G63" s="100" t="str">
        <f>IF(Rapport!H62="X",Rapport!M62,"")</f>
        <v/>
      </c>
      <c r="H63" s="100" t="str">
        <f>IF(Rapport!I62="X",Rapport!K62,"")</f>
        <v/>
      </c>
      <c r="I63" s="100" t="str">
        <f>IF(Rapport!J62="X",Rapport!M62,"")</f>
        <v/>
      </c>
    </row>
    <row r="64" spans="2:9" ht="18" x14ac:dyDescent="0.2">
      <c r="B64" s="15" t="str">
        <f>Rapport!G70</f>
        <v/>
      </c>
      <c r="C64" s="15" t="str">
        <f>Rapport!H70</f>
        <v/>
      </c>
      <c r="D64" s="15" t="str">
        <f>Rapport!I70</f>
        <v/>
      </c>
      <c r="E64" s="15" t="str">
        <f>Rapport!J70</f>
        <v/>
      </c>
      <c r="F64" s="79" t="str">
        <f>IF(Rapport!G63="X",Rapport!M63,"")</f>
        <v/>
      </c>
      <c r="G64" s="79" t="str">
        <f>IF(Rapport!H63="X",Rapport!M63,"")</f>
        <v/>
      </c>
      <c r="H64" s="79" t="str">
        <f>IF(Rapport!I63="X",Rapport!K63,"")</f>
        <v/>
      </c>
      <c r="I64" s="79" t="str">
        <f>IF(Rapport!J63="X",Rapport!M63,"")</f>
        <v/>
      </c>
    </row>
    <row r="65" spans="2:9" ht="18" x14ac:dyDescent="0.2">
      <c r="B65" s="19" t="str">
        <f>Rapport!G71</f>
        <v/>
      </c>
      <c r="C65" s="19" t="str">
        <f>Rapport!H71</f>
        <v/>
      </c>
      <c r="D65" s="19" t="str">
        <f>Rapport!I71</f>
        <v/>
      </c>
      <c r="E65" s="19" t="str">
        <f>Rapport!J71</f>
        <v/>
      </c>
      <c r="F65" s="99" t="str">
        <f>IF(Rapport!G64="X",Rapport!M64,"")</f>
        <v/>
      </c>
      <c r="G65" s="99" t="str">
        <f>IF(Rapport!H64="X",Rapport!M64,"")</f>
        <v/>
      </c>
      <c r="H65" s="99" t="str">
        <f>IF(Rapport!I64="X",Rapport!K64,"")</f>
        <v/>
      </c>
      <c r="I65" s="99" t="str">
        <f>IF(Rapport!J64="X",Rapport!M64,"")</f>
        <v/>
      </c>
    </row>
    <row r="66" spans="2:9" ht="18" x14ac:dyDescent="0.2">
      <c r="B66" s="19" t="str">
        <f>Rapport!G72</f>
        <v/>
      </c>
      <c r="C66" s="19" t="str">
        <f>Rapport!H72</f>
        <v/>
      </c>
      <c r="D66" s="19" t="str">
        <f>Rapport!I72</f>
        <v/>
      </c>
      <c r="E66" s="19" t="str">
        <f>Rapport!J72</f>
        <v/>
      </c>
      <c r="F66" s="99" t="str">
        <f>IF(Rapport!G65="X",Rapport!M65,"")</f>
        <v/>
      </c>
      <c r="G66" s="99" t="str">
        <f>IF(Rapport!H65="X",Rapport!M65,"")</f>
        <v/>
      </c>
      <c r="H66" s="99" t="str">
        <f>IF(Rapport!I65="X",Rapport!K65,"")</f>
        <v/>
      </c>
      <c r="I66" s="99" t="str">
        <f>IF(Rapport!J65="X",Rapport!M65,"")</f>
        <v/>
      </c>
    </row>
    <row r="67" spans="2:9" ht="18" x14ac:dyDescent="0.2">
      <c r="B67" s="19" t="str">
        <f>Rapport!G73</f>
        <v/>
      </c>
      <c r="C67" s="19" t="str">
        <f>Rapport!H73</f>
        <v/>
      </c>
      <c r="D67" s="19" t="str">
        <f>Rapport!I73</f>
        <v/>
      </c>
      <c r="E67" s="19" t="str">
        <f>Rapport!J73</f>
        <v/>
      </c>
      <c r="F67" s="99" t="str">
        <f>IF(Rapport!G66="X",Rapport!M66,"")</f>
        <v/>
      </c>
      <c r="G67" s="99" t="str">
        <f>IF(Rapport!H66="X",Rapport!M66,"")</f>
        <v/>
      </c>
      <c r="H67" s="99" t="str">
        <f>IF(Rapport!I66="X",Rapport!K66,"")</f>
        <v/>
      </c>
      <c r="I67" s="99" t="str">
        <f>IF(Rapport!J66="X",Rapport!M66,"")</f>
        <v/>
      </c>
    </row>
    <row r="68" spans="2:9" ht="18" x14ac:dyDescent="0.2">
      <c r="B68" s="19" t="str">
        <f>Rapport!G74</f>
        <v/>
      </c>
      <c r="C68" s="19" t="str">
        <f>Rapport!H74</f>
        <v/>
      </c>
      <c r="D68" s="19" t="str">
        <f>Rapport!I74</f>
        <v/>
      </c>
      <c r="E68" s="19" t="str">
        <f>Rapport!J74</f>
        <v/>
      </c>
      <c r="F68" s="99" t="str">
        <f>IF(Rapport!G67="X",Rapport!M67,"")</f>
        <v/>
      </c>
      <c r="G68" s="99" t="str">
        <f>IF(Rapport!H67="X",Rapport!M67,"")</f>
        <v/>
      </c>
      <c r="H68" s="99" t="str">
        <f>IF(Rapport!I67="X",Rapport!K67,"")</f>
        <v/>
      </c>
      <c r="I68" s="99" t="str">
        <f>IF(Rapport!J67="X",Rapport!M67,"")</f>
        <v/>
      </c>
    </row>
    <row r="69" spans="2:9" ht="18.75" thickBot="1" x14ac:dyDescent="0.25">
      <c r="B69" s="77" t="str">
        <f>Rapport!G75</f>
        <v/>
      </c>
      <c r="C69" s="77" t="str">
        <f>Rapport!H75</f>
        <v/>
      </c>
      <c r="D69" s="77" t="str">
        <f>Rapport!I75</f>
        <v/>
      </c>
      <c r="E69" s="77" t="str">
        <f>Rapport!J75</f>
        <v/>
      </c>
      <c r="F69" s="100" t="str">
        <f>IF(Rapport!G68="X",Rapport!M68,"")</f>
        <v/>
      </c>
      <c r="G69" s="100" t="str">
        <f>IF(Rapport!H68="X",Rapport!M68,"")</f>
        <v/>
      </c>
      <c r="H69" s="100" t="str">
        <f>IF(Rapport!I68="X",Rapport!K68,"")</f>
        <v/>
      </c>
      <c r="I69" s="100" t="str">
        <f>IF(Rapport!J68="X",Rapport!M68,"")</f>
        <v/>
      </c>
    </row>
    <row r="70" spans="2:9" ht="18" x14ac:dyDescent="0.2">
      <c r="B70" s="15" t="str">
        <f>Rapport!G76</f>
        <v/>
      </c>
      <c r="C70" s="15" t="str">
        <f>Rapport!H76</f>
        <v/>
      </c>
      <c r="D70" s="15" t="str">
        <f>Rapport!I76</f>
        <v/>
      </c>
      <c r="E70" s="15" t="str">
        <f>Rapport!J76</f>
        <v/>
      </c>
      <c r="F70" s="79" t="str">
        <f>IF(Rapport!G69="X",Rapport!M69,"")</f>
        <v/>
      </c>
      <c r="G70" s="79" t="str">
        <f>IF(Rapport!H69="X",Rapport!M69,"")</f>
        <v/>
      </c>
      <c r="H70" s="79" t="str">
        <f>IF(Rapport!I69="X",Rapport!K69,"")</f>
        <v/>
      </c>
      <c r="I70" s="79" t="str">
        <f>IF(Rapport!J69="X",Rapport!M69,"")</f>
        <v/>
      </c>
    </row>
    <row r="71" spans="2:9" ht="18" x14ac:dyDescent="0.2">
      <c r="B71" s="19" t="str">
        <f>Rapport!G77</f>
        <v/>
      </c>
      <c r="C71" s="19" t="str">
        <f>Rapport!H77</f>
        <v/>
      </c>
      <c r="D71" s="19" t="str">
        <f>Rapport!I77</f>
        <v/>
      </c>
      <c r="E71" s="19" t="str">
        <f>Rapport!J77</f>
        <v/>
      </c>
      <c r="F71" s="99" t="str">
        <f>IF(Rapport!G70="X",Rapport!M70,"")</f>
        <v/>
      </c>
      <c r="G71" s="99" t="str">
        <f>IF(Rapport!H70="X",Rapport!M70,"")</f>
        <v/>
      </c>
      <c r="H71" s="99" t="str">
        <f>IF(Rapport!I70="X",Rapport!K70,"")</f>
        <v/>
      </c>
      <c r="I71" s="99" t="str">
        <f>IF(Rapport!J70="X",Rapport!M70,"")</f>
        <v/>
      </c>
    </row>
    <row r="72" spans="2:9" ht="18" x14ac:dyDescent="0.2">
      <c r="B72" s="19" t="str">
        <f>Rapport!G78</f>
        <v/>
      </c>
      <c r="C72" s="19" t="str">
        <f>Rapport!H78</f>
        <v/>
      </c>
      <c r="D72" s="19" t="str">
        <f>Rapport!I78</f>
        <v/>
      </c>
      <c r="E72" s="19" t="str">
        <f>Rapport!J78</f>
        <v/>
      </c>
      <c r="F72" s="99" t="str">
        <f>IF(Rapport!G71="X",Rapport!M71,"")</f>
        <v/>
      </c>
      <c r="G72" s="99" t="str">
        <f>IF(Rapport!H71="X",Rapport!M71,"")</f>
        <v/>
      </c>
      <c r="H72" s="99" t="str">
        <f>IF(Rapport!I71="X",Rapport!K71,"")</f>
        <v/>
      </c>
      <c r="I72" s="99" t="str">
        <f>IF(Rapport!J71="X",Rapport!M71,"")</f>
        <v/>
      </c>
    </row>
    <row r="73" spans="2:9" ht="18" x14ac:dyDescent="0.2">
      <c r="B73" s="19" t="str">
        <f>Rapport!G79</f>
        <v/>
      </c>
      <c r="C73" s="19" t="str">
        <f>Rapport!H79</f>
        <v/>
      </c>
      <c r="D73" s="19" t="str">
        <f>Rapport!I79</f>
        <v/>
      </c>
      <c r="E73" s="19" t="str">
        <f>Rapport!J79</f>
        <v/>
      </c>
      <c r="F73" s="99" t="str">
        <f>IF(Rapport!G72="X",Rapport!M72,"")</f>
        <v/>
      </c>
      <c r="G73" s="99" t="str">
        <f>IF(Rapport!H72="X",Rapport!M72,"")</f>
        <v/>
      </c>
      <c r="H73" s="99" t="str">
        <f>IF(Rapport!I72="X",Rapport!K72,"")</f>
        <v/>
      </c>
      <c r="I73" s="99" t="str">
        <f>IF(Rapport!J72="X",Rapport!M72,"")</f>
        <v/>
      </c>
    </row>
    <row r="74" spans="2:9" ht="18" x14ac:dyDescent="0.2">
      <c r="B74" s="19" t="str">
        <f>Rapport!G80</f>
        <v/>
      </c>
      <c r="C74" s="19" t="str">
        <f>Rapport!H80</f>
        <v/>
      </c>
      <c r="D74" s="19" t="str">
        <f>Rapport!I80</f>
        <v/>
      </c>
      <c r="E74" s="19" t="str">
        <f>Rapport!J80</f>
        <v/>
      </c>
      <c r="F74" s="99" t="str">
        <f>IF(Rapport!G73="X",Rapport!M73,"")</f>
        <v/>
      </c>
      <c r="G74" s="99" t="str">
        <f>IF(Rapport!H73="X",Rapport!M73,"")</f>
        <v/>
      </c>
      <c r="H74" s="99" t="str">
        <f>IF(Rapport!I73="X",Rapport!K73,"")</f>
        <v/>
      </c>
      <c r="I74" s="99" t="str">
        <f>IF(Rapport!J73="X",Rapport!M73,"")</f>
        <v/>
      </c>
    </row>
    <row r="75" spans="2:9" ht="18.75" thickBot="1" x14ac:dyDescent="0.25">
      <c r="B75" s="77" t="str">
        <f>Rapport!G81</f>
        <v/>
      </c>
      <c r="C75" s="77" t="str">
        <f>Rapport!H81</f>
        <v/>
      </c>
      <c r="D75" s="77" t="str">
        <f>Rapport!I81</f>
        <v/>
      </c>
      <c r="E75" s="77" t="str">
        <f>Rapport!J81</f>
        <v/>
      </c>
      <c r="F75" s="100" t="str">
        <f>IF(Rapport!G74="X",Rapport!M74,"")</f>
        <v/>
      </c>
      <c r="G75" s="100" t="str">
        <f>IF(Rapport!H74="X",Rapport!M74,"")</f>
        <v/>
      </c>
      <c r="H75" s="100" t="str">
        <f>IF(Rapport!I74="X",Rapport!K74,"")</f>
        <v/>
      </c>
      <c r="I75" s="100" t="str">
        <f>IF(Rapport!J74="X",Rapport!M74,"")</f>
        <v/>
      </c>
    </row>
    <row r="76" spans="2:9" ht="18" x14ac:dyDescent="0.2">
      <c r="B76" s="15" t="str">
        <f>Rapport!G82</f>
        <v/>
      </c>
      <c r="C76" s="15" t="str">
        <f>Rapport!H82</f>
        <v/>
      </c>
      <c r="D76" s="15" t="str">
        <f>Rapport!I82</f>
        <v/>
      </c>
      <c r="E76" s="15" t="str">
        <f>Rapport!J82</f>
        <v/>
      </c>
      <c r="F76" s="79" t="str">
        <f>IF(Rapport!G75="X",Rapport!M75,"")</f>
        <v/>
      </c>
      <c r="G76" s="79" t="str">
        <f>IF(Rapport!H75="X",Rapport!M75,"")</f>
        <v/>
      </c>
      <c r="H76" s="79" t="str">
        <f>IF(Rapport!I75="X",Rapport!K75,"")</f>
        <v/>
      </c>
      <c r="I76" s="79" t="str">
        <f>IF(Rapport!J75="X",Rapport!M75,"")</f>
        <v/>
      </c>
    </row>
    <row r="77" spans="2:9" ht="18" x14ac:dyDescent="0.2">
      <c r="B77" s="19" t="str">
        <f>Rapport!G83</f>
        <v/>
      </c>
      <c r="C77" s="19" t="str">
        <f>Rapport!H83</f>
        <v/>
      </c>
      <c r="D77" s="19" t="str">
        <f>Rapport!I83</f>
        <v/>
      </c>
      <c r="E77" s="19" t="str">
        <f>Rapport!J83</f>
        <v/>
      </c>
      <c r="F77" s="99" t="str">
        <f>IF(Rapport!G76="X",Rapport!M76,"")</f>
        <v/>
      </c>
      <c r="G77" s="99" t="str">
        <f>IF(Rapport!H76="X",Rapport!M76,"")</f>
        <v/>
      </c>
      <c r="H77" s="99" t="str">
        <f>IF(Rapport!I76="X",Rapport!K76,"")</f>
        <v/>
      </c>
      <c r="I77" s="99" t="str">
        <f>IF(Rapport!J76="X",Rapport!M76,"")</f>
        <v/>
      </c>
    </row>
    <row r="78" spans="2:9" ht="18" x14ac:dyDescent="0.2">
      <c r="B78" s="19" t="str">
        <f>Rapport!G84</f>
        <v/>
      </c>
      <c r="C78" s="19" t="str">
        <f>Rapport!H84</f>
        <v/>
      </c>
      <c r="D78" s="19" t="str">
        <f>Rapport!I84</f>
        <v/>
      </c>
      <c r="E78" s="19" t="str">
        <f>Rapport!J84</f>
        <v/>
      </c>
      <c r="F78" s="99" t="str">
        <f>IF(Rapport!G77="X",Rapport!M77,"")</f>
        <v/>
      </c>
      <c r="G78" s="99" t="str">
        <f>IF(Rapport!H77="X",Rapport!M77,"")</f>
        <v/>
      </c>
      <c r="H78" s="99" t="str">
        <f>IF(Rapport!I77="X",Rapport!K77,"")</f>
        <v/>
      </c>
      <c r="I78" s="99" t="str">
        <f>IF(Rapport!J77="X",Rapport!M77,"")</f>
        <v/>
      </c>
    </row>
    <row r="79" spans="2:9" ht="18" x14ac:dyDescent="0.2">
      <c r="B79" s="19" t="str">
        <f>Rapport!G85</f>
        <v/>
      </c>
      <c r="C79" s="19" t="str">
        <f>Rapport!H85</f>
        <v/>
      </c>
      <c r="D79" s="19" t="str">
        <f>Rapport!I85</f>
        <v/>
      </c>
      <c r="E79" s="19" t="str">
        <f>Rapport!J85</f>
        <v/>
      </c>
      <c r="F79" s="99" t="str">
        <f>IF(Rapport!G78="X",Rapport!M78,"")</f>
        <v/>
      </c>
      <c r="G79" s="99" t="str">
        <f>IF(Rapport!H78="X",Rapport!M78,"")</f>
        <v/>
      </c>
      <c r="H79" s="99" t="str">
        <f>IF(Rapport!I78="X",Rapport!K78,"")</f>
        <v/>
      </c>
      <c r="I79" s="99" t="str">
        <f>IF(Rapport!J78="X",Rapport!M78,"")</f>
        <v/>
      </c>
    </row>
    <row r="80" spans="2:9" ht="18" x14ac:dyDescent="0.2">
      <c r="B80" s="19" t="str">
        <f>Rapport!G86</f>
        <v/>
      </c>
      <c r="C80" s="19" t="str">
        <f>Rapport!H86</f>
        <v/>
      </c>
      <c r="D80" s="19" t="str">
        <f>Rapport!I86</f>
        <v/>
      </c>
      <c r="E80" s="19" t="str">
        <f>Rapport!J86</f>
        <v/>
      </c>
      <c r="F80" s="99" t="str">
        <f>IF(Rapport!G79="X",Rapport!M79,"")</f>
        <v/>
      </c>
      <c r="G80" s="99" t="str">
        <f>IF(Rapport!H79="X",Rapport!M79,"")</f>
        <v/>
      </c>
      <c r="H80" s="99" t="str">
        <f>IF(Rapport!I79="X",Rapport!K79,"")</f>
        <v/>
      </c>
      <c r="I80" s="99" t="str">
        <f>IF(Rapport!J79="X",Rapport!M79,"")</f>
        <v/>
      </c>
    </row>
    <row r="81" spans="2:9" ht="18.75" thickBot="1" x14ac:dyDescent="0.25">
      <c r="B81" s="78" t="str">
        <f>Rapport!G87</f>
        <v/>
      </c>
      <c r="C81" s="78" t="str">
        <f>Rapport!H87</f>
        <v/>
      </c>
      <c r="D81" s="78" t="str">
        <f>Rapport!I87</f>
        <v/>
      </c>
      <c r="E81" s="78" t="str">
        <f>Rapport!J87</f>
        <v/>
      </c>
      <c r="F81" s="101" t="str">
        <f>IF(Rapport!G80="X",Rapport!M80,"")</f>
        <v/>
      </c>
      <c r="G81" s="101" t="str">
        <f>IF(Rapport!H80="X",Rapport!M80,"")</f>
        <v/>
      </c>
      <c r="H81" s="101" t="str">
        <f>IF(Rapport!I80="X",Rapport!K80,"")</f>
        <v/>
      </c>
      <c r="I81" s="101" t="str">
        <f>IF(Rapport!J80="X",Rapport!M80,"")</f>
        <v/>
      </c>
    </row>
  </sheetData>
  <mergeCells count="12">
    <mergeCell ref="B44:B45"/>
    <mergeCell ref="C44:C45"/>
    <mergeCell ref="D44:D45"/>
    <mergeCell ref="E44:E45"/>
    <mergeCell ref="F3:F4"/>
    <mergeCell ref="G3:G4"/>
    <mergeCell ref="H3:H4"/>
    <mergeCell ref="I3:I4"/>
    <mergeCell ref="B3:B4"/>
    <mergeCell ref="C3:C4"/>
    <mergeCell ref="D3:D4"/>
    <mergeCell ref="E3:E4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Rapport</vt:lpstr>
      <vt:lpstr>Articles</vt:lpstr>
      <vt:lpstr>Décompte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Verkaufsrapport/ Rapport de vente</dc:title>
  <dc:creator>Michel</dc:creator>
  <cp:lastModifiedBy>Guy Blancher</cp:lastModifiedBy>
  <cp:lastPrinted>2014-08-11T17:37:28Z</cp:lastPrinted>
  <dcterms:created xsi:type="dcterms:W3CDTF">2007-11-09T15:49:11Z</dcterms:created>
  <dcterms:modified xsi:type="dcterms:W3CDTF">2014-08-11T19:40:07Z</dcterms:modified>
</cp:coreProperties>
</file>