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25" windowHeight="9465"/>
  </bookViews>
  <sheets>
    <sheet name="Feuil1" sheetId="1" r:id="rId1"/>
    <sheet name="Original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0" i="4" l="1"/>
  <c r="R56" i="4" s="1"/>
  <c r="Q50" i="4"/>
  <c r="Q56" i="4" s="1"/>
  <c r="P50" i="4"/>
  <c r="P56" i="4" s="1"/>
  <c r="O50" i="4"/>
  <c r="O56" i="4" s="1"/>
  <c r="N50" i="4"/>
  <c r="N56" i="4" s="1"/>
  <c r="M50" i="4"/>
  <c r="M56" i="4" s="1"/>
  <c r="L50" i="4"/>
  <c r="L56" i="4" s="1"/>
  <c r="K50" i="4"/>
  <c r="K56" i="4" s="1"/>
  <c r="J50" i="4"/>
  <c r="J56" i="4" s="1"/>
  <c r="I50" i="4"/>
  <c r="I56" i="4" s="1"/>
  <c r="H50" i="4"/>
  <c r="R49" i="4"/>
  <c r="R55" i="4" s="1"/>
  <c r="Q49" i="4"/>
  <c r="Q55" i="4" s="1"/>
  <c r="P49" i="4"/>
  <c r="P55" i="4" s="1"/>
  <c r="O49" i="4"/>
  <c r="O55" i="4" s="1"/>
  <c r="N49" i="4"/>
  <c r="N55" i="4" s="1"/>
  <c r="M49" i="4"/>
  <c r="M55" i="4" s="1"/>
  <c r="L49" i="4"/>
  <c r="D57" i="4" s="1"/>
  <c r="K49" i="4"/>
  <c r="K55" i="4" s="1"/>
  <c r="J49" i="4"/>
  <c r="J55" i="4" s="1"/>
  <c r="I49" i="4"/>
  <c r="I55" i="4" s="1"/>
  <c r="H49" i="4"/>
  <c r="D58" i="4" s="1"/>
  <c r="G45" i="4"/>
  <c r="G44" i="4"/>
  <c r="G43" i="4"/>
  <c r="G42" i="4"/>
  <c r="G41" i="4"/>
  <c r="G40" i="4"/>
  <c r="J81" i="4"/>
  <c r="I81" i="4"/>
  <c r="H81" i="4"/>
  <c r="G40" i="1"/>
  <c r="H81" i="1"/>
  <c r="D61" i="4" l="1"/>
  <c r="H53" i="4"/>
  <c r="J53" i="4"/>
  <c r="L53" i="4"/>
  <c r="N53" i="4"/>
  <c r="P53" i="4"/>
  <c r="R53" i="4"/>
  <c r="I54" i="4"/>
  <c r="K54" i="4"/>
  <c r="M54" i="4"/>
  <c r="O54" i="4"/>
  <c r="Q54" i="4"/>
  <c r="H55" i="4"/>
  <c r="L55" i="4"/>
  <c r="D60" i="4"/>
  <c r="F81" i="4" s="1"/>
  <c r="I53" i="4"/>
  <c r="K53" i="4"/>
  <c r="M53" i="4"/>
  <c r="O53" i="4"/>
  <c r="Q53" i="4"/>
  <c r="H54" i="4"/>
  <c r="J54" i="4"/>
  <c r="L54" i="4"/>
  <c r="N54" i="4"/>
  <c r="P54" i="4"/>
  <c r="R54" i="4"/>
  <c r="H56" i="4"/>
  <c r="K49" i="1"/>
  <c r="K53" i="1" s="1"/>
  <c r="J81" i="1"/>
  <c r="I81" i="1"/>
  <c r="G41" i="1"/>
  <c r="G42" i="1"/>
  <c r="G43" i="1"/>
  <c r="G44" i="1"/>
  <c r="G45" i="1"/>
  <c r="R50" i="1"/>
  <c r="R54" i="1" s="1"/>
  <c r="Q50" i="1"/>
  <c r="Q54" i="1" s="1"/>
  <c r="P50" i="1"/>
  <c r="P54" i="1" s="1"/>
  <c r="O50" i="1"/>
  <c r="O54" i="1" s="1"/>
  <c r="N50" i="1"/>
  <c r="N54" i="1" s="1"/>
  <c r="M50" i="1"/>
  <c r="M56" i="1" s="1"/>
  <c r="L50" i="1"/>
  <c r="L54" i="1" s="1"/>
  <c r="K50" i="1"/>
  <c r="K54" i="1" s="1"/>
  <c r="J50" i="1"/>
  <c r="J54" i="1" s="1"/>
  <c r="I50" i="1"/>
  <c r="I54" i="1" s="1"/>
  <c r="H50" i="1"/>
  <c r="H56" i="1" s="1"/>
  <c r="R49" i="1"/>
  <c r="R53" i="1" s="1"/>
  <c r="Q49" i="1"/>
  <c r="Q53" i="1" s="1"/>
  <c r="P49" i="1"/>
  <c r="P55" i="1" s="1"/>
  <c r="O49" i="1"/>
  <c r="O53" i="1" s="1"/>
  <c r="N49" i="1"/>
  <c r="N53" i="1" s="1"/>
  <c r="M49" i="1"/>
  <c r="M53" i="1" s="1"/>
  <c r="L49" i="1"/>
  <c r="J49" i="1"/>
  <c r="J53" i="1" s="1"/>
  <c r="I49" i="1"/>
  <c r="I55" i="1" s="1"/>
  <c r="H49" i="1"/>
  <c r="H55" i="1" s="1"/>
  <c r="F82" i="4" l="1"/>
  <c r="E81" i="4"/>
  <c r="E82" i="4" s="1"/>
  <c r="F71" i="4"/>
  <c r="D63" i="4"/>
  <c r="H53" i="1"/>
  <c r="Q55" i="1"/>
  <c r="D57" i="1"/>
  <c r="J55" i="1"/>
  <c r="K55" i="1"/>
  <c r="I53" i="1"/>
  <c r="R55" i="1"/>
  <c r="P53" i="1"/>
  <c r="N56" i="1"/>
  <c r="M54" i="1"/>
  <c r="O56" i="1"/>
  <c r="D61" i="1"/>
  <c r="P56" i="1"/>
  <c r="L55" i="1"/>
  <c r="I56" i="1"/>
  <c r="Q56" i="1"/>
  <c r="H54" i="1"/>
  <c r="M55" i="1"/>
  <c r="J56" i="1"/>
  <c r="R56" i="1"/>
  <c r="L53" i="1"/>
  <c r="N55" i="1"/>
  <c r="K56" i="1"/>
  <c r="O55" i="1"/>
  <c r="L56" i="1"/>
  <c r="D58" i="1"/>
  <c r="D60" i="1"/>
  <c r="F81" i="1" l="1"/>
  <c r="E86" i="4"/>
  <c r="D86" i="4" s="1"/>
  <c r="F72" i="4"/>
  <c r="E72" i="4" s="1"/>
  <c r="E71" i="4"/>
  <c r="E81" i="1"/>
  <c r="E82" i="1" s="1"/>
  <c r="D63" i="1"/>
  <c r="E86" i="1" s="1"/>
  <c r="D86" i="1" s="1"/>
  <c r="F71" i="1"/>
  <c r="E73" i="4" l="1"/>
  <c r="F73" i="4" s="1"/>
  <c r="F74" i="4" s="1"/>
  <c r="E90" i="4" s="1"/>
  <c r="F82" i="1"/>
  <c r="F72" i="1"/>
  <c r="E72" i="1" s="1"/>
  <c r="E71" i="1"/>
  <c r="E74" i="4" l="1"/>
  <c r="D90" i="4" s="1"/>
  <c r="E73" i="1"/>
  <c r="F73" i="1" s="1"/>
  <c r="F74" i="1" s="1"/>
  <c r="E90" i="1" s="1"/>
  <c r="E74" i="1" l="1"/>
  <c r="D90" i="1" s="1"/>
</calcChain>
</file>

<file path=xl/sharedStrings.xml><?xml version="1.0" encoding="utf-8"?>
<sst xmlns="http://schemas.openxmlformats.org/spreadsheetml/2006/main" count="342" uniqueCount="94">
  <si>
    <t>N°</t>
  </si>
  <si>
    <t>Délégation</t>
  </si>
  <si>
    <t>Type de Chambre</t>
  </si>
  <si>
    <t>Nom Prénom</t>
  </si>
  <si>
    <t>Check-in</t>
  </si>
  <si>
    <t>Check-out</t>
  </si>
  <si>
    <t>Nbre de nuitées</t>
  </si>
  <si>
    <t>Lundi</t>
  </si>
  <si>
    <t>Mardi</t>
  </si>
  <si>
    <t>Mercredi</t>
  </si>
  <si>
    <t>Jeudi</t>
  </si>
  <si>
    <t>Vendredi</t>
  </si>
  <si>
    <t>Samedi</t>
  </si>
  <si>
    <t>Dimanche</t>
  </si>
  <si>
    <t>Chambre</t>
  </si>
  <si>
    <t>TWIN</t>
  </si>
  <si>
    <t>SINGLE</t>
  </si>
  <si>
    <t>Réservation</t>
  </si>
  <si>
    <t>SGL</t>
  </si>
  <si>
    <t>TWN</t>
  </si>
  <si>
    <t>Stock</t>
  </si>
  <si>
    <t>Reste</t>
  </si>
  <si>
    <t>Nb Pax</t>
  </si>
  <si>
    <t>Nbre single WE total</t>
  </si>
  <si>
    <t>Nbre single semaine total</t>
  </si>
  <si>
    <t>Nbre twin WE total</t>
  </si>
  <si>
    <t>Nbre twin semaine total</t>
  </si>
  <si>
    <t>Nuitées totales</t>
  </si>
  <si>
    <t>Achat</t>
  </si>
  <si>
    <t>Single WE</t>
  </si>
  <si>
    <t>Single Semaine</t>
  </si>
  <si>
    <t>Twin WE</t>
  </si>
  <si>
    <t>Twin Semaine</t>
  </si>
  <si>
    <t>Taxe de séjour</t>
  </si>
  <si>
    <t>HT</t>
  </si>
  <si>
    <t>TTC</t>
  </si>
  <si>
    <t>Chambres</t>
  </si>
  <si>
    <t>Taxes de séjour</t>
  </si>
  <si>
    <t>Commission d'agence</t>
  </si>
  <si>
    <t>HA total net de com</t>
  </si>
  <si>
    <t>Vente</t>
  </si>
  <si>
    <t>Par délégation</t>
  </si>
  <si>
    <t>Total de vente</t>
  </si>
  <si>
    <t>Retrocomm</t>
  </si>
  <si>
    <t>Marge brut hôtel</t>
  </si>
  <si>
    <t>Société 1</t>
  </si>
  <si>
    <t>Glennie Gleichner</t>
  </si>
  <si>
    <t>Carlotta Hegmann</t>
  </si>
  <si>
    <t>Wilma Marquardt</t>
  </si>
  <si>
    <t>Eli Swaniawski</t>
  </si>
  <si>
    <t>Daphne Pagac</t>
  </si>
  <si>
    <t>Cameron Boehm</t>
  </si>
  <si>
    <t>Omer Ledner</t>
  </si>
  <si>
    <t>Jeromy Schimmel</t>
  </si>
  <si>
    <t>Kennedi Spencer</t>
  </si>
  <si>
    <t>Jennyfer Gerhold PhD</t>
  </si>
  <si>
    <t>Berneice Tremblay</t>
  </si>
  <si>
    <t>Miss Lolita Moore</t>
  </si>
  <si>
    <t>Arely Boehm</t>
  </si>
  <si>
    <t>Elinor Lehner</t>
  </si>
  <si>
    <t>Ashleigh Mraz</t>
  </si>
  <si>
    <t>Elvie Schuster</t>
  </si>
  <si>
    <t>Bennie Lockman</t>
  </si>
  <si>
    <t>Société 2</t>
  </si>
  <si>
    <t>Mathias Mueller</t>
  </si>
  <si>
    <t>Ms. Hope Lueilwitz</t>
  </si>
  <si>
    <t>Mr. Tiara Carter</t>
  </si>
  <si>
    <t>Chandler Schuster</t>
  </si>
  <si>
    <t>Maxime Bergnaum</t>
  </si>
  <si>
    <t>Helena Kuhic</t>
  </si>
  <si>
    <t>Al Conroy</t>
  </si>
  <si>
    <t>Société 3</t>
  </si>
  <si>
    <t>Société 4</t>
  </si>
  <si>
    <t>Société 5</t>
  </si>
  <si>
    <t>Mrs. Euna Herzog</t>
  </si>
  <si>
    <t>Crawford Langworth II</t>
  </si>
  <si>
    <t>Braxton Farrell</t>
  </si>
  <si>
    <t>Nicolette Ledner</t>
  </si>
  <si>
    <t>Celia Runte</t>
  </si>
  <si>
    <t>Leonie Carter</t>
  </si>
  <si>
    <t>Marty Bechtelar</t>
  </si>
  <si>
    <t>Kevon Bogan</t>
  </si>
  <si>
    <t>Velda Tremblay</t>
  </si>
  <si>
    <t>Ryann Wisozk</t>
  </si>
  <si>
    <t xml:space="preserve"> </t>
  </si>
  <si>
    <t>Société 6</t>
  </si>
  <si>
    <t>Hotel A</t>
  </si>
  <si>
    <t>Total nuitées WE par équipe</t>
  </si>
  <si>
    <t>Total nuitées semaine par équipe</t>
  </si>
  <si>
    <t>Société 7</t>
  </si>
  <si>
    <t>Société 8</t>
  </si>
  <si>
    <t>Société 9</t>
  </si>
  <si>
    <t>Société 10</t>
  </si>
  <si>
    <t>Société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</si>
</sst>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40C]d\-mmm;@"/>
    <numFmt numFmtId="165" formatCode="0_ ;[Red]\-0\ "/>
    <numFmt numFmtId="166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name val="Arial"/>
      <family val="2"/>
    </font>
    <font>
      <b/>
      <i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9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1F497D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1">
    <xf numFmtId="0" fontId="0" fillId="0" borderId="0" xfId="0"/>
    <xf numFmtId="0" fontId="0" fillId="2" borderId="0" xfId="0" applyFill="1"/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64" fontId="2" fillId="3" borderId="7" xfId="0" applyNumberFormat="1" applyFont="1" applyFill="1" applyBorder="1" applyAlignment="1">
      <alignment horizontal="center" vertical="center"/>
    </xf>
    <xf numFmtId="1" fontId="2" fillId="3" borderId="12" xfId="0" applyNumberFormat="1" applyFont="1" applyFill="1" applyBorder="1" applyAlignment="1">
      <alignment vertical="center" wrapText="1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14" fontId="9" fillId="4" borderId="17" xfId="0" applyNumberFormat="1" applyFont="1" applyFill="1" applyBorder="1" applyAlignment="1">
      <alignment horizontal="center" vertical="center" wrapText="1"/>
    </xf>
    <xf numFmtId="14" fontId="9" fillId="5" borderId="18" xfId="0" applyNumberFormat="1" applyFont="1" applyFill="1" applyBorder="1" applyAlignment="1">
      <alignment horizontal="center" vertical="center" wrapText="1"/>
    </xf>
    <xf numFmtId="14" fontId="9" fillId="5" borderId="7" xfId="0" applyNumberFormat="1" applyFont="1" applyFill="1" applyBorder="1" applyAlignment="1">
      <alignment horizontal="center" vertical="center" wrapText="1"/>
    </xf>
    <xf numFmtId="1" fontId="9" fillId="5" borderId="7" xfId="0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0" fontId="0" fillId="5" borderId="0" xfId="0" applyFill="1"/>
    <xf numFmtId="14" fontId="9" fillId="4" borderId="21" xfId="0" applyNumberFormat="1" applyFont="1" applyFill="1" applyBorder="1" applyAlignment="1">
      <alignment horizontal="center" vertical="center" wrapText="1"/>
    </xf>
    <xf numFmtId="14" fontId="9" fillId="5" borderId="22" xfId="0" applyNumberFormat="1" applyFont="1" applyFill="1" applyBorder="1" applyAlignment="1">
      <alignment horizontal="center" vertical="center" wrapText="1"/>
    </xf>
    <xf numFmtId="14" fontId="9" fillId="5" borderId="23" xfId="0" applyNumberFormat="1" applyFont="1" applyFill="1" applyBorder="1" applyAlignment="1">
      <alignment horizontal="center" vertical="center" wrapText="1"/>
    </xf>
    <xf numFmtId="1" fontId="9" fillId="5" borderId="24" xfId="0" applyNumberFormat="1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14" fontId="9" fillId="3" borderId="27" xfId="0" applyNumberFormat="1" applyFont="1" applyFill="1" applyBorder="1" applyAlignment="1">
      <alignment horizontal="center" vertical="center" wrapText="1"/>
    </xf>
    <xf numFmtId="14" fontId="9" fillId="5" borderId="30" xfId="0" applyNumberFormat="1" applyFont="1" applyFill="1" applyBorder="1" applyAlignment="1">
      <alignment horizontal="center" vertical="center" wrapText="1"/>
    </xf>
    <xf numFmtId="14" fontId="9" fillId="5" borderId="31" xfId="0" applyNumberFormat="1" applyFont="1" applyFill="1" applyBorder="1" applyAlignment="1">
      <alignment horizontal="center" vertical="center" wrapText="1"/>
    </xf>
    <xf numFmtId="1" fontId="9" fillId="5" borderId="32" xfId="0" applyNumberFormat="1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14" fontId="9" fillId="5" borderId="24" xfId="0" applyNumberFormat="1" applyFont="1" applyFill="1" applyBorder="1" applyAlignment="1">
      <alignment horizontal="center" vertical="center" wrapText="1"/>
    </xf>
    <xf numFmtId="14" fontId="11" fillId="5" borderId="23" xfId="0" applyNumberFormat="1" applyFont="1" applyFill="1" applyBorder="1" applyAlignment="1">
      <alignment horizontal="center" vertical="center" wrapText="1"/>
    </xf>
    <xf numFmtId="0" fontId="0" fillId="5" borderId="23" xfId="0" applyFill="1" applyBorder="1"/>
    <xf numFmtId="1" fontId="0" fillId="2" borderId="0" xfId="0" applyNumberFormat="1" applyFill="1"/>
    <xf numFmtId="1" fontId="0" fillId="7" borderId="35" xfId="0" applyNumberForma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1" fontId="0" fillId="7" borderId="37" xfId="0" applyNumberFormat="1" applyFill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1" fontId="12" fillId="2" borderId="35" xfId="0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" fontId="0" fillId="7" borderId="39" xfId="0" applyNumberFormat="1" applyFill="1" applyBorder="1" applyAlignment="1">
      <alignment horizontal="center" vertical="center"/>
    </xf>
    <xf numFmtId="1" fontId="12" fillId="2" borderId="39" xfId="0" applyNumberFormat="1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165" fontId="12" fillId="0" borderId="26" xfId="0" applyNumberFormat="1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center" vertical="center"/>
    </xf>
    <xf numFmtId="0" fontId="2" fillId="6" borderId="40" xfId="0" applyFont="1" applyFill="1" applyBorder="1"/>
    <xf numFmtId="0" fontId="12" fillId="0" borderId="41" xfId="0" applyFont="1" applyBorder="1"/>
    <xf numFmtId="0" fontId="4" fillId="2" borderId="0" xfId="0" applyFont="1" applyFill="1"/>
    <xf numFmtId="1" fontId="4" fillId="2" borderId="0" xfId="0" applyNumberFormat="1" applyFont="1" applyFill="1"/>
    <xf numFmtId="0" fontId="2" fillId="6" borderId="42" xfId="0" applyFont="1" applyFill="1" applyBorder="1"/>
    <xf numFmtId="0" fontId="12" fillId="0" borderId="43" xfId="0" applyFont="1" applyBorder="1"/>
    <xf numFmtId="0" fontId="4" fillId="6" borderId="40" xfId="0" applyFont="1" applyFill="1" applyBorder="1"/>
    <xf numFmtId="0" fontId="0" fillId="7" borderId="36" xfId="0" applyFill="1" applyBorder="1"/>
    <xf numFmtId="166" fontId="12" fillId="2" borderId="19" xfId="0" applyNumberFormat="1" applyFont="1" applyFill="1" applyBorder="1"/>
    <xf numFmtId="0" fontId="3" fillId="2" borderId="0" xfId="0" applyFont="1" applyFill="1"/>
    <xf numFmtId="0" fontId="0" fillId="7" borderId="45" xfId="0" applyFill="1" applyBorder="1"/>
    <xf numFmtId="166" fontId="12" fillId="2" borderId="25" xfId="0" applyNumberFormat="1" applyFont="1" applyFill="1" applyBorder="1"/>
    <xf numFmtId="0" fontId="0" fillId="7" borderId="46" xfId="0" applyFill="1" applyBorder="1"/>
    <xf numFmtId="166" fontId="12" fillId="2" borderId="47" xfId="0" applyNumberFormat="1" applyFont="1" applyFill="1" applyBorder="1"/>
    <xf numFmtId="0" fontId="0" fillId="7" borderId="38" xfId="0" applyFill="1" applyBorder="1"/>
    <xf numFmtId="166" fontId="12" fillId="2" borderId="48" xfId="0" applyNumberFormat="1" applyFont="1" applyFill="1" applyBorder="1"/>
    <xf numFmtId="0" fontId="0" fillId="7" borderId="42" xfId="0" applyFill="1" applyBorder="1"/>
    <xf numFmtId="166" fontId="12" fillId="2" borderId="43" xfId="0" applyNumberFormat="1" applyFont="1" applyFill="1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166" fontId="12" fillId="0" borderId="7" xfId="0" applyNumberFormat="1" applyFont="1" applyBorder="1"/>
    <xf numFmtId="166" fontId="12" fillId="0" borderId="19" xfId="0" applyNumberFormat="1" applyFont="1" applyBorder="1"/>
    <xf numFmtId="166" fontId="12" fillId="2" borderId="23" xfId="0" applyNumberFormat="1" applyFont="1" applyFill="1" applyBorder="1"/>
    <xf numFmtId="166" fontId="12" fillId="2" borderId="31" xfId="0" applyNumberFormat="1" applyFont="1" applyFill="1" applyBorder="1"/>
    <xf numFmtId="14" fontId="13" fillId="2" borderId="0" xfId="0" applyNumberFormat="1" applyFont="1" applyFill="1"/>
    <xf numFmtId="1" fontId="3" fillId="2" borderId="0" xfId="0" applyNumberFormat="1" applyFont="1" applyFill="1"/>
    <xf numFmtId="0" fontId="13" fillId="2" borderId="0" xfId="0" applyFont="1" applyFill="1"/>
    <xf numFmtId="0" fontId="4" fillId="6" borderId="4" xfId="0" applyFont="1" applyFill="1" applyBorder="1"/>
    <xf numFmtId="0" fontId="0" fillId="0" borderId="36" xfId="0" applyBorder="1"/>
    <xf numFmtId="0" fontId="0" fillId="2" borderId="7" xfId="0" applyFill="1" applyBorder="1"/>
    <xf numFmtId="0" fontId="0" fillId="2" borderId="19" xfId="0" applyFill="1" applyBorder="1"/>
    <xf numFmtId="1" fontId="0" fillId="2" borderId="23" xfId="0" applyNumberFormat="1" applyFill="1" applyBorder="1"/>
    <xf numFmtId="166" fontId="12" fillId="2" borderId="0" xfId="0" applyNumberFormat="1" applyFont="1" applyFill="1"/>
    <xf numFmtId="0" fontId="0" fillId="0" borderId="49" xfId="0" applyBorder="1"/>
    <xf numFmtId="166" fontId="0" fillId="2" borderId="50" xfId="0" applyNumberFormat="1" applyFill="1" applyBorder="1"/>
    <xf numFmtId="166" fontId="12" fillId="0" borderId="51" xfId="0" applyNumberFormat="1" applyFont="1" applyBorder="1"/>
    <xf numFmtId="166" fontId="12" fillId="2" borderId="41" xfId="0" applyNumberFormat="1" applyFont="1" applyFill="1" applyBorder="1"/>
    <xf numFmtId="14" fontId="0" fillId="2" borderId="0" xfId="0" applyNumberFormat="1" applyFill="1"/>
    <xf numFmtId="0" fontId="10" fillId="5" borderId="25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0" fillId="9" borderId="23" xfId="0" applyFill="1" applyBorder="1"/>
    <xf numFmtId="0" fontId="10" fillId="5" borderId="53" xfId="0" applyFont="1" applyFill="1" applyBorder="1" applyAlignment="1">
      <alignment horizontal="center" vertical="center"/>
    </xf>
    <xf numFmtId="0" fontId="10" fillId="5" borderId="54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0" fontId="10" fillId="5" borderId="45" xfId="0" applyFont="1" applyFill="1" applyBorder="1" applyAlignment="1">
      <alignment horizontal="center" vertical="center"/>
    </xf>
    <xf numFmtId="0" fontId="10" fillId="5" borderId="52" xfId="0" applyFont="1" applyFill="1" applyBorder="1" applyAlignment="1">
      <alignment horizontal="center" vertical="center"/>
    </xf>
    <xf numFmtId="44" fontId="0" fillId="2" borderId="23" xfId="1" applyFont="1" applyFill="1" applyBorder="1"/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10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10" fillId="5" borderId="48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44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1" fontId="9" fillId="5" borderId="4" xfId="0" applyNumberFormat="1" applyFont="1" applyFill="1" applyBorder="1" applyAlignment="1">
      <alignment horizontal="center" vertical="center" wrapText="1"/>
    </xf>
    <xf numFmtId="1" fontId="9" fillId="5" borderId="10" xfId="0" applyNumberFormat="1" applyFont="1" applyFill="1" applyBorder="1" applyAlignment="1">
      <alignment horizontal="center" vertical="center" wrapText="1"/>
    </xf>
    <xf numFmtId="1" fontId="9" fillId="5" borderId="52" xfId="0" applyNumberFormat="1" applyFont="1" applyFill="1" applyBorder="1" applyAlignment="1">
      <alignment horizontal="center" vertical="center" wrapText="1"/>
    </xf>
    <xf numFmtId="14" fontId="9" fillId="5" borderId="5" xfId="0" applyNumberFormat="1" applyFont="1" applyFill="1" applyBorder="1" applyAlignment="1">
      <alignment horizontal="center" vertical="center" wrapText="1"/>
    </xf>
    <xf numFmtId="14" fontId="9" fillId="5" borderId="11" xfId="0" applyNumberFormat="1" applyFont="1" applyFill="1" applyBorder="1" applyAlignment="1">
      <alignment horizontal="center" vertical="center" wrapText="1"/>
    </xf>
    <xf numFmtId="14" fontId="9" fillId="5" borderId="32" xfId="0" applyNumberFormat="1" applyFont="1" applyFill="1" applyBorder="1" applyAlignment="1">
      <alignment horizontal="center" vertical="center" wrapText="1"/>
    </xf>
    <xf numFmtId="1" fontId="9" fillId="5" borderId="16" xfId="0" applyNumberFormat="1" applyFont="1" applyFill="1" applyBorder="1" applyAlignment="1">
      <alignment horizontal="center" vertical="center" wrapText="1"/>
    </xf>
    <xf numFmtId="1" fontId="9" fillId="5" borderId="20" xfId="0" applyNumberFormat="1" applyFont="1" applyFill="1" applyBorder="1" applyAlignment="1">
      <alignment horizontal="center" vertical="center" wrapText="1"/>
    </xf>
    <xf numFmtId="1" fontId="9" fillId="5" borderId="29" xfId="0" applyNumberFormat="1" applyFont="1" applyFill="1" applyBorder="1" applyAlignment="1">
      <alignment horizontal="center" vertical="center" wrapText="1"/>
    </xf>
    <xf numFmtId="14" fontId="9" fillId="5" borderId="4" xfId="0" applyNumberFormat="1" applyFont="1" applyFill="1" applyBorder="1" applyAlignment="1">
      <alignment horizontal="center" vertical="center" wrapText="1"/>
    </xf>
    <xf numFmtId="14" fontId="9" fillId="5" borderId="10" xfId="0" applyNumberFormat="1" applyFont="1" applyFill="1" applyBorder="1" applyAlignment="1">
      <alignment horizontal="center" vertical="center" wrapText="1"/>
    </xf>
    <xf numFmtId="14" fontId="9" fillId="5" borderId="5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3" borderId="8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2" fillId="3" borderId="12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">
    <dxf>
      <font>
        <b val="0"/>
        <i val="0"/>
        <color rgb="FFFFFF00"/>
      </font>
      <fill>
        <patternFill>
          <bgColor rgb="FFFF0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256443</xdr:colOff>
      <xdr:row>0</xdr:row>
      <xdr:rowOff>73270</xdr:rowOff>
    </xdr:from>
    <xdr:to>
      <xdr:col>19</xdr:col>
      <xdr:colOff>696057</xdr:colOff>
      <xdr:row>1</xdr:row>
      <xdr:rowOff>117231</xdr:rowOff>
    </xdr:to>
    <xdr:sp macro="[0]!MiseAjourDesTotaux" textlink="">
      <xdr:nvSpPr>
        <xdr:cNvPr id="2" name="ZoneTexte 1"/>
        <xdr:cNvSpPr txBox="1"/>
      </xdr:nvSpPr>
      <xdr:spPr>
        <a:xfrm>
          <a:off x="16514885" y="73270"/>
          <a:ext cx="1494691" cy="23446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jourdes totaux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285750</xdr:colOff>
      <xdr:row>0</xdr:row>
      <xdr:rowOff>58616</xdr:rowOff>
    </xdr:from>
    <xdr:to>
      <xdr:col>19</xdr:col>
      <xdr:colOff>725364</xdr:colOff>
      <xdr:row>1</xdr:row>
      <xdr:rowOff>102577</xdr:rowOff>
    </xdr:to>
    <xdr:sp macro="[0]!MiseAjourDesTotaux" textlink="">
      <xdr:nvSpPr>
        <xdr:cNvPr id="2" name="ZoneTexte 1"/>
        <xdr:cNvSpPr txBox="1"/>
      </xdr:nvSpPr>
      <xdr:spPr>
        <a:xfrm>
          <a:off x="16535400" y="58616"/>
          <a:ext cx="1496889" cy="23446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jourdes totaux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95"/>
  <sheetViews>
    <sheetView tabSelected="1" topLeftCell="G1" zoomScale="130" zoomScaleNormal="130" workbookViewId="0">
      <selection activeCell="S6" sqref="S6:S23"/>
    </sheetView>
  </sheetViews>
  <sheetFormatPr baseColWidth="10" defaultColWidth="11.5703125" defaultRowHeight="15" x14ac:dyDescent="0.25"/>
  <cols>
    <col min="1" max="1" width="11.5703125" style="1"/>
    <col min="2" max="2" width="17.28515625" style="1" bestFit="1" customWidth="1"/>
    <col min="3" max="3" width="21.28515625" style="1" customWidth="1"/>
    <col min="4" max="4" width="27.140625" style="1" customWidth="1"/>
    <col min="5" max="6" width="11.7109375" style="1" customWidth="1"/>
    <col min="7" max="7" width="12.5703125" style="30" customWidth="1"/>
    <col min="8" max="9" width="11.85546875" style="30" customWidth="1"/>
    <col min="10" max="18" width="11.85546875" style="1" customWidth="1"/>
    <col min="19" max="19" width="15.85546875" style="1" customWidth="1"/>
    <col min="20" max="20" width="18.28515625" style="1" customWidth="1"/>
    <col min="21" max="22" width="8.5703125" style="1" customWidth="1"/>
    <col min="23" max="16384" width="11.5703125" style="1"/>
  </cols>
  <sheetData>
    <row r="1" spans="1:22" ht="15" customHeight="1" x14ac:dyDescent="0.25">
      <c r="B1" s="130" t="s">
        <v>86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2"/>
      <c r="Q1" s="2"/>
      <c r="R1" s="2"/>
      <c r="S1" s="3"/>
      <c r="T1" s="3"/>
      <c r="U1" s="3"/>
      <c r="V1" s="3"/>
    </row>
    <row r="2" spans="1:22" ht="15.75" customHeight="1" thickBot="1" x14ac:dyDescent="0.3"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2"/>
      <c r="Q2" s="2"/>
      <c r="R2" s="2"/>
      <c r="S2" s="3"/>
      <c r="T2" s="3"/>
      <c r="U2" s="3"/>
      <c r="V2" s="3"/>
    </row>
    <row r="3" spans="1:22" ht="21.6" customHeight="1" thickBot="1" x14ac:dyDescent="0.3">
      <c r="A3" s="131" t="s">
        <v>0</v>
      </c>
      <c r="B3" s="131" t="s">
        <v>1</v>
      </c>
      <c r="C3" s="133" t="s">
        <v>2</v>
      </c>
      <c r="D3" s="135" t="s">
        <v>3</v>
      </c>
      <c r="E3" s="91" t="s">
        <v>4</v>
      </c>
      <c r="F3" s="137" t="s">
        <v>5</v>
      </c>
      <c r="G3" s="139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7</v>
      </c>
      <c r="P3" s="4" t="s">
        <v>8</v>
      </c>
      <c r="Q3" s="4" t="s">
        <v>9</v>
      </c>
      <c r="R3" s="4" t="s">
        <v>10</v>
      </c>
      <c r="S3" s="91" t="s">
        <v>87</v>
      </c>
      <c r="T3" s="91" t="s">
        <v>88</v>
      </c>
      <c r="U3" s="3"/>
      <c r="V3" s="3"/>
    </row>
    <row r="4" spans="1:22" ht="14.45" customHeight="1" x14ac:dyDescent="0.25">
      <c r="A4" s="132"/>
      <c r="B4" s="132"/>
      <c r="C4" s="134"/>
      <c r="D4" s="136"/>
      <c r="E4" s="92"/>
      <c r="F4" s="138"/>
      <c r="G4" s="140"/>
      <c r="H4" s="4">
        <v>44213</v>
      </c>
      <c r="I4" s="4">
        <v>44214</v>
      </c>
      <c r="J4" s="4">
        <v>44215</v>
      </c>
      <c r="K4" s="4">
        <v>44216</v>
      </c>
      <c r="L4" s="4">
        <v>44217</v>
      </c>
      <c r="M4" s="4">
        <v>44218</v>
      </c>
      <c r="N4" s="4">
        <v>44219</v>
      </c>
      <c r="O4" s="4">
        <v>44220</v>
      </c>
      <c r="P4" s="4">
        <v>44221</v>
      </c>
      <c r="Q4" s="4">
        <v>44222</v>
      </c>
      <c r="R4" s="4">
        <v>44223</v>
      </c>
      <c r="S4" s="92"/>
      <c r="T4" s="92"/>
    </row>
    <row r="5" spans="1:22" ht="15.75" thickBot="1" x14ac:dyDescent="0.3">
      <c r="A5" s="132"/>
      <c r="B5" s="132"/>
      <c r="C5" s="134"/>
      <c r="D5" s="136"/>
      <c r="E5" s="92"/>
      <c r="F5" s="138"/>
      <c r="G5" s="5"/>
      <c r="H5" s="6" t="s">
        <v>14</v>
      </c>
      <c r="I5" s="6" t="s">
        <v>14</v>
      </c>
      <c r="J5" s="6" t="s">
        <v>14</v>
      </c>
      <c r="K5" s="6" t="s">
        <v>14</v>
      </c>
      <c r="L5" s="7" t="s">
        <v>14</v>
      </c>
      <c r="M5" s="7" t="s">
        <v>14</v>
      </c>
      <c r="N5" s="7" t="s">
        <v>14</v>
      </c>
      <c r="O5" s="8" t="s">
        <v>14</v>
      </c>
      <c r="P5" s="6" t="s">
        <v>14</v>
      </c>
      <c r="Q5" s="6" t="s">
        <v>14</v>
      </c>
      <c r="R5" s="6" t="s">
        <v>14</v>
      </c>
      <c r="S5" s="6"/>
      <c r="T5" s="6"/>
    </row>
    <row r="6" spans="1:22" s="14" customFormat="1" x14ac:dyDescent="0.25">
      <c r="A6" s="123">
        <v>1</v>
      </c>
      <c r="B6" s="126" t="s">
        <v>45</v>
      </c>
      <c r="C6" s="9" t="s">
        <v>15</v>
      </c>
      <c r="D6" s="9" t="s">
        <v>46</v>
      </c>
      <c r="E6" s="10">
        <v>44216</v>
      </c>
      <c r="F6" s="11">
        <v>44220</v>
      </c>
      <c r="G6" s="12">
        <v>4</v>
      </c>
      <c r="H6" s="13"/>
      <c r="I6" s="13"/>
      <c r="J6" s="13"/>
      <c r="K6" s="13">
        <v>0.5</v>
      </c>
      <c r="L6" s="13">
        <v>0.5</v>
      </c>
      <c r="M6" s="13">
        <v>0.5</v>
      </c>
      <c r="N6" s="13">
        <v>0.5</v>
      </c>
      <c r="O6" s="13"/>
      <c r="P6" s="13"/>
      <c r="Q6" s="13"/>
      <c r="R6" s="84"/>
      <c r="S6" s="93"/>
      <c r="T6" s="93"/>
    </row>
    <row r="7" spans="1:22" s="14" customFormat="1" ht="15.75" thickBot="1" x14ac:dyDescent="0.3">
      <c r="A7" s="124"/>
      <c r="B7" s="127"/>
      <c r="C7" s="15" t="s">
        <v>15</v>
      </c>
      <c r="D7" s="15" t="s">
        <v>47</v>
      </c>
      <c r="E7" s="16">
        <v>44216</v>
      </c>
      <c r="F7" s="17">
        <v>44220</v>
      </c>
      <c r="G7" s="18">
        <v>4</v>
      </c>
      <c r="H7" s="19"/>
      <c r="I7" s="19"/>
      <c r="J7" s="19"/>
      <c r="K7" s="19">
        <v>0.5</v>
      </c>
      <c r="L7" s="19">
        <v>0.5</v>
      </c>
      <c r="M7" s="19">
        <v>0.5</v>
      </c>
      <c r="N7" s="19">
        <v>0.5</v>
      </c>
      <c r="O7" s="19"/>
      <c r="P7" s="19"/>
      <c r="Q7" s="19"/>
      <c r="R7" s="85"/>
      <c r="S7" s="94"/>
      <c r="T7" s="94"/>
    </row>
    <row r="8" spans="1:22" s="14" customFormat="1" x14ac:dyDescent="0.25">
      <c r="A8" s="124"/>
      <c r="B8" s="128"/>
      <c r="C8" s="9" t="s">
        <v>15</v>
      </c>
      <c r="D8" s="9" t="s">
        <v>83</v>
      </c>
      <c r="E8" s="16">
        <v>44216</v>
      </c>
      <c r="F8" s="17">
        <v>44220</v>
      </c>
      <c r="G8" s="18">
        <v>4</v>
      </c>
      <c r="H8" s="19"/>
      <c r="I8" s="19"/>
      <c r="J8" s="19"/>
      <c r="K8" s="19">
        <v>0.5</v>
      </c>
      <c r="L8" s="19">
        <v>0.5</v>
      </c>
      <c r="M8" s="19">
        <v>0.5</v>
      </c>
      <c r="N8" s="19">
        <v>0.5</v>
      </c>
      <c r="O8" s="19"/>
      <c r="P8" s="19"/>
      <c r="Q8" s="19"/>
      <c r="R8" s="85"/>
      <c r="S8" s="94"/>
      <c r="T8" s="94"/>
    </row>
    <row r="9" spans="1:22" s="14" customFormat="1" ht="15.75" thickBot="1" x14ac:dyDescent="0.3">
      <c r="A9" s="124"/>
      <c r="B9" s="128"/>
      <c r="C9" s="15" t="s">
        <v>15</v>
      </c>
      <c r="D9" s="15" t="s">
        <v>48</v>
      </c>
      <c r="E9" s="16">
        <v>44216</v>
      </c>
      <c r="F9" s="17">
        <v>44220</v>
      </c>
      <c r="G9" s="18">
        <v>4</v>
      </c>
      <c r="H9" s="19"/>
      <c r="I9" s="19"/>
      <c r="J9" s="19"/>
      <c r="K9" s="19">
        <v>0.5</v>
      </c>
      <c r="L9" s="19">
        <v>0.5</v>
      </c>
      <c r="M9" s="19">
        <v>0.5</v>
      </c>
      <c r="N9" s="19">
        <v>0.5</v>
      </c>
      <c r="O9" s="19"/>
      <c r="P9" s="19"/>
      <c r="Q9" s="19"/>
      <c r="R9" s="85"/>
      <c r="S9" s="94"/>
      <c r="T9" s="94"/>
    </row>
    <row r="10" spans="1:22" s="14" customFormat="1" x14ac:dyDescent="0.25">
      <c r="A10" s="124"/>
      <c r="B10" s="128"/>
      <c r="C10" s="9" t="s">
        <v>15</v>
      </c>
      <c r="D10" s="9" t="s">
        <v>49</v>
      </c>
      <c r="E10" s="16">
        <v>44216</v>
      </c>
      <c r="F10" s="17">
        <v>44220</v>
      </c>
      <c r="G10" s="18">
        <v>4</v>
      </c>
      <c r="H10" s="19"/>
      <c r="I10" s="19"/>
      <c r="J10" s="19"/>
      <c r="K10" s="19">
        <v>0.5</v>
      </c>
      <c r="L10" s="19">
        <v>0.5</v>
      </c>
      <c r="M10" s="19">
        <v>0.5</v>
      </c>
      <c r="N10" s="19">
        <v>0.5</v>
      </c>
      <c r="O10" s="19"/>
      <c r="P10" s="19"/>
      <c r="Q10" s="19"/>
      <c r="R10" s="85"/>
      <c r="S10" s="94"/>
      <c r="T10" s="94"/>
    </row>
    <row r="11" spans="1:22" s="14" customFormat="1" ht="15.75" thickBot="1" x14ac:dyDescent="0.3">
      <c r="A11" s="124"/>
      <c r="B11" s="128"/>
      <c r="C11" s="15" t="s">
        <v>15</v>
      </c>
      <c r="D11" s="15" t="s">
        <v>50</v>
      </c>
      <c r="E11" s="16">
        <v>44216</v>
      </c>
      <c r="F11" s="17">
        <v>44220</v>
      </c>
      <c r="G11" s="18">
        <v>4</v>
      </c>
      <c r="H11" s="19"/>
      <c r="I11" s="19"/>
      <c r="J11" s="19"/>
      <c r="K11" s="19">
        <v>0.5</v>
      </c>
      <c r="L11" s="19">
        <v>0.5</v>
      </c>
      <c r="M11" s="19">
        <v>0.5</v>
      </c>
      <c r="N11" s="19">
        <v>0.5</v>
      </c>
      <c r="O11" s="19"/>
      <c r="P11" s="19"/>
      <c r="Q11" s="19"/>
      <c r="R11" s="85"/>
      <c r="S11" s="94"/>
      <c r="T11" s="94"/>
    </row>
    <row r="12" spans="1:22" s="14" customFormat="1" x14ac:dyDescent="0.25">
      <c r="A12" s="124"/>
      <c r="B12" s="128"/>
      <c r="C12" s="9" t="s">
        <v>15</v>
      </c>
      <c r="D12" s="9" t="s">
        <v>51</v>
      </c>
      <c r="E12" s="16">
        <v>44216</v>
      </c>
      <c r="F12" s="17">
        <v>44220</v>
      </c>
      <c r="G12" s="18">
        <v>4</v>
      </c>
      <c r="H12" s="19"/>
      <c r="I12" s="19"/>
      <c r="J12" s="19"/>
      <c r="K12" s="19">
        <v>0.5</v>
      </c>
      <c r="L12" s="19">
        <v>0.5</v>
      </c>
      <c r="M12" s="19">
        <v>0.5</v>
      </c>
      <c r="N12" s="19">
        <v>0.5</v>
      </c>
      <c r="O12" s="19"/>
      <c r="P12" s="19"/>
      <c r="Q12" s="19"/>
      <c r="R12" s="85"/>
      <c r="S12" s="94"/>
      <c r="T12" s="94"/>
    </row>
    <row r="13" spans="1:22" s="14" customFormat="1" ht="15.75" thickBot="1" x14ac:dyDescent="0.3">
      <c r="A13" s="124"/>
      <c r="B13" s="128"/>
      <c r="C13" s="15" t="s">
        <v>15</v>
      </c>
      <c r="D13" s="15" t="s">
        <v>52</v>
      </c>
      <c r="E13" s="16">
        <v>44216</v>
      </c>
      <c r="F13" s="17">
        <v>44220</v>
      </c>
      <c r="G13" s="18">
        <v>4</v>
      </c>
      <c r="H13" s="19"/>
      <c r="I13" s="19"/>
      <c r="J13" s="19"/>
      <c r="K13" s="19">
        <v>0.5</v>
      </c>
      <c r="L13" s="19">
        <v>0.5</v>
      </c>
      <c r="M13" s="19">
        <v>0.5</v>
      </c>
      <c r="N13" s="19">
        <v>0.5</v>
      </c>
      <c r="O13" s="19"/>
      <c r="P13" s="19"/>
      <c r="Q13" s="19"/>
      <c r="R13" s="85"/>
      <c r="S13" s="94"/>
      <c r="T13" s="94"/>
    </row>
    <row r="14" spans="1:22" s="14" customFormat="1" x14ac:dyDescent="0.25">
      <c r="A14" s="124"/>
      <c r="B14" s="128"/>
      <c r="C14" s="9" t="s">
        <v>15</v>
      </c>
      <c r="D14" s="9" t="s">
        <v>53</v>
      </c>
      <c r="E14" s="16">
        <v>44216</v>
      </c>
      <c r="F14" s="17">
        <v>44220</v>
      </c>
      <c r="G14" s="18">
        <v>4</v>
      </c>
      <c r="H14" s="19"/>
      <c r="I14" s="19"/>
      <c r="J14" s="19"/>
      <c r="K14" s="19">
        <v>0.5</v>
      </c>
      <c r="L14" s="19">
        <v>0.5</v>
      </c>
      <c r="M14" s="19">
        <v>0.5</v>
      </c>
      <c r="N14" s="19">
        <v>0.5</v>
      </c>
      <c r="O14" s="19"/>
      <c r="P14" s="19"/>
      <c r="Q14" s="19"/>
      <c r="R14" s="85"/>
      <c r="S14" s="94"/>
      <c r="T14" s="94"/>
    </row>
    <row r="15" spans="1:22" s="14" customFormat="1" ht="15.75" thickBot="1" x14ac:dyDescent="0.3">
      <c r="A15" s="124"/>
      <c r="B15" s="128"/>
      <c r="C15" s="15" t="s">
        <v>15</v>
      </c>
      <c r="D15" s="15" t="s">
        <v>54</v>
      </c>
      <c r="E15" s="16">
        <v>44216</v>
      </c>
      <c r="F15" s="17">
        <v>44220</v>
      </c>
      <c r="G15" s="18">
        <v>4</v>
      </c>
      <c r="H15" s="19"/>
      <c r="I15" s="19"/>
      <c r="J15" s="19"/>
      <c r="K15" s="19">
        <v>0.5</v>
      </c>
      <c r="L15" s="19">
        <v>0.5</v>
      </c>
      <c r="M15" s="19">
        <v>0.5</v>
      </c>
      <c r="N15" s="19">
        <v>0.5</v>
      </c>
      <c r="O15" s="19"/>
      <c r="P15" s="19"/>
      <c r="Q15" s="19"/>
      <c r="R15" s="85"/>
      <c r="S15" s="94"/>
      <c r="T15" s="94"/>
    </row>
    <row r="16" spans="1:22" s="14" customFormat="1" x14ac:dyDescent="0.25">
      <c r="A16" s="124"/>
      <c r="B16" s="128"/>
      <c r="C16" s="9" t="s">
        <v>15</v>
      </c>
      <c r="D16" s="9" t="s">
        <v>55</v>
      </c>
      <c r="E16" s="16">
        <v>44216</v>
      </c>
      <c r="F16" s="17">
        <v>44220</v>
      </c>
      <c r="G16" s="18">
        <v>4</v>
      </c>
      <c r="H16" s="19"/>
      <c r="I16" s="19"/>
      <c r="J16" s="19"/>
      <c r="K16" s="19">
        <v>0.5</v>
      </c>
      <c r="L16" s="19">
        <v>0.5</v>
      </c>
      <c r="M16" s="19">
        <v>0.5</v>
      </c>
      <c r="N16" s="19">
        <v>0.5</v>
      </c>
      <c r="O16" s="19"/>
      <c r="P16" s="19"/>
      <c r="Q16" s="19"/>
      <c r="R16" s="85"/>
      <c r="S16" s="94"/>
      <c r="T16" s="94"/>
    </row>
    <row r="17" spans="1:20" s="14" customFormat="1" ht="15.75" thickBot="1" x14ac:dyDescent="0.3">
      <c r="A17" s="124"/>
      <c r="B17" s="128"/>
      <c r="C17" s="15" t="s">
        <v>15</v>
      </c>
      <c r="D17" s="15" t="s">
        <v>56</v>
      </c>
      <c r="E17" s="16">
        <v>44216</v>
      </c>
      <c r="F17" s="17">
        <v>44220</v>
      </c>
      <c r="G17" s="18">
        <v>4</v>
      </c>
      <c r="H17" s="19"/>
      <c r="I17" s="19"/>
      <c r="J17" s="19"/>
      <c r="K17" s="19">
        <v>0.5</v>
      </c>
      <c r="L17" s="19">
        <v>0.5</v>
      </c>
      <c r="M17" s="19">
        <v>0.5</v>
      </c>
      <c r="N17" s="19">
        <v>0.5</v>
      </c>
      <c r="O17" s="19"/>
      <c r="P17" s="19"/>
      <c r="Q17" s="19"/>
      <c r="R17" s="85"/>
      <c r="S17" s="94"/>
      <c r="T17" s="94"/>
    </row>
    <row r="18" spans="1:20" s="14" customFormat="1" x14ac:dyDescent="0.25">
      <c r="A18" s="124"/>
      <c r="B18" s="128"/>
      <c r="C18" s="9" t="s">
        <v>15</v>
      </c>
      <c r="D18" s="9" t="s">
        <v>57</v>
      </c>
      <c r="E18" s="16">
        <v>44216</v>
      </c>
      <c r="F18" s="17">
        <v>44220</v>
      </c>
      <c r="G18" s="18">
        <v>4</v>
      </c>
      <c r="H18" s="19"/>
      <c r="I18" s="19"/>
      <c r="J18" s="19"/>
      <c r="K18" s="19">
        <v>0.5</v>
      </c>
      <c r="L18" s="19">
        <v>0.5</v>
      </c>
      <c r="M18" s="19">
        <v>0.5</v>
      </c>
      <c r="N18" s="19">
        <v>0.5</v>
      </c>
      <c r="O18" s="19"/>
      <c r="P18" s="19"/>
      <c r="Q18" s="19"/>
      <c r="R18" s="85"/>
      <c r="S18" s="94"/>
      <c r="T18" s="94"/>
    </row>
    <row r="19" spans="1:20" s="14" customFormat="1" ht="15.75" thickBot="1" x14ac:dyDescent="0.3">
      <c r="A19" s="124"/>
      <c r="B19" s="128"/>
      <c r="C19" s="15" t="s">
        <v>15</v>
      </c>
      <c r="D19" s="15" t="s">
        <v>58</v>
      </c>
      <c r="E19" s="16">
        <v>44216</v>
      </c>
      <c r="F19" s="17">
        <v>44220</v>
      </c>
      <c r="G19" s="18">
        <v>4</v>
      </c>
      <c r="H19" s="19"/>
      <c r="I19" s="19"/>
      <c r="J19" s="19"/>
      <c r="K19" s="19">
        <v>0.5</v>
      </c>
      <c r="L19" s="19">
        <v>0.5</v>
      </c>
      <c r="M19" s="19">
        <v>0.5</v>
      </c>
      <c r="N19" s="19">
        <v>0.5</v>
      </c>
      <c r="O19" s="19"/>
      <c r="P19" s="19"/>
      <c r="Q19" s="19"/>
      <c r="R19" s="85"/>
      <c r="S19" s="94"/>
      <c r="T19" s="94"/>
    </row>
    <row r="20" spans="1:20" s="14" customFormat="1" x14ac:dyDescent="0.25">
      <c r="A20" s="124"/>
      <c r="B20" s="128"/>
      <c r="C20" s="9" t="s">
        <v>15</v>
      </c>
      <c r="D20" s="9" t="s">
        <v>59</v>
      </c>
      <c r="E20" s="16">
        <v>44216</v>
      </c>
      <c r="F20" s="17">
        <v>44220</v>
      </c>
      <c r="G20" s="18">
        <v>4</v>
      </c>
      <c r="H20" s="19"/>
      <c r="I20" s="19"/>
      <c r="J20" s="19"/>
      <c r="K20" s="19">
        <v>0.5</v>
      </c>
      <c r="L20" s="19">
        <v>0.5</v>
      </c>
      <c r="M20" s="19">
        <v>0.5</v>
      </c>
      <c r="N20" s="19">
        <v>0.5</v>
      </c>
      <c r="O20" s="19"/>
      <c r="P20" s="19"/>
      <c r="Q20" s="19"/>
      <c r="R20" s="85"/>
      <c r="S20" s="94"/>
      <c r="T20" s="94"/>
    </row>
    <row r="21" spans="1:20" s="14" customFormat="1" ht="15.75" thickBot="1" x14ac:dyDescent="0.3">
      <c r="A21" s="124"/>
      <c r="B21" s="128"/>
      <c r="C21" s="15" t="s">
        <v>15</v>
      </c>
      <c r="D21" s="15" t="s">
        <v>60</v>
      </c>
      <c r="E21" s="16">
        <v>44216</v>
      </c>
      <c r="F21" s="17">
        <v>44220</v>
      </c>
      <c r="G21" s="18">
        <v>4</v>
      </c>
      <c r="H21" s="19"/>
      <c r="I21" s="19"/>
      <c r="J21" s="19"/>
      <c r="K21" s="19">
        <v>0.5</v>
      </c>
      <c r="L21" s="19">
        <v>0.5</v>
      </c>
      <c r="M21" s="19">
        <v>0.5</v>
      </c>
      <c r="N21" s="19">
        <v>0.5</v>
      </c>
      <c r="O21" s="19"/>
      <c r="P21" s="19"/>
      <c r="Q21" s="19"/>
      <c r="R21" s="85"/>
      <c r="S21" s="94"/>
      <c r="T21" s="94"/>
    </row>
    <row r="22" spans="1:20" s="14" customFormat="1" x14ac:dyDescent="0.25">
      <c r="A22" s="124"/>
      <c r="B22" s="128"/>
      <c r="C22" s="9" t="s">
        <v>15</v>
      </c>
      <c r="D22" s="9" t="s">
        <v>81</v>
      </c>
      <c r="E22" s="16">
        <v>44216</v>
      </c>
      <c r="F22" s="17">
        <v>44220</v>
      </c>
      <c r="G22" s="18">
        <v>4</v>
      </c>
      <c r="H22" s="19"/>
      <c r="I22" s="19"/>
      <c r="J22" s="19"/>
      <c r="K22" s="19">
        <v>0.5</v>
      </c>
      <c r="L22" s="19">
        <v>0.5</v>
      </c>
      <c r="M22" s="19">
        <v>0.5</v>
      </c>
      <c r="N22" s="19">
        <v>0.5</v>
      </c>
      <c r="O22" s="19"/>
      <c r="P22" s="19"/>
      <c r="Q22" s="19"/>
      <c r="R22" s="85"/>
      <c r="S22" s="94"/>
      <c r="T22" s="94"/>
    </row>
    <row r="23" spans="1:20" s="14" customFormat="1" ht="15.75" thickBot="1" x14ac:dyDescent="0.3">
      <c r="A23" s="124"/>
      <c r="B23" s="128"/>
      <c r="C23" s="15" t="s">
        <v>15</v>
      </c>
      <c r="D23" s="15" t="s">
        <v>82</v>
      </c>
      <c r="E23" s="16">
        <v>44216</v>
      </c>
      <c r="F23" s="17">
        <v>44220</v>
      </c>
      <c r="G23" s="18">
        <v>4</v>
      </c>
      <c r="H23" s="19"/>
      <c r="I23" s="19"/>
      <c r="J23" s="19"/>
      <c r="K23" s="19">
        <v>0.5</v>
      </c>
      <c r="L23" s="19">
        <v>0.5</v>
      </c>
      <c r="M23" s="19">
        <v>0.5</v>
      </c>
      <c r="N23" s="19">
        <v>0.5</v>
      </c>
      <c r="O23" s="19"/>
      <c r="P23" s="19"/>
      <c r="Q23" s="19"/>
      <c r="R23" s="85"/>
      <c r="S23" s="95"/>
      <c r="T23" s="95"/>
    </row>
    <row r="24" spans="1:20" s="14" customFormat="1" ht="15.75" thickBot="1" x14ac:dyDescent="0.3">
      <c r="A24" s="124"/>
      <c r="B24" s="127"/>
      <c r="C24" s="21" t="s">
        <v>16</v>
      </c>
      <c r="D24" s="21" t="s">
        <v>61</v>
      </c>
      <c r="E24" s="16">
        <v>44216</v>
      </c>
      <c r="F24" s="17">
        <v>44220</v>
      </c>
      <c r="G24" s="18">
        <v>4</v>
      </c>
      <c r="H24" s="19"/>
      <c r="I24" s="19"/>
      <c r="J24" s="19"/>
      <c r="K24" s="19">
        <v>1</v>
      </c>
      <c r="L24" s="19">
        <v>1</v>
      </c>
      <c r="M24" s="19">
        <v>1</v>
      </c>
      <c r="N24" s="19">
        <v>1</v>
      </c>
      <c r="O24" s="19"/>
      <c r="P24" s="19"/>
      <c r="Q24" s="19"/>
      <c r="R24" s="85"/>
      <c r="S24" s="96"/>
      <c r="T24" s="96"/>
    </row>
    <row r="25" spans="1:20" s="14" customFormat="1" ht="15.75" thickBot="1" x14ac:dyDescent="0.3">
      <c r="A25" s="125"/>
      <c r="B25" s="129"/>
      <c r="C25" s="21" t="s">
        <v>16</v>
      </c>
      <c r="D25" s="21" t="s">
        <v>62</v>
      </c>
      <c r="E25" s="22">
        <v>44216</v>
      </c>
      <c r="F25" s="23">
        <v>44220</v>
      </c>
      <c r="G25" s="24">
        <v>4</v>
      </c>
      <c r="H25" s="25"/>
      <c r="I25" s="25"/>
      <c r="J25" s="25"/>
      <c r="K25" s="25">
        <v>1</v>
      </c>
      <c r="L25" s="25">
        <v>1</v>
      </c>
      <c r="M25" s="25">
        <v>1</v>
      </c>
      <c r="N25" s="25">
        <v>1</v>
      </c>
      <c r="O25" s="25"/>
      <c r="P25" s="25"/>
      <c r="Q25" s="25"/>
      <c r="R25" s="86"/>
      <c r="S25" s="97"/>
      <c r="T25" s="97"/>
    </row>
    <row r="26" spans="1:20" s="14" customFormat="1" x14ac:dyDescent="0.25">
      <c r="A26" s="111">
        <v>2</v>
      </c>
      <c r="B26" s="114" t="s">
        <v>63</v>
      </c>
      <c r="C26" s="9" t="s">
        <v>15</v>
      </c>
      <c r="D26" s="9" t="s">
        <v>64</v>
      </c>
      <c r="E26" s="10">
        <v>44216</v>
      </c>
      <c r="F26" s="11">
        <v>44220</v>
      </c>
      <c r="G26" s="12">
        <v>4</v>
      </c>
      <c r="H26" s="13"/>
      <c r="I26" s="13"/>
      <c r="J26" s="13"/>
      <c r="K26" s="13">
        <v>0.5</v>
      </c>
      <c r="L26" s="13">
        <v>0.5</v>
      </c>
      <c r="M26" s="13">
        <v>0.5</v>
      </c>
      <c r="N26" s="13">
        <v>0.5</v>
      </c>
      <c r="O26" s="13"/>
      <c r="P26" s="13"/>
      <c r="Q26" s="13"/>
      <c r="R26" s="84"/>
      <c r="S26" s="93"/>
      <c r="T26" s="98"/>
    </row>
    <row r="27" spans="1:20" s="14" customFormat="1" ht="15.75" thickBot="1" x14ac:dyDescent="0.3">
      <c r="A27" s="112"/>
      <c r="B27" s="115"/>
      <c r="C27" s="15" t="s">
        <v>15</v>
      </c>
      <c r="D27" s="15" t="s">
        <v>65</v>
      </c>
      <c r="E27" s="16">
        <v>44216</v>
      </c>
      <c r="F27" s="17">
        <v>44220</v>
      </c>
      <c r="G27" s="18">
        <v>4</v>
      </c>
      <c r="H27" s="19"/>
      <c r="I27" s="19"/>
      <c r="J27" s="19"/>
      <c r="K27" s="19">
        <v>0.5</v>
      </c>
      <c r="L27" s="19">
        <v>0.5</v>
      </c>
      <c r="M27" s="19">
        <v>0.5</v>
      </c>
      <c r="N27" s="19">
        <v>0.5</v>
      </c>
      <c r="O27" s="19"/>
      <c r="P27" s="19"/>
      <c r="Q27" s="19"/>
      <c r="R27" s="85"/>
      <c r="S27" s="94"/>
      <c r="T27" s="99"/>
    </row>
    <row r="28" spans="1:20" s="14" customFormat="1" x14ac:dyDescent="0.25">
      <c r="A28" s="112"/>
      <c r="B28" s="115"/>
      <c r="C28" s="9" t="s">
        <v>15</v>
      </c>
      <c r="D28" s="9" t="s">
        <v>66</v>
      </c>
      <c r="E28" s="16">
        <v>44216</v>
      </c>
      <c r="F28" s="17">
        <v>44220</v>
      </c>
      <c r="G28" s="18">
        <v>4</v>
      </c>
      <c r="H28" s="19"/>
      <c r="I28" s="19"/>
      <c r="J28" s="19"/>
      <c r="K28" s="19">
        <v>0.5</v>
      </c>
      <c r="L28" s="19">
        <v>0.5</v>
      </c>
      <c r="M28" s="19">
        <v>0.5</v>
      </c>
      <c r="N28" s="19">
        <v>0.5</v>
      </c>
      <c r="O28" s="19"/>
      <c r="P28" s="19"/>
      <c r="Q28" s="19"/>
      <c r="R28" s="85"/>
      <c r="S28" s="94"/>
      <c r="T28" s="99"/>
    </row>
    <row r="29" spans="1:20" s="14" customFormat="1" ht="15.75" thickBot="1" x14ac:dyDescent="0.3">
      <c r="A29" s="112"/>
      <c r="B29" s="115"/>
      <c r="C29" s="15" t="s">
        <v>15</v>
      </c>
      <c r="D29" s="15" t="s">
        <v>67</v>
      </c>
      <c r="E29" s="16">
        <v>44216</v>
      </c>
      <c r="F29" s="17">
        <v>44220</v>
      </c>
      <c r="G29" s="18">
        <v>4</v>
      </c>
      <c r="H29" s="19"/>
      <c r="I29" s="19"/>
      <c r="J29" s="19"/>
      <c r="K29" s="19">
        <v>0.5</v>
      </c>
      <c r="L29" s="19">
        <v>0.5</v>
      </c>
      <c r="M29" s="19">
        <v>0.5</v>
      </c>
      <c r="N29" s="19">
        <v>0.5</v>
      </c>
      <c r="O29" s="19"/>
      <c r="P29" s="19"/>
      <c r="Q29" s="19"/>
      <c r="R29" s="85"/>
      <c r="S29" s="94"/>
      <c r="T29" s="99"/>
    </row>
    <row r="30" spans="1:20" s="14" customFormat="1" x14ac:dyDescent="0.25">
      <c r="A30" s="112"/>
      <c r="B30" s="115"/>
      <c r="C30" s="9" t="s">
        <v>15</v>
      </c>
      <c r="D30" s="9" t="s">
        <v>68</v>
      </c>
      <c r="E30" s="16">
        <v>44216</v>
      </c>
      <c r="F30" s="17">
        <v>44220</v>
      </c>
      <c r="G30" s="18">
        <v>4</v>
      </c>
      <c r="H30" s="19"/>
      <c r="I30" s="19"/>
      <c r="J30" s="19"/>
      <c r="K30" s="19">
        <v>0.5</v>
      </c>
      <c r="L30" s="19">
        <v>0.5</v>
      </c>
      <c r="M30" s="19">
        <v>0.5</v>
      </c>
      <c r="N30" s="19">
        <v>0.5</v>
      </c>
      <c r="O30" s="19"/>
      <c r="P30" s="19"/>
      <c r="Q30" s="19"/>
      <c r="R30" s="85"/>
      <c r="S30" s="94"/>
      <c r="T30" s="99"/>
    </row>
    <row r="31" spans="1:20" s="14" customFormat="1" ht="15.75" thickBot="1" x14ac:dyDescent="0.3">
      <c r="A31" s="112"/>
      <c r="B31" s="115"/>
      <c r="C31" s="15" t="s">
        <v>15</v>
      </c>
      <c r="D31" s="15" t="s">
        <v>69</v>
      </c>
      <c r="E31" s="16">
        <v>44216</v>
      </c>
      <c r="F31" s="17">
        <v>44220</v>
      </c>
      <c r="G31" s="18">
        <v>4</v>
      </c>
      <c r="H31" s="19"/>
      <c r="I31" s="19"/>
      <c r="J31" s="19"/>
      <c r="K31" s="19">
        <v>0.5</v>
      </c>
      <c r="L31" s="19">
        <v>0.5</v>
      </c>
      <c r="M31" s="19">
        <v>0.5</v>
      </c>
      <c r="N31" s="19">
        <v>0.5</v>
      </c>
      <c r="O31" s="19"/>
      <c r="P31" s="19"/>
      <c r="Q31" s="19"/>
      <c r="R31" s="85"/>
      <c r="S31" s="95"/>
      <c r="T31" s="100"/>
    </row>
    <row r="32" spans="1:20" s="14" customFormat="1" ht="15.75" thickBot="1" x14ac:dyDescent="0.3">
      <c r="A32" s="113"/>
      <c r="B32" s="116"/>
      <c r="C32" s="21" t="s">
        <v>16</v>
      </c>
      <c r="D32" s="21" t="s">
        <v>70</v>
      </c>
      <c r="E32" s="22">
        <v>44216</v>
      </c>
      <c r="F32" s="23">
        <v>44220</v>
      </c>
      <c r="G32" s="24">
        <v>4</v>
      </c>
      <c r="H32" s="25"/>
      <c r="I32" s="25"/>
      <c r="J32" s="25"/>
      <c r="K32" s="25">
        <v>1</v>
      </c>
      <c r="L32" s="25">
        <v>1</v>
      </c>
      <c r="M32" s="25">
        <v>1</v>
      </c>
      <c r="N32" s="25">
        <v>1</v>
      </c>
      <c r="O32" s="25"/>
      <c r="P32" s="25"/>
      <c r="Q32" s="25"/>
      <c r="R32" s="86"/>
      <c r="S32" s="87"/>
      <c r="T32" s="26"/>
    </row>
    <row r="33" spans="1:20" s="14" customFormat="1" x14ac:dyDescent="0.25">
      <c r="A33" s="117">
        <v>3</v>
      </c>
      <c r="B33" s="120" t="s">
        <v>71</v>
      </c>
      <c r="C33" s="9" t="s">
        <v>15</v>
      </c>
      <c r="D33" s="9" t="s">
        <v>74</v>
      </c>
      <c r="E33" s="10">
        <v>44215</v>
      </c>
      <c r="F33" s="11">
        <v>44221</v>
      </c>
      <c r="G33" s="12">
        <v>6</v>
      </c>
      <c r="H33" s="13"/>
      <c r="I33" s="13"/>
      <c r="J33" s="13">
        <v>0.5</v>
      </c>
      <c r="K33" s="13">
        <v>0.5</v>
      </c>
      <c r="L33" s="13">
        <v>0.5</v>
      </c>
      <c r="M33" s="13">
        <v>0.5</v>
      </c>
      <c r="N33" s="13">
        <v>0.5</v>
      </c>
      <c r="O33" s="13">
        <v>0.5</v>
      </c>
      <c r="P33" s="13"/>
      <c r="Q33" s="13"/>
      <c r="R33" s="84"/>
      <c r="S33" s="93"/>
      <c r="T33" s="98"/>
    </row>
    <row r="34" spans="1:20" s="14" customFormat="1" ht="15.75" thickBot="1" x14ac:dyDescent="0.3">
      <c r="A34" s="118"/>
      <c r="B34" s="121"/>
      <c r="C34" s="15" t="s">
        <v>15</v>
      </c>
      <c r="D34" s="15" t="s">
        <v>75</v>
      </c>
      <c r="E34" s="16">
        <v>44215</v>
      </c>
      <c r="F34" s="17">
        <v>44221</v>
      </c>
      <c r="G34" s="18">
        <v>6</v>
      </c>
      <c r="H34" s="19"/>
      <c r="I34" s="19"/>
      <c r="J34" s="19">
        <v>0.5</v>
      </c>
      <c r="K34" s="19">
        <v>0.5</v>
      </c>
      <c r="L34" s="19">
        <v>0.5</v>
      </c>
      <c r="M34" s="19">
        <v>0.5</v>
      </c>
      <c r="N34" s="19">
        <v>0.5</v>
      </c>
      <c r="O34" s="19">
        <v>0.5</v>
      </c>
      <c r="P34" s="19"/>
      <c r="Q34" s="19"/>
      <c r="R34" s="85"/>
      <c r="S34" s="94"/>
      <c r="T34" s="99"/>
    </row>
    <row r="35" spans="1:20" s="14" customFormat="1" x14ac:dyDescent="0.25">
      <c r="A35" s="118"/>
      <c r="B35" s="121"/>
      <c r="C35" s="9" t="s">
        <v>15</v>
      </c>
      <c r="D35" s="9" t="s">
        <v>76</v>
      </c>
      <c r="E35" s="16">
        <v>44215</v>
      </c>
      <c r="F35" s="17">
        <v>44221</v>
      </c>
      <c r="G35" s="18">
        <v>6</v>
      </c>
      <c r="H35" s="19"/>
      <c r="I35" s="19"/>
      <c r="J35" s="19">
        <v>0.5</v>
      </c>
      <c r="K35" s="19">
        <v>0.5</v>
      </c>
      <c r="L35" s="19">
        <v>0.5</v>
      </c>
      <c r="M35" s="19">
        <v>0.5</v>
      </c>
      <c r="N35" s="19">
        <v>0.5</v>
      </c>
      <c r="O35" s="19">
        <v>0.5</v>
      </c>
      <c r="P35" s="19"/>
      <c r="Q35" s="19"/>
      <c r="R35" s="85"/>
      <c r="S35" s="94"/>
      <c r="T35" s="99"/>
    </row>
    <row r="36" spans="1:20" s="14" customFormat="1" ht="15.75" thickBot="1" x14ac:dyDescent="0.3">
      <c r="A36" s="118"/>
      <c r="B36" s="121"/>
      <c r="C36" s="15" t="s">
        <v>15</v>
      </c>
      <c r="D36" s="15" t="s">
        <v>77</v>
      </c>
      <c r="E36" s="16">
        <v>44215</v>
      </c>
      <c r="F36" s="17">
        <v>44221</v>
      </c>
      <c r="G36" s="18">
        <v>6</v>
      </c>
      <c r="H36" s="19"/>
      <c r="I36" s="19"/>
      <c r="J36" s="19">
        <v>0.5</v>
      </c>
      <c r="K36" s="19">
        <v>0.5</v>
      </c>
      <c r="L36" s="19">
        <v>0.5</v>
      </c>
      <c r="M36" s="19">
        <v>0.5</v>
      </c>
      <c r="N36" s="19">
        <v>0.5</v>
      </c>
      <c r="O36" s="19">
        <v>0.5</v>
      </c>
      <c r="P36" s="19"/>
      <c r="Q36" s="19"/>
      <c r="R36" s="85"/>
      <c r="S36" s="95"/>
      <c r="T36" s="100"/>
    </row>
    <row r="37" spans="1:20" s="14" customFormat="1" ht="15.75" thickBot="1" x14ac:dyDescent="0.3">
      <c r="A37" s="118"/>
      <c r="B37" s="121"/>
      <c r="C37" s="21" t="s">
        <v>16</v>
      </c>
      <c r="D37" s="21" t="s">
        <v>78</v>
      </c>
      <c r="E37" s="16">
        <v>44215</v>
      </c>
      <c r="F37" s="17">
        <v>44221</v>
      </c>
      <c r="G37" s="18">
        <v>6</v>
      </c>
      <c r="H37" s="19"/>
      <c r="I37" s="19"/>
      <c r="J37" s="19">
        <v>1</v>
      </c>
      <c r="K37" s="19">
        <v>1</v>
      </c>
      <c r="L37" s="19">
        <v>1</v>
      </c>
      <c r="M37" s="19">
        <v>1</v>
      </c>
      <c r="N37" s="19">
        <v>1</v>
      </c>
      <c r="O37" s="19">
        <v>1</v>
      </c>
      <c r="P37" s="19"/>
      <c r="Q37" s="19"/>
      <c r="R37" s="85"/>
      <c r="S37" s="96"/>
      <c r="T37" s="101"/>
    </row>
    <row r="38" spans="1:20" s="14" customFormat="1" ht="15.75" thickBot="1" x14ac:dyDescent="0.3">
      <c r="A38" s="118"/>
      <c r="B38" s="121"/>
      <c r="C38" s="21" t="s">
        <v>16</v>
      </c>
      <c r="D38" s="21" t="s">
        <v>79</v>
      </c>
      <c r="E38" s="16">
        <v>44215</v>
      </c>
      <c r="F38" s="17">
        <v>44221</v>
      </c>
      <c r="G38" s="18">
        <v>6</v>
      </c>
      <c r="H38" s="19"/>
      <c r="I38" s="19"/>
      <c r="J38" s="19">
        <v>1</v>
      </c>
      <c r="K38" s="19">
        <v>1</v>
      </c>
      <c r="L38" s="19">
        <v>1</v>
      </c>
      <c r="M38" s="19">
        <v>1</v>
      </c>
      <c r="N38" s="19">
        <v>1</v>
      </c>
      <c r="O38" s="19">
        <v>1</v>
      </c>
      <c r="P38" s="19"/>
      <c r="Q38" s="19"/>
      <c r="R38" s="85"/>
      <c r="S38" s="94"/>
      <c r="T38" s="99"/>
    </row>
    <row r="39" spans="1:20" s="14" customFormat="1" ht="15.75" thickBot="1" x14ac:dyDescent="0.3">
      <c r="A39" s="119"/>
      <c r="B39" s="122"/>
      <c r="C39" s="21" t="s">
        <v>16</v>
      </c>
      <c r="D39" s="21" t="s">
        <v>80</v>
      </c>
      <c r="E39" s="22">
        <v>44215</v>
      </c>
      <c r="F39" s="23">
        <v>44221</v>
      </c>
      <c r="G39" s="24">
        <v>6</v>
      </c>
      <c r="H39" s="25"/>
      <c r="I39" s="25"/>
      <c r="J39" s="25">
        <v>1</v>
      </c>
      <c r="K39" s="25">
        <v>1</v>
      </c>
      <c r="L39" s="25">
        <v>1</v>
      </c>
      <c r="M39" s="25">
        <v>1</v>
      </c>
      <c r="N39" s="25">
        <v>1</v>
      </c>
      <c r="O39" s="25">
        <v>1</v>
      </c>
      <c r="P39" s="25"/>
      <c r="Q39" s="25"/>
      <c r="R39" s="86"/>
      <c r="S39" s="97"/>
      <c r="T39" s="102"/>
    </row>
    <row r="40" spans="1:20" s="14" customFormat="1" x14ac:dyDescent="0.25">
      <c r="A40" s="17"/>
      <c r="B40" s="27"/>
      <c r="C40" s="27"/>
      <c r="D40" s="27"/>
      <c r="E40" s="27"/>
      <c r="F40" s="27"/>
      <c r="G40" s="18">
        <f>F40-E40</f>
        <v>0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85"/>
      <c r="S40" s="88"/>
      <c r="T40" s="20"/>
    </row>
    <row r="41" spans="1:20" s="14" customFormat="1" x14ac:dyDescent="0.25">
      <c r="A41" s="28"/>
      <c r="B41" s="28"/>
      <c r="C41" s="28"/>
      <c r="D41" s="28"/>
      <c r="E41" s="28"/>
      <c r="F41" s="28"/>
      <c r="G41" s="18">
        <f t="shared" ref="G27:G45" si="0">F41-E41</f>
        <v>0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85"/>
      <c r="S41" s="88"/>
      <c r="T41" s="20"/>
    </row>
    <row r="42" spans="1:20" s="14" customFormat="1" x14ac:dyDescent="0.25">
      <c r="A42" s="28"/>
      <c r="B42" s="28"/>
      <c r="C42" s="28"/>
      <c r="D42" s="28"/>
      <c r="E42" s="28"/>
      <c r="F42" s="28"/>
      <c r="G42" s="18">
        <f t="shared" si="0"/>
        <v>0</v>
      </c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85"/>
      <c r="S42" s="88"/>
      <c r="T42" s="20"/>
    </row>
    <row r="43" spans="1:20" s="14" customFormat="1" x14ac:dyDescent="0.25">
      <c r="A43" s="29"/>
      <c r="B43" s="29"/>
      <c r="C43" s="28"/>
      <c r="D43" s="28"/>
      <c r="E43" s="28"/>
      <c r="F43" s="28"/>
      <c r="G43" s="18">
        <f t="shared" si="0"/>
        <v>0</v>
      </c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85"/>
      <c r="S43" s="88"/>
      <c r="T43" s="20"/>
    </row>
    <row r="44" spans="1:20" s="14" customFormat="1" x14ac:dyDescent="0.25">
      <c r="A44" s="28"/>
      <c r="B44" s="28"/>
      <c r="C44" s="28"/>
      <c r="D44" s="28"/>
      <c r="E44" s="28"/>
      <c r="F44" s="28"/>
      <c r="G44" s="18">
        <f t="shared" si="0"/>
        <v>0</v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85"/>
      <c r="S44" s="88"/>
      <c r="T44" s="20"/>
    </row>
    <row r="45" spans="1:20" s="14" customFormat="1" ht="15.75" thickBot="1" x14ac:dyDescent="0.3">
      <c r="A45" s="28"/>
      <c r="B45" s="28"/>
      <c r="C45" s="28"/>
      <c r="D45" s="28"/>
      <c r="E45" s="28"/>
      <c r="F45" s="28"/>
      <c r="G45" s="18">
        <f t="shared" si="0"/>
        <v>0</v>
      </c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85"/>
      <c r="S45" s="89"/>
      <c r="T45" s="26"/>
    </row>
    <row r="46" spans="1:20" s="14" customFormat="1" ht="15.75" thickBot="1" x14ac:dyDescent="0.3"/>
    <row r="47" spans="1:20" ht="15.75" thickBot="1" x14ac:dyDescent="0.3">
      <c r="H47" s="4" t="s">
        <v>7</v>
      </c>
      <c r="I47" s="4" t="s">
        <v>8</v>
      </c>
      <c r="J47" s="4" t="s">
        <v>9</v>
      </c>
      <c r="K47" s="4" t="s">
        <v>10</v>
      </c>
      <c r="L47" s="4" t="s">
        <v>11</v>
      </c>
      <c r="M47" s="4" t="s">
        <v>12</v>
      </c>
      <c r="N47" s="4" t="s">
        <v>13</v>
      </c>
      <c r="O47" s="4" t="s">
        <v>7</v>
      </c>
      <c r="P47" s="4" t="s">
        <v>8</v>
      </c>
      <c r="Q47" s="4" t="s">
        <v>9</v>
      </c>
      <c r="R47" s="4" t="s">
        <v>10</v>
      </c>
    </row>
    <row r="48" spans="1:20" ht="15.75" thickBot="1" x14ac:dyDescent="0.3">
      <c r="H48" s="4">
        <v>44213</v>
      </c>
      <c r="I48" s="4">
        <v>44214</v>
      </c>
      <c r="J48" s="4">
        <v>44215</v>
      </c>
      <c r="K48" s="4">
        <v>44216</v>
      </c>
      <c r="L48" s="4">
        <v>44217</v>
      </c>
      <c r="M48" s="4">
        <v>44218</v>
      </c>
      <c r="N48" s="4">
        <v>44219</v>
      </c>
      <c r="O48" s="4">
        <v>44220</v>
      </c>
      <c r="P48" s="4">
        <v>44221</v>
      </c>
      <c r="Q48" s="4">
        <v>44222</v>
      </c>
      <c r="R48" s="4">
        <v>44223</v>
      </c>
    </row>
    <row r="49" spans="3:18" x14ac:dyDescent="0.25">
      <c r="F49" s="103" t="s">
        <v>17</v>
      </c>
      <c r="G49" s="31" t="s">
        <v>18</v>
      </c>
      <c r="H49" s="32">
        <f t="shared" ref="H49:R49" si="1">SUMIF(H6:H45,"=1")</f>
        <v>0</v>
      </c>
      <c r="I49" s="32">
        <f t="shared" si="1"/>
        <v>0</v>
      </c>
      <c r="J49" s="32">
        <f t="shared" si="1"/>
        <v>3</v>
      </c>
      <c r="K49" s="32">
        <f t="shared" si="1"/>
        <v>6</v>
      </c>
      <c r="L49" s="32">
        <f t="shared" si="1"/>
        <v>6</v>
      </c>
      <c r="M49" s="32">
        <f t="shared" si="1"/>
        <v>6</v>
      </c>
      <c r="N49" s="32">
        <f t="shared" si="1"/>
        <v>6</v>
      </c>
      <c r="O49" s="32">
        <f t="shared" si="1"/>
        <v>3</v>
      </c>
      <c r="P49" s="32">
        <f t="shared" si="1"/>
        <v>0</v>
      </c>
      <c r="Q49" s="32">
        <f t="shared" si="1"/>
        <v>0</v>
      </c>
      <c r="R49" s="32">
        <f t="shared" si="1"/>
        <v>0</v>
      </c>
    </row>
    <row r="50" spans="3:18" ht="15.75" thickBot="1" x14ac:dyDescent="0.3">
      <c r="F50" s="104"/>
      <c r="G50" s="33" t="s">
        <v>19</v>
      </c>
      <c r="H50" s="34">
        <f t="shared" ref="H50:R50" si="2">SUMIF(H6:H45,"=0,5")</f>
        <v>0</v>
      </c>
      <c r="I50" s="34">
        <f t="shared" si="2"/>
        <v>0</v>
      </c>
      <c r="J50" s="34">
        <f t="shared" si="2"/>
        <v>2</v>
      </c>
      <c r="K50" s="34">
        <f t="shared" si="2"/>
        <v>14</v>
      </c>
      <c r="L50" s="34">
        <f t="shared" si="2"/>
        <v>14</v>
      </c>
      <c r="M50" s="34">
        <f t="shared" si="2"/>
        <v>14</v>
      </c>
      <c r="N50" s="34">
        <f t="shared" si="2"/>
        <v>14</v>
      </c>
      <c r="O50" s="34">
        <f t="shared" si="2"/>
        <v>2</v>
      </c>
      <c r="P50" s="34">
        <f t="shared" si="2"/>
        <v>0</v>
      </c>
      <c r="Q50" s="34">
        <f t="shared" si="2"/>
        <v>0</v>
      </c>
      <c r="R50" s="34">
        <f t="shared" si="2"/>
        <v>0</v>
      </c>
    </row>
    <row r="51" spans="3:18" x14ac:dyDescent="0.25">
      <c r="F51" s="103" t="s">
        <v>20</v>
      </c>
      <c r="G51" s="31" t="s">
        <v>18</v>
      </c>
      <c r="H51" s="35"/>
      <c r="I51" s="36">
        <v>10</v>
      </c>
      <c r="J51" s="36">
        <v>10</v>
      </c>
      <c r="K51" s="36">
        <v>10</v>
      </c>
      <c r="L51" s="36">
        <v>10</v>
      </c>
      <c r="M51" s="36">
        <v>10</v>
      </c>
      <c r="N51" s="36">
        <v>10</v>
      </c>
      <c r="O51" s="36">
        <v>10</v>
      </c>
      <c r="P51" s="36"/>
      <c r="Q51" s="36"/>
      <c r="R51" s="36"/>
    </row>
    <row r="52" spans="3:18" ht="15.75" thickBot="1" x14ac:dyDescent="0.3">
      <c r="F52" s="104"/>
      <c r="G52" s="37" t="s">
        <v>19</v>
      </c>
      <c r="H52" s="38"/>
      <c r="I52" s="38">
        <v>50</v>
      </c>
      <c r="J52" s="38">
        <v>50</v>
      </c>
      <c r="K52" s="38">
        <v>50</v>
      </c>
      <c r="L52" s="38">
        <v>50</v>
      </c>
      <c r="M52" s="38">
        <v>50</v>
      </c>
      <c r="N52" s="38">
        <v>50</v>
      </c>
      <c r="O52" s="38">
        <v>50</v>
      </c>
      <c r="P52" s="39"/>
      <c r="Q52" s="39"/>
      <c r="R52" s="39"/>
    </row>
    <row r="53" spans="3:18" x14ac:dyDescent="0.25">
      <c r="F53" s="103" t="s">
        <v>21</v>
      </c>
      <c r="G53" s="31" t="s">
        <v>18</v>
      </c>
      <c r="H53" s="40">
        <f t="shared" ref="H53:R54" si="3">H51-H49</f>
        <v>0</v>
      </c>
      <c r="I53" s="40">
        <f t="shared" si="3"/>
        <v>10</v>
      </c>
      <c r="J53" s="40">
        <f t="shared" si="3"/>
        <v>7</v>
      </c>
      <c r="K53" s="40">
        <f t="shared" si="3"/>
        <v>4</v>
      </c>
      <c r="L53" s="40">
        <f t="shared" si="3"/>
        <v>4</v>
      </c>
      <c r="M53" s="40">
        <f t="shared" si="3"/>
        <v>4</v>
      </c>
      <c r="N53" s="40">
        <f t="shared" si="3"/>
        <v>4</v>
      </c>
      <c r="O53" s="40">
        <f t="shared" si="3"/>
        <v>7</v>
      </c>
      <c r="P53" s="40">
        <f t="shared" si="3"/>
        <v>0</v>
      </c>
      <c r="Q53" s="40">
        <f t="shared" si="3"/>
        <v>0</v>
      </c>
      <c r="R53" s="40">
        <f t="shared" si="3"/>
        <v>0</v>
      </c>
    </row>
    <row r="54" spans="3:18" ht="15.75" thickBot="1" x14ac:dyDescent="0.3">
      <c r="F54" s="104"/>
      <c r="G54" s="37" t="s">
        <v>19</v>
      </c>
      <c r="H54" s="41">
        <f t="shared" si="3"/>
        <v>0</v>
      </c>
      <c r="I54" s="41">
        <f t="shared" si="3"/>
        <v>50</v>
      </c>
      <c r="J54" s="41">
        <f t="shared" si="3"/>
        <v>48</v>
      </c>
      <c r="K54" s="41">
        <f t="shared" si="3"/>
        <v>36</v>
      </c>
      <c r="L54" s="41">
        <f t="shared" si="3"/>
        <v>36</v>
      </c>
      <c r="M54" s="41">
        <f t="shared" si="3"/>
        <v>36</v>
      </c>
      <c r="N54" s="41">
        <f t="shared" si="3"/>
        <v>36</v>
      </c>
      <c r="O54" s="41">
        <f t="shared" si="3"/>
        <v>48</v>
      </c>
      <c r="P54" s="41">
        <f t="shared" si="3"/>
        <v>0</v>
      </c>
      <c r="Q54" s="41">
        <f t="shared" si="3"/>
        <v>0</v>
      </c>
      <c r="R54" s="41">
        <f t="shared" si="3"/>
        <v>0</v>
      </c>
    </row>
    <row r="55" spans="3:18" x14ac:dyDescent="0.25">
      <c r="F55" s="105" t="s">
        <v>22</v>
      </c>
      <c r="G55" s="31" t="s">
        <v>18</v>
      </c>
      <c r="H55" s="36">
        <f t="shared" ref="H55:R55" si="4">H49</f>
        <v>0</v>
      </c>
      <c r="I55" s="36">
        <f t="shared" si="4"/>
        <v>0</v>
      </c>
      <c r="J55" s="36">
        <f t="shared" si="4"/>
        <v>3</v>
      </c>
      <c r="K55" s="36">
        <f t="shared" si="4"/>
        <v>6</v>
      </c>
      <c r="L55" s="36">
        <f t="shared" si="4"/>
        <v>6</v>
      </c>
      <c r="M55" s="36">
        <f t="shared" si="4"/>
        <v>6</v>
      </c>
      <c r="N55" s="36">
        <f t="shared" si="4"/>
        <v>6</v>
      </c>
      <c r="O55" s="36">
        <f t="shared" si="4"/>
        <v>3</v>
      </c>
      <c r="P55" s="36">
        <f t="shared" si="4"/>
        <v>0</v>
      </c>
      <c r="Q55" s="36">
        <f t="shared" si="4"/>
        <v>0</v>
      </c>
      <c r="R55" s="36">
        <f t="shared" si="4"/>
        <v>0</v>
      </c>
    </row>
    <row r="56" spans="3:18" ht="15.75" thickBot="1" x14ac:dyDescent="0.3">
      <c r="F56" s="106"/>
      <c r="G56" s="37" t="s">
        <v>19</v>
      </c>
      <c r="H56" s="39">
        <f t="shared" ref="H56:R56" si="5">H50*2</f>
        <v>0</v>
      </c>
      <c r="I56" s="39">
        <f t="shared" si="5"/>
        <v>0</v>
      </c>
      <c r="J56" s="39">
        <f t="shared" si="5"/>
        <v>4</v>
      </c>
      <c r="K56" s="39">
        <f t="shared" si="5"/>
        <v>28</v>
      </c>
      <c r="L56" s="39">
        <f t="shared" si="5"/>
        <v>28</v>
      </c>
      <c r="M56" s="39">
        <f t="shared" si="5"/>
        <v>28</v>
      </c>
      <c r="N56" s="39">
        <f t="shared" si="5"/>
        <v>28</v>
      </c>
      <c r="O56" s="39">
        <f t="shared" si="5"/>
        <v>4</v>
      </c>
      <c r="P56" s="39">
        <f t="shared" si="5"/>
        <v>0</v>
      </c>
      <c r="Q56" s="39">
        <f t="shared" si="5"/>
        <v>0</v>
      </c>
      <c r="R56" s="39">
        <f t="shared" si="5"/>
        <v>0</v>
      </c>
    </row>
    <row r="57" spans="3:18" ht="15.75" thickBot="1" x14ac:dyDescent="0.3">
      <c r="C57" s="42" t="s">
        <v>23</v>
      </c>
      <c r="D57" s="43">
        <f>SUM(L49:N49)</f>
        <v>18</v>
      </c>
      <c r="F57" s="44"/>
      <c r="G57" s="45"/>
      <c r="H57" s="45"/>
      <c r="I57" s="45"/>
      <c r="J57" s="44"/>
      <c r="K57" s="44"/>
      <c r="L57" s="44"/>
      <c r="M57" s="44"/>
      <c r="N57" s="44"/>
      <c r="O57" s="44"/>
    </row>
    <row r="58" spans="3:18" ht="15.75" thickBot="1" x14ac:dyDescent="0.3">
      <c r="C58" s="46" t="s">
        <v>24</v>
      </c>
      <c r="D58" s="47">
        <f>SUM(H49,I49,J49,K49,O49,P49,Q49,R49)</f>
        <v>12</v>
      </c>
      <c r="F58" s="44"/>
      <c r="G58" s="45"/>
      <c r="H58" s="45"/>
      <c r="I58" s="45"/>
      <c r="J58" s="44"/>
      <c r="K58" s="44"/>
      <c r="L58" s="44"/>
      <c r="M58" s="44"/>
      <c r="N58" s="44"/>
      <c r="O58" s="44"/>
    </row>
    <row r="59" spans="3:18" ht="15.75" thickBot="1" x14ac:dyDescent="0.3">
      <c r="C59"/>
      <c r="D59"/>
      <c r="F59" s="44"/>
      <c r="G59" s="45"/>
    </row>
    <row r="60" spans="3:18" ht="15.75" thickBot="1" x14ac:dyDescent="0.3">
      <c r="C60" s="42" t="s">
        <v>25</v>
      </c>
      <c r="D60" s="43">
        <f>SUM(L50:N50)</f>
        <v>42</v>
      </c>
    </row>
    <row r="61" spans="3:18" ht="15.75" thickBot="1" x14ac:dyDescent="0.3">
      <c r="C61" s="46" t="s">
        <v>26</v>
      </c>
      <c r="D61" s="47">
        <f>SUM(H50,I50,J50,K50,O50,P50,Q50,R50)</f>
        <v>18</v>
      </c>
    </row>
    <row r="62" spans="3:18" ht="15.75" thickBot="1" x14ac:dyDescent="0.3">
      <c r="C62"/>
      <c r="D62"/>
    </row>
    <row r="63" spans="3:18" ht="15.75" thickBot="1" x14ac:dyDescent="0.3">
      <c r="C63" s="48" t="s">
        <v>27</v>
      </c>
      <c r="D63" s="43">
        <f>(D57+(D60*2))+(D58+(D61*2))</f>
        <v>150</v>
      </c>
      <c r="I63" s="1"/>
    </row>
    <row r="64" spans="3:18" ht="15.75" thickBot="1" x14ac:dyDescent="0.3">
      <c r="I64" s="1" t="s">
        <v>84</v>
      </c>
    </row>
    <row r="65" spans="3:19" x14ac:dyDescent="0.25">
      <c r="C65" s="107" t="s">
        <v>28</v>
      </c>
      <c r="D65" s="49" t="s">
        <v>29</v>
      </c>
      <c r="E65" s="50">
        <v>79</v>
      </c>
      <c r="F65" s="30"/>
      <c r="I65" s="1"/>
      <c r="N65" s="51"/>
    </row>
    <row r="66" spans="3:19" x14ac:dyDescent="0.25">
      <c r="C66" s="108"/>
      <c r="D66" s="52" t="s">
        <v>30</v>
      </c>
      <c r="E66" s="53">
        <v>83</v>
      </c>
      <c r="F66" s="30"/>
    </row>
    <row r="67" spans="3:19" x14ac:dyDescent="0.25">
      <c r="C67" s="109"/>
      <c r="D67" s="54" t="s">
        <v>31</v>
      </c>
      <c r="E67" s="55">
        <v>86</v>
      </c>
      <c r="F67" s="30"/>
    </row>
    <row r="68" spans="3:19" x14ac:dyDescent="0.25">
      <c r="C68" s="109"/>
      <c r="D68" s="56" t="s">
        <v>32</v>
      </c>
      <c r="E68" s="57">
        <v>92</v>
      </c>
      <c r="F68" s="30"/>
    </row>
    <row r="69" spans="3:19" ht="15.75" thickBot="1" x14ac:dyDescent="0.3">
      <c r="C69" s="109"/>
      <c r="D69" s="58" t="s">
        <v>33</v>
      </c>
      <c r="E69" s="59">
        <v>1.1299999999999999</v>
      </c>
      <c r="F69" s="30"/>
    </row>
    <row r="70" spans="3:19" ht="15.75" thickBot="1" x14ac:dyDescent="0.3">
      <c r="C70" s="109"/>
      <c r="D70" s="60"/>
      <c r="E70" s="61" t="s">
        <v>34</v>
      </c>
      <c r="F70" s="62" t="s">
        <v>35</v>
      </c>
    </row>
    <row r="71" spans="3:19" x14ac:dyDescent="0.25">
      <c r="C71" s="109"/>
      <c r="D71" s="49" t="s">
        <v>36</v>
      </c>
      <c r="E71" s="63">
        <f>F71/1.1</f>
        <v>6987.272727272727</v>
      </c>
      <c r="F71" s="64">
        <f>(D57*E65)+(D60*E67)+(D58*E66)+(D61*E68)</f>
        <v>7686</v>
      </c>
    </row>
    <row r="72" spans="3:19" x14ac:dyDescent="0.25">
      <c r="C72" s="109"/>
      <c r="D72" s="54" t="s">
        <v>37</v>
      </c>
      <c r="E72" s="65">
        <f>F72</f>
        <v>169.49999999999997</v>
      </c>
      <c r="F72" s="55">
        <f>D63*E69</f>
        <v>169.49999999999997</v>
      </c>
      <c r="I72" s="1"/>
    </row>
    <row r="73" spans="3:19" x14ac:dyDescent="0.25">
      <c r="C73" s="109"/>
      <c r="D73" s="54" t="s">
        <v>38</v>
      </c>
      <c r="E73" s="65">
        <f>E71*0.1</f>
        <v>698.72727272727275</v>
      </c>
      <c r="F73" s="55">
        <f>E73*1.2</f>
        <v>838.4727272727273</v>
      </c>
      <c r="I73" s="1"/>
    </row>
    <row r="74" spans="3:19" ht="15.75" thickBot="1" x14ac:dyDescent="0.3">
      <c r="C74" s="110"/>
      <c r="D74" s="58" t="s">
        <v>39</v>
      </c>
      <c r="E74" s="66">
        <f>E71+E72-E73</f>
        <v>6458.045454545454</v>
      </c>
      <c r="F74" s="59">
        <f>F71+F72-F73</f>
        <v>7017.0272727272732</v>
      </c>
    </row>
    <row r="75" spans="3:19" ht="15.75" thickBot="1" x14ac:dyDescent="0.3"/>
    <row r="76" spans="3:19" x14ac:dyDescent="0.25">
      <c r="C76" s="107" t="s">
        <v>40</v>
      </c>
      <c r="D76" s="49" t="s">
        <v>29</v>
      </c>
      <c r="E76" s="50">
        <v>99</v>
      </c>
      <c r="F76" s="30"/>
      <c r="R76" s="67"/>
      <c r="S76" s="67"/>
    </row>
    <row r="77" spans="3:19" x14ac:dyDescent="0.25">
      <c r="C77" s="108"/>
      <c r="D77" s="52" t="s">
        <v>30</v>
      </c>
      <c r="E77" s="55">
        <v>103</v>
      </c>
      <c r="F77" s="30"/>
      <c r="H77" s="68"/>
      <c r="I77" s="68"/>
      <c r="R77" s="67"/>
      <c r="S77" s="67"/>
    </row>
    <row r="78" spans="3:19" ht="15.75" thickBot="1" x14ac:dyDescent="0.3">
      <c r="C78" s="108"/>
      <c r="D78" s="54" t="s">
        <v>31</v>
      </c>
      <c r="E78" s="55">
        <v>106</v>
      </c>
      <c r="F78" s="30"/>
      <c r="R78" s="69"/>
    </row>
    <row r="79" spans="3:19" ht="15.75" thickBot="1" x14ac:dyDescent="0.3">
      <c r="C79" s="109"/>
      <c r="D79" s="56" t="s">
        <v>32</v>
      </c>
      <c r="E79" s="59">
        <v>112</v>
      </c>
      <c r="F79" s="30"/>
      <c r="H79" s="70" t="s">
        <v>41</v>
      </c>
      <c r="R79" s="69"/>
    </row>
    <row r="80" spans="3:19" x14ac:dyDescent="0.25">
      <c r="C80" s="109"/>
      <c r="D80" s="71"/>
      <c r="E80" s="72" t="s">
        <v>34</v>
      </c>
      <c r="F80" s="73" t="s">
        <v>35</v>
      </c>
      <c r="H80" s="74" t="s">
        <v>45</v>
      </c>
      <c r="I80" s="74" t="s">
        <v>63</v>
      </c>
      <c r="J80" s="74" t="s">
        <v>71</v>
      </c>
      <c r="K80" s="74" t="s">
        <v>72</v>
      </c>
      <c r="L80" s="74" t="s">
        <v>73</v>
      </c>
      <c r="M80" s="74" t="s">
        <v>85</v>
      </c>
      <c r="N80" s="74" t="s">
        <v>89</v>
      </c>
      <c r="O80" s="74" t="s">
        <v>90</v>
      </c>
      <c r="P80" s="74" t="s">
        <v>91</v>
      </c>
      <c r="Q80" s="74" t="s">
        <v>92</v>
      </c>
      <c r="R80" s="74" t="s">
        <v>93</v>
      </c>
    </row>
    <row r="81" spans="3:18" x14ac:dyDescent="0.25">
      <c r="C81" s="109"/>
      <c r="D81" s="54" t="s">
        <v>36</v>
      </c>
      <c r="E81" s="75">
        <f>F81/1.1</f>
        <v>8623.6363636363621</v>
      </c>
      <c r="F81" s="55">
        <f>(D57*E76)+(D60*E78)+(D58*E77)+(D61*E79)</f>
        <v>9486</v>
      </c>
      <c r="H81" s="90">
        <f>(E76*S24)+(E77*T24)+(E78*S6)+(E79*T6)</f>
        <v>0</v>
      </c>
      <c r="I81" s="90">
        <f>(E76*S32)+(E77*T32)+(E78*S26)+(E79*T26)</f>
        <v>0</v>
      </c>
      <c r="J81" s="90">
        <f>(E76*S37)+(E77*T37)+(E78*S33)+(E79*T33)</f>
        <v>0</v>
      </c>
      <c r="K81" s="83"/>
      <c r="L81" s="83"/>
      <c r="M81" s="83"/>
      <c r="N81" s="83"/>
      <c r="O81" s="83"/>
      <c r="P81" s="83"/>
      <c r="Q81" s="83"/>
      <c r="R81" s="83"/>
    </row>
    <row r="82" spans="3:18" ht="15.75" thickBot="1" x14ac:dyDescent="0.3">
      <c r="C82" s="110"/>
      <c r="D82" s="58" t="s">
        <v>42</v>
      </c>
      <c r="E82" s="66">
        <f>E81</f>
        <v>8623.6363636363621</v>
      </c>
      <c r="F82" s="59">
        <f>F81</f>
        <v>9486</v>
      </c>
    </row>
    <row r="83" spans="3:18" x14ac:dyDescent="0.25">
      <c r="G83" s="68"/>
    </row>
    <row r="84" spans="3:18" ht="15.75" thickBot="1" x14ac:dyDescent="0.3"/>
    <row r="85" spans="3:18" ht="15.75" thickBot="1" x14ac:dyDescent="0.3">
      <c r="D85" s="76" t="s">
        <v>34</v>
      </c>
      <c r="E85" s="77" t="s">
        <v>35</v>
      </c>
    </row>
    <row r="86" spans="3:18" ht="15.75" thickBot="1" x14ac:dyDescent="0.3">
      <c r="C86" s="48" t="s">
        <v>43</v>
      </c>
      <c r="D86" s="78">
        <f>E86/1.2</f>
        <v>0</v>
      </c>
      <c r="E86" s="79">
        <f>D63*0</f>
        <v>0</v>
      </c>
    </row>
    <row r="88" spans="3:18" ht="15.75" thickBot="1" x14ac:dyDescent="0.3"/>
    <row r="89" spans="3:18" ht="15.75" thickBot="1" x14ac:dyDescent="0.3">
      <c r="D89" s="76" t="s">
        <v>34</v>
      </c>
      <c r="E89" s="77" t="s">
        <v>35</v>
      </c>
    </row>
    <row r="90" spans="3:18" ht="15.75" thickBot="1" x14ac:dyDescent="0.3">
      <c r="C90" s="48" t="s">
        <v>44</v>
      </c>
      <c r="D90" s="79">
        <f>(E82)-(E74)</f>
        <v>2165.5909090909081</v>
      </c>
      <c r="E90" s="79">
        <f>(F82)-(F74)</f>
        <v>2468.9727272727268</v>
      </c>
    </row>
    <row r="92" spans="3:18" x14ac:dyDescent="0.25">
      <c r="D92" s="80"/>
    </row>
    <row r="93" spans="3:18" x14ac:dyDescent="0.25">
      <c r="D93" s="80"/>
    </row>
    <row r="94" spans="3:18" x14ac:dyDescent="0.25">
      <c r="D94" s="80"/>
    </row>
    <row r="95" spans="3:18" x14ac:dyDescent="0.25">
      <c r="D95" s="80"/>
    </row>
  </sheetData>
  <mergeCells count="32">
    <mergeCell ref="S26:S31"/>
    <mergeCell ref="S33:S36"/>
    <mergeCell ref="S37:S39"/>
    <mergeCell ref="B1:O2"/>
    <mergeCell ref="A3:A5"/>
    <mergeCell ref="B3:B5"/>
    <mergeCell ref="C3:C5"/>
    <mergeCell ref="D3:D5"/>
    <mergeCell ref="E3:E5"/>
    <mergeCell ref="F3:F5"/>
    <mergeCell ref="G3:G4"/>
    <mergeCell ref="S3:S4"/>
    <mergeCell ref="A6:A25"/>
    <mergeCell ref="B6:B25"/>
    <mergeCell ref="S6:S23"/>
    <mergeCell ref="S24:S25"/>
    <mergeCell ref="C76:C82"/>
    <mergeCell ref="A26:A32"/>
    <mergeCell ref="B26:B32"/>
    <mergeCell ref="A33:A39"/>
    <mergeCell ref="B33:B39"/>
    <mergeCell ref="T37:T39"/>
    <mergeCell ref="F51:F52"/>
    <mergeCell ref="F53:F54"/>
    <mergeCell ref="F55:F56"/>
    <mergeCell ref="C65:C74"/>
    <mergeCell ref="F49:F50"/>
    <mergeCell ref="T3:T4"/>
    <mergeCell ref="T6:T23"/>
    <mergeCell ref="T24:T25"/>
    <mergeCell ref="T26:T31"/>
    <mergeCell ref="T33:T36"/>
  </mergeCells>
  <phoneticPr fontId="14" type="noConversion"/>
  <conditionalFormatting sqref="H53:R54">
    <cfRule type="cellIs" dxfId="1" priority="1" operator="less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95"/>
  <sheetViews>
    <sheetView topLeftCell="H1" zoomScale="130" zoomScaleNormal="130" workbookViewId="0">
      <selection activeCell="J11" sqref="J11"/>
    </sheetView>
  </sheetViews>
  <sheetFormatPr baseColWidth="10" defaultColWidth="11.5703125" defaultRowHeight="15" x14ac:dyDescent="0.25"/>
  <cols>
    <col min="1" max="1" width="11.5703125" style="1"/>
    <col min="2" max="2" width="17.28515625" style="1" bestFit="1" customWidth="1"/>
    <col min="3" max="3" width="21.28515625" style="1" customWidth="1"/>
    <col min="4" max="4" width="27.140625" style="1" customWidth="1"/>
    <col min="5" max="6" width="11.7109375" style="1" customWidth="1"/>
    <col min="7" max="7" width="12.5703125" style="30" customWidth="1"/>
    <col min="8" max="9" width="11.85546875" style="30" customWidth="1"/>
    <col min="10" max="18" width="11.85546875" style="1" customWidth="1"/>
    <col min="19" max="19" width="15.85546875" style="1" customWidth="1"/>
    <col min="20" max="20" width="18.28515625" style="1" customWidth="1"/>
    <col min="21" max="22" width="8.5703125" style="1" customWidth="1"/>
    <col min="23" max="16384" width="11.5703125" style="1"/>
  </cols>
  <sheetData>
    <row r="1" spans="1:22" ht="15" customHeight="1" x14ac:dyDescent="0.25">
      <c r="B1" s="130" t="s">
        <v>86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2"/>
      <c r="Q1" s="2"/>
      <c r="R1" s="2"/>
      <c r="S1" s="3"/>
      <c r="T1" s="3"/>
      <c r="U1" s="3"/>
      <c r="V1" s="3"/>
    </row>
    <row r="2" spans="1:22" ht="15.75" customHeight="1" thickBot="1" x14ac:dyDescent="0.3"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2"/>
      <c r="Q2" s="2"/>
      <c r="R2" s="2"/>
      <c r="S2" s="3"/>
      <c r="T2" s="3"/>
      <c r="U2" s="3"/>
      <c r="V2" s="3"/>
    </row>
    <row r="3" spans="1:22" ht="21.6" customHeight="1" thickBot="1" x14ac:dyDescent="0.3">
      <c r="A3" s="131" t="s">
        <v>0</v>
      </c>
      <c r="B3" s="131" t="s">
        <v>1</v>
      </c>
      <c r="C3" s="133" t="s">
        <v>2</v>
      </c>
      <c r="D3" s="135" t="s">
        <v>3</v>
      </c>
      <c r="E3" s="91" t="s">
        <v>4</v>
      </c>
      <c r="F3" s="137" t="s">
        <v>5</v>
      </c>
      <c r="G3" s="139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7</v>
      </c>
      <c r="P3" s="4" t="s">
        <v>8</v>
      </c>
      <c r="Q3" s="4" t="s">
        <v>9</v>
      </c>
      <c r="R3" s="4" t="s">
        <v>10</v>
      </c>
      <c r="S3" s="91" t="s">
        <v>87</v>
      </c>
      <c r="T3" s="91" t="s">
        <v>88</v>
      </c>
      <c r="U3" s="3"/>
      <c r="V3" s="3"/>
    </row>
    <row r="4" spans="1:22" ht="14.45" customHeight="1" x14ac:dyDescent="0.25">
      <c r="A4" s="132"/>
      <c r="B4" s="132"/>
      <c r="C4" s="134"/>
      <c r="D4" s="136"/>
      <c r="E4" s="92"/>
      <c r="F4" s="138"/>
      <c r="G4" s="140"/>
      <c r="H4" s="4">
        <v>44213</v>
      </c>
      <c r="I4" s="4">
        <v>44214</v>
      </c>
      <c r="J4" s="4">
        <v>44215</v>
      </c>
      <c r="K4" s="4">
        <v>44216</v>
      </c>
      <c r="L4" s="4">
        <v>44217</v>
      </c>
      <c r="M4" s="4">
        <v>44218</v>
      </c>
      <c r="N4" s="4">
        <v>44219</v>
      </c>
      <c r="O4" s="4">
        <v>44220</v>
      </c>
      <c r="P4" s="4">
        <v>44221</v>
      </c>
      <c r="Q4" s="4">
        <v>44222</v>
      </c>
      <c r="R4" s="4">
        <v>44223</v>
      </c>
      <c r="S4" s="92"/>
      <c r="T4" s="92"/>
    </row>
    <row r="5" spans="1:22" ht="15.75" thickBot="1" x14ac:dyDescent="0.3">
      <c r="A5" s="132"/>
      <c r="B5" s="132"/>
      <c r="C5" s="134"/>
      <c r="D5" s="136"/>
      <c r="E5" s="92"/>
      <c r="F5" s="138"/>
      <c r="G5" s="5"/>
      <c r="H5" s="6" t="s">
        <v>14</v>
      </c>
      <c r="I5" s="6" t="s">
        <v>14</v>
      </c>
      <c r="J5" s="6" t="s">
        <v>14</v>
      </c>
      <c r="K5" s="6" t="s">
        <v>14</v>
      </c>
      <c r="L5" s="7" t="s">
        <v>14</v>
      </c>
      <c r="M5" s="7" t="s">
        <v>14</v>
      </c>
      <c r="N5" s="7" t="s">
        <v>14</v>
      </c>
      <c r="O5" s="8" t="s">
        <v>14</v>
      </c>
      <c r="P5" s="6" t="s">
        <v>14</v>
      </c>
      <c r="Q5" s="6" t="s">
        <v>14</v>
      </c>
      <c r="R5" s="6" t="s">
        <v>14</v>
      </c>
      <c r="S5" s="6"/>
      <c r="T5" s="6"/>
    </row>
    <row r="6" spans="1:22" s="14" customFormat="1" x14ac:dyDescent="0.25">
      <c r="A6" s="123">
        <v>1</v>
      </c>
      <c r="B6" s="126" t="s">
        <v>45</v>
      </c>
      <c r="C6" s="9" t="s">
        <v>15</v>
      </c>
      <c r="D6" s="9" t="s">
        <v>46</v>
      </c>
      <c r="E6" s="10">
        <v>44216</v>
      </c>
      <c r="F6" s="11">
        <v>44220</v>
      </c>
      <c r="G6" s="12">
        <v>4</v>
      </c>
      <c r="H6" s="13"/>
      <c r="I6" s="13"/>
      <c r="J6" s="13"/>
      <c r="K6" s="13">
        <v>0.5</v>
      </c>
      <c r="L6" s="13">
        <v>0.5</v>
      </c>
      <c r="M6" s="13">
        <v>0.5</v>
      </c>
      <c r="N6" s="13">
        <v>0.5</v>
      </c>
      <c r="O6" s="13"/>
      <c r="P6" s="13"/>
      <c r="Q6" s="13"/>
      <c r="R6" s="84"/>
      <c r="S6" s="93">
        <v>27</v>
      </c>
      <c r="T6" s="93">
        <v>9</v>
      </c>
    </row>
    <row r="7" spans="1:22" s="14" customFormat="1" ht="15.75" thickBot="1" x14ac:dyDescent="0.3">
      <c r="A7" s="124"/>
      <c r="B7" s="127"/>
      <c r="C7" s="15" t="s">
        <v>15</v>
      </c>
      <c r="D7" s="15" t="s">
        <v>47</v>
      </c>
      <c r="E7" s="16">
        <v>44216</v>
      </c>
      <c r="F7" s="17">
        <v>44220</v>
      </c>
      <c r="G7" s="18">
        <v>4</v>
      </c>
      <c r="H7" s="19"/>
      <c r="I7" s="19"/>
      <c r="J7" s="19"/>
      <c r="K7" s="19">
        <v>0.5</v>
      </c>
      <c r="L7" s="19">
        <v>0.5</v>
      </c>
      <c r="M7" s="19">
        <v>0.5</v>
      </c>
      <c r="N7" s="19">
        <v>0.5</v>
      </c>
      <c r="O7" s="19"/>
      <c r="P7" s="19"/>
      <c r="Q7" s="19"/>
      <c r="R7" s="85"/>
      <c r="S7" s="94"/>
      <c r="T7" s="94"/>
    </row>
    <row r="8" spans="1:22" s="14" customFormat="1" x14ac:dyDescent="0.25">
      <c r="A8" s="124"/>
      <c r="B8" s="128"/>
      <c r="C8" s="9" t="s">
        <v>15</v>
      </c>
      <c r="D8" s="9" t="s">
        <v>83</v>
      </c>
      <c r="E8" s="16">
        <v>44216</v>
      </c>
      <c r="F8" s="17">
        <v>44220</v>
      </c>
      <c r="G8" s="18">
        <v>4</v>
      </c>
      <c r="H8" s="19"/>
      <c r="I8" s="19"/>
      <c r="J8" s="19"/>
      <c r="K8" s="19">
        <v>0.5</v>
      </c>
      <c r="L8" s="19">
        <v>0.5</v>
      </c>
      <c r="M8" s="19">
        <v>0.5</v>
      </c>
      <c r="N8" s="19">
        <v>0.5</v>
      </c>
      <c r="O8" s="19"/>
      <c r="P8" s="19"/>
      <c r="Q8" s="19"/>
      <c r="R8" s="85"/>
      <c r="S8" s="94"/>
      <c r="T8" s="94"/>
    </row>
    <row r="9" spans="1:22" s="14" customFormat="1" ht="15.75" thickBot="1" x14ac:dyDescent="0.3">
      <c r="A9" s="124"/>
      <c r="B9" s="128"/>
      <c r="C9" s="15" t="s">
        <v>15</v>
      </c>
      <c r="D9" s="15" t="s">
        <v>48</v>
      </c>
      <c r="E9" s="16">
        <v>44216</v>
      </c>
      <c r="F9" s="17">
        <v>44220</v>
      </c>
      <c r="G9" s="18">
        <v>4</v>
      </c>
      <c r="H9" s="19"/>
      <c r="I9" s="19"/>
      <c r="J9" s="19"/>
      <c r="K9" s="19">
        <v>0.5</v>
      </c>
      <c r="L9" s="19">
        <v>0.5</v>
      </c>
      <c r="M9" s="19">
        <v>0.5</v>
      </c>
      <c r="N9" s="19">
        <v>0.5</v>
      </c>
      <c r="O9" s="19"/>
      <c r="P9" s="19"/>
      <c r="Q9" s="19"/>
      <c r="R9" s="85"/>
      <c r="S9" s="94"/>
      <c r="T9" s="94"/>
    </row>
    <row r="10" spans="1:22" s="14" customFormat="1" x14ac:dyDescent="0.25">
      <c r="A10" s="124"/>
      <c r="B10" s="128"/>
      <c r="C10" s="9" t="s">
        <v>15</v>
      </c>
      <c r="D10" s="9" t="s">
        <v>49</v>
      </c>
      <c r="E10" s="16">
        <v>44216</v>
      </c>
      <c r="F10" s="17">
        <v>44220</v>
      </c>
      <c r="G10" s="18">
        <v>4</v>
      </c>
      <c r="H10" s="19"/>
      <c r="I10" s="19"/>
      <c r="J10" s="19"/>
      <c r="K10" s="19">
        <v>0.5</v>
      </c>
      <c r="L10" s="19">
        <v>0.5</v>
      </c>
      <c r="M10" s="19">
        <v>0.5</v>
      </c>
      <c r="N10" s="19">
        <v>0.5</v>
      </c>
      <c r="O10" s="19"/>
      <c r="P10" s="19"/>
      <c r="Q10" s="19"/>
      <c r="R10" s="85"/>
      <c r="S10" s="94"/>
      <c r="T10" s="94"/>
    </row>
    <row r="11" spans="1:22" s="14" customFormat="1" ht="15.75" thickBot="1" x14ac:dyDescent="0.3">
      <c r="A11" s="124"/>
      <c r="B11" s="128"/>
      <c r="C11" s="15" t="s">
        <v>15</v>
      </c>
      <c r="D11" s="15" t="s">
        <v>50</v>
      </c>
      <c r="E11" s="16">
        <v>44216</v>
      </c>
      <c r="F11" s="17">
        <v>44220</v>
      </c>
      <c r="G11" s="18">
        <v>4</v>
      </c>
      <c r="H11" s="19"/>
      <c r="I11" s="19"/>
      <c r="J11" s="19"/>
      <c r="K11" s="19">
        <v>0.5</v>
      </c>
      <c r="L11" s="19">
        <v>0.5</v>
      </c>
      <c r="M11" s="19">
        <v>0.5</v>
      </c>
      <c r="N11" s="19">
        <v>0.5</v>
      </c>
      <c r="O11" s="19"/>
      <c r="P11" s="19"/>
      <c r="Q11" s="19"/>
      <c r="R11" s="85"/>
      <c r="S11" s="94"/>
      <c r="T11" s="94"/>
    </row>
    <row r="12" spans="1:22" s="14" customFormat="1" x14ac:dyDescent="0.25">
      <c r="A12" s="124"/>
      <c r="B12" s="128"/>
      <c r="C12" s="9" t="s">
        <v>15</v>
      </c>
      <c r="D12" s="9" t="s">
        <v>51</v>
      </c>
      <c r="E12" s="16">
        <v>44216</v>
      </c>
      <c r="F12" s="17">
        <v>44220</v>
      </c>
      <c r="G12" s="18">
        <v>4</v>
      </c>
      <c r="H12" s="19"/>
      <c r="I12" s="19"/>
      <c r="J12" s="19"/>
      <c r="K12" s="19">
        <v>0.5</v>
      </c>
      <c r="L12" s="19">
        <v>0.5</v>
      </c>
      <c r="M12" s="19">
        <v>0.5</v>
      </c>
      <c r="N12" s="19">
        <v>0.5</v>
      </c>
      <c r="O12" s="19"/>
      <c r="P12" s="19"/>
      <c r="Q12" s="19"/>
      <c r="R12" s="85"/>
      <c r="S12" s="94"/>
      <c r="T12" s="94"/>
    </row>
    <row r="13" spans="1:22" s="14" customFormat="1" ht="15.75" thickBot="1" x14ac:dyDescent="0.3">
      <c r="A13" s="124"/>
      <c r="B13" s="128"/>
      <c r="C13" s="15" t="s">
        <v>15</v>
      </c>
      <c r="D13" s="15" t="s">
        <v>52</v>
      </c>
      <c r="E13" s="16">
        <v>44216</v>
      </c>
      <c r="F13" s="17">
        <v>44220</v>
      </c>
      <c r="G13" s="18">
        <v>4</v>
      </c>
      <c r="H13" s="19"/>
      <c r="I13" s="19"/>
      <c r="J13" s="19"/>
      <c r="K13" s="19">
        <v>0.5</v>
      </c>
      <c r="L13" s="19">
        <v>0.5</v>
      </c>
      <c r="M13" s="19">
        <v>0.5</v>
      </c>
      <c r="N13" s="19">
        <v>0.5</v>
      </c>
      <c r="O13" s="19"/>
      <c r="P13" s="19"/>
      <c r="Q13" s="19"/>
      <c r="R13" s="85"/>
      <c r="S13" s="94"/>
      <c r="T13" s="94"/>
    </row>
    <row r="14" spans="1:22" s="14" customFormat="1" x14ac:dyDescent="0.25">
      <c r="A14" s="124"/>
      <c r="B14" s="128"/>
      <c r="C14" s="9" t="s">
        <v>15</v>
      </c>
      <c r="D14" s="9" t="s">
        <v>53</v>
      </c>
      <c r="E14" s="16">
        <v>44216</v>
      </c>
      <c r="F14" s="17">
        <v>44220</v>
      </c>
      <c r="G14" s="18">
        <v>4</v>
      </c>
      <c r="H14" s="19"/>
      <c r="I14" s="19"/>
      <c r="J14" s="19"/>
      <c r="K14" s="19">
        <v>0.5</v>
      </c>
      <c r="L14" s="19">
        <v>0.5</v>
      </c>
      <c r="M14" s="19">
        <v>0.5</v>
      </c>
      <c r="N14" s="19">
        <v>0.5</v>
      </c>
      <c r="O14" s="19"/>
      <c r="P14" s="19"/>
      <c r="Q14" s="19"/>
      <c r="R14" s="85"/>
      <c r="S14" s="94"/>
      <c r="T14" s="94"/>
    </row>
    <row r="15" spans="1:22" s="14" customFormat="1" ht="15.75" thickBot="1" x14ac:dyDescent="0.3">
      <c r="A15" s="124"/>
      <c r="B15" s="128"/>
      <c r="C15" s="15" t="s">
        <v>15</v>
      </c>
      <c r="D15" s="15" t="s">
        <v>54</v>
      </c>
      <c r="E15" s="16">
        <v>44216</v>
      </c>
      <c r="F15" s="17">
        <v>44220</v>
      </c>
      <c r="G15" s="18">
        <v>4</v>
      </c>
      <c r="H15" s="19"/>
      <c r="I15" s="19"/>
      <c r="J15" s="19"/>
      <c r="K15" s="19">
        <v>0.5</v>
      </c>
      <c r="L15" s="19">
        <v>0.5</v>
      </c>
      <c r="M15" s="19">
        <v>0.5</v>
      </c>
      <c r="N15" s="19">
        <v>0.5</v>
      </c>
      <c r="O15" s="19"/>
      <c r="P15" s="19"/>
      <c r="Q15" s="19"/>
      <c r="R15" s="85"/>
      <c r="S15" s="94"/>
      <c r="T15" s="94"/>
    </row>
    <row r="16" spans="1:22" s="14" customFormat="1" x14ac:dyDescent="0.25">
      <c r="A16" s="124"/>
      <c r="B16" s="128"/>
      <c r="C16" s="9" t="s">
        <v>15</v>
      </c>
      <c r="D16" s="9" t="s">
        <v>55</v>
      </c>
      <c r="E16" s="16">
        <v>44216</v>
      </c>
      <c r="F16" s="17">
        <v>44220</v>
      </c>
      <c r="G16" s="18">
        <v>4</v>
      </c>
      <c r="H16" s="19"/>
      <c r="I16" s="19"/>
      <c r="J16" s="19"/>
      <c r="K16" s="19">
        <v>0.5</v>
      </c>
      <c r="L16" s="19">
        <v>0.5</v>
      </c>
      <c r="M16" s="19">
        <v>0.5</v>
      </c>
      <c r="N16" s="19">
        <v>0.5</v>
      </c>
      <c r="O16" s="19"/>
      <c r="P16" s="19"/>
      <c r="Q16" s="19"/>
      <c r="R16" s="85"/>
      <c r="S16" s="94"/>
      <c r="T16" s="94"/>
    </row>
    <row r="17" spans="1:20" s="14" customFormat="1" ht="15.75" thickBot="1" x14ac:dyDescent="0.3">
      <c r="A17" s="124"/>
      <c r="B17" s="128"/>
      <c r="C17" s="15" t="s">
        <v>15</v>
      </c>
      <c r="D17" s="15" t="s">
        <v>56</v>
      </c>
      <c r="E17" s="16">
        <v>44216</v>
      </c>
      <c r="F17" s="17">
        <v>44220</v>
      </c>
      <c r="G17" s="18">
        <v>4</v>
      </c>
      <c r="H17" s="19"/>
      <c r="I17" s="19"/>
      <c r="J17" s="19"/>
      <c r="K17" s="19">
        <v>0.5</v>
      </c>
      <c r="L17" s="19">
        <v>0.5</v>
      </c>
      <c r="M17" s="19">
        <v>0.5</v>
      </c>
      <c r="N17" s="19">
        <v>0.5</v>
      </c>
      <c r="O17" s="19"/>
      <c r="P17" s="19"/>
      <c r="Q17" s="19"/>
      <c r="R17" s="85"/>
      <c r="S17" s="94"/>
      <c r="T17" s="94"/>
    </row>
    <row r="18" spans="1:20" s="14" customFormat="1" x14ac:dyDescent="0.25">
      <c r="A18" s="124"/>
      <c r="B18" s="128"/>
      <c r="C18" s="9" t="s">
        <v>15</v>
      </c>
      <c r="D18" s="9" t="s">
        <v>57</v>
      </c>
      <c r="E18" s="16">
        <v>44216</v>
      </c>
      <c r="F18" s="17">
        <v>44220</v>
      </c>
      <c r="G18" s="18">
        <v>4</v>
      </c>
      <c r="H18" s="19"/>
      <c r="I18" s="19"/>
      <c r="J18" s="19"/>
      <c r="K18" s="19">
        <v>0.5</v>
      </c>
      <c r="L18" s="19">
        <v>0.5</v>
      </c>
      <c r="M18" s="19">
        <v>0.5</v>
      </c>
      <c r="N18" s="19">
        <v>0.5</v>
      </c>
      <c r="O18" s="19"/>
      <c r="P18" s="19"/>
      <c r="Q18" s="19"/>
      <c r="R18" s="85"/>
      <c r="S18" s="94"/>
      <c r="T18" s="94"/>
    </row>
    <row r="19" spans="1:20" s="14" customFormat="1" ht="15.75" thickBot="1" x14ac:dyDescent="0.3">
      <c r="A19" s="124"/>
      <c r="B19" s="128"/>
      <c r="C19" s="15" t="s">
        <v>15</v>
      </c>
      <c r="D19" s="15" t="s">
        <v>58</v>
      </c>
      <c r="E19" s="16">
        <v>44216</v>
      </c>
      <c r="F19" s="17">
        <v>44220</v>
      </c>
      <c r="G19" s="18">
        <v>4</v>
      </c>
      <c r="H19" s="19"/>
      <c r="I19" s="19"/>
      <c r="J19" s="19"/>
      <c r="K19" s="19">
        <v>0.5</v>
      </c>
      <c r="L19" s="19">
        <v>0.5</v>
      </c>
      <c r="M19" s="19">
        <v>0.5</v>
      </c>
      <c r="N19" s="19">
        <v>0.5</v>
      </c>
      <c r="O19" s="19"/>
      <c r="P19" s="19"/>
      <c r="Q19" s="19"/>
      <c r="R19" s="85"/>
      <c r="S19" s="94"/>
      <c r="T19" s="94"/>
    </row>
    <row r="20" spans="1:20" s="14" customFormat="1" x14ac:dyDescent="0.25">
      <c r="A20" s="124"/>
      <c r="B20" s="128"/>
      <c r="C20" s="9" t="s">
        <v>15</v>
      </c>
      <c r="D20" s="9" t="s">
        <v>59</v>
      </c>
      <c r="E20" s="16">
        <v>44216</v>
      </c>
      <c r="F20" s="17">
        <v>44220</v>
      </c>
      <c r="G20" s="18">
        <v>4</v>
      </c>
      <c r="H20" s="19"/>
      <c r="I20" s="19"/>
      <c r="J20" s="19"/>
      <c r="K20" s="19">
        <v>0.5</v>
      </c>
      <c r="L20" s="19">
        <v>0.5</v>
      </c>
      <c r="M20" s="19">
        <v>0.5</v>
      </c>
      <c r="N20" s="19">
        <v>0.5</v>
      </c>
      <c r="O20" s="19"/>
      <c r="P20" s="19"/>
      <c r="Q20" s="19"/>
      <c r="R20" s="85"/>
      <c r="S20" s="94"/>
      <c r="T20" s="94"/>
    </row>
    <row r="21" spans="1:20" s="14" customFormat="1" ht="15.75" thickBot="1" x14ac:dyDescent="0.3">
      <c r="A21" s="124"/>
      <c r="B21" s="128"/>
      <c r="C21" s="15" t="s">
        <v>15</v>
      </c>
      <c r="D21" s="15" t="s">
        <v>60</v>
      </c>
      <c r="E21" s="16">
        <v>44216</v>
      </c>
      <c r="F21" s="17">
        <v>44220</v>
      </c>
      <c r="G21" s="18">
        <v>4</v>
      </c>
      <c r="H21" s="19"/>
      <c r="I21" s="19"/>
      <c r="J21" s="19"/>
      <c r="K21" s="19">
        <v>0.5</v>
      </c>
      <c r="L21" s="19">
        <v>0.5</v>
      </c>
      <c r="M21" s="19">
        <v>0.5</v>
      </c>
      <c r="N21" s="19">
        <v>0.5</v>
      </c>
      <c r="O21" s="19"/>
      <c r="P21" s="19"/>
      <c r="Q21" s="19"/>
      <c r="R21" s="85"/>
      <c r="S21" s="94"/>
      <c r="T21" s="94"/>
    </row>
    <row r="22" spans="1:20" s="14" customFormat="1" x14ac:dyDescent="0.25">
      <c r="A22" s="124"/>
      <c r="B22" s="128"/>
      <c r="C22" s="9" t="s">
        <v>15</v>
      </c>
      <c r="D22" s="9" t="s">
        <v>81</v>
      </c>
      <c r="E22" s="16">
        <v>44216</v>
      </c>
      <c r="F22" s="17">
        <v>44220</v>
      </c>
      <c r="G22" s="18">
        <v>4</v>
      </c>
      <c r="H22" s="19"/>
      <c r="I22" s="19"/>
      <c r="J22" s="19"/>
      <c r="K22" s="19">
        <v>0.5</v>
      </c>
      <c r="L22" s="19">
        <v>0.5</v>
      </c>
      <c r="M22" s="19">
        <v>0.5</v>
      </c>
      <c r="N22" s="19">
        <v>0.5</v>
      </c>
      <c r="O22" s="19"/>
      <c r="P22" s="19"/>
      <c r="Q22" s="19"/>
      <c r="R22" s="85"/>
      <c r="S22" s="94"/>
      <c r="T22" s="94"/>
    </row>
    <row r="23" spans="1:20" s="14" customFormat="1" ht="15.75" thickBot="1" x14ac:dyDescent="0.3">
      <c r="A23" s="124"/>
      <c r="B23" s="128"/>
      <c r="C23" s="15" t="s">
        <v>15</v>
      </c>
      <c r="D23" s="15" t="s">
        <v>82</v>
      </c>
      <c r="E23" s="16">
        <v>44216</v>
      </c>
      <c r="F23" s="17">
        <v>44220</v>
      </c>
      <c r="G23" s="18">
        <v>4</v>
      </c>
      <c r="H23" s="19"/>
      <c r="I23" s="19"/>
      <c r="J23" s="19"/>
      <c r="K23" s="19">
        <v>0.5</v>
      </c>
      <c r="L23" s="19">
        <v>0.5</v>
      </c>
      <c r="M23" s="19">
        <v>0.5</v>
      </c>
      <c r="N23" s="19">
        <v>0.5</v>
      </c>
      <c r="O23" s="19"/>
      <c r="P23" s="19"/>
      <c r="Q23" s="19"/>
      <c r="R23" s="85"/>
      <c r="S23" s="95"/>
      <c r="T23" s="95"/>
    </row>
    <row r="24" spans="1:20" s="14" customFormat="1" ht="15.75" thickBot="1" x14ac:dyDescent="0.3">
      <c r="A24" s="124"/>
      <c r="B24" s="127"/>
      <c r="C24" s="21" t="s">
        <v>16</v>
      </c>
      <c r="D24" s="21" t="s">
        <v>61</v>
      </c>
      <c r="E24" s="16">
        <v>44216</v>
      </c>
      <c r="F24" s="17">
        <v>44220</v>
      </c>
      <c r="G24" s="18">
        <v>4</v>
      </c>
      <c r="H24" s="19"/>
      <c r="I24" s="19"/>
      <c r="J24" s="19"/>
      <c r="K24" s="19">
        <v>1</v>
      </c>
      <c r="L24" s="19">
        <v>1</v>
      </c>
      <c r="M24" s="19">
        <v>1</v>
      </c>
      <c r="N24" s="19">
        <v>1</v>
      </c>
      <c r="O24" s="19"/>
      <c r="P24" s="19"/>
      <c r="Q24" s="19"/>
      <c r="R24" s="85"/>
      <c r="S24" s="96">
        <v>6</v>
      </c>
      <c r="T24" s="96">
        <v>2</v>
      </c>
    </row>
    <row r="25" spans="1:20" s="14" customFormat="1" ht="15.75" thickBot="1" x14ac:dyDescent="0.3">
      <c r="A25" s="125"/>
      <c r="B25" s="129"/>
      <c r="C25" s="21" t="s">
        <v>16</v>
      </c>
      <c r="D25" s="21" t="s">
        <v>62</v>
      </c>
      <c r="E25" s="22">
        <v>44216</v>
      </c>
      <c r="F25" s="23">
        <v>44220</v>
      </c>
      <c r="G25" s="24">
        <v>4</v>
      </c>
      <c r="H25" s="25"/>
      <c r="I25" s="25"/>
      <c r="J25" s="25"/>
      <c r="K25" s="25">
        <v>1</v>
      </c>
      <c r="L25" s="25">
        <v>1</v>
      </c>
      <c r="M25" s="25">
        <v>1</v>
      </c>
      <c r="N25" s="25">
        <v>1</v>
      </c>
      <c r="O25" s="25"/>
      <c r="P25" s="25"/>
      <c r="Q25" s="25"/>
      <c r="R25" s="86"/>
      <c r="S25" s="97"/>
      <c r="T25" s="97"/>
    </row>
    <row r="26" spans="1:20" s="14" customFormat="1" x14ac:dyDescent="0.25">
      <c r="A26" s="111">
        <v>2</v>
      </c>
      <c r="B26" s="114" t="s">
        <v>63</v>
      </c>
      <c r="C26" s="9" t="s">
        <v>15</v>
      </c>
      <c r="D26" s="9" t="s">
        <v>64</v>
      </c>
      <c r="E26" s="10">
        <v>44216</v>
      </c>
      <c r="F26" s="11">
        <v>44220</v>
      </c>
      <c r="G26" s="12">
        <v>4</v>
      </c>
      <c r="H26" s="13"/>
      <c r="I26" s="13"/>
      <c r="J26" s="13"/>
      <c r="K26" s="13">
        <v>0.5</v>
      </c>
      <c r="L26" s="13">
        <v>0.5</v>
      </c>
      <c r="M26" s="13">
        <v>0.5</v>
      </c>
      <c r="N26" s="13">
        <v>0.5</v>
      </c>
      <c r="O26" s="13"/>
      <c r="P26" s="13"/>
      <c r="Q26" s="13"/>
      <c r="R26" s="84"/>
      <c r="S26" s="93">
        <v>9</v>
      </c>
      <c r="T26" s="98">
        <v>3</v>
      </c>
    </row>
    <row r="27" spans="1:20" s="14" customFormat="1" ht="15.75" thickBot="1" x14ac:dyDescent="0.3">
      <c r="A27" s="112"/>
      <c r="B27" s="115"/>
      <c r="C27" s="15" t="s">
        <v>15</v>
      </c>
      <c r="D27" s="15" t="s">
        <v>65</v>
      </c>
      <c r="E27" s="16">
        <v>44216</v>
      </c>
      <c r="F27" s="17">
        <v>44220</v>
      </c>
      <c r="G27" s="18">
        <v>4</v>
      </c>
      <c r="H27" s="19"/>
      <c r="I27" s="19"/>
      <c r="J27" s="19"/>
      <c r="K27" s="19">
        <v>0.5</v>
      </c>
      <c r="L27" s="19">
        <v>0.5</v>
      </c>
      <c r="M27" s="19">
        <v>0.5</v>
      </c>
      <c r="N27" s="19">
        <v>0.5</v>
      </c>
      <c r="O27" s="19"/>
      <c r="P27" s="19"/>
      <c r="Q27" s="19"/>
      <c r="R27" s="85"/>
      <c r="S27" s="94"/>
      <c r="T27" s="99"/>
    </row>
    <row r="28" spans="1:20" s="14" customFormat="1" x14ac:dyDescent="0.25">
      <c r="A28" s="112"/>
      <c r="B28" s="115"/>
      <c r="C28" s="9" t="s">
        <v>15</v>
      </c>
      <c r="D28" s="9" t="s">
        <v>66</v>
      </c>
      <c r="E28" s="16">
        <v>44216</v>
      </c>
      <c r="F28" s="17">
        <v>44220</v>
      </c>
      <c r="G28" s="18">
        <v>4</v>
      </c>
      <c r="H28" s="19"/>
      <c r="I28" s="19"/>
      <c r="J28" s="19"/>
      <c r="K28" s="19">
        <v>0.5</v>
      </c>
      <c r="L28" s="19">
        <v>0.5</v>
      </c>
      <c r="M28" s="19">
        <v>0.5</v>
      </c>
      <c r="N28" s="19">
        <v>0.5</v>
      </c>
      <c r="O28" s="19"/>
      <c r="P28" s="19"/>
      <c r="Q28" s="19"/>
      <c r="R28" s="85"/>
      <c r="S28" s="94"/>
      <c r="T28" s="99"/>
    </row>
    <row r="29" spans="1:20" s="14" customFormat="1" ht="15.75" thickBot="1" x14ac:dyDescent="0.3">
      <c r="A29" s="112"/>
      <c r="B29" s="115"/>
      <c r="C29" s="15" t="s">
        <v>15</v>
      </c>
      <c r="D29" s="15" t="s">
        <v>67</v>
      </c>
      <c r="E29" s="16">
        <v>44216</v>
      </c>
      <c r="F29" s="17">
        <v>44220</v>
      </c>
      <c r="G29" s="18">
        <v>4</v>
      </c>
      <c r="H29" s="19"/>
      <c r="I29" s="19"/>
      <c r="J29" s="19"/>
      <c r="K29" s="19">
        <v>0.5</v>
      </c>
      <c r="L29" s="19">
        <v>0.5</v>
      </c>
      <c r="M29" s="19">
        <v>0.5</v>
      </c>
      <c r="N29" s="19">
        <v>0.5</v>
      </c>
      <c r="O29" s="19"/>
      <c r="P29" s="19"/>
      <c r="Q29" s="19"/>
      <c r="R29" s="85"/>
      <c r="S29" s="94"/>
      <c r="T29" s="99"/>
    </row>
    <row r="30" spans="1:20" s="14" customFormat="1" x14ac:dyDescent="0.25">
      <c r="A30" s="112"/>
      <c r="B30" s="115"/>
      <c r="C30" s="9" t="s">
        <v>15</v>
      </c>
      <c r="D30" s="9" t="s">
        <v>68</v>
      </c>
      <c r="E30" s="16">
        <v>44216</v>
      </c>
      <c r="F30" s="17">
        <v>44220</v>
      </c>
      <c r="G30" s="18">
        <v>4</v>
      </c>
      <c r="H30" s="19"/>
      <c r="I30" s="19"/>
      <c r="J30" s="19"/>
      <c r="K30" s="19">
        <v>0.5</v>
      </c>
      <c r="L30" s="19">
        <v>0.5</v>
      </c>
      <c r="M30" s="19">
        <v>0.5</v>
      </c>
      <c r="N30" s="19">
        <v>0.5</v>
      </c>
      <c r="O30" s="19"/>
      <c r="P30" s="19"/>
      <c r="Q30" s="19"/>
      <c r="R30" s="85"/>
      <c r="S30" s="94"/>
      <c r="T30" s="99"/>
    </row>
    <row r="31" spans="1:20" s="14" customFormat="1" ht="15.75" thickBot="1" x14ac:dyDescent="0.3">
      <c r="A31" s="112"/>
      <c r="B31" s="115"/>
      <c r="C31" s="15" t="s">
        <v>15</v>
      </c>
      <c r="D31" s="15" t="s">
        <v>69</v>
      </c>
      <c r="E31" s="16">
        <v>44216</v>
      </c>
      <c r="F31" s="17">
        <v>44220</v>
      </c>
      <c r="G31" s="18">
        <v>4</v>
      </c>
      <c r="H31" s="19"/>
      <c r="I31" s="19"/>
      <c r="J31" s="19"/>
      <c r="K31" s="19">
        <v>0.5</v>
      </c>
      <c r="L31" s="19">
        <v>0.5</v>
      </c>
      <c r="M31" s="19">
        <v>0.5</v>
      </c>
      <c r="N31" s="19">
        <v>0.5</v>
      </c>
      <c r="O31" s="19"/>
      <c r="P31" s="19"/>
      <c r="Q31" s="19"/>
      <c r="R31" s="85"/>
      <c r="S31" s="95"/>
      <c r="T31" s="100"/>
    </row>
    <row r="32" spans="1:20" s="14" customFormat="1" ht="15.75" thickBot="1" x14ac:dyDescent="0.3">
      <c r="A32" s="113"/>
      <c r="B32" s="116"/>
      <c r="C32" s="21" t="s">
        <v>16</v>
      </c>
      <c r="D32" s="21" t="s">
        <v>70</v>
      </c>
      <c r="E32" s="22">
        <v>44216</v>
      </c>
      <c r="F32" s="23">
        <v>44220</v>
      </c>
      <c r="G32" s="24">
        <v>4</v>
      </c>
      <c r="H32" s="25"/>
      <c r="I32" s="25"/>
      <c r="J32" s="25"/>
      <c r="K32" s="25">
        <v>1</v>
      </c>
      <c r="L32" s="25">
        <v>1</v>
      </c>
      <c r="M32" s="25">
        <v>1</v>
      </c>
      <c r="N32" s="25">
        <v>1</v>
      </c>
      <c r="O32" s="25"/>
      <c r="P32" s="25"/>
      <c r="Q32" s="25"/>
      <c r="R32" s="86"/>
      <c r="S32" s="87">
        <v>3</v>
      </c>
      <c r="T32" s="82">
        <v>1</v>
      </c>
    </row>
    <row r="33" spans="1:20" s="14" customFormat="1" x14ac:dyDescent="0.25">
      <c r="A33" s="117">
        <v>3</v>
      </c>
      <c r="B33" s="120" t="s">
        <v>71</v>
      </c>
      <c r="C33" s="9" t="s">
        <v>15</v>
      </c>
      <c r="D33" s="9" t="s">
        <v>74</v>
      </c>
      <c r="E33" s="10">
        <v>44215</v>
      </c>
      <c r="F33" s="11">
        <v>44221</v>
      </c>
      <c r="G33" s="12">
        <v>6</v>
      </c>
      <c r="H33" s="13"/>
      <c r="I33" s="13"/>
      <c r="J33" s="13">
        <v>0.5</v>
      </c>
      <c r="K33" s="13">
        <v>0.5</v>
      </c>
      <c r="L33" s="13">
        <v>0.5</v>
      </c>
      <c r="M33" s="13">
        <v>0.5</v>
      </c>
      <c r="N33" s="13">
        <v>0.5</v>
      </c>
      <c r="O33" s="13">
        <v>0.5</v>
      </c>
      <c r="P33" s="13"/>
      <c r="Q33" s="13"/>
      <c r="R33" s="84"/>
      <c r="S33" s="93">
        <v>6</v>
      </c>
      <c r="T33" s="98">
        <v>6</v>
      </c>
    </row>
    <row r="34" spans="1:20" s="14" customFormat="1" ht="15.75" thickBot="1" x14ac:dyDescent="0.3">
      <c r="A34" s="118"/>
      <c r="B34" s="121"/>
      <c r="C34" s="15" t="s">
        <v>15</v>
      </c>
      <c r="D34" s="15" t="s">
        <v>75</v>
      </c>
      <c r="E34" s="16">
        <v>44215</v>
      </c>
      <c r="F34" s="17">
        <v>44221</v>
      </c>
      <c r="G34" s="18">
        <v>6</v>
      </c>
      <c r="H34" s="19"/>
      <c r="I34" s="19"/>
      <c r="J34" s="19">
        <v>0.5</v>
      </c>
      <c r="K34" s="19">
        <v>0.5</v>
      </c>
      <c r="L34" s="19">
        <v>0.5</v>
      </c>
      <c r="M34" s="19">
        <v>0.5</v>
      </c>
      <c r="N34" s="19">
        <v>0.5</v>
      </c>
      <c r="O34" s="19">
        <v>0.5</v>
      </c>
      <c r="P34" s="19"/>
      <c r="Q34" s="19"/>
      <c r="R34" s="85"/>
      <c r="S34" s="94"/>
      <c r="T34" s="99"/>
    </row>
    <row r="35" spans="1:20" s="14" customFormat="1" x14ac:dyDescent="0.25">
      <c r="A35" s="118"/>
      <c r="B35" s="121"/>
      <c r="C35" s="9" t="s">
        <v>15</v>
      </c>
      <c r="D35" s="9" t="s">
        <v>76</v>
      </c>
      <c r="E35" s="16">
        <v>44215</v>
      </c>
      <c r="F35" s="17">
        <v>44221</v>
      </c>
      <c r="G35" s="18">
        <v>6</v>
      </c>
      <c r="H35" s="19"/>
      <c r="I35" s="19"/>
      <c r="J35" s="19">
        <v>0.5</v>
      </c>
      <c r="K35" s="19">
        <v>0.5</v>
      </c>
      <c r="L35" s="19">
        <v>0.5</v>
      </c>
      <c r="M35" s="19">
        <v>0.5</v>
      </c>
      <c r="N35" s="19">
        <v>0.5</v>
      </c>
      <c r="O35" s="19">
        <v>0.5</v>
      </c>
      <c r="P35" s="19"/>
      <c r="Q35" s="19"/>
      <c r="R35" s="85"/>
      <c r="S35" s="94"/>
      <c r="T35" s="99"/>
    </row>
    <row r="36" spans="1:20" s="14" customFormat="1" ht="15.75" thickBot="1" x14ac:dyDescent="0.3">
      <c r="A36" s="118"/>
      <c r="B36" s="121"/>
      <c r="C36" s="15" t="s">
        <v>15</v>
      </c>
      <c r="D36" s="15" t="s">
        <v>77</v>
      </c>
      <c r="E36" s="16">
        <v>44215</v>
      </c>
      <c r="F36" s="17">
        <v>44221</v>
      </c>
      <c r="G36" s="18">
        <v>6</v>
      </c>
      <c r="H36" s="19"/>
      <c r="I36" s="19"/>
      <c r="J36" s="19">
        <v>0.5</v>
      </c>
      <c r="K36" s="19">
        <v>0.5</v>
      </c>
      <c r="L36" s="19">
        <v>0.5</v>
      </c>
      <c r="M36" s="19">
        <v>0.5</v>
      </c>
      <c r="N36" s="19">
        <v>0.5</v>
      </c>
      <c r="O36" s="19">
        <v>0.5</v>
      </c>
      <c r="P36" s="19"/>
      <c r="Q36" s="19"/>
      <c r="R36" s="85"/>
      <c r="S36" s="95"/>
      <c r="T36" s="100"/>
    </row>
    <row r="37" spans="1:20" s="14" customFormat="1" ht="15.75" thickBot="1" x14ac:dyDescent="0.3">
      <c r="A37" s="118"/>
      <c r="B37" s="121"/>
      <c r="C37" s="21" t="s">
        <v>16</v>
      </c>
      <c r="D37" s="21" t="s">
        <v>78</v>
      </c>
      <c r="E37" s="16">
        <v>44215</v>
      </c>
      <c r="F37" s="17">
        <v>44221</v>
      </c>
      <c r="G37" s="18">
        <v>6</v>
      </c>
      <c r="H37" s="19"/>
      <c r="I37" s="19"/>
      <c r="J37" s="19">
        <v>1</v>
      </c>
      <c r="K37" s="19">
        <v>1</v>
      </c>
      <c r="L37" s="19">
        <v>1</v>
      </c>
      <c r="M37" s="19">
        <v>1</v>
      </c>
      <c r="N37" s="19">
        <v>1</v>
      </c>
      <c r="O37" s="19">
        <v>1</v>
      </c>
      <c r="P37" s="19"/>
      <c r="Q37" s="19"/>
      <c r="R37" s="85"/>
      <c r="S37" s="96">
        <v>9</v>
      </c>
      <c r="T37" s="101">
        <v>9</v>
      </c>
    </row>
    <row r="38" spans="1:20" s="14" customFormat="1" ht="15.75" thickBot="1" x14ac:dyDescent="0.3">
      <c r="A38" s="118"/>
      <c r="B38" s="121"/>
      <c r="C38" s="21" t="s">
        <v>16</v>
      </c>
      <c r="D38" s="21" t="s">
        <v>79</v>
      </c>
      <c r="E38" s="16">
        <v>44215</v>
      </c>
      <c r="F38" s="17">
        <v>44221</v>
      </c>
      <c r="G38" s="18">
        <v>6</v>
      </c>
      <c r="H38" s="19"/>
      <c r="I38" s="19"/>
      <c r="J38" s="19">
        <v>1</v>
      </c>
      <c r="K38" s="19">
        <v>1</v>
      </c>
      <c r="L38" s="19">
        <v>1</v>
      </c>
      <c r="M38" s="19">
        <v>1</v>
      </c>
      <c r="N38" s="19">
        <v>1</v>
      </c>
      <c r="O38" s="19">
        <v>1</v>
      </c>
      <c r="P38" s="19"/>
      <c r="Q38" s="19"/>
      <c r="R38" s="85"/>
      <c r="S38" s="94"/>
      <c r="T38" s="99"/>
    </row>
    <row r="39" spans="1:20" s="14" customFormat="1" ht="15.75" thickBot="1" x14ac:dyDescent="0.3">
      <c r="A39" s="119"/>
      <c r="B39" s="122"/>
      <c r="C39" s="21" t="s">
        <v>16</v>
      </c>
      <c r="D39" s="21" t="s">
        <v>80</v>
      </c>
      <c r="E39" s="22">
        <v>44215</v>
      </c>
      <c r="F39" s="23">
        <v>44221</v>
      </c>
      <c r="G39" s="24">
        <v>6</v>
      </c>
      <c r="H39" s="25"/>
      <c r="I39" s="25"/>
      <c r="J39" s="25">
        <v>1</v>
      </c>
      <c r="K39" s="25">
        <v>1</v>
      </c>
      <c r="L39" s="25">
        <v>1</v>
      </c>
      <c r="M39" s="25">
        <v>1</v>
      </c>
      <c r="N39" s="25">
        <v>1</v>
      </c>
      <c r="O39" s="25">
        <v>1</v>
      </c>
      <c r="P39" s="25"/>
      <c r="Q39" s="25"/>
      <c r="R39" s="86"/>
      <c r="S39" s="97"/>
      <c r="T39" s="102"/>
    </row>
    <row r="40" spans="1:20" s="14" customFormat="1" x14ac:dyDescent="0.25">
      <c r="A40" s="17"/>
      <c r="B40" s="27"/>
      <c r="C40" s="27"/>
      <c r="D40" s="27"/>
      <c r="E40" s="27"/>
      <c r="F40" s="27"/>
      <c r="G40" s="18">
        <f>F40-E40</f>
        <v>0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85"/>
      <c r="S40" s="88"/>
      <c r="T40" s="81"/>
    </row>
    <row r="41" spans="1:20" s="14" customFormat="1" x14ac:dyDescent="0.25">
      <c r="A41" s="28"/>
      <c r="B41" s="28"/>
      <c r="C41" s="28"/>
      <c r="D41" s="28"/>
      <c r="E41" s="28"/>
      <c r="F41" s="28"/>
      <c r="G41" s="18">
        <f t="shared" ref="G27:G45" si="0">F41-E41</f>
        <v>0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85"/>
      <c r="S41" s="88"/>
      <c r="T41" s="81"/>
    </row>
    <row r="42" spans="1:20" s="14" customFormat="1" x14ac:dyDescent="0.25">
      <c r="A42" s="28"/>
      <c r="B42" s="28"/>
      <c r="C42" s="28"/>
      <c r="D42" s="28"/>
      <c r="E42" s="28"/>
      <c r="F42" s="28"/>
      <c r="G42" s="18">
        <f t="shared" si="0"/>
        <v>0</v>
      </c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85"/>
      <c r="S42" s="88"/>
      <c r="T42" s="81"/>
    </row>
    <row r="43" spans="1:20" s="14" customFormat="1" x14ac:dyDescent="0.25">
      <c r="A43" s="29"/>
      <c r="B43" s="29"/>
      <c r="C43" s="28"/>
      <c r="D43" s="28"/>
      <c r="E43" s="28"/>
      <c r="F43" s="28"/>
      <c r="G43" s="18">
        <f t="shared" si="0"/>
        <v>0</v>
      </c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85"/>
      <c r="S43" s="88"/>
      <c r="T43" s="81"/>
    </row>
    <row r="44" spans="1:20" s="14" customFormat="1" x14ac:dyDescent="0.25">
      <c r="A44" s="28"/>
      <c r="B44" s="28"/>
      <c r="C44" s="28"/>
      <c r="D44" s="28"/>
      <c r="E44" s="28"/>
      <c r="F44" s="28"/>
      <c r="G44" s="18">
        <f t="shared" si="0"/>
        <v>0</v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85"/>
      <c r="S44" s="88"/>
      <c r="T44" s="81"/>
    </row>
    <row r="45" spans="1:20" s="14" customFormat="1" ht="15.75" thickBot="1" x14ac:dyDescent="0.3">
      <c r="A45" s="28"/>
      <c r="B45" s="28"/>
      <c r="C45" s="28"/>
      <c r="D45" s="28"/>
      <c r="E45" s="28"/>
      <c r="F45" s="28"/>
      <c r="G45" s="18">
        <f t="shared" si="0"/>
        <v>0</v>
      </c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85"/>
      <c r="S45" s="89"/>
      <c r="T45" s="82"/>
    </row>
    <row r="46" spans="1:20" s="14" customFormat="1" ht="15.75" thickBot="1" x14ac:dyDescent="0.3"/>
    <row r="47" spans="1:20" ht="15.75" thickBot="1" x14ac:dyDescent="0.3">
      <c r="H47" s="4" t="s">
        <v>7</v>
      </c>
      <c r="I47" s="4" t="s">
        <v>8</v>
      </c>
      <c r="J47" s="4" t="s">
        <v>9</v>
      </c>
      <c r="K47" s="4" t="s">
        <v>10</v>
      </c>
      <c r="L47" s="4" t="s">
        <v>11</v>
      </c>
      <c r="M47" s="4" t="s">
        <v>12</v>
      </c>
      <c r="N47" s="4" t="s">
        <v>13</v>
      </c>
      <c r="O47" s="4" t="s">
        <v>7</v>
      </c>
      <c r="P47" s="4" t="s">
        <v>8</v>
      </c>
      <c r="Q47" s="4" t="s">
        <v>9</v>
      </c>
      <c r="R47" s="4" t="s">
        <v>10</v>
      </c>
    </row>
    <row r="48" spans="1:20" ht="15.75" thickBot="1" x14ac:dyDescent="0.3">
      <c r="H48" s="4">
        <v>44213</v>
      </c>
      <c r="I48" s="4">
        <v>44214</v>
      </c>
      <c r="J48" s="4">
        <v>44215</v>
      </c>
      <c r="K48" s="4">
        <v>44216</v>
      </c>
      <c r="L48" s="4">
        <v>44217</v>
      </c>
      <c r="M48" s="4">
        <v>44218</v>
      </c>
      <c r="N48" s="4">
        <v>44219</v>
      </c>
      <c r="O48" s="4">
        <v>44220</v>
      </c>
      <c r="P48" s="4">
        <v>44221</v>
      </c>
      <c r="Q48" s="4">
        <v>44222</v>
      </c>
      <c r="R48" s="4">
        <v>44223</v>
      </c>
    </row>
    <row r="49" spans="3:18" x14ac:dyDescent="0.25">
      <c r="F49" s="103" t="s">
        <v>17</v>
      </c>
      <c r="G49" s="31" t="s">
        <v>18</v>
      </c>
      <c r="H49" s="32">
        <f t="shared" ref="H49:R49" si="1">SUMIF(H6:H45,"=1")</f>
        <v>0</v>
      </c>
      <c r="I49" s="32">
        <f t="shared" si="1"/>
        <v>0</v>
      </c>
      <c r="J49" s="32">
        <f t="shared" si="1"/>
        <v>3</v>
      </c>
      <c r="K49" s="32">
        <f t="shared" si="1"/>
        <v>6</v>
      </c>
      <c r="L49" s="32">
        <f t="shared" si="1"/>
        <v>6</v>
      </c>
      <c r="M49" s="32">
        <f t="shared" si="1"/>
        <v>6</v>
      </c>
      <c r="N49" s="32">
        <f t="shared" si="1"/>
        <v>6</v>
      </c>
      <c r="O49" s="32">
        <f t="shared" si="1"/>
        <v>3</v>
      </c>
      <c r="P49" s="32">
        <f t="shared" si="1"/>
        <v>0</v>
      </c>
      <c r="Q49" s="32">
        <f t="shared" si="1"/>
        <v>0</v>
      </c>
      <c r="R49" s="32">
        <f t="shared" si="1"/>
        <v>0</v>
      </c>
    </row>
    <row r="50" spans="3:18" ht="15.75" thickBot="1" x14ac:dyDescent="0.3">
      <c r="F50" s="104"/>
      <c r="G50" s="33" t="s">
        <v>19</v>
      </c>
      <c r="H50" s="34">
        <f t="shared" ref="H50:R50" si="2">SUMIF(H6:H45,"=0,5")</f>
        <v>0</v>
      </c>
      <c r="I50" s="34">
        <f t="shared" si="2"/>
        <v>0</v>
      </c>
      <c r="J50" s="34">
        <f t="shared" si="2"/>
        <v>2</v>
      </c>
      <c r="K50" s="34">
        <f t="shared" si="2"/>
        <v>14</v>
      </c>
      <c r="L50" s="34">
        <f t="shared" si="2"/>
        <v>14</v>
      </c>
      <c r="M50" s="34">
        <f t="shared" si="2"/>
        <v>14</v>
      </c>
      <c r="N50" s="34">
        <f t="shared" si="2"/>
        <v>14</v>
      </c>
      <c r="O50" s="34">
        <f t="shared" si="2"/>
        <v>2</v>
      </c>
      <c r="P50" s="34">
        <f t="shared" si="2"/>
        <v>0</v>
      </c>
      <c r="Q50" s="34">
        <f t="shared" si="2"/>
        <v>0</v>
      </c>
      <c r="R50" s="34">
        <f t="shared" si="2"/>
        <v>0</v>
      </c>
    </row>
    <row r="51" spans="3:18" x14ac:dyDescent="0.25">
      <c r="F51" s="103" t="s">
        <v>20</v>
      </c>
      <c r="G51" s="31" t="s">
        <v>18</v>
      </c>
      <c r="H51" s="35"/>
      <c r="I51" s="36">
        <v>10</v>
      </c>
      <c r="J51" s="36">
        <v>10</v>
      </c>
      <c r="K51" s="36">
        <v>10</v>
      </c>
      <c r="L51" s="36">
        <v>10</v>
      </c>
      <c r="M51" s="36">
        <v>10</v>
      </c>
      <c r="N51" s="36">
        <v>10</v>
      </c>
      <c r="O51" s="36">
        <v>10</v>
      </c>
      <c r="P51" s="36"/>
      <c r="Q51" s="36"/>
      <c r="R51" s="36"/>
    </row>
    <row r="52" spans="3:18" ht="15.75" thickBot="1" x14ac:dyDescent="0.3">
      <c r="F52" s="104"/>
      <c r="G52" s="37" t="s">
        <v>19</v>
      </c>
      <c r="H52" s="38"/>
      <c r="I52" s="38">
        <v>50</v>
      </c>
      <c r="J52" s="38">
        <v>50</v>
      </c>
      <c r="K52" s="38">
        <v>50</v>
      </c>
      <c r="L52" s="38">
        <v>50</v>
      </c>
      <c r="M52" s="38">
        <v>50</v>
      </c>
      <c r="N52" s="38">
        <v>50</v>
      </c>
      <c r="O52" s="38">
        <v>50</v>
      </c>
      <c r="P52" s="39"/>
      <c r="Q52" s="39"/>
      <c r="R52" s="39"/>
    </row>
    <row r="53" spans="3:18" x14ac:dyDescent="0.25">
      <c r="F53" s="103" t="s">
        <v>21</v>
      </c>
      <c r="G53" s="31" t="s">
        <v>18</v>
      </c>
      <c r="H53" s="40">
        <f t="shared" ref="H53:R54" si="3">H51-H49</f>
        <v>0</v>
      </c>
      <c r="I53" s="40">
        <f t="shared" si="3"/>
        <v>10</v>
      </c>
      <c r="J53" s="40">
        <f t="shared" si="3"/>
        <v>7</v>
      </c>
      <c r="K53" s="40">
        <f t="shared" si="3"/>
        <v>4</v>
      </c>
      <c r="L53" s="40">
        <f t="shared" si="3"/>
        <v>4</v>
      </c>
      <c r="M53" s="40">
        <f t="shared" si="3"/>
        <v>4</v>
      </c>
      <c r="N53" s="40">
        <f t="shared" si="3"/>
        <v>4</v>
      </c>
      <c r="O53" s="40">
        <f t="shared" si="3"/>
        <v>7</v>
      </c>
      <c r="P53" s="40">
        <f t="shared" si="3"/>
        <v>0</v>
      </c>
      <c r="Q53" s="40">
        <f t="shared" si="3"/>
        <v>0</v>
      </c>
      <c r="R53" s="40">
        <f t="shared" si="3"/>
        <v>0</v>
      </c>
    </row>
    <row r="54" spans="3:18" ht="15.75" thickBot="1" x14ac:dyDescent="0.3">
      <c r="F54" s="104"/>
      <c r="G54" s="37" t="s">
        <v>19</v>
      </c>
      <c r="H54" s="41">
        <f t="shared" si="3"/>
        <v>0</v>
      </c>
      <c r="I54" s="41">
        <f t="shared" si="3"/>
        <v>50</v>
      </c>
      <c r="J54" s="41">
        <f t="shared" si="3"/>
        <v>48</v>
      </c>
      <c r="K54" s="41">
        <f t="shared" si="3"/>
        <v>36</v>
      </c>
      <c r="L54" s="41">
        <f t="shared" si="3"/>
        <v>36</v>
      </c>
      <c r="M54" s="41">
        <f t="shared" si="3"/>
        <v>36</v>
      </c>
      <c r="N54" s="41">
        <f t="shared" si="3"/>
        <v>36</v>
      </c>
      <c r="O54" s="41">
        <f t="shared" si="3"/>
        <v>48</v>
      </c>
      <c r="P54" s="41">
        <f t="shared" si="3"/>
        <v>0</v>
      </c>
      <c r="Q54" s="41">
        <f t="shared" si="3"/>
        <v>0</v>
      </c>
      <c r="R54" s="41">
        <f t="shared" si="3"/>
        <v>0</v>
      </c>
    </row>
    <row r="55" spans="3:18" x14ac:dyDescent="0.25">
      <c r="F55" s="105" t="s">
        <v>22</v>
      </c>
      <c r="G55" s="31" t="s">
        <v>18</v>
      </c>
      <c r="H55" s="36">
        <f t="shared" ref="H55:R55" si="4">H49</f>
        <v>0</v>
      </c>
      <c r="I55" s="36">
        <f t="shared" si="4"/>
        <v>0</v>
      </c>
      <c r="J55" s="36">
        <f t="shared" si="4"/>
        <v>3</v>
      </c>
      <c r="K55" s="36">
        <f t="shared" si="4"/>
        <v>6</v>
      </c>
      <c r="L55" s="36">
        <f t="shared" si="4"/>
        <v>6</v>
      </c>
      <c r="M55" s="36">
        <f t="shared" si="4"/>
        <v>6</v>
      </c>
      <c r="N55" s="36">
        <f t="shared" si="4"/>
        <v>6</v>
      </c>
      <c r="O55" s="36">
        <f t="shared" si="4"/>
        <v>3</v>
      </c>
      <c r="P55" s="36">
        <f t="shared" si="4"/>
        <v>0</v>
      </c>
      <c r="Q55" s="36">
        <f t="shared" si="4"/>
        <v>0</v>
      </c>
      <c r="R55" s="36">
        <f t="shared" si="4"/>
        <v>0</v>
      </c>
    </row>
    <row r="56" spans="3:18" ht="15.75" thickBot="1" x14ac:dyDescent="0.3">
      <c r="F56" s="106"/>
      <c r="G56" s="37" t="s">
        <v>19</v>
      </c>
      <c r="H56" s="39">
        <f t="shared" ref="H56:R56" si="5">H50*2</f>
        <v>0</v>
      </c>
      <c r="I56" s="39">
        <f t="shared" si="5"/>
        <v>0</v>
      </c>
      <c r="J56" s="39">
        <f t="shared" si="5"/>
        <v>4</v>
      </c>
      <c r="K56" s="39">
        <f t="shared" si="5"/>
        <v>28</v>
      </c>
      <c r="L56" s="39">
        <f t="shared" si="5"/>
        <v>28</v>
      </c>
      <c r="M56" s="39">
        <f t="shared" si="5"/>
        <v>28</v>
      </c>
      <c r="N56" s="39">
        <f t="shared" si="5"/>
        <v>28</v>
      </c>
      <c r="O56" s="39">
        <f t="shared" si="5"/>
        <v>4</v>
      </c>
      <c r="P56" s="39">
        <f t="shared" si="5"/>
        <v>0</v>
      </c>
      <c r="Q56" s="39">
        <f t="shared" si="5"/>
        <v>0</v>
      </c>
      <c r="R56" s="39">
        <f t="shared" si="5"/>
        <v>0</v>
      </c>
    </row>
    <row r="57" spans="3:18" ht="15.75" thickBot="1" x14ac:dyDescent="0.3">
      <c r="C57" s="42" t="s">
        <v>23</v>
      </c>
      <c r="D57" s="43">
        <f>SUM(L49:N49)</f>
        <v>18</v>
      </c>
      <c r="F57" s="44"/>
      <c r="G57" s="45"/>
      <c r="H57" s="45"/>
      <c r="I57" s="45"/>
      <c r="J57" s="44"/>
      <c r="K57" s="44"/>
      <c r="L57" s="44"/>
      <c r="M57" s="44"/>
      <c r="N57" s="44"/>
      <c r="O57" s="44"/>
    </row>
    <row r="58" spans="3:18" ht="15.75" thickBot="1" x14ac:dyDescent="0.3">
      <c r="C58" s="46" t="s">
        <v>24</v>
      </c>
      <c r="D58" s="47">
        <f>SUM(H49,I49,J49,K49,O49,P49,Q49,R49)</f>
        <v>12</v>
      </c>
      <c r="F58" s="44"/>
      <c r="G58" s="45"/>
      <c r="H58" s="45"/>
      <c r="I58" s="45"/>
      <c r="J58" s="44"/>
      <c r="K58" s="44"/>
      <c r="L58" s="44"/>
      <c r="M58" s="44"/>
      <c r="N58" s="44"/>
      <c r="O58" s="44"/>
    </row>
    <row r="59" spans="3:18" ht="15.75" thickBot="1" x14ac:dyDescent="0.3">
      <c r="C59"/>
      <c r="D59"/>
      <c r="F59" s="44"/>
      <c r="G59" s="45"/>
    </row>
    <row r="60" spans="3:18" ht="15.75" thickBot="1" x14ac:dyDescent="0.3">
      <c r="C60" s="42" t="s">
        <v>25</v>
      </c>
      <c r="D60" s="43">
        <f>SUM(L50:N50)</f>
        <v>42</v>
      </c>
    </row>
    <row r="61" spans="3:18" ht="15.75" thickBot="1" x14ac:dyDescent="0.3">
      <c r="C61" s="46" t="s">
        <v>26</v>
      </c>
      <c r="D61" s="47">
        <f>SUM(H50,I50,J50,K50,O50,P50,Q50,R50)</f>
        <v>18</v>
      </c>
    </row>
    <row r="62" spans="3:18" ht="15.75" thickBot="1" x14ac:dyDescent="0.3">
      <c r="C62"/>
      <c r="D62"/>
    </row>
    <row r="63" spans="3:18" ht="15.75" thickBot="1" x14ac:dyDescent="0.3">
      <c r="C63" s="48" t="s">
        <v>27</v>
      </c>
      <c r="D63" s="43">
        <f>(D57+(D60*2))+(D58+(D61*2))</f>
        <v>150</v>
      </c>
      <c r="I63" s="1"/>
    </row>
    <row r="64" spans="3:18" ht="15.75" thickBot="1" x14ac:dyDescent="0.3">
      <c r="I64" s="1" t="s">
        <v>84</v>
      </c>
    </row>
    <row r="65" spans="3:19" x14ac:dyDescent="0.25">
      <c r="C65" s="107" t="s">
        <v>28</v>
      </c>
      <c r="D65" s="49" t="s">
        <v>29</v>
      </c>
      <c r="E65" s="50">
        <v>79</v>
      </c>
      <c r="F65" s="30"/>
      <c r="I65" s="1"/>
      <c r="N65" s="51"/>
    </row>
    <row r="66" spans="3:19" x14ac:dyDescent="0.25">
      <c r="C66" s="108"/>
      <c r="D66" s="52" t="s">
        <v>30</v>
      </c>
      <c r="E66" s="53">
        <v>83</v>
      </c>
      <c r="F66" s="30"/>
    </row>
    <row r="67" spans="3:19" x14ac:dyDescent="0.25">
      <c r="C67" s="109"/>
      <c r="D67" s="54" t="s">
        <v>31</v>
      </c>
      <c r="E67" s="55">
        <v>86</v>
      </c>
      <c r="F67" s="30"/>
    </row>
    <row r="68" spans="3:19" x14ac:dyDescent="0.25">
      <c r="C68" s="109"/>
      <c r="D68" s="56" t="s">
        <v>32</v>
      </c>
      <c r="E68" s="57">
        <v>92</v>
      </c>
      <c r="F68" s="30"/>
    </row>
    <row r="69" spans="3:19" ht="15.75" thickBot="1" x14ac:dyDescent="0.3">
      <c r="C69" s="109"/>
      <c r="D69" s="58" t="s">
        <v>33</v>
      </c>
      <c r="E69" s="59">
        <v>1.1299999999999999</v>
      </c>
      <c r="F69" s="30"/>
    </row>
    <row r="70" spans="3:19" ht="15.75" thickBot="1" x14ac:dyDescent="0.3">
      <c r="C70" s="109"/>
      <c r="D70" s="60"/>
      <c r="E70" s="61" t="s">
        <v>34</v>
      </c>
      <c r="F70" s="62" t="s">
        <v>35</v>
      </c>
    </row>
    <row r="71" spans="3:19" x14ac:dyDescent="0.25">
      <c r="C71" s="109"/>
      <c r="D71" s="49" t="s">
        <v>36</v>
      </c>
      <c r="E71" s="63">
        <f>F71/1.1</f>
        <v>6987.272727272727</v>
      </c>
      <c r="F71" s="64">
        <f>(D57*E65)+(D60*E67)+(D58*E66)+(D61*E68)</f>
        <v>7686</v>
      </c>
    </row>
    <row r="72" spans="3:19" x14ac:dyDescent="0.25">
      <c r="C72" s="109"/>
      <c r="D72" s="54" t="s">
        <v>37</v>
      </c>
      <c r="E72" s="65">
        <f>F72</f>
        <v>169.49999999999997</v>
      </c>
      <c r="F72" s="55">
        <f>D63*E69</f>
        <v>169.49999999999997</v>
      </c>
      <c r="I72" s="1"/>
    </row>
    <row r="73" spans="3:19" x14ac:dyDescent="0.25">
      <c r="C73" s="109"/>
      <c r="D73" s="54" t="s">
        <v>38</v>
      </c>
      <c r="E73" s="65">
        <f>E71*0.1</f>
        <v>698.72727272727275</v>
      </c>
      <c r="F73" s="55">
        <f>E73*1.2</f>
        <v>838.4727272727273</v>
      </c>
      <c r="I73" s="1"/>
    </row>
    <row r="74" spans="3:19" ht="15.75" thickBot="1" x14ac:dyDescent="0.3">
      <c r="C74" s="110"/>
      <c r="D74" s="58" t="s">
        <v>39</v>
      </c>
      <c r="E74" s="66">
        <f>E71+E72-E73</f>
        <v>6458.045454545454</v>
      </c>
      <c r="F74" s="59">
        <f>F71+F72-F73</f>
        <v>7017.0272727272732</v>
      </c>
    </row>
    <row r="75" spans="3:19" ht="15.75" thickBot="1" x14ac:dyDescent="0.3"/>
    <row r="76" spans="3:19" x14ac:dyDescent="0.25">
      <c r="C76" s="107" t="s">
        <v>40</v>
      </c>
      <c r="D76" s="49" t="s">
        <v>29</v>
      </c>
      <c r="E76" s="50">
        <v>99</v>
      </c>
      <c r="F76" s="30"/>
      <c r="R76" s="67"/>
      <c r="S76" s="67"/>
    </row>
    <row r="77" spans="3:19" x14ac:dyDescent="0.25">
      <c r="C77" s="108"/>
      <c r="D77" s="52" t="s">
        <v>30</v>
      </c>
      <c r="E77" s="55">
        <v>103</v>
      </c>
      <c r="F77" s="30"/>
      <c r="H77" s="68"/>
      <c r="I77" s="68"/>
      <c r="R77" s="67"/>
      <c r="S77" s="67"/>
    </row>
    <row r="78" spans="3:19" ht="15.75" thickBot="1" x14ac:dyDescent="0.3">
      <c r="C78" s="108"/>
      <c r="D78" s="54" t="s">
        <v>31</v>
      </c>
      <c r="E78" s="55">
        <v>106</v>
      </c>
      <c r="F78" s="30"/>
      <c r="R78" s="69"/>
    </row>
    <row r="79" spans="3:19" ht="15.75" thickBot="1" x14ac:dyDescent="0.3">
      <c r="C79" s="109"/>
      <c r="D79" s="56" t="s">
        <v>32</v>
      </c>
      <c r="E79" s="59">
        <v>112</v>
      </c>
      <c r="F79" s="30"/>
      <c r="H79" s="70" t="s">
        <v>41</v>
      </c>
      <c r="R79" s="69"/>
    </row>
    <row r="80" spans="3:19" x14ac:dyDescent="0.25">
      <c r="C80" s="109"/>
      <c r="D80" s="71"/>
      <c r="E80" s="72" t="s">
        <v>34</v>
      </c>
      <c r="F80" s="73" t="s">
        <v>35</v>
      </c>
      <c r="H80" s="74" t="s">
        <v>45</v>
      </c>
      <c r="I80" s="74" t="s">
        <v>63</v>
      </c>
      <c r="J80" s="74" t="s">
        <v>71</v>
      </c>
      <c r="K80" s="74" t="s">
        <v>72</v>
      </c>
      <c r="L80" s="74" t="s">
        <v>73</v>
      </c>
      <c r="M80" s="74" t="s">
        <v>85</v>
      </c>
      <c r="N80" s="74" t="s">
        <v>89</v>
      </c>
      <c r="O80" s="74" t="s">
        <v>90</v>
      </c>
      <c r="P80" s="74" t="s">
        <v>91</v>
      </c>
      <c r="Q80" s="74" t="s">
        <v>92</v>
      </c>
      <c r="R80" s="74" t="s">
        <v>93</v>
      </c>
    </row>
    <row r="81" spans="3:18" x14ac:dyDescent="0.25">
      <c r="C81" s="109"/>
      <c r="D81" s="54" t="s">
        <v>36</v>
      </c>
      <c r="E81" s="75">
        <f>F81/1.1</f>
        <v>8623.6363636363621</v>
      </c>
      <c r="F81" s="55">
        <f>(D57*E76)+(D60*E78)+(D58*E77)+(D61*E79)</f>
        <v>9486</v>
      </c>
      <c r="H81" s="90">
        <f>(E76*S24)+(E77*T24)+(E78*S6)+(E79*T6)</f>
        <v>4670</v>
      </c>
      <c r="I81" s="90">
        <f>(E76*S32)+(E77*T32)+(E78*S26)+(E79*T26)</f>
        <v>1690</v>
      </c>
      <c r="J81" s="90">
        <f>(E76*S37)+(E77*T37)+(E78*S33)+(E79*T33)</f>
        <v>3126</v>
      </c>
      <c r="K81" s="83"/>
      <c r="L81" s="83"/>
      <c r="M81" s="83"/>
      <c r="N81" s="83"/>
      <c r="O81" s="83"/>
      <c r="P81" s="83"/>
      <c r="Q81" s="83"/>
      <c r="R81" s="83"/>
    </row>
    <row r="82" spans="3:18" ht="15.75" thickBot="1" x14ac:dyDescent="0.3">
      <c r="C82" s="110"/>
      <c r="D82" s="58" t="s">
        <v>42</v>
      </c>
      <c r="E82" s="66">
        <f>E81</f>
        <v>8623.6363636363621</v>
      </c>
      <c r="F82" s="59">
        <f>F81</f>
        <v>9486</v>
      </c>
    </row>
    <row r="83" spans="3:18" x14ac:dyDescent="0.25">
      <c r="G83" s="68"/>
    </row>
    <row r="84" spans="3:18" ht="15.75" thickBot="1" x14ac:dyDescent="0.3"/>
    <row r="85" spans="3:18" ht="15.75" thickBot="1" x14ac:dyDescent="0.3">
      <c r="D85" s="76" t="s">
        <v>34</v>
      </c>
      <c r="E85" s="77" t="s">
        <v>35</v>
      </c>
    </row>
    <row r="86" spans="3:18" ht="15.75" thickBot="1" x14ac:dyDescent="0.3">
      <c r="C86" s="48" t="s">
        <v>43</v>
      </c>
      <c r="D86" s="78">
        <f>E86/1.2</f>
        <v>0</v>
      </c>
      <c r="E86" s="79">
        <f>D63*0</f>
        <v>0</v>
      </c>
    </row>
    <row r="88" spans="3:18" ht="15.75" thickBot="1" x14ac:dyDescent="0.3"/>
    <row r="89" spans="3:18" ht="15.75" thickBot="1" x14ac:dyDescent="0.3">
      <c r="D89" s="76" t="s">
        <v>34</v>
      </c>
      <c r="E89" s="77" t="s">
        <v>35</v>
      </c>
    </row>
    <row r="90" spans="3:18" ht="15.75" thickBot="1" x14ac:dyDescent="0.3">
      <c r="C90" s="48" t="s">
        <v>44</v>
      </c>
      <c r="D90" s="79">
        <f>(E82)-(E74)</f>
        <v>2165.5909090909081</v>
      </c>
      <c r="E90" s="79">
        <f>(F82)-(F74)</f>
        <v>2468.9727272727268</v>
      </c>
    </row>
    <row r="92" spans="3:18" x14ac:dyDescent="0.25">
      <c r="D92" s="80"/>
    </row>
    <row r="93" spans="3:18" x14ac:dyDescent="0.25">
      <c r="D93" s="80"/>
    </row>
    <row r="94" spans="3:18" x14ac:dyDescent="0.25">
      <c r="D94" s="80"/>
    </row>
    <row r="95" spans="3:18" x14ac:dyDescent="0.25">
      <c r="D95" s="80"/>
    </row>
  </sheetData>
  <mergeCells count="32">
    <mergeCell ref="F49:F50"/>
    <mergeCell ref="F51:F52"/>
    <mergeCell ref="F53:F54"/>
    <mergeCell ref="F55:F56"/>
    <mergeCell ref="C65:C74"/>
    <mergeCell ref="C76:C82"/>
    <mergeCell ref="A26:A32"/>
    <mergeCell ref="B26:B32"/>
    <mergeCell ref="S26:S31"/>
    <mergeCell ref="T26:T31"/>
    <mergeCell ref="A33:A39"/>
    <mergeCell ref="B33:B39"/>
    <mergeCell ref="S33:S36"/>
    <mergeCell ref="T33:T36"/>
    <mergeCell ref="S37:S39"/>
    <mergeCell ref="T37:T39"/>
    <mergeCell ref="S3:S4"/>
    <mergeCell ref="T3:T4"/>
    <mergeCell ref="A6:A25"/>
    <mergeCell ref="B6:B25"/>
    <mergeCell ref="S6:S23"/>
    <mergeCell ref="T6:T23"/>
    <mergeCell ref="S24:S25"/>
    <mergeCell ref="T24:T25"/>
    <mergeCell ref="B1:O2"/>
    <mergeCell ref="A3:A5"/>
    <mergeCell ref="B3:B5"/>
    <mergeCell ref="C3:C5"/>
    <mergeCell ref="D3:D5"/>
    <mergeCell ref="E3:E5"/>
    <mergeCell ref="F3:F5"/>
    <mergeCell ref="G3:G4"/>
  </mergeCells>
  <conditionalFormatting sqref="H53:R54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Gratianne DEVERLY</dc:creator>
  <cp:lastModifiedBy>Guy Blancher</cp:lastModifiedBy>
  <dcterms:created xsi:type="dcterms:W3CDTF">2021-11-10T11:57:55Z</dcterms:created>
  <dcterms:modified xsi:type="dcterms:W3CDTF">2021-11-11T12:54:38Z</dcterms:modified>
</cp:coreProperties>
</file>