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55" windowHeight="5865" activeTab="1"/>
  </bookViews>
  <sheets>
    <sheet name="Facture" sheetId="1" r:id="rId1"/>
    <sheet name="BDD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" i="1" l="1"/>
  <c r="A43" i="1"/>
  <c r="A42" i="1"/>
  <c r="A41" i="1"/>
  <c r="F39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H43" i="1" s="1"/>
  <c r="F28" i="1"/>
  <c r="D22" i="1"/>
  <c r="F17" i="1"/>
  <c r="F15" i="1"/>
  <c r="F10" i="1"/>
  <c r="D7" i="1"/>
  <c r="H47" i="1" l="1"/>
  <c r="H41" i="1"/>
</calcChain>
</file>

<file path=xl/sharedStrings.xml><?xml version="1.0" encoding="utf-8"?>
<sst xmlns="http://schemas.openxmlformats.org/spreadsheetml/2006/main" count="125" uniqueCount="65">
  <si>
    <t>YOUR ORDER</t>
  </si>
  <si>
    <t xml:space="preserve">INVOICE N° </t>
  </si>
  <si>
    <t>Customer/supplier n°:</t>
  </si>
  <si>
    <t>Date</t>
  </si>
  <si>
    <t xml:space="preserve"> Delivered to:</t>
  </si>
  <si>
    <t>Terms of payment</t>
  </si>
  <si>
    <t>Due date</t>
  </si>
  <si>
    <t>Type of delivery</t>
  </si>
  <si>
    <t>Forwarding agent</t>
  </si>
  <si>
    <t>Terms of delivery</t>
  </si>
  <si>
    <t>Att:</t>
  </si>
  <si>
    <t>Delivery note n°:</t>
  </si>
  <si>
    <t>Delivery date:</t>
  </si>
  <si>
    <t>Customer part</t>
  </si>
  <si>
    <t>Description</t>
  </si>
  <si>
    <t>HS Code</t>
  </si>
  <si>
    <t>Origin</t>
  </si>
  <si>
    <t>Quantity</t>
  </si>
  <si>
    <t>QU</t>
  </si>
  <si>
    <t>Price per unit</t>
  </si>
  <si>
    <t>Total price in EUR</t>
  </si>
  <si>
    <t>Total net</t>
  </si>
  <si>
    <t>Invoice amount</t>
  </si>
  <si>
    <t>V.A.T. / GST</t>
  </si>
  <si>
    <t>Total amount</t>
  </si>
  <si>
    <t>Number of packaging:</t>
  </si>
  <si>
    <t>Dimensions:</t>
  </si>
  <si>
    <t>Gross weight:</t>
  </si>
  <si>
    <t>N° de facture</t>
  </si>
  <si>
    <t>N° de BL</t>
  </si>
  <si>
    <t>Date BL</t>
  </si>
  <si>
    <t>Nom du client</t>
  </si>
  <si>
    <t>Pays de destination</t>
  </si>
  <si>
    <t>Référence</t>
  </si>
  <si>
    <t>Désignation</t>
  </si>
  <si>
    <t>Origine</t>
  </si>
  <si>
    <t>Prix</t>
  </si>
  <si>
    <t>Quantités</t>
  </si>
  <si>
    <t>Nombre de colis</t>
  </si>
  <si>
    <t>Dimensions</t>
  </si>
  <si>
    <t>Transporteur</t>
  </si>
  <si>
    <t>Tracking</t>
  </si>
  <si>
    <t>Incoterm</t>
  </si>
  <si>
    <t>Ville</t>
  </si>
  <si>
    <t>A</t>
  </si>
  <si>
    <t>CN</t>
  </si>
  <si>
    <t>DAP</t>
  </si>
  <si>
    <t>Shanghai</t>
  </si>
  <si>
    <t>555
666</t>
  </si>
  <si>
    <t>Crayon
Tableau</t>
  </si>
  <si>
    <t>39847590
40598290</t>
  </si>
  <si>
    <t>IN
IN</t>
  </si>
  <si>
    <t>4
100</t>
  </si>
  <si>
    <t>100
2</t>
  </si>
  <si>
    <t>1
15</t>
  </si>
  <si>
    <t>Poids Kg</t>
  </si>
  <si>
    <t>1
2</t>
  </si>
  <si>
    <t>10*10*15
100*60*5</t>
  </si>
  <si>
    <t>555
666
777</t>
  </si>
  <si>
    <t>Crayon
Tableau
Gomme</t>
  </si>
  <si>
    <t>39847590
40598290
12345678</t>
  </si>
  <si>
    <t>out</t>
  </si>
  <si>
    <t>10
500
2</t>
  </si>
  <si>
    <t>1
2
20</t>
  </si>
  <si>
    <t>10*10*15
100*60*5
50*60*10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</si>
</sst>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&quot; €&quot;"/>
    <numFmt numFmtId="165" formatCode="0.00&quot; Kg&quot;"/>
  </numFmts>
  <fonts count="10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1"/>
        <bgColor theme="1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CCFFCC"/>
      </left>
      <right/>
      <top/>
      <bottom style="thick">
        <color rgb="FFCCFFCC"/>
      </bottom>
      <diagonal/>
    </border>
    <border>
      <left/>
      <right/>
      <top/>
      <bottom style="thick">
        <color rgb="FFCCFFCC"/>
      </bottom>
      <diagonal/>
    </border>
    <border>
      <left/>
      <right style="thick">
        <color rgb="FFCCFFCC"/>
      </right>
      <top/>
      <bottom style="thick">
        <color rgb="FFCCFFCC"/>
      </bottom>
      <diagonal/>
    </border>
    <border>
      <left style="thick">
        <color rgb="FFCCFFCC"/>
      </left>
      <right style="thick">
        <color rgb="FFCCFFCC"/>
      </right>
      <top style="thick">
        <color rgb="FFCCFFCC"/>
      </top>
      <bottom/>
      <diagonal/>
    </border>
    <border>
      <left/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 style="thick">
        <color rgb="FFCCFFCC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Alignment="1">
      <alignment horizontal="left"/>
    </xf>
    <xf numFmtId="0" fontId="0" fillId="0" borderId="5" xfId="0" applyBorder="1"/>
    <xf numFmtId="14" fontId="0" fillId="0" borderId="0" xfId="0" applyNumberFormat="1" applyAlignment="1">
      <alignment horizontal="left"/>
    </xf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2" borderId="2" xfId="0" applyFont="1" applyFill="1" applyBorder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0" fillId="2" borderId="0" xfId="0" applyFill="1"/>
    <xf numFmtId="0" fontId="4" fillId="2" borderId="4" xfId="0" applyFont="1" applyFill="1" applyBorder="1" applyAlignment="1">
      <alignment horizontal="left"/>
    </xf>
    <xf numFmtId="0" fontId="5" fillId="2" borderId="4" xfId="0" applyFont="1" applyFill="1" applyBorder="1"/>
    <xf numFmtId="0" fontId="0" fillId="2" borderId="5" xfId="0" applyFill="1" applyBorder="1"/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3" xfId="0" applyFont="1" applyBorder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5" fillId="3" borderId="0" xfId="0" applyFont="1" applyFill="1"/>
    <xf numFmtId="164" fontId="5" fillId="3" borderId="0" xfId="0" applyNumberFormat="1" applyFont="1" applyFill="1" applyAlignment="1">
      <alignment horizontal="center"/>
    </xf>
    <xf numFmtId="14" fontId="5" fillId="0" borderId="0" xfId="0" applyNumberFormat="1" applyFont="1"/>
    <xf numFmtId="165" fontId="5" fillId="0" borderId="0" xfId="0" applyNumberFormat="1" applyFont="1"/>
    <xf numFmtId="0" fontId="7" fillId="0" borderId="0" xfId="0" applyFont="1"/>
    <xf numFmtId="0" fontId="8" fillId="0" borderId="0" xfId="0" applyFont="1"/>
    <xf numFmtId="0" fontId="9" fillId="4" borderId="20" xfId="0" applyFont="1" applyFill="1" applyBorder="1" applyAlignment="1">
      <alignment horizontal="left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9" fillId="4" borderId="19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quotePrefix="1" applyFont="1" applyAlignment="1">
      <alignment horizontal="justify" vertical="top" wrapText="1"/>
    </xf>
    <xf numFmtId="14" fontId="5" fillId="0" borderId="3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34"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left" vertical="center" textRotation="0" wrapText="0" indent="0" justifyLastLine="0" shrinkToFit="0" readingOrder="0"/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990975" y="38099"/>
    <xdr:ext cx="1038225" cy="257175"/>
    <xdr:sp macro="[0]!Décomposer" textlink="">
      <xdr:nvSpPr>
        <xdr:cNvPr id="2" name="ZoneTexte 1"/>
        <xdr:cNvSpPr txBox="1"/>
      </xdr:nvSpPr>
      <xdr:spPr>
        <a:xfrm>
          <a:off x="3990975" y="38099"/>
          <a:ext cx="10382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536861/Desktop/Suivi%20export/Facture%20manuelle/Mod&#232;le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BDD"/>
      <sheetName val="Retrouver facture"/>
      <sheetName val="Adresses"/>
    </sheetNames>
    <sheetDataSet>
      <sheetData sheetId="0"/>
      <sheetData sheetId="1">
        <row r="1">
          <cell r="A1" t="str">
            <v>N° de facture</v>
          </cell>
          <cell r="B1" t="str">
            <v>N° de BL</v>
          </cell>
          <cell r="C1" t="str">
            <v>Date BL</v>
          </cell>
          <cell r="D1" t="str">
            <v>Nom du client</v>
          </cell>
          <cell r="E1" t="str">
            <v>Pays de destination</v>
          </cell>
          <cell r="F1" t="str">
            <v>Référence</v>
          </cell>
          <cell r="G1" t="str">
            <v>Désignation</v>
          </cell>
          <cell r="H1" t="str">
            <v>HS Code</v>
          </cell>
          <cell r="I1" t="str">
            <v>Origine</v>
          </cell>
          <cell r="J1" t="str">
            <v>Prix</v>
          </cell>
          <cell r="K1" t="str">
            <v>Quantités</v>
          </cell>
          <cell r="L1" t="str">
            <v>Poids</v>
          </cell>
          <cell r="M1" t="str">
            <v>Nombre de colis</v>
          </cell>
          <cell r="N1" t="str">
            <v>Dimensions</v>
          </cell>
          <cell r="O1" t="str">
            <v>Date</v>
          </cell>
          <cell r="P1" t="str">
            <v>Transporteur</v>
          </cell>
          <cell r="Q1" t="str">
            <v>Tracking</v>
          </cell>
          <cell r="R1" t="str">
            <v>Incoterm</v>
          </cell>
          <cell r="S1" t="str">
            <v>Ville</v>
          </cell>
          <cell r="T1" t="str">
            <v>EX Finalisé</v>
          </cell>
          <cell r="U1" t="str">
            <v>Date de sortie</v>
          </cell>
          <cell r="V1" t="str">
            <v>Commentaire</v>
          </cell>
        </row>
        <row r="2">
          <cell r="A2">
            <v>6599</v>
          </cell>
          <cell r="D2" t="str">
            <v>YINLUN</v>
          </cell>
          <cell r="E2" t="str">
            <v>CN</v>
          </cell>
          <cell r="G2" t="str">
            <v>10 joints FKM &amp; 10 joints AEM</v>
          </cell>
          <cell r="H2"/>
          <cell r="I2"/>
          <cell r="J2" t="str">
            <v>5,08
9,35</v>
          </cell>
          <cell r="K2" t="str">
            <v>4</v>
          </cell>
          <cell r="L2">
            <v>1</v>
          </cell>
          <cell r="O2">
            <v>44005</v>
          </cell>
          <cell r="P2" t="str">
            <v>Fedex</v>
          </cell>
          <cell r="Q2">
            <v>770773508954</v>
          </cell>
          <cell r="R2" t="str">
            <v>DAP</v>
          </cell>
          <cell r="S2" t="str">
            <v>Zhejiang</v>
          </cell>
          <cell r="T2">
            <v>257761012</v>
          </cell>
          <cell r="U2">
            <v>44007</v>
          </cell>
        </row>
        <row r="3">
          <cell r="A3">
            <v>6600</v>
          </cell>
          <cell r="B3">
            <v>27942</v>
          </cell>
          <cell r="D3" t="str">
            <v>UD Trucks</v>
          </cell>
          <cell r="E3" t="str">
            <v>JP</v>
          </cell>
          <cell r="G3" t="str">
            <v>vase VTE</v>
          </cell>
          <cell r="H3"/>
          <cell r="I3"/>
          <cell r="J3">
            <v>1</v>
          </cell>
          <cell r="K3" t="str">
            <v>4</v>
          </cell>
          <cell r="L3">
            <v>2</v>
          </cell>
          <cell r="O3">
            <v>44007</v>
          </cell>
          <cell r="P3" t="str">
            <v>DHL</v>
          </cell>
          <cell r="R3" t="str">
            <v>EXW</v>
          </cell>
          <cell r="S3" t="str">
            <v>Louverné</v>
          </cell>
          <cell r="T3">
            <v>257758054</v>
          </cell>
          <cell r="U3">
            <v>44008</v>
          </cell>
        </row>
        <row r="4">
          <cell r="A4">
            <v>6601</v>
          </cell>
          <cell r="D4" t="str">
            <v>YINLUN</v>
          </cell>
          <cell r="E4" t="str">
            <v>CN</v>
          </cell>
          <cell r="G4" t="str">
            <v>WCAC 15 + 2</v>
          </cell>
          <cell r="H4"/>
          <cell r="I4"/>
          <cell r="J4" t="str">
            <v>400
400</v>
          </cell>
          <cell r="K4" t="str">
            <v>4</v>
          </cell>
          <cell r="L4">
            <v>87</v>
          </cell>
          <cell r="O4">
            <v>44007</v>
          </cell>
          <cell r="P4" t="str">
            <v>Fedex</v>
          </cell>
          <cell r="Q4">
            <v>770796419630</v>
          </cell>
          <cell r="R4" t="str">
            <v>DAP</v>
          </cell>
          <cell r="S4" t="str">
            <v>Zhejiang</v>
          </cell>
          <cell r="T4">
            <v>257759248</v>
          </cell>
          <cell r="U4">
            <v>44008</v>
          </cell>
        </row>
        <row r="5">
          <cell r="A5">
            <v>6602</v>
          </cell>
          <cell r="D5" t="str">
            <v>MHTH</v>
          </cell>
          <cell r="E5" t="str">
            <v>TH</v>
          </cell>
          <cell r="G5" t="str">
            <v>30 resonator duct assy ref 1287674S80 -  87089997
30 charge air assy ref 1287673S80 - 87089997
30 pipe short rubber hose ref 1244645S02 - 39172990
30 pipe long rubber hose ref 1284056S02 - 39172990
60 clamp diam 35-50 ref 1407982S01 - 73269098</v>
          </cell>
          <cell r="H5"/>
          <cell r="I5"/>
          <cell r="J5" t="str">
            <v>12
8
3
3
1</v>
          </cell>
          <cell r="K5" t="str">
            <v>4</v>
          </cell>
          <cell r="L5">
            <v>62</v>
          </cell>
          <cell r="O5">
            <v>44007</v>
          </cell>
          <cell r="P5" t="str">
            <v>Qualitair</v>
          </cell>
          <cell r="R5" t="str">
            <v>DAP</v>
          </cell>
          <cell r="S5" t="str">
            <v>Esenyurt</v>
          </cell>
          <cell r="T5">
            <v>2004165672</v>
          </cell>
          <cell r="U5">
            <v>44018</v>
          </cell>
        </row>
        <row r="6">
          <cell r="A6">
            <v>6603</v>
          </cell>
          <cell r="D6" t="str">
            <v>Techlink ( départ MH -&gt; Ziegler)</v>
          </cell>
          <cell r="E6" t="str">
            <v>VN</v>
          </cell>
          <cell r="F6" t="str">
            <v xml:space="preserve">1176406S02 </v>
          </cell>
          <cell r="G6" t="str">
            <v xml:space="preserve"> Head Cylinder gasket (5pal) Head Cylinder gasket (11pal)</v>
          </cell>
          <cell r="J6">
            <v>0.10349999999999999</v>
          </cell>
          <cell r="K6" t="str">
            <v>4</v>
          </cell>
          <cell r="L6">
            <v>699</v>
          </cell>
          <cell r="O6">
            <v>44025</v>
          </cell>
          <cell r="P6" t="str">
            <v>Tepmare</v>
          </cell>
          <cell r="R6" t="str">
            <v>EXW</v>
          </cell>
          <cell r="S6" t="str">
            <v>Louverné</v>
          </cell>
          <cell r="T6">
            <v>2004832701</v>
          </cell>
          <cell r="U6" t="str">
            <v>Relance faite le 06/08/2020</v>
          </cell>
        </row>
        <row r="7">
          <cell r="A7">
            <v>6604</v>
          </cell>
          <cell r="D7" t="str">
            <v>Techlink ( départ Ziegler)</v>
          </cell>
          <cell r="E7" t="str">
            <v>VN</v>
          </cell>
          <cell r="F7" t="str">
            <v xml:space="preserve">1176406S02 </v>
          </cell>
          <cell r="G7" t="str">
            <v xml:space="preserve"> Head Cylinder gasket (11pal) Grilon BG60 FC Black </v>
          </cell>
          <cell r="J7">
            <v>0.10349999999999999</v>
          </cell>
          <cell r="K7" t="str">
            <v>4</v>
          </cell>
          <cell r="L7">
            <v>2272</v>
          </cell>
          <cell r="O7">
            <v>44029</v>
          </cell>
          <cell r="P7" t="str">
            <v>Tepmare</v>
          </cell>
          <cell r="R7" t="str">
            <v>EXW</v>
          </cell>
          <cell r="S7" t="str">
            <v>Louverné</v>
          </cell>
          <cell r="T7">
            <v>2004832701</v>
          </cell>
          <cell r="U7" t="str">
            <v>Relance faite le 06/08/2020</v>
          </cell>
        </row>
        <row r="8">
          <cell r="A8">
            <v>6605</v>
          </cell>
          <cell r="D8" t="str">
            <v>TK International</v>
          </cell>
          <cell r="E8" t="str">
            <v>HK</v>
          </cell>
          <cell r="F8">
            <v>1673522092</v>
          </cell>
          <cell r="G8" t="str">
            <v xml:space="preserve"> Grilon BG60 FC Black  WCAC Phase proto B6  RSA1342</v>
          </cell>
          <cell r="J8">
            <v>2.44</v>
          </cell>
          <cell r="K8" t="str">
            <v>4</v>
          </cell>
          <cell r="L8">
            <v>540</v>
          </cell>
          <cell r="O8">
            <v>44043</v>
          </cell>
          <cell r="P8" t="str">
            <v>DSV</v>
          </cell>
          <cell r="R8" t="str">
            <v>DAP</v>
          </cell>
          <cell r="S8" t="str">
            <v>Honk Kong</v>
          </cell>
          <cell r="T8">
            <v>2005113171</v>
          </cell>
          <cell r="U8">
            <v>44061</v>
          </cell>
        </row>
        <row r="9">
          <cell r="A9">
            <v>6606</v>
          </cell>
          <cell r="D9" t="str">
            <v>Yinlun</v>
          </cell>
          <cell r="E9" t="str">
            <v>CN</v>
          </cell>
          <cell r="F9" t="str">
            <v xml:space="preserve">1445714P01 </v>
          </cell>
          <cell r="G9" t="str">
            <v xml:space="preserve"> WCAC Phase proto B6  RSA1342 TUBE AIR INLET</v>
          </cell>
          <cell r="J9">
            <v>250</v>
          </cell>
          <cell r="K9" t="str">
            <v>4</v>
          </cell>
          <cell r="L9">
            <v>6</v>
          </cell>
          <cell r="O9">
            <v>44043</v>
          </cell>
          <cell r="P9" t="str">
            <v>Fedex</v>
          </cell>
          <cell r="Q9">
            <v>771142476500</v>
          </cell>
          <cell r="R9" t="str">
            <v>DAP</v>
          </cell>
          <cell r="S9" t="str">
            <v>Zhejiang</v>
          </cell>
          <cell r="T9">
            <v>258204166</v>
          </cell>
          <cell r="U9">
            <v>44049</v>
          </cell>
        </row>
        <row r="10">
          <cell r="A10">
            <v>6607</v>
          </cell>
          <cell r="B10">
            <v>28130</v>
          </cell>
          <cell r="D10" t="str">
            <v>MHTH</v>
          </cell>
          <cell r="E10" t="str">
            <v>TH</v>
          </cell>
          <cell r="F10" t="str">
            <v xml:space="preserve">1287669S55 </v>
          </cell>
          <cell r="G10" t="str">
            <v xml:space="preserve"> TUBE AIR INLET</v>
          </cell>
          <cell r="J10">
            <v>47</v>
          </cell>
          <cell r="K10" t="str">
            <v>4</v>
          </cell>
          <cell r="L10">
            <v>3</v>
          </cell>
          <cell r="O10">
            <v>44090</v>
          </cell>
          <cell r="P10" t="str">
            <v>DHL</v>
          </cell>
          <cell r="Q10">
            <v>5823535535</v>
          </cell>
          <cell r="R10" t="str">
            <v>FCA</v>
          </cell>
          <cell r="S10" t="str">
            <v>Louverné</v>
          </cell>
          <cell r="T10">
            <v>258801883</v>
          </cell>
          <cell r="U10">
            <v>44456</v>
          </cell>
        </row>
        <row r="11">
          <cell r="A11">
            <v>6608</v>
          </cell>
          <cell r="D11" t="str">
            <v>TK Technology Park</v>
          </cell>
          <cell r="E11" t="str">
            <v>CN</v>
          </cell>
          <cell r="G11" t="str">
            <v>10 dateurs</v>
          </cell>
          <cell r="I11"/>
          <cell r="J11">
            <v>5</v>
          </cell>
          <cell r="K11" t="str">
            <v>4</v>
          </cell>
          <cell r="L11">
            <v>1</v>
          </cell>
          <cell r="O11">
            <v>44095</v>
          </cell>
          <cell r="P11" t="str">
            <v>Fedex</v>
          </cell>
          <cell r="Q11">
            <v>771577638566</v>
          </cell>
          <cell r="R11" t="str">
            <v>DAP</v>
          </cell>
          <cell r="S11" t="str">
            <v>Schenzhen</v>
          </cell>
          <cell r="T11">
            <v>258849265</v>
          </cell>
        </row>
        <row r="12">
          <cell r="A12">
            <v>6609</v>
          </cell>
          <cell r="D12" t="str">
            <v>TK Technology Park</v>
          </cell>
          <cell r="E12" t="str">
            <v>CN</v>
          </cell>
          <cell r="G12" t="str">
            <v>Matières (1670822506 HPP 07T40_Black_PP ; 1673522509 Pentamid B GV35H2RC)</v>
          </cell>
          <cell r="H12"/>
          <cell r="I12"/>
          <cell r="J12" t="str">
            <v>0,90
1,9206</v>
          </cell>
          <cell r="K12" t="str">
            <v>4</v>
          </cell>
          <cell r="L12">
            <v>1019</v>
          </cell>
          <cell r="O12">
            <v>44103</v>
          </cell>
          <cell r="P12" t="str">
            <v>DSV</v>
          </cell>
          <cell r="R12" t="str">
            <v>DAP</v>
          </cell>
          <cell r="S12" t="str">
            <v>Schenzhen</v>
          </cell>
          <cell r="T12">
            <v>2006564573</v>
          </cell>
          <cell r="U12">
            <v>44120</v>
          </cell>
        </row>
        <row r="13">
          <cell r="A13">
            <v>6610</v>
          </cell>
          <cell r="B13">
            <v>28168</v>
          </cell>
          <cell r="D13" t="str">
            <v>TYAT</v>
          </cell>
          <cell r="E13" t="str">
            <v>CN</v>
          </cell>
          <cell r="G13" t="str">
            <v>Porous hose PSA1341</v>
          </cell>
          <cell r="H13"/>
          <cell r="I13"/>
          <cell r="J13">
            <v>1</v>
          </cell>
          <cell r="K13" t="str">
            <v>4</v>
          </cell>
          <cell r="L13">
            <v>0.3</v>
          </cell>
          <cell r="O13">
            <v>44103</v>
          </cell>
          <cell r="P13" t="str">
            <v>Fedex</v>
          </cell>
          <cell r="Q13">
            <v>771653997032</v>
          </cell>
          <cell r="R13" t="str">
            <v>DDP</v>
          </cell>
          <cell r="S13" t="str">
            <v>Beijing</v>
          </cell>
          <cell r="T13" t="str">
            <v>Pas de déclaration</v>
          </cell>
          <cell r="U13" t="str">
            <v>Montant inférieur 22€</v>
          </cell>
        </row>
        <row r="14">
          <cell r="A14">
            <v>6611</v>
          </cell>
          <cell r="B14">
            <v>28182</v>
          </cell>
          <cell r="D14" t="str">
            <v>MHCN Shanghai</v>
          </cell>
          <cell r="E14" t="str">
            <v>CN</v>
          </cell>
          <cell r="G14" t="str">
            <v>Morceaux de pièces coupés</v>
          </cell>
          <cell r="H14"/>
          <cell r="I14"/>
          <cell r="J14">
            <v>0.5</v>
          </cell>
          <cell r="K14" t="str">
            <v>4</v>
          </cell>
          <cell r="L14">
            <v>0.2</v>
          </cell>
          <cell r="O14">
            <v>44104</v>
          </cell>
          <cell r="P14" t="str">
            <v>Fedex</v>
          </cell>
          <cell r="Q14">
            <v>771667772717</v>
          </cell>
          <cell r="R14" t="str">
            <v>DAP</v>
          </cell>
          <cell r="S14" t="str">
            <v>Shanghai</v>
          </cell>
          <cell r="T14" t="str">
            <v>Pas de déclaration</v>
          </cell>
          <cell r="U14" t="str">
            <v>Montant inférieur 22€</v>
          </cell>
        </row>
        <row r="15">
          <cell r="A15">
            <v>6612</v>
          </cell>
          <cell r="B15">
            <v>28190</v>
          </cell>
          <cell r="D15" t="str">
            <v>Oyak Renault</v>
          </cell>
          <cell r="E15" t="str">
            <v>TR</v>
          </cell>
          <cell r="G15" t="str">
            <v>RLF avec Pipette 1231286s50</v>
          </cell>
          <cell r="H15"/>
          <cell r="I15"/>
          <cell r="J15">
            <v>2</v>
          </cell>
          <cell r="K15" t="str">
            <v>4</v>
          </cell>
          <cell r="L15">
            <v>2</v>
          </cell>
          <cell r="O15">
            <v>44105</v>
          </cell>
          <cell r="P15" t="str">
            <v>Fedex</v>
          </cell>
          <cell r="Q15">
            <v>771690826178</v>
          </cell>
          <cell r="R15" t="str">
            <v>DAP</v>
          </cell>
          <cell r="S15" t="str">
            <v>Bursa</v>
          </cell>
          <cell r="T15" t="str">
            <v>Pas de déclaration</v>
          </cell>
          <cell r="U15" t="str">
            <v>Montant inférieur 22€</v>
          </cell>
        </row>
        <row r="16">
          <cell r="A16">
            <v>6613</v>
          </cell>
          <cell r="B16">
            <v>28189</v>
          </cell>
          <cell r="D16" t="str">
            <v>Techlink</v>
          </cell>
          <cell r="E16" t="str">
            <v>VN</v>
          </cell>
          <cell r="G16" t="str">
            <v>Samples of cracked part 12491200s02</v>
          </cell>
          <cell r="H16"/>
          <cell r="I16"/>
          <cell r="J16">
            <v>13.18</v>
          </cell>
          <cell r="K16" t="str">
            <v>4</v>
          </cell>
          <cell r="L16">
            <v>1</v>
          </cell>
          <cell r="O16">
            <v>1</v>
          </cell>
          <cell r="P16" t="str">
            <v>Fedex</v>
          </cell>
          <cell r="Q16">
            <v>771680139774</v>
          </cell>
          <cell r="R16" t="str">
            <v>DAP</v>
          </cell>
          <cell r="S16" t="str">
            <v>Hi Chi Minh City</v>
          </cell>
          <cell r="T16" t="str">
            <v>Pas de déclaration</v>
          </cell>
          <cell r="U16" t="str">
            <v>Montant inférieur 22€</v>
          </cell>
        </row>
        <row r="17">
          <cell r="A17">
            <v>6614</v>
          </cell>
          <cell r="D17" t="str">
            <v>Ningbo</v>
          </cell>
          <cell r="E17" t="str">
            <v>CN</v>
          </cell>
          <cell r="G17" t="str">
            <v>2 boitiers électriques + 5 conduits</v>
          </cell>
          <cell r="H17"/>
          <cell r="I17"/>
          <cell r="J17" t="str">
            <v>30
50</v>
          </cell>
          <cell r="K17" t="str">
            <v>4</v>
          </cell>
          <cell r="L17">
            <v>5</v>
          </cell>
          <cell r="O17">
            <v>44109</v>
          </cell>
          <cell r="P17" t="str">
            <v>Fedex</v>
          </cell>
          <cell r="Q17">
            <v>771716566270</v>
          </cell>
          <cell r="R17" t="str">
            <v>DAP</v>
          </cell>
          <cell r="S17" t="str">
            <v>Ningbo</v>
          </cell>
          <cell r="T17">
            <v>259073354</v>
          </cell>
          <cell r="U17">
            <v>44121</v>
          </cell>
        </row>
        <row r="18">
          <cell r="A18">
            <v>6615</v>
          </cell>
          <cell r="B18">
            <v>28211</v>
          </cell>
          <cell r="D18" t="str">
            <v>Techlink</v>
          </cell>
          <cell r="E18" t="str">
            <v>VN</v>
          </cell>
          <cell r="G18" t="str">
            <v>10 head cylinder gasket 1176406s02</v>
          </cell>
          <cell r="H18"/>
          <cell r="I18"/>
          <cell r="J18">
            <v>0.10349999999999999</v>
          </cell>
          <cell r="K18" t="str">
            <v>4</v>
          </cell>
          <cell r="L18">
            <v>1</v>
          </cell>
          <cell r="O18">
            <v>44111</v>
          </cell>
          <cell r="P18" t="str">
            <v>Fedex</v>
          </cell>
          <cell r="Q18">
            <v>771753300952</v>
          </cell>
          <cell r="R18" t="str">
            <v>DAP</v>
          </cell>
          <cell r="S18" t="str">
            <v>Hi Chi Minh City</v>
          </cell>
          <cell r="T18" t="str">
            <v>Pas de déclaration</v>
          </cell>
          <cell r="U18" t="str">
            <v>Expédition intra-com</v>
          </cell>
        </row>
        <row r="19">
          <cell r="A19">
            <v>6616</v>
          </cell>
          <cell r="D19" t="str">
            <v>VINFAST</v>
          </cell>
          <cell r="E19" t="str">
            <v>VN</v>
          </cell>
          <cell r="G19" t="str">
            <v>150 ref PWT10002838/1382664S50  demande paiement avant livraison</v>
          </cell>
          <cell r="H19"/>
          <cell r="I19"/>
          <cell r="J19">
            <v>23.22</v>
          </cell>
          <cell r="K19" t="str">
            <v>4</v>
          </cell>
          <cell r="O19">
            <v>44116</v>
          </cell>
          <cell r="T19" t="str">
            <v>Pas de déclaration</v>
          </cell>
        </row>
        <row r="20">
          <cell r="A20">
            <v>6617</v>
          </cell>
          <cell r="D20" t="str">
            <v>YINLUN</v>
          </cell>
          <cell r="E20" t="str">
            <v>CN</v>
          </cell>
          <cell r="F20" t="str">
            <v>1416486P01</v>
          </cell>
          <cell r="G20" t="str">
            <v>4 Intake Module B48 + 20 joints + 4 intake Manifold</v>
          </cell>
          <cell r="H20"/>
          <cell r="I20"/>
          <cell r="J20" t="str">
            <v>1025
0,5</v>
          </cell>
          <cell r="K20" t="str">
            <v>4</v>
          </cell>
          <cell r="L20">
            <v>18</v>
          </cell>
          <cell r="O20">
            <v>44120</v>
          </cell>
          <cell r="P20" t="str">
            <v>Fedex</v>
          </cell>
          <cell r="Q20">
            <v>771817207352</v>
          </cell>
          <cell r="R20" t="str">
            <v>DAP</v>
          </cell>
          <cell r="S20" t="str">
            <v>Zhejiang</v>
          </cell>
          <cell r="T20">
            <v>259226150</v>
          </cell>
          <cell r="U20">
            <v>44122</v>
          </cell>
        </row>
        <row r="21">
          <cell r="A21">
            <v>6618</v>
          </cell>
          <cell r="D21" t="str">
            <v>TK Mold</v>
          </cell>
          <cell r="E21" t="str">
            <v>CN</v>
          </cell>
          <cell r="F21" t="str">
            <v xml:space="preserve">1423583P01
</v>
          </cell>
          <cell r="G21" t="str">
            <v>Corps B2 du Upper soit 5 corps B2 Upper à TK - 1423583P01</v>
          </cell>
          <cell r="H21"/>
          <cell r="I21"/>
          <cell r="J21" t="str">
            <v>35
49,50</v>
          </cell>
          <cell r="K21" t="str">
            <v>4</v>
          </cell>
          <cell r="L21">
            <v>11</v>
          </cell>
          <cell r="O21">
            <v>44120</v>
          </cell>
          <cell r="P21" t="str">
            <v>Fedex</v>
          </cell>
          <cell r="Q21">
            <v>771817542190</v>
          </cell>
          <cell r="R21" t="str">
            <v>DAP</v>
          </cell>
          <cell r="S21" t="str">
            <v>Schenzhen</v>
          </cell>
          <cell r="T21">
            <v>259226638</v>
          </cell>
          <cell r="U21">
            <v>44170</v>
          </cell>
        </row>
        <row r="22">
          <cell r="A22">
            <v>6619</v>
          </cell>
          <cell r="D22" t="str">
            <v>VINFAST</v>
          </cell>
          <cell r="E22" t="str">
            <v>VN</v>
          </cell>
          <cell r="G22" t="str">
            <v>200 ref PWT10002838/1382664S50  demande paiement avant livraison</v>
          </cell>
          <cell r="H22"/>
          <cell r="I22"/>
          <cell r="J22">
            <v>23.22</v>
          </cell>
          <cell r="K22" t="str">
            <v>4</v>
          </cell>
          <cell r="O22">
            <v>44126</v>
          </cell>
          <cell r="T22" t="str">
            <v>Pas de déclaration</v>
          </cell>
        </row>
        <row r="23">
          <cell r="A23">
            <v>6620</v>
          </cell>
          <cell r="D23" t="str">
            <v>YINLUN</v>
          </cell>
          <cell r="E23" t="str">
            <v>CN</v>
          </cell>
          <cell r="G23" t="str">
            <v>20 joints</v>
          </cell>
          <cell r="H23"/>
          <cell r="I23"/>
          <cell r="J23" t="str">
            <v>0,5
0,5
1025</v>
          </cell>
          <cell r="K23" t="str">
            <v>4</v>
          </cell>
          <cell r="L23">
            <v>10</v>
          </cell>
          <cell r="O23">
            <v>44130</v>
          </cell>
          <cell r="P23" t="str">
            <v>Fedex</v>
          </cell>
          <cell r="Q23">
            <v>771909122192</v>
          </cell>
          <cell r="R23" t="str">
            <v>DAP</v>
          </cell>
          <cell r="S23" t="str">
            <v>Zhejiang</v>
          </cell>
          <cell r="T23">
            <v>259392642</v>
          </cell>
          <cell r="U23">
            <v>44132</v>
          </cell>
        </row>
        <row r="24">
          <cell r="A24">
            <v>6621</v>
          </cell>
          <cell r="B24">
            <v>28314</v>
          </cell>
          <cell r="D24" t="str">
            <v>Anhui Zhongding Co Ltd</v>
          </cell>
          <cell r="E24" t="str">
            <v>CN</v>
          </cell>
          <cell r="G24" t="str">
            <v>10 joints boitier papillon</v>
          </cell>
          <cell r="H24"/>
          <cell r="I24"/>
          <cell r="J24">
            <v>0.11</v>
          </cell>
          <cell r="K24" t="str">
            <v>4</v>
          </cell>
          <cell r="L24">
            <v>1</v>
          </cell>
          <cell r="O24">
            <v>44137</v>
          </cell>
          <cell r="P24" t="str">
            <v>UPS</v>
          </cell>
          <cell r="R24" t="str">
            <v>EXW</v>
          </cell>
          <cell r="S24" t="str">
            <v>Louverné</v>
          </cell>
        </row>
        <row r="25">
          <cell r="A25">
            <v>6622</v>
          </cell>
          <cell r="D25" t="str">
            <v>VINFAST</v>
          </cell>
          <cell r="E25" t="str">
            <v>VN</v>
          </cell>
          <cell r="G25" t="str">
            <v>150 ref PWT10002838/1382664S50  demande paiement avant livraison</v>
          </cell>
          <cell r="H25"/>
          <cell r="I25"/>
          <cell r="J25">
            <v>23.22</v>
          </cell>
          <cell r="K25" t="str">
            <v>4</v>
          </cell>
          <cell r="O25">
            <v>44147</v>
          </cell>
          <cell r="T25" t="str">
            <v>Pas de déclaration</v>
          </cell>
        </row>
        <row r="26">
          <cell r="A26">
            <v>6623</v>
          </cell>
          <cell r="D26" t="str">
            <v>VINFAST</v>
          </cell>
          <cell r="E26" t="str">
            <v>VN</v>
          </cell>
          <cell r="G26" t="str">
            <v>150 ref PWT10002838/1382664S50  demande paiement avant livraison</v>
          </cell>
          <cell r="H26"/>
          <cell r="I26"/>
          <cell r="J26">
            <v>23.22</v>
          </cell>
          <cell r="K26" t="str">
            <v>4</v>
          </cell>
          <cell r="O26">
            <v>44147</v>
          </cell>
          <cell r="T26" t="str">
            <v>Pas de déclaration</v>
          </cell>
        </row>
        <row r="27">
          <cell r="A27">
            <v>6624</v>
          </cell>
          <cell r="D27" t="str">
            <v>VINFAST</v>
          </cell>
          <cell r="E27" t="str">
            <v>VN</v>
          </cell>
          <cell r="G27" t="str">
            <v>150 ref PWT10002838/1382664S50  demande paiement avant livraison</v>
          </cell>
          <cell r="H27"/>
          <cell r="I27"/>
          <cell r="J27">
            <v>23.22</v>
          </cell>
          <cell r="K27" t="str">
            <v>4</v>
          </cell>
          <cell r="O27">
            <v>44147</v>
          </cell>
          <cell r="T27" t="str">
            <v>Pas de déclaration</v>
          </cell>
        </row>
        <row r="28">
          <cell r="A28">
            <v>6625</v>
          </cell>
          <cell r="B28">
            <v>28383</v>
          </cell>
          <cell r="D28" t="str">
            <v>Techlink</v>
          </cell>
          <cell r="E28" t="str">
            <v>VN</v>
          </cell>
          <cell r="G28" t="str">
            <v>Retour Qualité</v>
          </cell>
          <cell r="H28"/>
          <cell r="I28"/>
          <cell r="J28" t="str">
            <v>0,1035
12,13</v>
          </cell>
          <cell r="K28" t="str">
            <v>4</v>
          </cell>
          <cell r="L28">
            <v>7610</v>
          </cell>
          <cell r="O28">
            <v>44158</v>
          </cell>
          <cell r="P28" t="str">
            <v>TBI</v>
          </cell>
          <cell r="R28" t="str">
            <v>EXW</v>
          </cell>
          <cell r="S28" t="str">
            <v>Louverné</v>
          </cell>
        </row>
        <row r="29">
          <cell r="A29">
            <v>6626</v>
          </cell>
          <cell r="D29" t="str">
            <v>YINLUN</v>
          </cell>
          <cell r="E29" t="str">
            <v>CN</v>
          </cell>
          <cell r="G29" t="str">
            <v>3 WCAC</v>
          </cell>
          <cell r="H29"/>
          <cell r="I29"/>
          <cell r="J29">
            <v>1025</v>
          </cell>
          <cell r="K29" t="str">
            <v>4</v>
          </cell>
          <cell r="L29">
            <v>25</v>
          </cell>
          <cell r="O29">
            <v>44158</v>
          </cell>
          <cell r="P29" t="str">
            <v>Fedex</v>
          </cell>
          <cell r="Q29">
            <v>772155184356</v>
          </cell>
          <cell r="R29" t="str">
            <v>DAP</v>
          </cell>
          <cell r="S29" t="str">
            <v>Zhejiang</v>
          </cell>
          <cell r="T29">
            <v>259995558</v>
          </cell>
          <cell r="U29">
            <v>44159</v>
          </cell>
        </row>
        <row r="30">
          <cell r="A30">
            <v>6627</v>
          </cell>
          <cell r="B30">
            <v>28409</v>
          </cell>
          <cell r="D30" t="str">
            <v>YINLUN</v>
          </cell>
          <cell r="E30" t="str">
            <v>CN</v>
          </cell>
          <cell r="G30" t="str">
            <v>1 WCAC RSA1342</v>
          </cell>
          <cell r="H30"/>
          <cell r="I30"/>
          <cell r="J30">
            <v>250</v>
          </cell>
          <cell r="K30" t="str">
            <v>4</v>
          </cell>
          <cell r="L30">
            <v>4.5</v>
          </cell>
          <cell r="O30">
            <v>44159</v>
          </cell>
          <cell r="P30" t="str">
            <v>Fedex</v>
          </cell>
          <cell r="Q30">
            <v>772169647351</v>
          </cell>
          <cell r="R30" t="str">
            <v>DAP</v>
          </cell>
          <cell r="S30" t="str">
            <v>Zhejiang</v>
          </cell>
          <cell r="T30" t="str">
            <v>Preuve alternative</v>
          </cell>
          <cell r="U30">
            <v>44392</v>
          </cell>
        </row>
        <row r="31">
          <cell r="A31">
            <v>6628</v>
          </cell>
          <cell r="D31" t="str">
            <v>VINFAST</v>
          </cell>
          <cell r="E31" t="str">
            <v>VN</v>
          </cell>
          <cell r="G31" t="str">
            <v>1250 ref PWT10002838/1382664S50 demande paiement avant livraison</v>
          </cell>
          <cell r="H31"/>
          <cell r="I31"/>
          <cell r="J31">
            <v>23.22</v>
          </cell>
          <cell r="K31" t="str">
            <v>4</v>
          </cell>
          <cell r="O31">
            <v>44161</v>
          </cell>
          <cell r="T31" t="str">
            <v>Pas de déclaration</v>
          </cell>
        </row>
        <row r="32">
          <cell r="A32">
            <v>6629</v>
          </cell>
          <cell r="B32">
            <v>28448</v>
          </cell>
          <cell r="D32" t="str">
            <v>Techlink</v>
          </cell>
          <cell r="E32" t="str">
            <v>VN</v>
          </cell>
          <cell r="G32" t="str">
            <v>Maquette - appareil de mesure</v>
          </cell>
          <cell r="H32"/>
          <cell r="I32"/>
          <cell r="J32">
            <v>1780</v>
          </cell>
          <cell r="K32" t="str">
            <v>4</v>
          </cell>
          <cell r="L32">
            <v>21</v>
          </cell>
          <cell r="O32">
            <v>44167</v>
          </cell>
          <cell r="P32" t="str">
            <v>Fedex</v>
          </cell>
          <cell r="Q32">
            <v>772234803952</v>
          </cell>
          <cell r="R32" t="str">
            <v>EXW</v>
          </cell>
          <cell r="S32" t="str">
            <v>Louverné</v>
          </cell>
          <cell r="T32">
            <v>260266879</v>
          </cell>
          <cell r="U32">
            <v>44168</v>
          </cell>
        </row>
        <row r="33">
          <cell r="A33">
            <v>6630</v>
          </cell>
          <cell r="D33" t="str">
            <v>MHCN Shanghai</v>
          </cell>
          <cell r="E33" t="str">
            <v>CN</v>
          </cell>
          <cell r="H33"/>
          <cell r="I33"/>
          <cell r="K33" t="str">
            <v>4</v>
          </cell>
          <cell r="O33">
            <v>44169</v>
          </cell>
          <cell r="P33" t="str">
            <v>Clasquin</v>
          </cell>
          <cell r="R33" t="str">
            <v>DAP</v>
          </cell>
          <cell r="S33" t="str">
            <v>Shanghai</v>
          </cell>
          <cell r="T33">
            <v>2008406604</v>
          </cell>
          <cell r="U33">
            <v>44175</v>
          </cell>
        </row>
        <row r="34">
          <cell r="A34">
            <v>6631</v>
          </cell>
          <cell r="D34" t="str">
            <v>VINFAST</v>
          </cell>
          <cell r="E34" t="str">
            <v>CN</v>
          </cell>
          <cell r="G34" t="str">
            <v>150 ref PWT10002838/1382664S50  demande paiement avant livraison</v>
          </cell>
          <cell r="H34"/>
          <cell r="I34"/>
          <cell r="J34">
            <v>23.22</v>
          </cell>
          <cell r="K34" t="str">
            <v>4</v>
          </cell>
          <cell r="O34">
            <v>44174</v>
          </cell>
          <cell r="T34" t="str">
            <v>Pas de déclaration</v>
          </cell>
        </row>
        <row r="35">
          <cell r="A35">
            <v>6632</v>
          </cell>
          <cell r="D35" t="str">
            <v>TK International</v>
          </cell>
          <cell r="E35" t="str">
            <v>HK</v>
          </cell>
          <cell r="G35" t="str">
            <v>100 kg Grilon</v>
          </cell>
          <cell r="H35"/>
          <cell r="I35"/>
          <cell r="J35">
            <v>2.4900000000000002</v>
          </cell>
          <cell r="K35" t="str">
            <v>4</v>
          </cell>
          <cell r="L35">
            <v>125</v>
          </cell>
          <cell r="O35">
            <v>44175</v>
          </cell>
          <cell r="P35" t="str">
            <v>DSV</v>
          </cell>
          <cell r="R35" t="str">
            <v>DAP</v>
          </cell>
          <cell r="S35" t="str">
            <v>Honk Kong</v>
          </cell>
          <cell r="T35">
            <v>2008551649</v>
          </cell>
          <cell r="U35">
            <v>44180</v>
          </cell>
        </row>
        <row r="36">
          <cell r="A36">
            <v>6633</v>
          </cell>
          <cell r="B36">
            <v>28487</v>
          </cell>
          <cell r="D36" t="str">
            <v>Sundram</v>
          </cell>
          <cell r="E36" t="str">
            <v>IN</v>
          </cell>
          <cell r="G36" t="str">
            <v>Pressure cap 1201603S01</v>
          </cell>
          <cell r="H36"/>
          <cell r="I36"/>
          <cell r="J36">
            <v>1</v>
          </cell>
          <cell r="K36" t="str">
            <v>4</v>
          </cell>
          <cell r="L36">
            <v>1</v>
          </cell>
          <cell r="O36">
            <v>44176</v>
          </cell>
          <cell r="P36" t="str">
            <v>UPS</v>
          </cell>
          <cell r="Q36" t="str">
            <v>H9912153666</v>
          </cell>
          <cell r="R36" t="str">
            <v>EXW</v>
          </cell>
          <cell r="S36" t="str">
            <v>Louverné</v>
          </cell>
        </row>
        <row r="37">
          <cell r="A37">
            <v>6634</v>
          </cell>
          <cell r="D37" t="str">
            <v>VINFAST</v>
          </cell>
          <cell r="E37" t="str">
            <v>CN</v>
          </cell>
          <cell r="G37" t="str">
            <v>700 ref PWT10002838/1382664S50 demande paiement avant livraison</v>
          </cell>
          <cell r="H37"/>
          <cell r="I37"/>
          <cell r="J37">
            <v>29</v>
          </cell>
          <cell r="K37" t="str">
            <v>4</v>
          </cell>
          <cell r="O37">
            <v>44186</v>
          </cell>
          <cell r="T37" t="str">
            <v>Pas de déclaration</v>
          </cell>
        </row>
        <row r="38">
          <cell r="A38">
            <v>6635</v>
          </cell>
          <cell r="B38">
            <v>28515</v>
          </cell>
          <cell r="D38" t="str">
            <v>TK Mold</v>
          </cell>
          <cell r="E38" t="str">
            <v>CN</v>
          </cell>
          <cell r="G38" t="str">
            <v>5 Boitiers euronod IP68/98 + boite de bushing</v>
          </cell>
          <cell r="H38"/>
          <cell r="I38"/>
          <cell r="J38" t="str">
            <v>49
0,05</v>
          </cell>
          <cell r="K38" t="str">
            <v>4</v>
          </cell>
          <cell r="L38">
            <v>33</v>
          </cell>
          <cell r="O38">
            <v>44187</v>
          </cell>
          <cell r="P38" t="str">
            <v>Fedex</v>
          </cell>
          <cell r="Q38">
            <v>772448356244</v>
          </cell>
          <cell r="R38" t="str">
            <v>EXW</v>
          </cell>
          <cell r="S38" t="str">
            <v>Louverné</v>
          </cell>
          <cell r="T38">
            <v>260855146</v>
          </cell>
          <cell r="U38">
            <v>44553</v>
          </cell>
        </row>
        <row r="39">
          <cell r="A39">
            <v>6636</v>
          </cell>
          <cell r="D39" t="str">
            <v>MCCN</v>
          </cell>
          <cell r="E39" t="str">
            <v>CN</v>
          </cell>
          <cell r="G39" t="str">
            <v>6000 SLEEVE rèf 1155255s01</v>
          </cell>
          <cell r="H39"/>
          <cell r="I39"/>
          <cell r="J39">
            <v>0.21</v>
          </cell>
          <cell r="K39" t="str">
            <v>4</v>
          </cell>
          <cell r="L39">
            <v>293</v>
          </cell>
          <cell r="O39">
            <v>44195</v>
          </cell>
          <cell r="R39" t="str">
            <v>FCA</v>
          </cell>
          <cell r="S39" t="str">
            <v>Louverné</v>
          </cell>
          <cell r="T39">
            <v>2009038131</v>
          </cell>
          <cell r="U39">
            <v>44200</v>
          </cell>
        </row>
        <row r="40">
          <cell r="A40">
            <v>6637</v>
          </cell>
          <cell r="D40" t="str">
            <v>VINFAST</v>
          </cell>
          <cell r="E40" t="str">
            <v>VN</v>
          </cell>
          <cell r="G40" t="str">
            <v>50 ref PWT10002838/1382664S50  demande paiement avant livraison</v>
          </cell>
          <cell r="H40"/>
          <cell r="I40"/>
          <cell r="J40">
            <v>29</v>
          </cell>
          <cell r="K40" t="str">
            <v>4</v>
          </cell>
          <cell r="O40">
            <v>44204</v>
          </cell>
          <cell r="T40" t="str">
            <v>Pas de déclaration</v>
          </cell>
        </row>
        <row r="41">
          <cell r="A41">
            <v>6638</v>
          </cell>
          <cell r="B41">
            <v>28558</v>
          </cell>
          <cell r="D41" t="str">
            <v xml:space="preserve">Mann Hummel </v>
          </cell>
          <cell r="E41" t="str">
            <v>IN</v>
          </cell>
          <cell r="G41" t="str">
            <v>RST part /REBP part / Sleeves coming from Volvo Project</v>
          </cell>
          <cell r="H41"/>
          <cell r="I41"/>
          <cell r="J41" t="str">
            <v>496
8,52
0,22</v>
          </cell>
          <cell r="K41" t="str">
            <v>4</v>
          </cell>
          <cell r="L41">
            <v>2</v>
          </cell>
          <cell r="O41">
            <v>44209</v>
          </cell>
          <cell r="P41" t="str">
            <v>Fedex</v>
          </cell>
          <cell r="Q41">
            <v>772612114615</v>
          </cell>
          <cell r="R41" t="str">
            <v>DAP</v>
          </cell>
          <cell r="S41" t="str">
            <v>Karnataka</v>
          </cell>
          <cell r="T41">
            <v>261362124</v>
          </cell>
          <cell r="U41">
            <v>44215</v>
          </cell>
        </row>
        <row r="42">
          <cell r="A42">
            <v>6639</v>
          </cell>
          <cell r="D42" t="str">
            <v>Ford</v>
          </cell>
          <cell r="E42" t="str">
            <v>GB</v>
          </cell>
          <cell r="G42" t="str">
            <v>BSE DV Neo ford</v>
          </cell>
          <cell r="H42"/>
          <cell r="I42"/>
          <cell r="K42" t="str">
            <v>4</v>
          </cell>
          <cell r="O42">
            <v>44214</v>
          </cell>
          <cell r="P42" t="str">
            <v>Fedex</v>
          </cell>
          <cell r="Q42">
            <v>772651713255</v>
          </cell>
          <cell r="T42" t="str">
            <v>Preuve alternative</v>
          </cell>
          <cell r="U42">
            <v>44392</v>
          </cell>
        </row>
        <row r="43">
          <cell r="A43">
            <v>6640</v>
          </cell>
          <cell r="B43">
            <v>28575</v>
          </cell>
          <cell r="D43" t="str">
            <v>YINLUN</v>
          </cell>
          <cell r="E43" t="str">
            <v>CN</v>
          </cell>
          <cell r="G43" t="str">
            <v>2 intake module P48 + 2 FRONT METAL BRACKET</v>
          </cell>
          <cell r="H43"/>
          <cell r="I43"/>
          <cell r="J43" t="str">
            <v>1025
18</v>
          </cell>
          <cell r="K43" t="str">
            <v>4</v>
          </cell>
          <cell r="L43">
            <v>15</v>
          </cell>
          <cell r="O43">
            <v>44214</v>
          </cell>
          <cell r="P43" t="str">
            <v>Fedex</v>
          </cell>
          <cell r="Q43">
            <v>772652261867</v>
          </cell>
          <cell r="R43" t="str">
            <v>DAP</v>
          </cell>
          <cell r="S43" t="str">
            <v>Zhejiang</v>
          </cell>
          <cell r="T43">
            <v>261530661</v>
          </cell>
          <cell r="U43">
            <v>44215</v>
          </cell>
        </row>
        <row r="44">
          <cell r="A44">
            <v>6641</v>
          </cell>
          <cell r="D44" t="str">
            <v>JLR SOLIHULL</v>
          </cell>
          <cell r="E44" t="str">
            <v>GB</v>
          </cell>
          <cell r="G44" t="str">
            <v>BL 28577 - Pièces séries problème SAP</v>
          </cell>
          <cell r="H44"/>
          <cell r="I44"/>
          <cell r="J44" t="str">
            <v>19,08
13,74
5,37
15,73
12,75</v>
          </cell>
          <cell r="K44" t="str">
            <v>4</v>
          </cell>
          <cell r="L44">
            <v>3105</v>
          </cell>
          <cell r="O44">
            <v>44214</v>
          </cell>
          <cell r="P44" t="str">
            <v>Evoluton time</v>
          </cell>
          <cell r="R44" t="str">
            <v>FCA</v>
          </cell>
          <cell r="S44" t="str">
            <v>Louverné</v>
          </cell>
          <cell r="T44">
            <v>2100448097</v>
          </cell>
          <cell r="U44">
            <v>44215</v>
          </cell>
        </row>
        <row r="45">
          <cell r="A45">
            <v>6642</v>
          </cell>
          <cell r="D45" t="str">
            <v>JLR Birmingham</v>
          </cell>
          <cell r="E45" t="str">
            <v>GB</v>
          </cell>
          <cell r="H45"/>
          <cell r="I45"/>
          <cell r="J45" t="str">
            <v>1025
18</v>
          </cell>
          <cell r="K45" t="str">
            <v>4</v>
          </cell>
          <cell r="L45">
            <v>15</v>
          </cell>
          <cell r="O45">
            <v>44214</v>
          </cell>
          <cell r="R45" t="str">
            <v>FCA</v>
          </cell>
          <cell r="S45" t="str">
            <v>Louverné</v>
          </cell>
          <cell r="T45">
            <v>2100447829</v>
          </cell>
          <cell r="U45">
            <v>44215</v>
          </cell>
        </row>
        <row r="46">
          <cell r="A46">
            <v>6643</v>
          </cell>
          <cell r="D46" t="str">
            <v>JLR SOLIHULL</v>
          </cell>
          <cell r="E46" t="str">
            <v>GB</v>
          </cell>
          <cell r="G46" t="str">
            <v>bl 28581 - pièces series problème SAP</v>
          </cell>
          <cell r="H46"/>
          <cell r="I46"/>
          <cell r="J46" t="str">
            <v>5,37
15,73</v>
          </cell>
          <cell r="K46" t="str">
            <v>4</v>
          </cell>
          <cell r="L46">
            <v>1015</v>
          </cell>
          <cell r="O46">
            <v>44214</v>
          </cell>
          <cell r="P46" t="str">
            <v>Evoluton time</v>
          </cell>
          <cell r="R46" t="str">
            <v>FCA</v>
          </cell>
          <cell r="S46" t="str">
            <v>Louverné</v>
          </cell>
          <cell r="T46">
            <v>2100448037</v>
          </cell>
          <cell r="U46">
            <v>44215</v>
          </cell>
        </row>
        <row r="47">
          <cell r="A47">
            <v>6644</v>
          </cell>
          <cell r="D47" t="str">
            <v>JLR SOLIHULL</v>
          </cell>
          <cell r="E47" t="str">
            <v>GB</v>
          </cell>
          <cell r="G47" t="str">
            <v>bl 28580 - pièces serie problème SAP</v>
          </cell>
          <cell r="H47"/>
          <cell r="I47"/>
          <cell r="J47">
            <v>15.73</v>
          </cell>
          <cell r="K47" t="str">
            <v>4</v>
          </cell>
          <cell r="L47">
            <v>1026</v>
          </cell>
          <cell r="O47">
            <v>44214</v>
          </cell>
          <cell r="P47" t="str">
            <v>Evoluton time</v>
          </cell>
          <cell r="R47" t="str">
            <v>FCA</v>
          </cell>
          <cell r="S47" t="str">
            <v>Louverné</v>
          </cell>
          <cell r="T47">
            <v>2100447973</v>
          </cell>
          <cell r="U47">
            <v>44215</v>
          </cell>
        </row>
        <row r="48">
          <cell r="A48">
            <v>6645</v>
          </cell>
          <cell r="B48">
            <v>28602</v>
          </cell>
          <cell r="D48" t="str">
            <v>JLR Coleshill</v>
          </cell>
          <cell r="E48" t="str">
            <v>GB</v>
          </cell>
          <cell r="G48" t="str">
            <v xml:space="preserve">Clamps 70-90 </v>
          </cell>
          <cell r="H48"/>
          <cell r="I48"/>
          <cell r="J48">
            <v>0.3</v>
          </cell>
          <cell r="K48" t="str">
            <v>4</v>
          </cell>
          <cell r="L48">
            <v>1</v>
          </cell>
          <cell r="O48">
            <v>44218</v>
          </cell>
          <cell r="P48" t="str">
            <v>Fedex</v>
          </cell>
          <cell r="Q48">
            <v>772701124508</v>
          </cell>
          <cell r="R48" t="str">
            <v>DAP</v>
          </cell>
          <cell r="S48" t="str">
            <v>Coleshill</v>
          </cell>
          <cell r="T48" t="str">
            <v>Pas de déclaration</v>
          </cell>
          <cell r="U48" t="str">
            <v>Montant inférieur 22€</v>
          </cell>
        </row>
        <row r="49">
          <cell r="A49">
            <v>6646</v>
          </cell>
          <cell r="D49" t="str">
            <v>VINFAST</v>
          </cell>
          <cell r="E49" t="str">
            <v>VN</v>
          </cell>
          <cell r="G49" t="str">
            <v>350 ref PWT10002838/1382664S50  demande paiement avant livraison</v>
          </cell>
          <cell r="H49"/>
          <cell r="I49"/>
          <cell r="J49">
            <v>29</v>
          </cell>
          <cell r="K49" t="str">
            <v>4</v>
          </cell>
          <cell r="O49">
            <v>44218</v>
          </cell>
          <cell r="T49" t="str">
            <v>Pas de déclaration</v>
          </cell>
        </row>
        <row r="50">
          <cell r="A50">
            <v>6647</v>
          </cell>
          <cell r="D50" t="str">
            <v>TK International</v>
          </cell>
          <cell r="E50" t="str">
            <v>HK</v>
          </cell>
          <cell r="G50" t="str">
            <v>600 kg PP-TD40 Synova (HPP07T40)</v>
          </cell>
          <cell r="H50"/>
          <cell r="I50"/>
          <cell r="J50">
            <v>0.88</v>
          </cell>
          <cell r="K50" t="str">
            <v>4</v>
          </cell>
          <cell r="L50">
            <v>650</v>
          </cell>
          <cell r="O50">
            <v>44231</v>
          </cell>
          <cell r="P50" t="str">
            <v>Qualitair</v>
          </cell>
          <cell r="R50" t="str">
            <v>DAP</v>
          </cell>
          <cell r="S50" t="str">
            <v>Honk Kong</v>
          </cell>
          <cell r="T50">
            <v>2101232569</v>
          </cell>
          <cell r="U50">
            <v>44249</v>
          </cell>
        </row>
        <row r="51">
          <cell r="A51">
            <v>6648</v>
          </cell>
          <cell r="D51" t="str">
            <v>TK International</v>
          </cell>
          <cell r="E51" t="str">
            <v>HK</v>
          </cell>
          <cell r="G51" t="str">
            <v>350 kg - Matière plastique Grilon TSG-35/4 W2_B</v>
          </cell>
          <cell r="H51"/>
          <cell r="I51"/>
          <cell r="J51">
            <v>2.92</v>
          </cell>
          <cell r="K51" t="str">
            <v>4</v>
          </cell>
          <cell r="L51">
            <v>398</v>
          </cell>
          <cell r="O51">
            <v>44237</v>
          </cell>
          <cell r="P51" t="str">
            <v>Clasquin</v>
          </cell>
          <cell r="R51" t="str">
            <v>DAP</v>
          </cell>
          <cell r="S51" t="str">
            <v>Honk Kong</v>
          </cell>
          <cell r="T51">
            <v>2101263692</v>
          </cell>
          <cell r="U51">
            <v>44244</v>
          </cell>
        </row>
        <row r="52">
          <cell r="A52">
            <v>6649</v>
          </cell>
          <cell r="D52" t="str">
            <v>Ford motor company</v>
          </cell>
          <cell r="E52" t="str">
            <v>GB</v>
          </cell>
          <cell r="G52" t="str">
            <v>3 BSE</v>
          </cell>
          <cell r="H52"/>
          <cell r="I52"/>
          <cell r="J52">
            <v>11.97</v>
          </cell>
          <cell r="K52" t="str">
            <v>4</v>
          </cell>
          <cell r="L52">
            <v>3</v>
          </cell>
          <cell r="O52">
            <v>44239</v>
          </cell>
          <cell r="P52" t="str">
            <v>fedex</v>
          </cell>
          <cell r="R52" t="str">
            <v>DAP</v>
          </cell>
          <cell r="S52" t="str">
            <v>Dagenham</v>
          </cell>
          <cell r="T52">
            <v>262443927</v>
          </cell>
          <cell r="U52">
            <v>44245</v>
          </cell>
        </row>
        <row r="53">
          <cell r="A53">
            <v>6650</v>
          </cell>
          <cell r="D53" t="str">
            <v>Nissan Sunderland</v>
          </cell>
          <cell r="E53" t="str">
            <v>GB</v>
          </cell>
          <cell r="H53"/>
          <cell r="I53"/>
          <cell r="J53">
            <v>27.48</v>
          </cell>
          <cell r="K53" t="str">
            <v>4</v>
          </cell>
          <cell r="L53">
            <v>493</v>
          </cell>
          <cell r="O53">
            <v>44245</v>
          </cell>
          <cell r="P53" t="str">
            <v>Ziegler/Qualitair</v>
          </cell>
          <cell r="R53" t="str">
            <v>DAP</v>
          </cell>
          <cell r="S53" t="str">
            <v>Sunderland</v>
          </cell>
          <cell r="T53">
            <v>2101519301</v>
          </cell>
          <cell r="U53">
            <v>44249</v>
          </cell>
        </row>
        <row r="54">
          <cell r="A54">
            <v>6651</v>
          </cell>
          <cell r="D54" t="str">
            <v>Edward Simpson</v>
          </cell>
          <cell r="E54" t="str">
            <v>GB</v>
          </cell>
          <cell r="G54" t="str">
            <v>22 AEM Rubber cuff 1303019S01</v>
          </cell>
          <cell r="H54"/>
          <cell r="I54"/>
          <cell r="J54">
            <v>4.47</v>
          </cell>
          <cell r="K54" t="str">
            <v>4</v>
          </cell>
          <cell r="L54">
            <v>2</v>
          </cell>
          <cell r="O54">
            <v>44246</v>
          </cell>
          <cell r="P54" t="str">
            <v>Fedex</v>
          </cell>
          <cell r="R54" t="str">
            <v>DAP</v>
          </cell>
          <cell r="S54" t="str">
            <v>Rugby</v>
          </cell>
          <cell r="T54">
            <v>262713967</v>
          </cell>
          <cell r="U54">
            <v>44253</v>
          </cell>
        </row>
        <row r="55">
          <cell r="A55">
            <v>6652</v>
          </cell>
          <cell r="B55">
            <v>28726</v>
          </cell>
          <cell r="D55" t="str">
            <v>Techlink</v>
          </cell>
          <cell r="E55" t="str">
            <v>VN</v>
          </cell>
          <cell r="G55" t="str">
            <v>Sample 109644s10 with defect for analysis</v>
          </cell>
          <cell r="H55"/>
          <cell r="I55"/>
          <cell r="J55">
            <v>10.95</v>
          </cell>
          <cell r="K55" t="str">
            <v>4</v>
          </cell>
          <cell r="L55">
            <v>1</v>
          </cell>
          <cell r="O55">
            <v>44252</v>
          </cell>
          <cell r="P55" t="str">
            <v>Fedex</v>
          </cell>
          <cell r="Q55">
            <v>772998234028</v>
          </cell>
          <cell r="R55" t="str">
            <v>DAP</v>
          </cell>
          <cell r="S55" t="str">
            <v>Hi Chi Minh City</v>
          </cell>
          <cell r="T55" t="str">
            <v>Pas de déclaration</v>
          </cell>
          <cell r="U55" t="str">
            <v>Montant inférieur 22€</v>
          </cell>
        </row>
        <row r="56">
          <cell r="A56">
            <v>6653</v>
          </cell>
          <cell r="D56" t="str">
            <v>VINFAST</v>
          </cell>
          <cell r="E56" t="str">
            <v>VN</v>
          </cell>
          <cell r="G56" t="str">
            <v>300 ref PWT10002838/1382664S50 demande paiement avant livraison</v>
          </cell>
          <cell r="H56"/>
          <cell r="I56"/>
          <cell r="J56">
            <v>29</v>
          </cell>
          <cell r="K56" t="str">
            <v>4</v>
          </cell>
          <cell r="O56">
            <v>44258</v>
          </cell>
          <cell r="T56" t="str">
            <v>Pas de déclaration</v>
          </cell>
        </row>
        <row r="57">
          <cell r="A57">
            <v>6654</v>
          </cell>
          <cell r="D57" t="str">
            <v>Ford Motor Company</v>
          </cell>
          <cell r="E57" t="str">
            <v>GB</v>
          </cell>
          <cell r="G57" t="str">
            <v>2 BSE DV NEO FORD</v>
          </cell>
          <cell r="H57"/>
          <cell r="I57"/>
          <cell r="J57">
            <v>11.97</v>
          </cell>
          <cell r="K57" t="str">
            <v>4</v>
          </cell>
          <cell r="L57">
            <v>2</v>
          </cell>
          <cell r="O57">
            <v>44259</v>
          </cell>
          <cell r="P57" t="str">
            <v>Fedex</v>
          </cell>
          <cell r="R57" t="str">
            <v>DAP</v>
          </cell>
          <cell r="S57" t="str">
            <v>Dagenham</v>
          </cell>
          <cell r="T57">
            <v>263057598</v>
          </cell>
          <cell r="U57">
            <v>44265</v>
          </cell>
        </row>
        <row r="58">
          <cell r="A58">
            <v>6655</v>
          </cell>
          <cell r="B58">
            <v>28749</v>
          </cell>
          <cell r="D58" t="str">
            <v>NEMOURS International</v>
          </cell>
          <cell r="E58" t="str">
            <v>CH</v>
          </cell>
          <cell r="G58" t="str">
            <v>2 WCAC inlet VOL1145-05 en PA66 GF50</v>
          </cell>
          <cell r="H58"/>
          <cell r="I58"/>
          <cell r="J58">
            <v>3</v>
          </cell>
          <cell r="K58" t="str">
            <v>4</v>
          </cell>
          <cell r="L58">
            <v>1</v>
          </cell>
          <cell r="O58">
            <v>44263</v>
          </cell>
          <cell r="P58" t="str">
            <v>Fedex</v>
          </cell>
          <cell r="Q58">
            <v>773103979818</v>
          </cell>
          <cell r="R58" t="str">
            <v>DAP</v>
          </cell>
          <cell r="S58" t="str">
            <v>Meyrin</v>
          </cell>
          <cell r="T58" t="str">
            <v>Pas de déclaration</v>
          </cell>
          <cell r="U58" t="str">
            <v>Montant inférieur 22€</v>
          </cell>
        </row>
        <row r="59">
          <cell r="A59">
            <v>6656</v>
          </cell>
          <cell r="D59" t="str">
            <v>VINFAST</v>
          </cell>
          <cell r="E59" t="str">
            <v>VN</v>
          </cell>
          <cell r="G59" t="str">
            <v>500 ref PWT10002838/1382664S50  demande paiement avant livraison</v>
          </cell>
          <cell r="H59"/>
          <cell r="I59"/>
          <cell r="J59">
            <v>29</v>
          </cell>
          <cell r="K59" t="str">
            <v>4</v>
          </cell>
          <cell r="O59">
            <v>44265</v>
          </cell>
          <cell r="T59" t="str">
            <v>Pas de déclaration</v>
          </cell>
        </row>
        <row r="60">
          <cell r="A60">
            <v>6657</v>
          </cell>
          <cell r="D60" t="str">
            <v>TK Mold</v>
          </cell>
          <cell r="E60" t="str">
            <v>CN</v>
          </cell>
          <cell r="G60" t="str">
            <v>Bushing RSA1342</v>
          </cell>
          <cell r="H60"/>
          <cell r="I60"/>
          <cell r="J60">
            <v>0.05</v>
          </cell>
          <cell r="K60" t="str">
            <v>4</v>
          </cell>
          <cell r="L60">
            <v>11</v>
          </cell>
          <cell r="O60">
            <v>44266</v>
          </cell>
          <cell r="P60" t="str">
            <v>Fedex</v>
          </cell>
          <cell r="R60" t="str">
            <v>DAP</v>
          </cell>
          <cell r="S60" t="str">
            <v>Schenzhen</v>
          </cell>
          <cell r="T60">
            <v>263344124</v>
          </cell>
          <cell r="U60">
            <v>44267</v>
          </cell>
        </row>
        <row r="61">
          <cell r="A61">
            <v>6658</v>
          </cell>
          <cell r="D61" t="str">
            <v>TK International</v>
          </cell>
          <cell r="E61" t="str">
            <v>HK</v>
          </cell>
          <cell r="G61" t="str">
            <v>300 Kg ZYTEL XT70G50HSL</v>
          </cell>
          <cell r="H61"/>
          <cell r="I61"/>
          <cell r="J61">
            <v>3.49</v>
          </cell>
          <cell r="K61" t="str">
            <v>4</v>
          </cell>
          <cell r="L61">
            <v>325</v>
          </cell>
          <cell r="O61">
            <v>44266</v>
          </cell>
          <cell r="P61" t="str">
            <v>Clasquin</v>
          </cell>
          <cell r="R61" t="str">
            <v>DAP</v>
          </cell>
          <cell r="S61" t="str">
            <v>Honk Kong</v>
          </cell>
          <cell r="T61">
            <v>2102284923</v>
          </cell>
          <cell r="U61">
            <v>44274</v>
          </cell>
        </row>
        <row r="62">
          <cell r="A62">
            <v>6659</v>
          </cell>
          <cell r="B62">
            <v>28758</v>
          </cell>
          <cell r="D62" t="str">
            <v>Edward Simpson</v>
          </cell>
          <cell r="E62" t="str">
            <v>GB</v>
          </cell>
          <cell r="G62" t="str">
            <v>CAC MIDDLE T PIECE ASSY</v>
          </cell>
          <cell r="H62"/>
          <cell r="I62"/>
          <cell r="J62">
            <v>15.73</v>
          </cell>
          <cell r="K62" t="str">
            <v>4</v>
          </cell>
          <cell r="L62">
            <v>8</v>
          </cell>
          <cell r="O62">
            <v>44271</v>
          </cell>
          <cell r="P62" t="str">
            <v>Fedex</v>
          </cell>
          <cell r="Q62" t="str">
            <v>773169243329
773169243123</v>
          </cell>
          <cell r="R62" t="str">
            <v>DAP</v>
          </cell>
          <cell r="S62" t="str">
            <v>Rugby</v>
          </cell>
          <cell r="T62">
            <v>263467330</v>
          </cell>
          <cell r="U62">
            <v>44271</v>
          </cell>
        </row>
        <row r="63">
          <cell r="A63">
            <v>6660</v>
          </cell>
          <cell r="D63" t="str">
            <v>Techlink</v>
          </cell>
          <cell r="E63" t="str">
            <v>VN</v>
          </cell>
          <cell r="G63" t="str">
            <v>tube 1249200S02</v>
          </cell>
          <cell r="H63"/>
          <cell r="I63"/>
          <cell r="J63">
            <v>9.2799999999999994</v>
          </cell>
          <cell r="K63" t="str">
            <v>4</v>
          </cell>
          <cell r="L63">
            <v>4</v>
          </cell>
          <cell r="O63">
            <v>44272</v>
          </cell>
          <cell r="P63" t="str">
            <v>Fedex</v>
          </cell>
          <cell r="Q63">
            <v>773182628408</v>
          </cell>
          <cell r="R63" t="str">
            <v>EXW</v>
          </cell>
          <cell r="S63" t="str">
            <v>Louverné</v>
          </cell>
          <cell r="T63">
            <v>263509050</v>
          </cell>
          <cell r="U63">
            <v>44278</v>
          </cell>
        </row>
        <row r="64">
          <cell r="A64">
            <v>6661</v>
          </cell>
          <cell r="D64" t="str">
            <v>TK International</v>
          </cell>
          <cell r="E64" t="str">
            <v>HK</v>
          </cell>
          <cell r="G64" t="str">
            <v>400 Kg matiere plastique PENTAMID B GV35H2 RC S BLACK</v>
          </cell>
          <cell r="H64"/>
          <cell r="I64"/>
          <cell r="J64">
            <v>1.79</v>
          </cell>
          <cell r="K64" t="str">
            <v>4</v>
          </cell>
          <cell r="L64">
            <v>425</v>
          </cell>
          <cell r="O64">
            <v>44273</v>
          </cell>
          <cell r="P64" t="str">
            <v>Clasquin</v>
          </cell>
          <cell r="R64" t="str">
            <v>DAP</v>
          </cell>
          <cell r="S64" t="str">
            <v>Honk Kong</v>
          </cell>
          <cell r="T64">
            <v>2102529840</v>
          </cell>
          <cell r="U64">
            <v>44284</v>
          </cell>
        </row>
        <row r="65">
          <cell r="A65">
            <v>6662</v>
          </cell>
          <cell r="B65">
            <v>28780</v>
          </cell>
          <cell r="D65" t="str">
            <v>Polaris Industries</v>
          </cell>
          <cell r="E65" t="str">
            <v>US</v>
          </cell>
          <cell r="G65" t="str">
            <v>PINNED OPEN THERMOSTAT</v>
          </cell>
          <cell r="H65"/>
          <cell r="I65"/>
          <cell r="J65">
            <v>160</v>
          </cell>
          <cell r="K65" t="str">
            <v>4</v>
          </cell>
          <cell r="L65">
            <v>1</v>
          </cell>
          <cell r="O65">
            <v>44274</v>
          </cell>
          <cell r="P65" t="str">
            <v>UPS</v>
          </cell>
          <cell r="Q65" t="str">
            <v>H9912153773</v>
          </cell>
          <cell r="R65" t="str">
            <v>EXW</v>
          </cell>
          <cell r="S65" t="str">
            <v>Louverné</v>
          </cell>
          <cell r="T65">
            <v>263646381</v>
          </cell>
          <cell r="U65">
            <v>44285</v>
          </cell>
        </row>
        <row r="66">
          <cell r="A66">
            <v>6663</v>
          </cell>
          <cell r="D66" t="str">
            <v>TK International</v>
          </cell>
          <cell r="E66" t="str">
            <v>HK</v>
          </cell>
          <cell r="G66" t="str">
            <v>400 Kg matiere plastique GRILON TSG35/4 - PSA1341</v>
          </cell>
          <cell r="H66"/>
          <cell r="I66"/>
          <cell r="J66">
            <v>2.94</v>
          </cell>
          <cell r="K66" t="str">
            <v>4</v>
          </cell>
          <cell r="L66">
            <v>417</v>
          </cell>
          <cell r="O66">
            <v>44278</v>
          </cell>
          <cell r="P66" t="str">
            <v>Clasquin</v>
          </cell>
          <cell r="R66" t="str">
            <v>DAP</v>
          </cell>
          <cell r="S66" t="str">
            <v>Honk Kong</v>
          </cell>
          <cell r="T66">
            <v>2102796242</v>
          </cell>
          <cell r="U66">
            <v>44281</v>
          </cell>
        </row>
        <row r="67">
          <cell r="A67">
            <v>6664</v>
          </cell>
          <cell r="D67" t="str">
            <v>YINLUN</v>
          </cell>
          <cell r="E67" t="str">
            <v>CN</v>
          </cell>
          <cell r="F67" t="str">
            <v>1416486P01
1304600P06
1316750P03
1303314P04
1301606P03
1308199S01</v>
          </cell>
          <cell r="G67" t="str">
            <v>1416486P01 - Intake Module B48 x2
1304600P06 - Plenum Seul x4
1316750P03 - Joint cooler AEM (Vert) x8
1303314P04 - Joints cooler FKM (Noir) x8
1301606P03 - Joint culasse (Vert) (2 jeux de 4) x8 
1308199S01 - FRONT METAL BRACKET x2</v>
          </cell>
          <cell r="H67"/>
          <cell r="I67"/>
          <cell r="J67" t="str">
            <v>1025
22,3
2
6,25
0,11
5</v>
          </cell>
          <cell r="K67" t="str">
            <v>4</v>
          </cell>
          <cell r="L67">
            <v>18</v>
          </cell>
          <cell r="O67">
            <v>44288</v>
          </cell>
          <cell r="P67" t="str">
            <v>Fedex</v>
          </cell>
          <cell r="R67" t="str">
            <v>DAP</v>
          </cell>
          <cell r="S67" t="str">
            <v>Zhejiang</v>
          </cell>
          <cell r="T67">
            <v>264050004</v>
          </cell>
          <cell r="U67">
            <v>44289</v>
          </cell>
        </row>
        <row r="68">
          <cell r="A68">
            <v>6665</v>
          </cell>
          <cell r="D68" t="str">
            <v>Techlink</v>
          </cell>
          <cell r="E68" t="str">
            <v>VN</v>
          </cell>
          <cell r="G68" t="str">
            <v xml:space="preserve">1 pce 1249200S02 ;3 pces 1227768S11; 3pces1249199S02 </v>
          </cell>
          <cell r="H68"/>
          <cell r="I68"/>
          <cell r="J68" t="str">
            <v>9,57
5,14
7,03</v>
          </cell>
          <cell r="K68" t="str">
            <v>4</v>
          </cell>
          <cell r="L68">
            <v>1</v>
          </cell>
          <cell r="O68">
            <v>44288</v>
          </cell>
          <cell r="P68" t="str">
            <v>Fedex</v>
          </cell>
          <cell r="R68" t="str">
            <v>EXW</v>
          </cell>
          <cell r="S68" t="str">
            <v>Louverné</v>
          </cell>
          <cell r="T68">
            <v>264051002</v>
          </cell>
          <cell r="U68">
            <v>44294</v>
          </cell>
        </row>
        <row r="69">
          <cell r="A69">
            <v>6666</v>
          </cell>
          <cell r="D69" t="str">
            <v>VINFAST</v>
          </cell>
          <cell r="E69" t="str">
            <v>VN</v>
          </cell>
          <cell r="G69" t="str">
            <v>150 ref PWT10002838/1382664S50 demande paiement avant livraison</v>
          </cell>
          <cell r="H69"/>
          <cell r="I69"/>
          <cell r="J69">
            <v>29</v>
          </cell>
          <cell r="K69" t="str">
            <v>4</v>
          </cell>
          <cell r="T69" t="str">
            <v>Pas de déclaration</v>
          </cell>
        </row>
        <row r="70">
          <cell r="A70">
            <v>6667</v>
          </cell>
          <cell r="D70" t="str">
            <v>VINFAST</v>
          </cell>
          <cell r="E70" t="str">
            <v>VN</v>
          </cell>
          <cell r="G70" t="str">
            <v>350 ref PWT10002838/1382664S50 demande paiement avant livraison</v>
          </cell>
          <cell r="H70"/>
          <cell r="I70"/>
          <cell r="J70">
            <v>29</v>
          </cell>
          <cell r="K70" t="str">
            <v>4</v>
          </cell>
          <cell r="T70" t="str">
            <v>Pas de déclaration</v>
          </cell>
        </row>
        <row r="71">
          <cell r="A71">
            <v>6668</v>
          </cell>
          <cell r="D71" t="str">
            <v>VINFAST</v>
          </cell>
          <cell r="E71" t="str">
            <v>VN</v>
          </cell>
          <cell r="G71" t="str">
            <v>800 ref PWT10002838/1382664S50 demande paiement avant livraison</v>
          </cell>
          <cell r="H71"/>
          <cell r="I71"/>
          <cell r="J71">
            <v>29</v>
          </cell>
          <cell r="K71" t="str">
            <v>4</v>
          </cell>
          <cell r="T71" t="str">
            <v>Pas de déclaration</v>
          </cell>
        </row>
        <row r="72">
          <cell r="A72">
            <v>6669</v>
          </cell>
          <cell r="D72" t="str">
            <v>Ningbo</v>
          </cell>
          <cell r="E72" t="str">
            <v>CN</v>
          </cell>
          <cell r="F72">
            <v>1670822509</v>
          </cell>
          <cell r="G72" t="str">
            <v>1670822509 - HPP 05T20 Black PP - PSA1341-05</v>
          </cell>
          <cell r="H72"/>
          <cell r="I72"/>
          <cell r="J72">
            <v>0.99990000000000001</v>
          </cell>
          <cell r="K72" t="str">
            <v>4</v>
          </cell>
          <cell r="L72">
            <v>333</v>
          </cell>
          <cell r="O72">
            <v>44294</v>
          </cell>
          <cell r="P72" t="str">
            <v>Clasquin</v>
          </cell>
          <cell r="R72" t="str">
            <v>DAP</v>
          </cell>
          <cell r="S72" t="str">
            <v>Ningbo</v>
          </cell>
          <cell r="T72">
            <v>2103206586</v>
          </cell>
          <cell r="U72">
            <v>44312</v>
          </cell>
        </row>
        <row r="73">
          <cell r="A73">
            <v>6670</v>
          </cell>
          <cell r="B73">
            <v>28838</v>
          </cell>
          <cell r="D73" t="str">
            <v>Hitachi automotive</v>
          </cell>
          <cell r="E73" t="str">
            <v>GB</v>
          </cell>
          <cell r="G73" t="str">
            <v>1 MAFS DROP - 1110944S01</v>
          </cell>
          <cell r="H73"/>
          <cell r="I73"/>
          <cell r="J73">
            <v>8.57</v>
          </cell>
          <cell r="K73" t="str">
            <v>4</v>
          </cell>
          <cell r="L73">
            <v>1</v>
          </cell>
          <cell r="O73">
            <v>44295</v>
          </cell>
          <cell r="P73" t="str">
            <v>DHL</v>
          </cell>
          <cell r="R73" t="str">
            <v>EXW</v>
          </cell>
          <cell r="S73" t="str">
            <v>Louverné</v>
          </cell>
          <cell r="T73">
            <v>2012679292</v>
          </cell>
          <cell r="U73">
            <v>44298</v>
          </cell>
        </row>
        <row r="74">
          <cell r="A74">
            <v>6671</v>
          </cell>
          <cell r="D74" t="str">
            <v>Techlink</v>
          </cell>
          <cell r="E74" t="str">
            <v>VN</v>
          </cell>
          <cell r="G74" t="str">
            <v xml:space="preserve">3 pces 1249200S02 .7 pces1249199S02 </v>
          </cell>
          <cell r="H74"/>
          <cell r="I74"/>
          <cell r="J74">
            <v>7.03</v>
          </cell>
          <cell r="K74" t="str">
            <v>4</v>
          </cell>
          <cell r="L74">
            <v>1</v>
          </cell>
          <cell r="O74">
            <v>44305</v>
          </cell>
          <cell r="P74" t="str">
            <v>Fedex</v>
          </cell>
          <cell r="R74" t="str">
            <v>EXW</v>
          </cell>
          <cell r="S74" t="str">
            <v>Louverné</v>
          </cell>
          <cell r="T74">
            <v>26458842</v>
          </cell>
          <cell r="U74">
            <v>44309</v>
          </cell>
        </row>
        <row r="75">
          <cell r="A75">
            <v>6672</v>
          </cell>
          <cell r="B75">
            <v>28875</v>
          </cell>
          <cell r="D75" t="str">
            <v>Yinlun</v>
          </cell>
          <cell r="E75" t="str">
            <v>CN</v>
          </cell>
          <cell r="F75" t="str">
            <v>1416486P01
1301594P08
1304600P06
1316750P03
1303314P04
1301606P03
1308199S01</v>
          </cell>
          <cell r="G75" t="str">
            <v>1416486P01 - Intake Module B48 x2 1304600P06 - Plenums modified inside ribs
1301594P08 - Flanges module
1304600P06 - Plenum Seul x4
1316750P03 - Joint cooler AEM (Vert) x8
1303314P04 - Joints cooler FKM (Noir) x8
1301606P03 - Joint culasse (Vert) (2 jeux de 4) x8 
1308199S01 - FRONT METAL BRACKET x2</v>
          </cell>
          <cell r="H75"/>
          <cell r="I75"/>
          <cell r="J75" t="str">
            <v>1025
22,3
2
6,25
0,11
5
22,3
38,5</v>
          </cell>
          <cell r="K75" t="str">
            <v>4</v>
          </cell>
          <cell r="L75">
            <v>25</v>
          </cell>
          <cell r="O75">
            <v>44306</v>
          </cell>
          <cell r="P75" t="str">
            <v>Fedex</v>
          </cell>
          <cell r="Q75">
            <v>773491572140</v>
          </cell>
          <cell r="R75" t="str">
            <v>DAP</v>
          </cell>
          <cell r="S75" t="str">
            <v>Zhejiang</v>
          </cell>
          <cell r="T75">
            <v>264596506</v>
          </cell>
          <cell r="U75">
            <v>44306</v>
          </cell>
        </row>
        <row r="76">
          <cell r="A76">
            <v>6672</v>
          </cell>
          <cell r="D76" t="str">
            <v>VINFAST</v>
          </cell>
          <cell r="E76" t="str">
            <v>VN</v>
          </cell>
          <cell r="G76" t="str">
            <v>100 ref PWT10002838/1382664S50 demande paiement avant livraison</v>
          </cell>
          <cell r="H76"/>
          <cell r="I76"/>
          <cell r="J76">
            <v>29</v>
          </cell>
          <cell r="K76" t="str">
            <v>4</v>
          </cell>
          <cell r="O76">
            <v>44308</v>
          </cell>
          <cell r="T76" t="str">
            <v>Pas de déclaration</v>
          </cell>
        </row>
        <row r="77">
          <cell r="A77">
            <v>6673</v>
          </cell>
          <cell r="D77" t="str">
            <v>VINFAST</v>
          </cell>
          <cell r="E77" t="str">
            <v>VN</v>
          </cell>
          <cell r="G77" t="str">
            <v>350 ref PWT10002838/1382664S50 demande paiement avant livraison</v>
          </cell>
          <cell r="H77"/>
          <cell r="I77"/>
          <cell r="J77">
            <v>29</v>
          </cell>
          <cell r="K77" t="str">
            <v>4</v>
          </cell>
          <cell r="O77">
            <v>44308</v>
          </cell>
          <cell r="T77" t="str">
            <v>Pas de déclaration</v>
          </cell>
        </row>
        <row r="78">
          <cell r="A78">
            <v>6674</v>
          </cell>
          <cell r="D78" t="str">
            <v>VINFAST</v>
          </cell>
          <cell r="E78" t="str">
            <v>VN</v>
          </cell>
          <cell r="G78" t="str">
            <v>350 ref PWT10002838/1382664S50 demande paiement avant livraison</v>
          </cell>
          <cell r="H78"/>
          <cell r="I78"/>
          <cell r="J78">
            <v>29</v>
          </cell>
          <cell r="K78" t="str">
            <v>4</v>
          </cell>
          <cell r="O78">
            <v>44308</v>
          </cell>
          <cell r="T78" t="str">
            <v>Pas de déclaration</v>
          </cell>
        </row>
        <row r="79">
          <cell r="A79">
            <v>6675</v>
          </cell>
          <cell r="B79">
            <v>28892</v>
          </cell>
          <cell r="D79" t="str">
            <v>TK International</v>
          </cell>
          <cell r="E79" t="str">
            <v>HK</v>
          </cell>
          <cell r="G79" t="str">
            <v>125 KG GF40 Stanyl HDT2700  et  230 KG GF40 Stanyl OCD2100</v>
          </cell>
          <cell r="H79"/>
          <cell r="I79"/>
          <cell r="J79" t="str">
            <v>4,5
5,25</v>
          </cell>
          <cell r="K79" t="str">
            <v>4</v>
          </cell>
          <cell r="L79">
            <v>407</v>
          </cell>
          <cell r="O79">
            <v>44309</v>
          </cell>
          <cell r="P79" t="str">
            <v>DSV</v>
          </cell>
          <cell r="Q79" t="str">
            <v>QNTE00270376</v>
          </cell>
          <cell r="R79" t="str">
            <v>DAP</v>
          </cell>
          <cell r="S79" t="str">
            <v>Honk Kong</v>
          </cell>
          <cell r="T79" t="str">
            <v>Preuve alternative</v>
          </cell>
          <cell r="U79">
            <v>44405</v>
          </cell>
        </row>
        <row r="80">
          <cell r="A80">
            <v>6676</v>
          </cell>
          <cell r="D80" t="str">
            <v>TK International</v>
          </cell>
          <cell r="E80" t="str">
            <v>HK</v>
          </cell>
          <cell r="G80" t="str">
            <v>330 kg PP TD40 SYNOVA (HPP07T40)  - PSA1341-02</v>
          </cell>
          <cell r="H80"/>
          <cell r="I80"/>
          <cell r="J80">
            <v>88</v>
          </cell>
          <cell r="K80" t="str">
            <v>4</v>
          </cell>
          <cell r="L80">
            <v>354</v>
          </cell>
          <cell r="O80">
            <v>44312</v>
          </cell>
          <cell r="P80" t="str">
            <v>DSV</v>
          </cell>
          <cell r="R80" t="str">
            <v>DAP</v>
          </cell>
          <cell r="S80" t="str">
            <v>Honk Kong</v>
          </cell>
          <cell r="T80">
            <v>2103823461</v>
          </cell>
          <cell r="U80">
            <v>44319</v>
          </cell>
        </row>
        <row r="81">
          <cell r="A81">
            <v>6677</v>
          </cell>
          <cell r="B81">
            <v>28897</v>
          </cell>
          <cell r="D81" t="str">
            <v>Balkan</v>
          </cell>
          <cell r="E81" t="str">
            <v>TR</v>
          </cell>
          <cell r="G81" t="str">
            <v>1 plaquette</v>
          </cell>
          <cell r="H81"/>
          <cell r="I81"/>
          <cell r="J81">
            <v>3</v>
          </cell>
          <cell r="K81" t="str">
            <v>4</v>
          </cell>
          <cell r="L81">
            <v>60</v>
          </cell>
          <cell r="O81">
            <v>44315</v>
          </cell>
          <cell r="P81" t="str">
            <v>Fedex</v>
          </cell>
          <cell r="Q81">
            <v>773557500847</v>
          </cell>
          <cell r="R81" t="str">
            <v>DAP</v>
          </cell>
          <cell r="S81" t="str">
            <v>Esenyurt</v>
          </cell>
          <cell r="V81" t="str">
            <v>Relance faite</v>
          </cell>
        </row>
        <row r="82">
          <cell r="A82">
            <v>6678</v>
          </cell>
          <cell r="D82" t="str">
            <v>TK Technologies</v>
          </cell>
          <cell r="E82" t="str">
            <v>CN</v>
          </cell>
          <cell r="F82" t="str">
            <v>1426679S01
14380069S01</v>
          </cell>
          <cell r="G82" t="str">
            <v>Entretoises fendues 
Entretoises fendues  Outil proto de montage fourrure</v>
          </cell>
          <cell r="H82"/>
          <cell r="I82"/>
          <cell r="J82" t="str">
            <v>0,4
0,35
500</v>
          </cell>
          <cell r="K82" t="str">
            <v>4</v>
          </cell>
          <cell r="L82">
            <v>4</v>
          </cell>
          <cell r="O82">
            <v>44319</v>
          </cell>
          <cell r="P82" t="str">
            <v>Fedex</v>
          </cell>
          <cell r="R82" t="str">
            <v>DAP</v>
          </cell>
          <cell r="S82" t="str">
            <v>Schenzhen</v>
          </cell>
          <cell r="T82">
            <v>264992336</v>
          </cell>
          <cell r="U82">
            <v>44323</v>
          </cell>
        </row>
        <row r="83">
          <cell r="A83">
            <v>6679</v>
          </cell>
          <cell r="D83" t="str">
            <v>TK International</v>
          </cell>
          <cell r="E83" t="str">
            <v>HK</v>
          </cell>
          <cell r="F83">
            <v>1673322121</v>
          </cell>
          <cell r="G83" t="str">
            <v>1673322121 - Grilon TSG35/4 W2 - PSA1341</v>
          </cell>
          <cell r="H83"/>
          <cell r="I83"/>
          <cell r="J83">
            <v>2.92</v>
          </cell>
          <cell r="K83" t="str">
            <v>4</v>
          </cell>
          <cell r="L83">
            <v>74.5</v>
          </cell>
          <cell r="O83">
            <v>44320</v>
          </cell>
          <cell r="P83" t="str">
            <v>Clasquin</v>
          </cell>
          <cell r="R83" t="str">
            <v>DAP</v>
          </cell>
          <cell r="S83" t="str">
            <v>Honk Kong</v>
          </cell>
          <cell r="T83">
            <v>2104102980</v>
          </cell>
          <cell r="U83">
            <v>44323</v>
          </cell>
        </row>
        <row r="84">
          <cell r="A84">
            <v>6680</v>
          </cell>
          <cell r="D84" t="str">
            <v>Techlink</v>
          </cell>
          <cell r="E84" t="str">
            <v>VN</v>
          </cell>
          <cell r="G84" t="str">
            <v>2 pièce ref 1249199S02 et un pièce 1249200S01</v>
          </cell>
          <cell r="H84"/>
          <cell r="I84"/>
          <cell r="J84" t="str">
            <v>7,03
10,24</v>
          </cell>
          <cell r="K84" t="str">
            <v>4</v>
          </cell>
          <cell r="L84">
            <v>1</v>
          </cell>
          <cell r="O84">
            <v>44322</v>
          </cell>
          <cell r="P84" t="str">
            <v>Fedex</v>
          </cell>
          <cell r="R84" t="str">
            <v>DAP</v>
          </cell>
          <cell r="S84" t="str">
            <v>Hi Chi Minh City</v>
          </cell>
          <cell r="T84">
            <v>265129745</v>
          </cell>
          <cell r="U84">
            <v>44323</v>
          </cell>
        </row>
        <row r="85">
          <cell r="A85">
            <v>6681</v>
          </cell>
          <cell r="B85">
            <v>28949</v>
          </cell>
          <cell r="D85" t="str">
            <v>Techlink</v>
          </cell>
          <cell r="E85" t="str">
            <v>VN</v>
          </cell>
          <cell r="G85" t="str">
            <v>1 pièce 1284056S02</v>
          </cell>
          <cell r="H85"/>
          <cell r="I85"/>
          <cell r="J85">
            <v>12.13</v>
          </cell>
          <cell r="K85" t="str">
            <v>4</v>
          </cell>
          <cell r="L85">
            <v>1</v>
          </cell>
          <cell r="O85">
            <v>44328</v>
          </cell>
          <cell r="P85" t="str">
            <v>Fedex</v>
          </cell>
          <cell r="Q85">
            <v>773700081020</v>
          </cell>
          <cell r="R85" t="str">
            <v>EXW</v>
          </cell>
          <cell r="S85" t="str">
            <v>Louverné</v>
          </cell>
          <cell r="T85">
            <v>265290481</v>
          </cell>
          <cell r="U85">
            <v>44334</v>
          </cell>
        </row>
        <row r="86">
          <cell r="A86">
            <v>6682</v>
          </cell>
          <cell r="D86" t="str">
            <v>Ningbo</v>
          </cell>
          <cell r="E86" t="str">
            <v>CN</v>
          </cell>
          <cell r="G86" t="str">
            <v>Dateurs</v>
          </cell>
          <cell r="H86"/>
          <cell r="I86"/>
          <cell r="J86">
            <v>5</v>
          </cell>
          <cell r="K86" t="str">
            <v>4</v>
          </cell>
          <cell r="L86">
            <v>0.5</v>
          </cell>
          <cell r="O86">
            <v>44336</v>
          </cell>
          <cell r="P86" t="str">
            <v>Fedex</v>
          </cell>
          <cell r="R86" t="str">
            <v>DAP</v>
          </cell>
          <cell r="S86" t="str">
            <v>Ningbo</v>
          </cell>
          <cell r="T86">
            <v>265603720</v>
          </cell>
          <cell r="U86">
            <v>44342</v>
          </cell>
        </row>
        <row r="87">
          <cell r="A87">
            <v>6683</v>
          </cell>
          <cell r="D87" t="str">
            <v>JLR</v>
          </cell>
          <cell r="E87" t="str">
            <v>GB</v>
          </cell>
          <cell r="F87" t="str">
            <v>1311650S50</v>
          </cell>
          <cell r="G87" t="str">
            <v>1311650S50 - Duct clean air upper LH</v>
          </cell>
          <cell r="H87"/>
          <cell r="I87"/>
          <cell r="J87">
            <v>12.82</v>
          </cell>
          <cell r="K87" t="str">
            <v>4</v>
          </cell>
          <cell r="L87">
            <v>3</v>
          </cell>
          <cell r="O87">
            <v>44336</v>
          </cell>
          <cell r="P87" t="str">
            <v>Fedex</v>
          </cell>
          <cell r="R87" t="str">
            <v>DAP</v>
          </cell>
          <cell r="S87" t="str">
            <v>Warwickshire</v>
          </cell>
          <cell r="T87">
            <v>265599863</v>
          </cell>
          <cell r="U87">
            <v>44342</v>
          </cell>
        </row>
        <row r="88">
          <cell r="A88">
            <v>6684</v>
          </cell>
          <cell r="B88">
            <v>29001</v>
          </cell>
          <cell r="D88" t="str">
            <v>JLR</v>
          </cell>
          <cell r="E88" t="str">
            <v>GB</v>
          </cell>
          <cell r="G88" t="str">
            <v>5 pièces 1401155s50</v>
          </cell>
          <cell r="H88"/>
          <cell r="I88"/>
          <cell r="J88">
            <v>17.04</v>
          </cell>
          <cell r="K88" t="str">
            <v>4</v>
          </cell>
          <cell r="L88">
            <v>4</v>
          </cell>
          <cell r="O88">
            <v>44344</v>
          </cell>
          <cell r="P88" t="str">
            <v>Fedex</v>
          </cell>
          <cell r="Q88">
            <v>773853504341</v>
          </cell>
          <cell r="R88" t="str">
            <v>DAP</v>
          </cell>
          <cell r="S88" t="str">
            <v>Coventry</v>
          </cell>
          <cell r="T88">
            <v>265800485</v>
          </cell>
          <cell r="U88">
            <v>44350</v>
          </cell>
        </row>
        <row r="89">
          <cell r="A89">
            <v>6685</v>
          </cell>
          <cell r="B89">
            <v>29005</v>
          </cell>
          <cell r="D89" t="str">
            <v>Yinlun</v>
          </cell>
          <cell r="E89" t="str">
            <v>CN</v>
          </cell>
          <cell r="G89" t="str">
            <v>2 plastic flanges WCAC</v>
          </cell>
          <cell r="H89"/>
          <cell r="I89"/>
          <cell r="J89">
            <v>5</v>
          </cell>
          <cell r="K89" t="str">
            <v>4</v>
          </cell>
          <cell r="L89">
            <v>4</v>
          </cell>
          <cell r="O89">
            <v>44347</v>
          </cell>
          <cell r="P89" t="str">
            <v>Fedex</v>
          </cell>
          <cell r="Q89">
            <v>773865682055</v>
          </cell>
          <cell r="R89" t="str">
            <v>DAP</v>
          </cell>
          <cell r="S89" t="str">
            <v>Zhejiang</v>
          </cell>
          <cell r="T89">
            <v>265862838</v>
          </cell>
          <cell r="U89">
            <v>44347</v>
          </cell>
        </row>
        <row r="90">
          <cell r="A90">
            <v>6686</v>
          </cell>
          <cell r="B90">
            <v>29011</v>
          </cell>
          <cell r="D90" t="str">
            <v>Techlink</v>
          </cell>
          <cell r="E90" t="str">
            <v>VN</v>
          </cell>
          <cell r="F90" t="str">
            <v>1249200S02</v>
          </cell>
          <cell r="H90"/>
          <cell r="I90"/>
          <cell r="J90">
            <v>19.14</v>
          </cell>
          <cell r="K90" t="str">
            <v>4</v>
          </cell>
          <cell r="L90">
            <v>2</v>
          </cell>
          <cell r="O90">
            <v>44348</v>
          </cell>
          <cell r="P90" t="str">
            <v>Fedex</v>
          </cell>
          <cell r="Q90">
            <v>773869787504</v>
          </cell>
          <cell r="R90" t="str">
            <v>FCA</v>
          </cell>
          <cell r="S90" t="str">
            <v>Louverné</v>
          </cell>
          <cell r="V90" t="str">
            <v>Relance faite</v>
          </cell>
        </row>
        <row r="91">
          <cell r="A91">
            <v>6687</v>
          </cell>
          <cell r="B91">
            <v>29027</v>
          </cell>
          <cell r="D91" t="str">
            <v>Techlink</v>
          </cell>
          <cell r="E91" t="str">
            <v>VN</v>
          </cell>
          <cell r="F91" t="str">
            <v>1199355S01</v>
          </cell>
          <cell r="G91" t="str">
            <v>1199355S01 Metal ring</v>
          </cell>
          <cell r="H91"/>
          <cell r="I91"/>
          <cell r="J91">
            <v>2.5499999999999998</v>
          </cell>
          <cell r="K91" t="str">
            <v>4</v>
          </cell>
          <cell r="L91">
            <v>0.5</v>
          </cell>
          <cell r="O91">
            <v>44354</v>
          </cell>
          <cell r="P91" t="str">
            <v>Fedex</v>
          </cell>
          <cell r="Q91">
            <v>77395286862</v>
          </cell>
          <cell r="R91" t="str">
            <v>EXW</v>
          </cell>
          <cell r="S91" t="str">
            <v>Louverné</v>
          </cell>
          <cell r="V91" t="str">
            <v>Relance faite</v>
          </cell>
        </row>
        <row r="92">
          <cell r="A92">
            <v>6688</v>
          </cell>
          <cell r="B92">
            <v>29054</v>
          </cell>
          <cell r="D92" t="str">
            <v>IBC Vehicles</v>
          </cell>
          <cell r="E92" t="str">
            <v>GB</v>
          </cell>
          <cell r="F92" t="str">
            <v>1160115S52</v>
          </cell>
          <cell r="G92" t="str">
            <v>1160115S52 - Filtre à air DV5</v>
          </cell>
          <cell r="H92"/>
          <cell r="I92"/>
          <cell r="J92">
            <v>16.399999999999999</v>
          </cell>
          <cell r="K92" t="str">
            <v>4</v>
          </cell>
          <cell r="L92">
            <v>31</v>
          </cell>
          <cell r="O92">
            <v>44362</v>
          </cell>
          <cell r="P92" t="str">
            <v>Schenker</v>
          </cell>
          <cell r="Q92">
            <v>10551635</v>
          </cell>
          <cell r="R92" t="str">
            <v>DAP</v>
          </cell>
          <cell r="S92" t="str">
            <v>Luton</v>
          </cell>
          <cell r="T92">
            <v>2105627784</v>
          </cell>
          <cell r="U92">
            <v>44364</v>
          </cell>
        </row>
        <row r="93">
          <cell r="A93">
            <v>6689</v>
          </cell>
          <cell r="B93">
            <v>29065</v>
          </cell>
          <cell r="D93" t="str">
            <v>TK MOULD</v>
          </cell>
          <cell r="E93" t="str">
            <v>CN</v>
          </cell>
          <cell r="G93" t="str">
            <v>150 pièces 1453970S01 - FOURRURES PSA1372</v>
          </cell>
          <cell r="H93"/>
          <cell r="I93"/>
          <cell r="J93">
            <v>0.18</v>
          </cell>
          <cell r="K93" t="str">
            <v>4</v>
          </cell>
          <cell r="L93">
            <v>1.5</v>
          </cell>
          <cell r="O93">
            <v>44363</v>
          </cell>
          <cell r="P93" t="str">
            <v>fedex</v>
          </cell>
          <cell r="R93" t="str">
            <v>DAP</v>
          </cell>
          <cell r="S93" t="str">
            <v>Schenzhen</v>
          </cell>
          <cell r="T93">
            <v>266398726</v>
          </cell>
          <cell r="U93">
            <v>44369</v>
          </cell>
        </row>
        <row r="94">
          <cell r="A94">
            <v>6690</v>
          </cell>
          <cell r="B94">
            <v>29081</v>
          </cell>
          <cell r="D94" t="str">
            <v>Changchun</v>
          </cell>
          <cell r="E94" t="str">
            <v>CN</v>
          </cell>
          <cell r="G94" t="str">
            <v>VEP MP Gen2 32222072</v>
          </cell>
          <cell r="H94"/>
          <cell r="I94"/>
          <cell r="J94">
            <v>14.8</v>
          </cell>
          <cell r="K94" t="str">
            <v>4</v>
          </cell>
          <cell r="L94">
            <v>2</v>
          </cell>
          <cell r="O94">
            <v>44369</v>
          </cell>
          <cell r="P94" t="str">
            <v>TNT</v>
          </cell>
          <cell r="Q94">
            <v>321016474</v>
          </cell>
          <cell r="R94" t="str">
            <v>EXW</v>
          </cell>
          <cell r="S94" t="str">
            <v>Louverné</v>
          </cell>
          <cell r="V94" t="str">
            <v>Relance faite</v>
          </cell>
        </row>
        <row r="95">
          <cell r="A95">
            <v>6691</v>
          </cell>
          <cell r="B95">
            <v>29088</v>
          </cell>
          <cell r="D95" t="str">
            <v>Renault Tanger</v>
          </cell>
          <cell r="E95" t="str">
            <v>MA</v>
          </cell>
          <cell r="F95" t="str">
            <v>1399740S52</v>
          </cell>
          <cell r="G95" t="str">
            <v>1399740S52 - Conduit air sortie Turbo CMO2010</v>
          </cell>
          <cell r="H95"/>
          <cell r="I95"/>
          <cell r="J95">
            <v>24.72</v>
          </cell>
          <cell r="K95" t="str">
            <v>4</v>
          </cell>
          <cell r="L95">
            <v>4</v>
          </cell>
          <cell r="O95">
            <v>44370</v>
          </cell>
          <cell r="P95" t="str">
            <v>Fedex</v>
          </cell>
          <cell r="R95" t="str">
            <v>DAP</v>
          </cell>
          <cell r="S95" t="str">
            <v>Tanger</v>
          </cell>
          <cell r="T95">
            <v>266630168</v>
          </cell>
          <cell r="U95">
            <v>44371</v>
          </cell>
        </row>
        <row r="96">
          <cell r="A96">
            <v>6692</v>
          </cell>
          <cell r="B96">
            <v>29116</v>
          </cell>
          <cell r="D96" t="str">
            <v>Techlink</v>
          </cell>
          <cell r="E96" t="str">
            <v>VN</v>
          </cell>
          <cell r="F96" t="str">
            <v>1249200S02</v>
          </cell>
          <cell r="G96" t="str">
            <v>1249200S02 - Tube</v>
          </cell>
          <cell r="H96"/>
          <cell r="I96"/>
          <cell r="J96">
            <v>9.2799999999999994</v>
          </cell>
          <cell r="K96" t="str">
            <v>4</v>
          </cell>
          <cell r="L96">
            <v>1</v>
          </cell>
          <cell r="O96">
            <v>44379</v>
          </cell>
          <cell r="P96" t="str">
            <v>Fedex</v>
          </cell>
          <cell r="Q96">
            <v>774174389215</v>
          </cell>
          <cell r="R96" t="str">
            <v>EXW</v>
          </cell>
          <cell r="S96" t="str">
            <v>Louverné</v>
          </cell>
          <cell r="V96" t="str">
            <v>Relance faite</v>
          </cell>
        </row>
        <row r="97">
          <cell r="A97">
            <v>6693</v>
          </cell>
          <cell r="B97">
            <v>29134</v>
          </cell>
          <cell r="D97" t="str">
            <v>MHJP</v>
          </cell>
          <cell r="E97" t="str">
            <v>JP</v>
          </cell>
          <cell r="F97" t="str">
            <v>1395747S01</v>
          </cell>
          <cell r="G97" t="str">
            <v>1395747S01 - water CAC + 10 composants</v>
          </cell>
          <cell r="H97"/>
          <cell r="I97"/>
          <cell r="J97" t="str">
            <v>20
5</v>
          </cell>
          <cell r="K97" t="str">
            <v>4</v>
          </cell>
          <cell r="L97">
            <v>6</v>
          </cell>
          <cell r="O97">
            <v>44384</v>
          </cell>
          <cell r="P97" t="str">
            <v>DHL</v>
          </cell>
          <cell r="Q97">
            <v>5666774606</v>
          </cell>
          <cell r="R97" t="str">
            <v>EXW</v>
          </cell>
          <cell r="S97" t="str">
            <v>Louverné</v>
          </cell>
          <cell r="V97" t="str">
            <v>Relance faite</v>
          </cell>
        </row>
        <row r="98">
          <cell r="A98">
            <v>6694</v>
          </cell>
          <cell r="B98">
            <v>29139</v>
          </cell>
          <cell r="D98" t="str">
            <v>techlink</v>
          </cell>
          <cell r="E98" t="str">
            <v>VN</v>
          </cell>
          <cell r="F98" t="str">
            <v>1227768s01</v>
          </cell>
          <cell r="G98" t="str">
            <v>1227768s01 - Tube</v>
          </cell>
          <cell r="H98"/>
          <cell r="I98"/>
          <cell r="J98">
            <v>5.14</v>
          </cell>
          <cell r="K98" t="str">
            <v>4</v>
          </cell>
          <cell r="L98">
            <v>1</v>
          </cell>
          <cell r="O98">
            <v>44385</v>
          </cell>
          <cell r="P98" t="str">
            <v>Fedex</v>
          </cell>
          <cell r="Q98">
            <v>774203804654</v>
          </cell>
          <cell r="R98" t="str">
            <v>EXW</v>
          </cell>
          <cell r="S98" t="str">
            <v>Louverné</v>
          </cell>
          <cell r="V98" t="str">
            <v>Relance faite</v>
          </cell>
        </row>
        <row r="99">
          <cell r="A99">
            <v>6695</v>
          </cell>
          <cell r="B99">
            <v>29144</v>
          </cell>
          <cell r="D99" t="str">
            <v>TK Technology Park</v>
          </cell>
          <cell r="E99" t="str">
            <v>CN</v>
          </cell>
          <cell r="G99" t="str">
            <v>Dateurs</v>
          </cell>
          <cell r="H99"/>
          <cell r="I99"/>
          <cell r="J99">
            <v>3</v>
          </cell>
          <cell r="K99" t="str">
            <v>4</v>
          </cell>
          <cell r="L99">
            <v>0.2</v>
          </cell>
          <cell r="O99">
            <v>44389</v>
          </cell>
          <cell r="P99" t="str">
            <v>Fedex</v>
          </cell>
          <cell r="Q99">
            <v>774229472750</v>
          </cell>
          <cell r="R99" t="str">
            <v>DAP</v>
          </cell>
          <cell r="S99" t="str">
            <v>Schenzhen</v>
          </cell>
          <cell r="V99" t="str">
            <v>Relance faite</v>
          </cell>
        </row>
        <row r="100">
          <cell r="A100">
            <v>6696</v>
          </cell>
          <cell r="B100">
            <v>29149</v>
          </cell>
          <cell r="D100" t="str">
            <v>TK International</v>
          </cell>
          <cell r="E100" t="str">
            <v>HK</v>
          </cell>
          <cell r="F100">
            <v>1673922502</v>
          </cell>
          <cell r="G100" t="str">
            <v>1673922502 - Pentamid B GV10 MC20 HRC</v>
          </cell>
          <cell r="H100"/>
          <cell r="I100"/>
          <cell r="J100">
            <v>1.94</v>
          </cell>
          <cell r="K100" t="str">
            <v>4</v>
          </cell>
          <cell r="L100">
            <v>1140</v>
          </cell>
          <cell r="O100">
            <v>44390</v>
          </cell>
          <cell r="P100" t="str">
            <v>Clasquin</v>
          </cell>
          <cell r="R100" t="str">
            <v>DAP</v>
          </cell>
          <cell r="S100" t="str">
            <v>Honk Kong</v>
          </cell>
          <cell r="T100">
            <v>2106492296</v>
          </cell>
          <cell r="U100">
            <v>44396</v>
          </cell>
        </row>
        <row r="101">
          <cell r="A101">
            <v>6697</v>
          </cell>
          <cell r="B101">
            <v>29159</v>
          </cell>
          <cell r="D101" t="str">
            <v>YINLUN</v>
          </cell>
          <cell r="E101" t="str">
            <v>CN</v>
          </cell>
          <cell r="F101" t="str">
            <v>1395747P04</v>
          </cell>
          <cell r="G101" t="str">
            <v>1395747P04 - WCAC YB2 défectueux</v>
          </cell>
          <cell r="H101"/>
          <cell r="I101"/>
          <cell r="J101">
            <v>250</v>
          </cell>
          <cell r="K101" t="str">
            <v>4</v>
          </cell>
          <cell r="L101">
            <v>2</v>
          </cell>
          <cell r="O101">
            <v>44392</v>
          </cell>
          <cell r="P101" t="str">
            <v>Fedex</v>
          </cell>
          <cell r="Q101">
            <v>774266640640</v>
          </cell>
          <cell r="R101" t="str">
            <v>DAP</v>
          </cell>
          <cell r="S101" t="str">
            <v>Zhejiang</v>
          </cell>
          <cell r="T101">
            <v>267343151</v>
          </cell>
          <cell r="U101">
            <v>44397</v>
          </cell>
        </row>
        <row r="102">
          <cell r="A102">
            <v>6698</v>
          </cell>
          <cell r="B102">
            <v>29167</v>
          </cell>
          <cell r="D102" t="str">
            <v>Tyat</v>
          </cell>
          <cell r="E102" t="str">
            <v>CN</v>
          </cell>
          <cell r="F102" t="str">
            <v>1454682S01</v>
          </cell>
          <cell r="G102" t="str">
            <v>1454682S01</v>
          </cell>
          <cell r="H102"/>
          <cell r="I102"/>
          <cell r="J102">
            <v>1.5</v>
          </cell>
          <cell r="K102" t="str">
            <v>4</v>
          </cell>
          <cell r="L102">
            <v>1</v>
          </cell>
          <cell r="O102">
            <v>44397</v>
          </cell>
          <cell r="P102" t="str">
            <v>Fedex</v>
          </cell>
          <cell r="Q102">
            <v>774302674283</v>
          </cell>
          <cell r="R102" t="str">
            <v>DAP</v>
          </cell>
          <cell r="S102" t="str">
            <v>Beijing</v>
          </cell>
          <cell r="V102" t="str">
            <v>Relance faite</v>
          </cell>
        </row>
        <row r="103">
          <cell r="A103">
            <v>6699</v>
          </cell>
          <cell r="B103">
            <v>29174</v>
          </cell>
          <cell r="D103" t="str">
            <v>Techlink</v>
          </cell>
          <cell r="E103" t="str">
            <v>HK</v>
          </cell>
          <cell r="F103" t="str">
            <v>1475443S01</v>
          </cell>
          <cell r="G103" t="str">
            <v>1475443S01</v>
          </cell>
          <cell r="H103"/>
          <cell r="I103"/>
          <cell r="J103"/>
          <cell r="K103" t="str">
            <v>4</v>
          </cell>
          <cell r="O103">
            <v>44399</v>
          </cell>
          <cell r="P103" t="str">
            <v>Fedex</v>
          </cell>
          <cell r="Q103">
            <v>774338089626</v>
          </cell>
          <cell r="R103" t="str">
            <v>DAP</v>
          </cell>
          <cell r="S103" t="str">
            <v>Hong Kong</v>
          </cell>
          <cell r="T103">
            <v>267575204</v>
          </cell>
          <cell r="U103">
            <v>44400</v>
          </cell>
        </row>
        <row r="104">
          <cell r="A104">
            <v>6700</v>
          </cell>
          <cell r="B104">
            <v>29178</v>
          </cell>
          <cell r="D104" t="str">
            <v>Techlink</v>
          </cell>
          <cell r="E104" t="str">
            <v>HK</v>
          </cell>
          <cell r="F104" t="str">
            <v>1176406S02</v>
          </cell>
          <cell r="G104" t="str">
            <v>1176406S02</v>
          </cell>
          <cell r="H104"/>
          <cell r="I104"/>
          <cell r="J104"/>
          <cell r="K104" t="str">
            <v>4</v>
          </cell>
          <cell r="O104">
            <v>44399</v>
          </cell>
          <cell r="P104" t="str">
            <v>Fedex</v>
          </cell>
          <cell r="Q104">
            <v>774338069679</v>
          </cell>
          <cell r="R104" t="str">
            <v>DAP</v>
          </cell>
          <cell r="S104" t="str">
            <v>Hong Kong</v>
          </cell>
          <cell r="T104">
            <v>267575223</v>
          </cell>
          <cell r="U104">
            <v>44400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10" name="Tableau1311" displayName="Tableau1311" ref="A1:S7" totalsRowShown="0" headerRowDxfId="22" dataDxfId="20" headerRowBorderDxfId="21" tableBorderDxfId="19">
  <autoFilter ref="A1:S7"/>
  <tableColumns count="19">
    <tableColumn id="1" name="N° de facture" dataDxfId="18"/>
    <tableColumn id="2" name="N° de BL" dataDxfId="17"/>
    <tableColumn id="3" name="Date BL" dataDxfId="16"/>
    <tableColumn id="4" name="Nom du client" dataDxfId="15"/>
    <tableColumn id="5" name="Pays de destination" dataDxfId="14"/>
    <tableColumn id="6" name="Référence" dataDxfId="13"/>
    <tableColumn id="7" name="Désignation" dataDxfId="12"/>
    <tableColumn id="8" name="HS Code" dataDxfId="11"/>
    <tableColumn id="9" name="Origine" dataDxfId="10"/>
    <tableColumn id="10" name="Prix" dataDxfId="9"/>
    <tableColumn id="11" name="Quantités" dataDxfId="8"/>
    <tableColumn id="12" name="Poids Kg" dataDxfId="7"/>
    <tableColumn id="13" name="Nombre de colis" dataDxfId="6"/>
    <tableColumn id="14" name="Dimensions" dataDxfId="5"/>
    <tableColumn id="15" name="Date" dataDxfId="4"/>
    <tableColumn id="16" name="Transporteur" dataDxfId="3"/>
    <tableColumn id="17" name="Tracking" dataDxfId="2"/>
    <tableColumn id="18" name="Incoterm" dataDxfId="1"/>
    <tableColumn id="19" name="Vil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75"/>
  <sheetViews>
    <sheetView topLeftCell="A46" workbookViewId="0">
      <selection activeCell="H75" sqref="H75"/>
    </sheetView>
  </sheetViews>
  <sheetFormatPr baseColWidth="10" defaultRowHeight="12.75" x14ac:dyDescent="0.2"/>
  <cols>
    <col min="1" max="1" width="13" customWidth="1"/>
    <col min="2" max="2" width="13.140625" customWidth="1"/>
    <col min="7" max="7" width="15.7109375" customWidth="1"/>
    <col min="8" max="8" width="14.28515625" customWidth="1"/>
  </cols>
  <sheetData>
    <row r="2" spans="1:8" ht="20.25" x14ac:dyDescent="0.3">
      <c r="A2" s="24"/>
    </row>
    <row r="3" spans="1:8" x14ac:dyDescent="0.2">
      <c r="A3" s="25"/>
    </row>
    <row r="4" spans="1:8" ht="13.5" thickBot="1" x14ac:dyDescent="0.25">
      <c r="A4" s="1"/>
      <c r="B4" s="1"/>
      <c r="C4" s="1"/>
      <c r="D4" s="1"/>
      <c r="E4" s="1"/>
      <c r="F4" s="1"/>
      <c r="G4" s="1"/>
      <c r="H4" s="1"/>
    </row>
    <row r="5" spans="1:8" ht="20.25" x14ac:dyDescent="0.3">
      <c r="A5" s="26" t="s">
        <v>0</v>
      </c>
      <c r="B5" s="27"/>
      <c r="C5" s="27"/>
      <c r="D5" s="28" t="s">
        <v>1</v>
      </c>
      <c r="E5" s="29"/>
      <c r="F5" s="30">
        <v>100</v>
      </c>
      <c r="G5" s="31"/>
      <c r="H5" s="32"/>
    </row>
    <row r="6" spans="1:8" x14ac:dyDescent="0.2">
      <c r="A6" s="2" t="s">
        <v>2</v>
      </c>
      <c r="B6" s="3"/>
      <c r="C6" s="4"/>
      <c r="D6" s="2" t="s">
        <v>3</v>
      </c>
      <c r="H6" s="4"/>
    </row>
    <row r="7" spans="1:8" x14ac:dyDescent="0.2">
      <c r="A7" s="2"/>
      <c r="C7" s="4"/>
      <c r="D7" s="60" t="e">
        <f>VLOOKUP($F$5,[1]BDD!$A$1:$V$104,15,0)</f>
        <v>#N/A</v>
      </c>
      <c r="E7" s="61"/>
      <c r="H7" s="4"/>
    </row>
    <row r="8" spans="1:8" x14ac:dyDescent="0.2">
      <c r="A8" s="2" t="s">
        <v>4</v>
      </c>
      <c r="B8" s="33"/>
      <c r="C8" s="34"/>
      <c r="D8" s="2"/>
      <c r="H8" s="4"/>
    </row>
    <row r="9" spans="1:8" x14ac:dyDescent="0.2">
      <c r="A9" s="62"/>
      <c r="B9" s="63"/>
      <c r="C9" s="64"/>
      <c r="D9" s="2" t="s">
        <v>5</v>
      </c>
      <c r="F9" t="s">
        <v>6</v>
      </c>
      <c r="H9" s="4"/>
    </row>
    <row r="10" spans="1:8" x14ac:dyDescent="0.2">
      <c r="A10" s="62"/>
      <c r="B10" s="63"/>
      <c r="C10" s="64"/>
      <c r="D10" s="35"/>
      <c r="F10" s="5">
        <f ca="1">IF(D10&lt;&gt;"FREE",TODAY()+30,"")</f>
        <v>44461</v>
      </c>
      <c r="H10" s="4"/>
    </row>
    <row r="11" spans="1:8" x14ac:dyDescent="0.2">
      <c r="A11" s="36"/>
      <c r="B11" s="37"/>
      <c r="C11" s="38"/>
      <c r="D11" s="6"/>
      <c r="F11" s="25"/>
      <c r="H11" s="4"/>
    </row>
    <row r="12" spans="1:8" x14ac:dyDescent="0.2">
      <c r="A12" s="7"/>
      <c r="B12" s="8"/>
      <c r="C12" s="8"/>
      <c r="D12" s="7"/>
      <c r="E12" s="8"/>
      <c r="F12" s="8"/>
      <c r="G12" s="8"/>
      <c r="H12" s="9"/>
    </row>
    <row r="13" spans="1:8" x14ac:dyDescent="0.2">
      <c r="A13" s="65"/>
      <c r="B13" s="66"/>
      <c r="C13" s="67"/>
      <c r="D13" s="2" t="s">
        <v>7</v>
      </c>
      <c r="F13" s="25"/>
      <c r="H13" s="4"/>
    </row>
    <row r="14" spans="1:8" x14ac:dyDescent="0.2">
      <c r="A14" s="62"/>
      <c r="B14" s="63"/>
      <c r="C14" s="64"/>
      <c r="D14" s="2"/>
      <c r="H14" s="4"/>
    </row>
    <row r="15" spans="1:8" x14ac:dyDescent="0.2">
      <c r="A15" s="62"/>
      <c r="B15" s="63"/>
      <c r="C15" s="64"/>
      <c r="D15" s="2" t="s">
        <v>8</v>
      </c>
      <c r="F15" s="25" t="e">
        <f>VLOOKUP($F$5,[1]BDD!$A$1:$V$104,16,0)</f>
        <v>#N/A</v>
      </c>
      <c r="G15" s="25"/>
      <c r="H15" s="4"/>
    </row>
    <row r="16" spans="1:8" x14ac:dyDescent="0.2">
      <c r="A16" s="62"/>
      <c r="B16" s="63"/>
      <c r="C16" s="64"/>
      <c r="D16" s="2"/>
      <c r="H16" s="4"/>
    </row>
    <row r="17" spans="1:8" x14ac:dyDescent="0.2">
      <c r="A17" s="62"/>
      <c r="B17" s="63"/>
      <c r="C17" s="64"/>
      <c r="D17" s="2" t="s">
        <v>9</v>
      </c>
      <c r="F17" s="25" t="e">
        <f>VLOOKUP($F$5,[1]BDD!$A$1:$V$104,18,0)</f>
        <v>#N/A</v>
      </c>
      <c r="G17" s="39"/>
      <c r="H17" s="4"/>
    </row>
    <row r="18" spans="1:8" x14ac:dyDescent="0.2">
      <c r="A18" s="6" t="s">
        <v>10</v>
      </c>
      <c r="B18" s="10"/>
      <c r="C18" s="10"/>
      <c r="D18" s="6"/>
      <c r="E18" s="10"/>
      <c r="F18" s="10"/>
      <c r="G18" s="10"/>
      <c r="H18" s="11"/>
    </row>
    <row r="19" spans="1:8" x14ac:dyDescent="0.2">
      <c r="H19" s="8"/>
    </row>
    <row r="20" spans="1:8" x14ac:dyDescent="0.2">
      <c r="B20" s="25"/>
    </row>
    <row r="21" spans="1:8" x14ac:dyDescent="0.2">
      <c r="A21" t="s">
        <v>11</v>
      </c>
      <c r="D21" t="s">
        <v>12</v>
      </c>
    </row>
    <row r="22" spans="1:8" x14ac:dyDescent="0.2">
      <c r="A22" s="40"/>
      <c r="D22" s="61" t="e">
        <f>VLOOKUP($F$5,[1]BDD!$A$1:$V$104,3,0)</f>
        <v>#N/A</v>
      </c>
      <c r="E22" s="61"/>
    </row>
    <row r="26" spans="1:8" ht="13.5" thickBot="1" x14ac:dyDescent="0.25">
      <c r="A26" s="41" t="s">
        <v>13</v>
      </c>
      <c r="B26" s="42" t="s">
        <v>14</v>
      </c>
      <c r="C26" s="42" t="s">
        <v>15</v>
      </c>
      <c r="D26" s="42" t="s">
        <v>16</v>
      </c>
      <c r="E26" s="42" t="s">
        <v>17</v>
      </c>
      <c r="F26" s="42" t="s">
        <v>18</v>
      </c>
      <c r="G26" s="42" t="s">
        <v>19</v>
      </c>
      <c r="H26" s="43" t="s">
        <v>20</v>
      </c>
    </row>
    <row r="27" spans="1:8" ht="13.5" thickTop="1" x14ac:dyDescent="0.2">
      <c r="A27" s="12"/>
      <c r="B27" s="13"/>
      <c r="C27" s="13"/>
      <c r="D27" s="13"/>
      <c r="E27" s="13"/>
      <c r="F27" s="13"/>
      <c r="G27" s="13"/>
      <c r="H27" s="12"/>
    </row>
    <row r="28" spans="1:8" x14ac:dyDescent="0.2">
      <c r="A28" s="14"/>
      <c r="B28" s="15"/>
      <c r="C28" s="15"/>
      <c r="D28" s="15"/>
      <c r="E28" s="15"/>
      <c r="F28" s="15" t="str">
        <f>IF(C28="","",(IF(LEFT(C28,3)="390","Kg","Pce")))</f>
        <v/>
      </c>
      <c r="G28" s="15"/>
      <c r="H28" s="14">
        <f>E28*G28</f>
        <v>0</v>
      </c>
    </row>
    <row r="29" spans="1:8" x14ac:dyDescent="0.2">
      <c r="A29" s="14"/>
      <c r="B29" s="15"/>
      <c r="C29" s="15"/>
      <c r="D29" s="15"/>
      <c r="E29" s="15"/>
      <c r="F29" s="15" t="str">
        <f t="shared" ref="F29:F39" si="0">IF(C29="","",(IF(LEFT(C29,3)="390","Kg","Pce")))</f>
        <v/>
      </c>
      <c r="G29" s="15"/>
      <c r="H29" s="14">
        <f t="shared" ref="H29:H37" si="1">E29*G29</f>
        <v>0</v>
      </c>
    </row>
    <row r="30" spans="1:8" x14ac:dyDescent="0.2">
      <c r="A30" s="14"/>
      <c r="B30" s="15"/>
      <c r="C30" s="15"/>
      <c r="D30" s="15"/>
      <c r="E30" s="15"/>
      <c r="F30" s="15" t="str">
        <f t="shared" si="0"/>
        <v/>
      </c>
      <c r="G30" s="15"/>
      <c r="H30" s="14">
        <f t="shared" si="1"/>
        <v>0</v>
      </c>
    </row>
    <row r="31" spans="1:8" x14ac:dyDescent="0.2">
      <c r="A31" s="14"/>
      <c r="B31" s="15"/>
      <c r="C31" s="15"/>
      <c r="D31" s="15"/>
      <c r="E31" s="15"/>
      <c r="F31" s="15" t="str">
        <f t="shared" si="0"/>
        <v/>
      </c>
      <c r="G31" s="15"/>
      <c r="H31" s="14">
        <f t="shared" si="1"/>
        <v>0</v>
      </c>
    </row>
    <row r="32" spans="1:8" x14ac:dyDescent="0.2">
      <c r="A32" s="14"/>
      <c r="B32" s="15"/>
      <c r="C32" s="15"/>
      <c r="D32" s="15"/>
      <c r="E32" s="15"/>
      <c r="F32" s="15" t="str">
        <f t="shared" si="0"/>
        <v/>
      </c>
      <c r="G32" s="15"/>
      <c r="H32" s="14">
        <f t="shared" si="1"/>
        <v>0</v>
      </c>
    </row>
    <row r="33" spans="1:8" x14ac:dyDescent="0.2">
      <c r="A33" s="14"/>
      <c r="B33" s="15"/>
      <c r="C33" s="15"/>
      <c r="D33" s="15"/>
      <c r="E33" s="15"/>
      <c r="F33" s="15" t="str">
        <f t="shared" si="0"/>
        <v/>
      </c>
      <c r="G33" s="15"/>
      <c r="H33" s="14">
        <f t="shared" si="1"/>
        <v>0</v>
      </c>
    </row>
    <row r="34" spans="1:8" x14ac:dyDescent="0.2">
      <c r="A34" s="14"/>
      <c r="B34" s="15"/>
      <c r="C34" s="15"/>
      <c r="D34" s="15"/>
      <c r="E34" s="15"/>
      <c r="F34" s="15" t="str">
        <f t="shared" si="0"/>
        <v/>
      </c>
      <c r="G34" s="15"/>
      <c r="H34" s="14">
        <f t="shared" si="1"/>
        <v>0</v>
      </c>
    </row>
    <row r="35" spans="1:8" x14ac:dyDescent="0.2">
      <c r="A35" s="14"/>
      <c r="B35" s="15"/>
      <c r="C35" s="15"/>
      <c r="D35" s="15"/>
      <c r="E35" s="15"/>
      <c r="F35" s="15" t="str">
        <f t="shared" si="0"/>
        <v/>
      </c>
      <c r="G35" s="15"/>
      <c r="H35" s="14">
        <f t="shared" si="1"/>
        <v>0</v>
      </c>
    </row>
    <row r="36" spans="1:8" x14ac:dyDescent="0.2">
      <c r="A36" s="14"/>
      <c r="B36" s="15"/>
      <c r="C36" s="15"/>
      <c r="D36" s="15"/>
      <c r="E36" s="15"/>
      <c r="F36" s="15" t="str">
        <f t="shared" si="0"/>
        <v/>
      </c>
      <c r="G36" s="15"/>
      <c r="H36" s="14">
        <f t="shared" si="1"/>
        <v>0</v>
      </c>
    </row>
    <row r="37" spans="1:8" x14ac:dyDescent="0.2">
      <c r="A37" s="14"/>
      <c r="B37" s="15"/>
      <c r="C37" s="15"/>
      <c r="D37" s="15"/>
      <c r="E37" s="15"/>
      <c r="F37" s="15" t="str">
        <f t="shared" si="0"/>
        <v/>
      </c>
      <c r="G37" s="15"/>
      <c r="H37" s="14">
        <f t="shared" si="1"/>
        <v>0</v>
      </c>
    </row>
    <row r="38" spans="1:8" x14ac:dyDescent="0.2">
      <c r="A38" s="14"/>
      <c r="B38" s="15"/>
      <c r="C38" s="15"/>
      <c r="D38" s="15"/>
      <c r="E38" s="15"/>
      <c r="F38" s="15" t="str">
        <f t="shared" si="0"/>
        <v/>
      </c>
      <c r="G38" s="15"/>
      <c r="H38" s="14"/>
    </row>
    <row r="39" spans="1:8" ht="13.5" thickBot="1" x14ac:dyDescent="0.25">
      <c r="A39" s="16"/>
      <c r="B39" s="17"/>
      <c r="C39" s="16"/>
      <c r="D39" s="18"/>
      <c r="E39" s="18"/>
      <c r="F39" s="18" t="str">
        <f t="shared" si="0"/>
        <v/>
      </c>
      <c r="G39" s="18"/>
      <c r="H39" s="16"/>
    </row>
    <row r="40" spans="1:8" ht="13.5" thickTop="1" x14ac:dyDescent="0.2">
      <c r="A40" s="25"/>
      <c r="B40" s="25"/>
    </row>
    <row r="41" spans="1:8" ht="18" x14ac:dyDescent="0.25">
      <c r="A41" s="19" t="str">
        <f>IF(D10="FREE", " Free of charge","")</f>
        <v/>
      </c>
      <c r="B41" s="25"/>
      <c r="E41" s="20"/>
      <c r="G41" s="29" t="s">
        <v>21</v>
      </c>
      <c r="H41" s="44">
        <f>SUM(H28:H38)</f>
        <v>0</v>
      </c>
    </row>
    <row r="42" spans="1:8" ht="18" x14ac:dyDescent="0.25">
      <c r="A42" s="19" t="str">
        <f>IF(D10="FREE", " Without payment","")</f>
        <v/>
      </c>
      <c r="B42" s="25"/>
      <c r="E42" s="20"/>
      <c r="H42" s="21"/>
    </row>
    <row r="43" spans="1:8" x14ac:dyDescent="0.2">
      <c r="A43" s="19" t="str">
        <f>IF(D10="FREE", " Customs value only:","")</f>
        <v/>
      </c>
      <c r="B43" s="22" t="str">
        <f>IF(D10="FREE", H47,"")</f>
        <v/>
      </c>
      <c r="G43" s="29" t="s">
        <v>22</v>
      </c>
      <c r="H43" s="44">
        <f>SUM(H28:H38)</f>
        <v>0</v>
      </c>
    </row>
    <row r="44" spans="1:8" x14ac:dyDescent="0.2">
      <c r="H44" s="21"/>
    </row>
    <row r="45" spans="1:8" x14ac:dyDescent="0.2">
      <c r="G45" s="25" t="s">
        <v>23</v>
      </c>
      <c r="H45" s="21"/>
    </row>
    <row r="46" spans="1:8" x14ac:dyDescent="0.2">
      <c r="A46" s="23"/>
      <c r="H46" s="21"/>
    </row>
    <row r="47" spans="1:8" x14ac:dyDescent="0.2">
      <c r="A47" s="23"/>
      <c r="G47" s="45" t="s">
        <v>24</v>
      </c>
      <c r="H47" s="46">
        <f>SUM(H28:H38)</f>
        <v>0</v>
      </c>
    </row>
    <row r="48" spans="1:8" x14ac:dyDescent="0.2">
      <c r="A48" s="23"/>
    </row>
    <row r="49" spans="1:8" x14ac:dyDescent="0.2">
      <c r="A49" s="23"/>
    </row>
    <row r="50" spans="1:8" x14ac:dyDescent="0.2">
      <c r="A50" s="23"/>
    </row>
    <row r="52" spans="1:8" x14ac:dyDescent="0.2">
      <c r="A52" s="8"/>
      <c r="B52" s="8"/>
      <c r="C52" s="8"/>
      <c r="D52" s="8"/>
      <c r="E52" s="8"/>
      <c r="F52" s="8"/>
      <c r="G52" s="8"/>
      <c r="H52" s="8"/>
    </row>
    <row r="53" spans="1:8" x14ac:dyDescent="0.2">
      <c r="A53" t="s">
        <v>25</v>
      </c>
      <c r="C53" t="s">
        <v>26</v>
      </c>
      <c r="G53" t="s">
        <v>27</v>
      </c>
    </row>
    <row r="54" spans="1:8" x14ac:dyDescent="0.2">
      <c r="A54" s="25"/>
      <c r="C54" s="25"/>
      <c r="D54" s="47"/>
      <c r="G54" s="48"/>
      <c r="H54" s="47"/>
    </row>
    <row r="55" spans="1:8" x14ac:dyDescent="0.2">
      <c r="A55" s="10"/>
      <c r="B55" s="10"/>
      <c r="C55" s="10"/>
      <c r="D55" s="10"/>
      <c r="E55" s="10"/>
      <c r="F55" s="10"/>
      <c r="G55" s="10"/>
      <c r="H55" s="10"/>
    </row>
    <row r="66" spans="1:8" x14ac:dyDescent="0.2">
      <c r="A66" s="59"/>
      <c r="B66" s="59"/>
      <c r="C66" s="59"/>
      <c r="D66" s="59"/>
      <c r="E66" s="59"/>
      <c r="F66" s="59"/>
      <c r="G66" s="59"/>
      <c r="H66" s="59"/>
    </row>
    <row r="67" spans="1:8" x14ac:dyDescent="0.2">
      <c r="A67" s="59"/>
      <c r="B67" s="59"/>
      <c r="C67" s="59"/>
      <c r="D67" s="59"/>
      <c r="E67" s="59"/>
      <c r="F67" s="59"/>
      <c r="G67" s="59"/>
      <c r="H67" s="59"/>
    </row>
    <row r="68" spans="1:8" x14ac:dyDescent="0.2">
      <c r="A68" s="59"/>
      <c r="B68" s="59"/>
      <c r="C68" s="59"/>
      <c r="D68" s="59"/>
      <c r="E68" s="59"/>
      <c r="F68" s="59"/>
      <c r="G68" s="59"/>
      <c r="H68" s="59"/>
    </row>
    <row r="69" spans="1:8" x14ac:dyDescent="0.2">
      <c r="A69" s="59"/>
      <c r="B69" s="59"/>
      <c r="C69" s="59"/>
      <c r="D69" s="59"/>
      <c r="E69" s="59"/>
      <c r="F69" s="59"/>
      <c r="G69" s="59"/>
      <c r="H69" s="59"/>
    </row>
    <row r="71" spans="1:8" x14ac:dyDescent="0.2">
      <c r="A71" s="49"/>
      <c r="B71" s="50"/>
      <c r="C71" s="50"/>
      <c r="D71" s="50"/>
      <c r="E71" s="50"/>
    </row>
    <row r="72" spans="1:8" x14ac:dyDescent="0.2">
      <c r="A72" s="50"/>
      <c r="B72" s="50"/>
      <c r="C72" s="50"/>
      <c r="D72" s="50"/>
      <c r="E72" s="50"/>
    </row>
    <row r="73" spans="1:8" x14ac:dyDescent="0.2">
      <c r="A73" s="50"/>
      <c r="B73" s="50"/>
      <c r="C73" s="50"/>
      <c r="D73" s="50"/>
      <c r="E73" s="50"/>
    </row>
    <row r="74" spans="1:8" x14ac:dyDescent="0.2">
      <c r="A74" s="50"/>
      <c r="B74" s="50"/>
      <c r="C74" s="50"/>
      <c r="D74" s="50"/>
      <c r="E74" s="50"/>
    </row>
    <row r="75" spans="1:8" x14ac:dyDescent="0.2">
      <c r="A75" s="50"/>
      <c r="B75" s="50"/>
      <c r="C75" s="50"/>
      <c r="D75" s="50"/>
      <c r="E75" s="50"/>
    </row>
  </sheetData>
  <mergeCells count="6">
    <mergeCell ref="A66:H69"/>
    <mergeCell ref="D7:E7"/>
    <mergeCell ref="A9:C10"/>
    <mergeCell ref="A13:C13"/>
    <mergeCell ref="A14:C17"/>
    <mergeCell ref="D22:E22"/>
  </mergeCells>
  <conditionalFormatting sqref="A54">
    <cfRule type="containsBlanks" dxfId="33" priority="3">
      <formula>LEN(TRIM(A54))=0</formula>
    </cfRule>
  </conditionalFormatting>
  <conditionalFormatting sqref="G54">
    <cfRule type="containsBlanks" dxfId="32" priority="2">
      <formula>LEN(TRIM(G54))=0</formula>
    </cfRule>
  </conditionalFormatting>
  <conditionalFormatting sqref="D10 B6 F5 D7">
    <cfRule type="containsBlanks" dxfId="31" priority="11">
      <formula>LEN(TRIM(B5))=0</formula>
    </cfRule>
  </conditionalFormatting>
  <conditionalFormatting sqref="H27:H39">
    <cfRule type="cellIs" dxfId="30" priority="10" operator="equal">
      <formula>0</formula>
    </cfRule>
  </conditionalFormatting>
  <conditionalFormatting sqref="B6">
    <cfRule type="cellIs" dxfId="29" priority="9" operator="equal">
      <formula>0</formula>
    </cfRule>
  </conditionalFormatting>
  <conditionalFormatting sqref="F15">
    <cfRule type="containsBlanks" dxfId="28" priority="8">
      <formula>LEN(TRIM(F15))=0</formula>
    </cfRule>
  </conditionalFormatting>
  <conditionalFormatting sqref="F17">
    <cfRule type="containsBlanks" dxfId="27" priority="7">
      <formula>LEN(TRIM(F17))=0</formula>
    </cfRule>
  </conditionalFormatting>
  <conditionalFormatting sqref="G17">
    <cfRule type="containsBlanks" dxfId="26" priority="6">
      <formula>LEN(TRIM(G17))=0</formula>
    </cfRule>
  </conditionalFormatting>
  <conditionalFormatting sqref="A22">
    <cfRule type="containsBlanks" dxfId="25" priority="5">
      <formula>LEN(TRIM(A22))=0</formula>
    </cfRule>
  </conditionalFormatting>
  <conditionalFormatting sqref="D22">
    <cfRule type="containsBlanks" dxfId="24" priority="4">
      <formula>LEN(TRIM(D22))=0</formula>
    </cfRule>
  </conditionalFormatting>
  <conditionalFormatting sqref="C54">
    <cfRule type="containsBlanks" dxfId="23" priority="1">
      <formula>LEN(TRIM(C54))=0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"/>
  <sheetViews>
    <sheetView tabSelected="1" workbookViewId="0">
      <selection activeCell="C6" sqref="C6"/>
    </sheetView>
  </sheetViews>
  <sheetFormatPr baseColWidth="10" defaultRowHeight="12.75" x14ac:dyDescent="0.2"/>
  <cols>
    <col min="1" max="1" width="16.42578125" style="54" customWidth="1"/>
    <col min="2" max="2" width="12.140625" style="54" customWidth="1"/>
    <col min="3" max="3" width="11.42578125" style="54"/>
    <col min="4" max="4" width="17" style="54" customWidth="1"/>
    <col min="5" max="5" width="22.85546875" style="54" customWidth="1"/>
    <col min="6" max="6" width="13.85546875" style="54" customWidth="1"/>
    <col min="7" max="7" width="15.28515625" style="54" customWidth="1"/>
    <col min="8" max="8" width="12.140625" style="54" customWidth="1"/>
    <col min="9" max="10" width="11.42578125" style="54"/>
    <col min="11" max="11" width="13" style="54" customWidth="1"/>
    <col min="12" max="12" width="11.42578125" style="54"/>
    <col min="13" max="13" width="19.5703125" style="54" customWidth="1"/>
    <col min="14" max="14" width="15" style="54" customWidth="1"/>
    <col min="15" max="15" width="11.42578125" style="54"/>
    <col min="16" max="16" width="16.5703125" style="54" customWidth="1"/>
    <col min="17" max="18" width="12" style="54" customWidth="1"/>
    <col min="19" max="19" width="11.42578125" style="54"/>
    <col min="20" max="20" width="3.140625" style="54" customWidth="1"/>
    <col min="21" max="16384" width="11.42578125" style="54"/>
  </cols>
  <sheetData>
    <row r="1" spans="1:19" s="58" customFormat="1" ht="45" customHeight="1" x14ac:dyDescent="0.25">
      <c r="A1" s="55" t="s">
        <v>28</v>
      </c>
      <c r="B1" s="56" t="s">
        <v>29</v>
      </c>
      <c r="C1" s="56" t="s">
        <v>30</v>
      </c>
      <c r="D1" s="56" t="s">
        <v>31</v>
      </c>
      <c r="E1" s="51" t="s">
        <v>32</v>
      </c>
      <c r="F1" s="56" t="s">
        <v>33</v>
      </c>
      <c r="G1" s="57" t="s">
        <v>34</v>
      </c>
      <c r="H1" s="57" t="s">
        <v>15</v>
      </c>
      <c r="I1" s="57" t="s">
        <v>35</v>
      </c>
      <c r="J1" s="57" t="s">
        <v>36</v>
      </c>
      <c r="K1" s="57" t="s">
        <v>37</v>
      </c>
      <c r="L1" s="57" t="s">
        <v>55</v>
      </c>
      <c r="M1" s="57" t="s">
        <v>38</v>
      </c>
      <c r="N1" s="57" t="s">
        <v>39</v>
      </c>
      <c r="O1" s="56" t="s">
        <v>3</v>
      </c>
      <c r="P1" s="56" t="s">
        <v>40</v>
      </c>
      <c r="Q1" s="56" t="s">
        <v>41</v>
      </c>
      <c r="R1" s="57" t="s">
        <v>42</v>
      </c>
      <c r="S1" s="57" t="s">
        <v>43</v>
      </c>
    </row>
    <row r="2" spans="1:19" customFormat="1" ht="25.5" x14ac:dyDescent="0.2">
      <c r="A2">
        <v>100</v>
      </c>
      <c r="B2">
        <v>4</v>
      </c>
      <c r="C2" s="52">
        <v>44427</v>
      </c>
      <c r="D2" t="s">
        <v>44</v>
      </c>
      <c r="E2" t="s">
        <v>45</v>
      </c>
      <c r="F2" s="53" t="s">
        <v>48</v>
      </c>
      <c r="G2" s="53" t="s">
        <v>49</v>
      </c>
      <c r="H2" s="53" t="s">
        <v>50</v>
      </c>
      <c r="I2" s="53" t="s">
        <v>51</v>
      </c>
      <c r="J2" s="53" t="s">
        <v>52</v>
      </c>
      <c r="K2" s="53" t="s">
        <v>53</v>
      </c>
      <c r="L2" s="53" t="s">
        <v>54</v>
      </c>
      <c r="M2" s="53" t="s">
        <v>56</v>
      </c>
      <c r="N2" s="53" t="s">
        <v>57</v>
      </c>
      <c r="O2" s="52">
        <v>44427</v>
      </c>
      <c r="R2" t="s">
        <v>46</v>
      </c>
      <c r="S2" t="s">
        <v>47</v>
      </c>
    </row>
    <row r="3" spans="1:19" ht="38.25" x14ac:dyDescent="0.2">
      <c r="A3">
        <v>101</v>
      </c>
      <c r="B3">
        <v>5</v>
      </c>
      <c r="C3" s="52">
        <v>44428</v>
      </c>
      <c r="D3" t="s">
        <v>44</v>
      </c>
      <c r="E3" t="s">
        <v>45</v>
      </c>
      <c r="F3" s="53" t="s">
        <v>58</v>
      </c>
      <c r="G3" s="53" t="s">
        <v>59</v>
      </c>
      <c r="H3" s="53" t="s">
        <v>60</v>
      </c>
      <c r="I3" s="53" t="s">
        <v>51</v>
      </c>
      <c r="J3" s="53" t="s">
        <v>61</v>
      </c>
      <c r="K3" s="53" t="s">
        <v>62</v>
      </c>
      <c r="L3" s="53" t="s">
        <v>54</v>
      </c>
      <c r="M3" s="53" t="s">
        <v>63</v>
      </c>
      <c r="N3" s="53" t="s">
        <v>64</v>
      </c>
      <c r="O3" s="52">
        <v>44427</v>
      </c>
      <c r="P3"/>
      <c r="Q3"/>
      <c r="R3" t="s">
        <v>46</v>
      </c>
      <c r="S3" t="s">
        <v>47</v>
      </c>
    </row>
    <row r="4" spans="1:19" ht="25.5" x14ac:dyDescent="0.2">
      <c r="A4">
        <v>102</v>
      </c>
      <c r="B4">
        <v>6</v>
      </c>
      <c r="C4" s="52">
        <v>44427</v>
      </c>
      <c r="D4" t="s">
        <v>44</v>
      </c>
      <c r="E4" t="s">
        <v>45</v>
      </c>
      <c r="F4" s="53" t="s">
        <v>48</v>
      </c>
      <c r="G4" s="53" t="s">
        <v>49</v>
      </c>
      <c r="H4" s="53" t="s">
        <v>50</v>
      </c>
      <c r="I4" s="53" t="s">
        <v>51</v>
      </c>
      <c r="J4" s="53" t="s">
        <v>52</v>
      </c>
      <c r="K4" s="53" t="s">
        <v>53</v>
      </c>
      <c r="L4" s="53" t="s">
        <v>54</v>
      </c>
      <c r="M4" s="53" t="s">
        <v>56</v>
      </c>
      <c r="N4" s="53" t="s">
        <v>57</v>
      </c>
      <c r="O4" s="52">
        <v>44427</v>
      </c>
      <c r="P4"/>
      <c r="Q4"/>
      <c r="R4" t="s">
        <v>46</v>
      </c>
      <c r="S4" t="s">
        <v>47</v>
      </c>
    </row>
    <row r="5" spans="1:19" ht="25.5" x14ac:dyDescent="0.2">
      <c r="A5">
        <v>103</v>
      </c>
      <c r="B5">
        <v>7</v>
      </c>
      <c r="C5" s="52">
        <v>44428</v>
      </c>
      <c r="D5" t="s">
        <v>44</v>
      </c>
      <c r="E5" t="s">
        <v>45</v>
      </c>
      <c r="F5" s="53" t="s">
        <v>48</v>
      </c>
      <c r="G5" s="53" t="s">
        <v>49</v>
      </c>
      <c r="H5" s="53" t="s">
        <v>50</v>
      </c>
      <c r="I5" s="53" t="s">
        <v>51</v>
      </c>
      <c r="J5" s="53" t="s">
        <v>52</v>
      </c>
      <c r="K5" s="53" t="s">
        <v>53</v>
      </c>
      <c r="L5" s="53" t="s">
        <v>54</v>
      </c>
      <c r="M5" s="53" t="s">
        <v>56</v>
      </c>
      <c r="N5" s="53" t="s">
        <v>57</v>
      </c>
      <c r="O5" s="52">
        <v>44427</v>
      </c>
      <c r="P5"/>
      <c r="Q5"/>
      <c r="R5" t="s">
        <v>46</v>
      </c>
      <c r="S5" t="s">
        <v>47</v>
      </c>
    </row>
    <row r="6" spans="1:19" ht="25.5" x14ac:dyDescent="0.2">
      <c r="A6">
        <v>104</v>
      </c>
      <c r="B6">
        <v>8</v>
      </c>
      <c r="C6" s="52">
        <v>44429</v>
      </c>
      <c r="D6" t="s">
        <v>44</v>
      </c>
      <c r="E6" t="s">
        <v>45</v>
      </c>
      <c r="F6" s="53" t="s">
        <v>48</v>
      </c>
      <c r="G6" s="53" t="s">
        <v>49</v>
      </c>
      <c r="H6" s="53" t="s">
        <v>50</v>
      </c>
      <c r="I6" s="53" t="s">
        <v>51</v>
      </c>
      <c r="J6" s="53" t="s">
        <v>52</v>
      </c>
      <c r="K6" s="53" t="s">
        <v>53</v>
      </c>
      <c r="L6" s="53" t="s">
        <v>54</v>
      </c>
      <c r="M6" s="53" t="s">
        <v>56</v>
      </c>
      <c r="N6" s="53" t="s">
        <v>57</v>
      </c>
      <c r="O6" s="52">
        <v>44427</v>
      </c>
      <c r="P6"/>
      <c r="Q6"/>
      <c r="R6" t="s">
        <v>46</v>
      </c>
      <c r="S6" t="s">
        <v>47</v>
      </c>
    </row>
    <row r="7" spans="1:19" ht="25.5" x14ac:dyDescent="0.2">
      <c r="A7">
        <v>105</v>
      </c>
      <c r="B7">
        <v>9</v>
      </c>
      <c r="C7" s="52">
        <v>44427</v>
      </c>
      <c r="D7" t="s">
        <v>44</v>
      </c>
      <c r="E7" t="s">
        <v>45</v>
      </c>
      <c r="F7" s="53" t="s">
        <v>48</v>
      </c>
      <c r="G7" s="53" t="s">
        <v>49</v>
      </c>
      <c r="H7" s="53" t="s">
        <v>50</v>
      </c>
      <c r="I7" s="53" t="s">
        <v>51</v>
      </c>
      <c r="J7" s="53" t="s">
        <v>52</v>
      </c>
      <c r="K7" s="53" t="s">
        <v>53</v>
      </c>
      <c r="L7" s="53" t="s">
        <v>54</v>
      </c>
      <c r="M7" s="53" t="s">
        <v>56</v>
      </c>
      <c r="N7" s="53" t="s">
        <v>57</v>
      </c>
      <c r="O7" s="52">
        <v>44427</v>
      </c>
      <c r="P7"/>
      <c r="Q7"/>
      <c r="R7" t="s">
        <v>46</v>
      </c>
      <c r="S7" t="s">
        <v>47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Biard-Olivry, Typhaine</dc:creator>
  <cp:lastModifiedBy>Guy Blancher</cp:lastModifiedBy>
  <dcterms:created xsi:type="dcterms:W3CDTF">2021-08-19T13:43:20Z</dcterms:created>
  <dcterms:modified xsi:type="dcterms:W3CDTF">2021-08-23T07:38:40Z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2021-08-19T13:43:21Z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cf97843e-ddc2-4a27-aa0b-b9e829beebb8</vt:lpwstr>
  </property>
  <property fmtid="{D5CDD505-2E9C-101B-9397-08002B2CF9AE}" pid="8" name="MSIP_Label_bffbf02b-c51e-4a04-b787-9d2574e87591_ContentBits">
    <vt:lpwstr>0</vt:lpwstr>
  </property>
</Properties>
</file>