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Dossier des ventes\"/>
    </mc:Choice>
  </mc:AlternateContent>
  <bookViews>
    <workbookView xWindow="0" yWindow="0" windowWidth="25395" windowHeight="6540" activeTab="4"/>
  </bookViews>
  <sheets>
    <sheet name="Fond de caisse" sheetId="1" r:id="rId1"/>
    <sheet name="Fiche Vente" sheetId="2" r:id="rId2"/>
    <sheet name="Rapport journalier" sheetId="3" r:id="rId3"/>
    <sheet name="Notice" sheetId="4" r:id="rId4"/>
    <sheet name="Stock" sheetId="5" r:id="rId5"/>
    <sheet name="Rapport 04-2021" sheetId="6" r:id="rId6"/>
    <sheet name="Rapport 03-2021" sheetId="7" r:id="rId7"/>
  </sheets>
  <definedNames>
    <definedName name="_xlnm._FilterDatabase" localSheetId="4" hidden="1">Stock!$A$2:$Y$45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7" l="1"/>
  <c r="D6" i="7"/>
  <c r="J5" i="7"/>
  <c r="I5" i="7"/>
  <c r="K5" i="7" s="1"/>
  <c r="G5" i="7"/>
  <c r="F5" i="7"/>
  <c r="H5" i="7" s="1"/>
  <c r="D5" i="7"/>
  <c r="C5" i="7"/>
  <c r="E5" i="7" s="1"/>
  <c r="J4" i="7"/>
  <c r="I4" i="7"/>
  <c r="K4" i="7" s="1"/>
  <c r="G4" i="7"/>
  <c r="F4" i="7"/>
  <c r="H4" i="7" s="1"/>
  <c r="D4" i="7"/>
  <c r="C4" i="7"/>
  <c r="E4" i="7" s="1"/>
  <c r="J3" i="7"/>
  <c r="I3" i="7"/>
  <c r="I6" i="7" s="1"/>
  <c r="G3" i="7"/>
  <c r="G6" i="7" s="1"/>
  <c r="F3" i="7"/>
  <c r="H3" i="7" s="1"/>
  <c r="H6" i="7" s="1"/>
  <c r="D3" i="7"/>
  <c r="C3" i="7"/>
  <c r="C6" i="7" s="1"/>
  <c r="B3" i="7"/>
  <c r="B4" i="7" s="1"/>
  <c r="B5" i="7" s="1"/>
  <c r="K38" i="6"/>
  <c r="J38" i="6"/>
  <c r="I38" i="6"/>
  <c r="H38" i="6"/>
  <c r="G38" i="6"/>
  <c r="F38" i="6"/>
  <c r="E38" i="6"/>
  <c r="D38" i="6"/>
  <c r="C38" i="6"/>
  <c r="K31" i="6"/>
  <c r="J31" i="6"/>
  <c r="I31" i="6"/>
  <c r="H31" i="6"/>
  <c r="G31" i="6"/>
  <c r="F31" i="6"/>
  <c r="E31" i="6"/>
  <c r="D31" i="6"/>
  <c r="C31" i="6"/>
  <c r="K23" i="6"/>
  <c r="J23" i="6"/>
  <c r="I23" i="6"/>
  <c r="H23" i="6"/>
  <c r="G23" i="6"/>
  <c r="F23" i="6"/>
  <c r="E23" i="6"/>
  <c r="D23" i="6"/>
  <c r="C23" i="6"/>
  <c r="K14" i="6"/>
  <c r="J14" i="6"/>
  <c r="I14" i="6"/>
  <c r="H14" i="6"/>
  <c r="G14" i="6"/>
  <c r="F14" i="6"/>
  <c r="E14" i="6"/>
  <c r="D14" i="6"/>
  <c r="C14" i="6"/>
  <c r="J5" i="6"/>
  <c r="I5" i="6"/>
  <c r="K5" i="6" s="1"/>
  <c r="G5" i="6"/>
  <c r="F5" i="6"/>
  <c r="H5" i="6" s="1"/>
  <c r="D5" i="6"/>
  <c r="C5" i="6"/>
  <c r="E5" i="6" s="1"/>
  <c r="J4" i="6"/>
  <c r="I4" i="6"/>
  <c r="K4" i="6" s="1"/>
  <c r="G4" i="6"/>
  <c r="F4" i="6"/>
  <c r="H4" i="6" s="1"/>
  <c r="D4" i="6"/>
  <c r="C4" i="6"/>
  <c r="E4" i="6" s="1"/>
  <c r="B4" i="6"/>
  <c r="B5" i="6" s="1"/>
  <c r="B6" i="6" s="1"/>
  <c r="B8" i="6" s="1"/>
  <c r="B9" i="6" s="1"/>
  <c r="B10" i="6" s="1"/>
  <c r="B11" i="6" s="1"/>
  <c r="B12" i="6" s="1"/>
  <c r="B13" i="6" s="1"/>
  <c r="B14" i="6" s="1"/>
  <c r="B16" i="6" s="1"/>
  <c r="B17" i="6" s="1"/>
  <c r="B18" i="6" s="1"/>
  <c r="B19" i="6" s="1"/>
  <c r="B20" i="6" s="1"/>
  <c r="B21" i="6" s="1"/>
  <c r="B22" i="6" s="1"/>
  <c r="B24" i="6" s="1"/>
  <c r="B25" i="6" s="1"/>
  <c r="B26" i="6" s="1"/>
  <c r="B27" i="6" s="1"/>
  <c r="B28" i="6" s="1"/>
  <c r="B29" i="6" s="1"/>
  <c r="B30" i="6" s="1"/>
  <c r="B32" i="6" s="1"/>
  <c r="B33" i="6" s="1"/>
  <c r="B34" i="6" s="1"/>
  <c r="B35" i="6" s="1"/>
  <c r="B36" i="6" s="1"/>
  <c r="J3" i="6"/>
  <c r="J7" i="6" s="1"/>
  <c r="J39" i="6" s="1"/>
  <c r="I3" i="6"/>
  <c r="I7" i="6" s="1"/>
  <c r="I39" i="6" s="1"/>
  <c r="G3" i="6"/>
  <c r="G7" i="6" s="1"/>
  <c r="G39" i="6" s="1"/>
  <c r="F3" i="6"/>
  <c r="F7" i="6" s="1"/>
  <c r="F39" i="6" s="1"/>
  <c r="D3" i="6"/>
  <c r="D7" i="6" s="1"/>
  <c r="D39" i="6" s="1"/>
  <c r="C3" i="6"/>
  <c r="C7" i="6" s="1"/>
  <c r="W45" i="5"/>
  <c r="V45" i="5"/>
  <c r="U45" i="5"/>
  <c r="T45" i="5"/>
  <c r="S45" i="5"/>
  <c r="R45" i="5"/>
  <c r="Q45" i="5"/>
  <c r="P45" i="5"/>
  <c r="O45" i="5"/>
  <c r="N45" i="5"/>
  <c r="K45" i="5"/>
  <c r="J45" i="5"/>
  <c r="I45" i="5"/>
  <c r="H45" i="5"/>
  <c r="G45" i="5"/>
  <c r="F45" i="5"/>
  <c r="E45" i="5"/>
  <c r="D45" i="5"/>
  <c r="C45" i="5"/>
  <c r="B45" i="5"/>
  <c r="W44" i="5"/>
  <c r="V44" i="5"/>
  <c r="U44" i="5"/>
  <c r="T44" i="5"/>
  <c r="S44" i="5"/>
  <c r="R44" i="5"/>
  <c r="Q44" i="5"/>
  <c r="P44" i="5"/>
  <c r="O44" i="5"/>
  <c r="N44" i="5"/>
  <c r="K44" i="5"/>
  <c r="J44" i="5"/>
  <c r="I44" i="5"/>
  <c r="H44" i="5"/>
  <c r="G44" i="5"/>
  <c r="F44" i="5"/>
  <c r="E44" i="5"/>
  <c r="D44" i="5"/>
  <c r="C44" i="5"/>
  <c r="B44" i="5"/>
  <c r="W43" i="5"/>
  <c r="V43" i="5"/>
  <c r="U43" i="5"/>
  <c r="T43" i="5"/>
  <c r="S43" i="5"/>
  <c r="R43" i="5"/>
  <c r="Q43" i="5"/>
  <c r="P43" i="5"/>
  <c r="O43" i="5"/>
  <c r="N43" i="5"/>
  <c r="K43" i="5"/>
  <c r="J43" i="5"/>
  <c r="I43" i="5"/>
  <c r="H43" i="5"/>
  <c r="G43" i="5"/>
  <c r="F43" i="5"/>
  <c r="E43" i="5"/>
  <c r="D43" i="5"/>
  <c r="C43" i="5"/>
  <c r="B43" i="5"/>
  <c r="W42" i="5"/>
  <c r="V42" i="5"/>
  <c r="U42" i="5"/>
  <c r="T42" i="5"/>
  <c r="S42" i="5"/>
  <c r="R42" i="5"/>
  <c r="Q42" i="5"/>
  <c r="P42" i="5"/>
  <c r="O42" i="5"/>
  <c r="N42" i="5"/>
  <c r="K42" i="5"/>
  <c r="J42" i="5"/>
  <c r="I42" i="5"/>
  <c r="H42" i="5"/>
  <c r="G42" i="5"/>
  <c r="F42" i="5"/>
  <c r="E42" i="5"/>
  <c r="D42" i="5"/>
  <c r="C42" i="5"/>
  <c r="B42" i="5"/>
  <c r="W41" i="5"/>
  <c r="V41" i="5"/>
  <c r="U41" i="5"/>
  <c r="T41" i="5"/>
  <c r="S41" i="5"/>
  <c r="R41" i="5"/>
  <c r="Q41" i="5"/>
  <c r="P41" i="5"/>
  <c r="O41" i="5"/>
  <c r="N41" i="5"/>
  <c r="K41" i="5"/>
  <c r="J41" i="5"/>
  <c r="I41" i="5"/>
  <c r="H41" i="5"/>
  <c r="G41" i="5"/>
  <c r="F41" i="5"/>
  <c r="E41" i="5"/>
  <c r="D41" i="5"/>
  <c r="C41" i="5"/>
  <c r="B41" i="5"/>
  <c r="W40" i="5"/>
  <c r="V40" i="5"/>
  <c r="U40" i="5"/>
  <c r="T40" i="5"/>
  <c r="S40" i="5"/>
  <c r="R40" i="5"/>
  <c r="Q40" i="5"/>
  <c r="P40" i="5"/>
  <c r="O40" i="5"/>
  <c r="N40" i="5"/>
  <c r="K40" i="5"/>
  <c r="J40" i="5"/>
  <c r="I40" i="5"/>
  <c r="H40" i="5"/>
  <c r="G40" i="5"/>
  <c r="F40" i="5"/>
  <c r="E40" i="5"/>
  <c r="D40" i="5"/>
  <c r="C40" i="5"/>
  <c r="B40" i="5"/>
  <c r="W39" i="5"/>
  <c r="V39" i="5"/>
  <c r="U39" i="5"/>
  <c r="T39" i="5"/>
  <c r="S39" i="5"/>
  <c r="R39" i="5"/>
  <c r="Q39" i="5"/>
  <c r="P39" i="5"/>
  <c r="O39" i="5"/>
  <c r="N39" i="5"/>
  <c r="K39" i="5"/>
  <c r="J39" i="5"/>
  <c r="I39" i="5"/>
  <c r="H39" i="5"/>
  <c r="G39" i="5"/>
  <c r="F39" i="5"/>
  <c r="E39" i="5"/>
  <c r="D39" i="5"/>
  <c r="C39" i="5"/>
  <c r="B39" i="5"/>
  <c r="W38" i="5"/>
  <c r="V38" i="5"/>
  <c r="U38" i="5"/>
  <c r="T38" i="5"/>
  <c r="S38" i="5"/>
  <c r="R38" i="5"/>
  <c r="Q38" i="5"/>
  <c r="P38" i="5"/>
  <c r="O38" i="5"/>
  <c r="N38" i="5"/>
  <c r="K38" i="5"/>
  <c r="J38" i="5"/>
  <c r="I38" i="5"/>
  <c r="H38" i="5"/>
  <c r="G38" i="5"/>
  <c r="F38" i="5"/>
  <c r="E38" i="5"/>
  <c r="D38" i="5"/>
  <c r="C38" i="5"/>
  <c r="B38" i="5"/>
  <c r="W37" i="5"/>
  <c r="V37" i="5"/>
  <c r="U37" i="5"/>
  <c r="T37" i="5"/>
  <c r="S37" i="5"/>
  <c r="R37" i="5"/>
  <c r="Q37" i="5"/>
  <c r="P37" i="5"/>
  <c r="O37" i="5"/>
  <c r="N37" i="5"/>
  <c r="K37" i="5"/>
  <c r="J37" i="5"/>
  <c r="I37" i="5"/>
  <c r="H37" i="5"/>
  <c r="G37" i="5"/>
  <c r="F37" i="5"/>
  <c r="E37" i="5"/>
  <c r="D37" i="5"/>
  <c r="C37" i="5"/>
  <c r="B37" i="5"/>
  <c r="W36" i="5"/>
  <c r="V36" i="5"/>
  <c r="U36" i="5"/>
  <c r="T36" i="5"/>
  <c r="S36" i="5"/>
  <c r="R36" i="5"/>
  <c r="Q36" i="5"/>
  <c r="P36" i="5"/>
  <c r="O36" i="5"/>
  <c r="N36" i="5"/>
  <c r="K36" i="5"/>
  <c r="J36" i="5"/>
  <c r="I36" i="5"/>
  <c r="H36" i="5"/>
  <c r="G36" i="5"/>
  <c r="F36" i="5"/>
  <c r="E36" i="5"/>
  <c r="D36" i="5"/>
  <c r="C36" i="5"/>
  <c r="B36" i="5"/>
  <c r="W35" i="5"/>
  <c r="V35" i="5"/>
  <c r="U35" i="5"/>
  <c r="T35" i="5"/>
  <c r="S35" i="5"/>
  <c r="R35" i="5"/>
  <c r="Q35" i="5"/>
  <c r="P35" i="5"/>
  <c r="O35" i="5"/>
  <c r="N35" i="5"/>
  <c r="K35" i="5"/>
  <c r="J35" i="5"/>
  <c r="I35" i="5"/>
  <c r="H35" i="5"/>
  <c r="G35" i="5"/>
  <c r="F35" i="5"/>
  <c r="E35" i="5"/>
  <c r="D35" i="5"/>
  <c r="C35" i="5"/>
  <c r="B35" i="5"/>
  <c r="W34" i="5"/>
  <c r="V34" i="5"/>
  <c r="U34" i="5"/>
  <c r="T34" i="5"/>
  <c r="S34" i="5"/>
  <c r="R34" i="5"/>
  <c r="Q34" i="5"/>
  <c r="P34" i="5"/>
  <c r="O34" i="5"/>
  <c r="N34" i="5"/>
  <c r="K34" i="5"/>
  <c r="J34" i="5"/>
  <c r="I34" i="5"/>
  <c r="H34" i="5"/>
  <c r="G34" i="5"/>
  <c r="F34" i="5"/>
  <c r="E34" i="5"/>
  <c r="D34" i="5"/>
  <c r="C34" i="5"/>
  <c r="B34" i="5"/>
  <c r="W33" i="5"/>
  <c r="V33" i="5"/>
  <c r="U33" i="5"/>
  <c r="T33" i="5"/>
  <c r="S33" i="5"/>
  <c r="R33" i="5"/>
  <c r="Q33" i="5"/>
  <c r="P33" i="5"/>
  <c r="O33" i="5"/>
  <c r="N33" i="5"/>
  <c r="K33" i="5"/>
  <c r="J33" i="5"/>
  <c r="I33" i="5"/>
  <c r="H33" i="5"/>
  <c r="G33" i="5"/>
  <c r="F33" i="5"/>
  <c r="E33" i="5"/>
  <c r="D33" i="5"/>
  <c r="C33" i="5"/>
  <c r="B33" i="5"/>
  <c r="W32" i="5"/>
  <c r="V32" i="5"/>
  <c r="U32" i="5"/>
  <c r="T32" i="5"/>
  <c r="S32" i="5"/>
  <c r="R32" i="5"/>
  <c r="Q32" i="5"/>
  <c r="P32" i="5"/>
  <c r="O32" i="5"/>
  <c r="N32" i="5"/>
  <c r="K32" i="5"/>
  <c r="J32" i="5"/>
  <c r="I32" i="5"/>
  <c r="H32" i="5"/>
  <c r="G32" i="5"/>
  <c r="F32" i="5"/>
  <c r="E32" i="5"/>
  <c r="D32" i="5"/>
  <c r="C32" i="5"/>
  <c r="B32" i="5"/>
  <c r="W31" i="5"/>
  <c r="V31" i="5"/>
  <c r="U31" i="5"/>
  <c r="T31" i="5"/>
  <c r="S31" i="5"/>
  <c r="R31" i="5"/>
  <c r="Q31" i="5"/>
  <c r="P31" i="5"/>
  <c r="O31" i="5"/>
  <c r="N31" i="5"/>
  <c r="K31" i="5"/>
  <c r="J31" i="5"/>
  <c r="I31" i="5"/>
  <c r="H31" i="5"/>
  <c r="G31" i="5"/>
  <c r="F31" i="5"/>
  <c r="E31" i="5"/>
  <c r="D31" i="5"/>
  <c r="C31" i="5"/>
  <c r="B31" i="5"/>
  <c r="W30" i="5"/>
  <c r="V30" i="5"/>
  <c r="U30" i="5"/>
  <c r="T30" i="5"/>
  <c r="S30" i="5"/>
  <c r="R30" i="5"/>
  <c r="Q30" i="5"/>
  <c r="P30" i="5"/>
  <c r="O30" i="5"/>
  <c r="N30" i="5"/>
  <c r="K30" i="5"/>
  <c r="J30" i="5"/>
  <c r="I30" i="5"/>
  <c r="H30" i="5"/>
  <c r="G30" i="5"/>
  <c r="F30" i="5"/>
  <c r="E30" i="5"/>
  <c r="D30" i="5"/>
  <c r="C30" i="5"/>
  <c r="B30" i="5"/>
  <c r="W29" i="5"/>
  <c r="V29" i="5"/>
  <c r="U29" i="5"/>
  <c r="T29" i="5"/>
  <c r="S29" i="5"/>
  <c r="R29" i="5"/>
  <c r="Q29" i="5"/>
  <c r="P29" i="5"/>
  <c r="O29" i="5"/>
  <c r="N29" i="5"/>
  <c r="K29" i="5"/>
  <c r="J29" i="5"/>
  <c r="I29" i="5"/>
  <c r="H29" i="5"/>
  <c r="G29" i="5"/>
  <c r="F29" i="5"/>
  <c r="E29" i="5"/>
  <c r="D29" i="5"/>
  <c r="C29" i="5"/>
  <c r="B29" i="5"/>
  <c r="W28" i="5"/>
  <c r="V28" i="5"/>
  <c r="U28" i="5"/>
  <c r="T28" i="5"/>
  <c r="S28" i="5"/>
  <c r="R28" i="5"/>
  <c r="Q28" i="5"/>
  <c r="P28" i="5"/>
  <c r="O28" i="5"/>
  <c r="N28" i="5"/>
  <c r="K28" i="5"/>
  <c r="J28" i="5"/>
  <c r="I28" i="5"/>
  <c r="H28" i="5"/>
  <c r="G28" i="5"/>
  <c r="F28" i="5"/>
  <c r="E28" i="5"/>
  <c r="D28" i="5"/>
  <c r="C28" i="5"/>
  <c r="B28" i="5"/>
  <c r="W27" i="5"/>
  <c r="V27" i="5"/>
  <c r="U27" i="5"/>
  <c r="T27" i="5"/>
  <c r="S27" i="5"/>
  <c r="R27" i="5"/>
  <c r="Q27" i="5"/>
  <c r="P27" i="5"/>
  <c r="O27" i="5"/>
  <c r="N27" i="5"/>
  <c r="K27" i="5"/>
  <c r="J27" i="5"/>
  <c r="I27" i="5"/>
  <c r="H27" i="5"/>
  <c r="G27" i="5"/>
  <c r="F27" i="5"/>
  <c r="E27" i="5"/>
  <c r="D27" i="5"/>
  <c r="C27" i="5"/>
  <c r="B27" i="5"/>
  <c r="W26" i="5"/>
  <c r="V26" i="5"/>
  <c r="U26" i="5"/>
  <c r="T26" i="5"/>
  <c r="S26" i="5"/>
  <c r="R26" i="5"/>
  <c r="Q26" i="5"/>
  <c r="P26" i="5"/>
  <c r="O26" i="5"/>
  <c r="N26" i="5"/>
  <c r="K26" i="5"/>
  <c r="J26" i="5"/>
  <c r="I26" i="5"/>
  <c r="H26" i="5"/>
  <c r="G26" i="5"/>
  <c r="F26" i="5"/>
  <c r="E26" i="5"/>
  <c r="D26" i="5"/>
  <c r="C26" i="5"/>
  <c r="B26" i="5"/>
  <c r="W25" i="5"/>
  <c r="V25" i="5"/>
  <c r="U25" i="5"/>
  <c r="T25" i="5"/>
  <c r="S25" i="5"/>
  <c r="R25" i="5"/>
  <c r="Q25" i="5"/>
  <c r="P25" i="5"/>
  <c r="O25" i="5"/>
  <c r="N25" i="5"/>
  <c r="K25" i="5"/>
  <c r="J25" i="5"/>
  <c r="I25" i="5"/>
  <c r="H25" i="5"/>
  <c r="G25" i="5"/>
  <c r="F25" i="5"/>
  <c r="E25" i="5"/>
  <c r="D25" i="5"/>
  <c r="C25" i="5"/>
  <c r="B25" i="5"/>
  <c r="W24" i="5"/>
  <c r="V24" i="5"/>
  <c r="U24" i="5"/>
  <c r="T24" i="5"/>
  <c r="S24" i="5"/>
  <c r="R24" i="5"/>
  <c r="Q24" i="5"/>
  <c r="P24" i="5"/>
  <c r="O24" i="5"/>
  <c r="N24" i="5"/>
  <c r="K24" i="5"/>
  <c r="J24" i="5"/>
  <c r="I24" i="5"/>
  <c r="H24" i="5"/>
  <c r="G24" i="5"/>
  <c r="F24" i="5"/>
  <c r="E24" i="5"/>
  <c r="D24" i="5"/>
  <c r="C24" i="5"/>
  <c r="B24" i="5"/>
  <c r="W23" i="5"/>
  <c r="V23" i="5"/>
  <c r="U23" i="5"/>
  <c r="T23" i="5"/>
  <c r="S23" i="5"/>
  <c r="R23" i="5"/>
  <c r="Q23" i="5"/>
  <c r="P23" i="5"/>
  <c r="O23" i="5"/>
  <c r="N23" i="5"/>
  <c r="K23" i="5"/>
  <c r="J23" i="5"/>
  <c r="I23" i="5"/>
  <c r="H23" i="5"/>
  <c r="G23" i="5"/>
  <c r="F23" i="5"/>
  <c r="E23" i="5"/>
  <c r="D23" i="5"/>
  <c r="C23" i="5"/>
  <c r="B23" i="5"/>
  <c r="W22" i="5"/>
  <c r="V22" i="5"/>
  <c r="U22" i="5"/>
  <c r="T22" i="5"/>
  <c r="S22" i="5"/>
  <c r="R22" i="5"/>
  <c r="Q22" i="5"/>
  <c r="P22" i="5"/>
  <c r="O22" i="5"/>
  <c r="N22" i="5"/>
  <c r="K22" i="5"/>
  <c r="J22" i="5"/>
  <c r="I22" i="5"/>
  <c r="H22" i="5"/>
  <c r="G22" i="5"/>
  <c r="F22" i="5"/>
  <c r="E22" i="5"/>
  <c r="D22" i="5"/>
  <c r="C22" i="5"/>
  <c r="B22" i="5"/>
  <c r="W21" i="5"/>
  <c r="V21" i="5"/>
  <c r="U21" i="5"/>
  <c r="T21" i="5"/>
  <c r="S21" i="5"/>
  <c r="R21" i="5"/>
  <c r="Q21" i="5"/>
  <c r="P21" i="5"/>
  <c r="O21" i="5"/>
  <c r="N21" i="5"/>
  <c r="K21" i="5"/>
  <c r="J21" i="5"/>
  <c r="I21" i="5"/>
  <c r="H21" i="5"/>
  <c r="G21" i="5"/>
  <c r="F21" i="5"/>
  <c r="E21" i="5"/>
  <c r="D21" i="5"/>
  <c r="C21" i="5"/>
  <c r="B21" i="5"/>
  <c r="W20" i="5"/>
  <c r="V20" i="5"/>
  <c r="U20" i="5"/>
  <c r="T20" i="5"/>
  <c r="S20" i="5"/>
  <c r="R20" i="5"/>
  <c r="Q20" i="5"/>
  <c r="P20" i="5"/>
  <c r="O20" i="5"/>
  <c r="N20" i="5"/>
  <c r="K20" i="5"/>
  <c r="J20" i="5"/>
  <c r="I20" i="5"/>
  <c r="H20" i="5"/>
  <c r="G20" i="5"/>
  <c r="F20" i="5"/>
  <c r="E20" i="5"/>
  <c r="D20" i="5"/>
  <c r="C20" i="5"/>
  <c r="B20" i="5"/>
  <c r="W19" i="5"/>
  <c r="V19" i="5"/>
  <c r="U19" i="5"/>
  <c r="T19" i="5"/>
  <c r="S19" i="5"/>
  <c r="R19" i="5"/>
  <c r="Q19" i="5"/>
  <c r="P19" i="5"/>
  <c r="O19" i="5"/>
  <c r="N19" i="5"/>
  <c r="K19" i="5"/>
  <c r="J19" i="5"/>
  <c r="I19" i="5"/>
  <c r="H19" i="5"/>
  <c r="G19" i="5"/>
  <c r="F19" i="5"/>
  <c r="E19" i="5"/>
  <c r="D19" i="5"/>
  <c r="C19" i="5"/>
  <c r="B19" i="5"/>
  <c r="W18" i="5"/>
  <c r="V18" i="5"/>
  <c r="U18" i="5"/>
  <c r="T18" i="5"/>
  <c r="S18" i="5"/>
  <c r="R18" i="5"/>
  <c r="Q18" i="5"/>
  <c r="P18" i="5"/>
  <c r="O18" i="5"/>
  <c r="N18" i="5"/>
  <c r="K18" i="5"/>
  <c r="J18" i="5"/>
  <c r="I18" i="5"/>
  <c r="H18" i="5"/>
  <c r="G18" i="5"/>
  <c r="F18" i="5"/>
  <c r="E18" i="5"/>
  <c r="D18" i="5"/>
  <c r="C18" i="5"/>
  <c r="B18" i="5"/>
  <c r="W17" i="5"/>
  <c r="V17" i="5"/>
  <c r="U17" i="5"/>
  <c r="T17" i="5"/>
  <c r="S17" i="5"/>
  <c r="R17" i="5"/>
  <c r="Q17" i="5"/>
  <c r="P17" i="5"/>
  <c r="O17" i="5"/>
  <c r="N17" i="5"/>
  <c r="K17" i="5"/>
  <c r="J17" i="5"/>
  <c r="I17" i="5"/>
  <c r="H17" i="5"/>
  <c r="G17" i="5"/>
  <c r="F17" i="5"/>
  <c r="E17" i="5"/>
  <c r="D17" i="5"/>
  <c r="C17" i="5"/>
  <c r="B17" i="5"/>
  <c r="W16" i="5"/>
  <c r="V16" i="5"/>
  <c r="U16" i="5"/>
  <c r="T16" i="5"/>
  <c r="S16" i="5"/>
  <c r="R16" i="5"/>
  <c r="Q16" i="5"/>
  <c r="P16" i="5"/>
  <c r="O16" i="5"/>
  <c r="N16" i="5"/>
  <c r="K16" i="5"/>
  <c r="J16" i="5"/>
  <c r="I16" i="5"/>
  <c r="H16" i="5"/>
  <c r="G16" i="5"/>
  <c r="F16" i="5"/>
  <c r="E16" i="5"/>
  <c r="D16" i="5"/>
  <c r="C16" i="5"/>
  <c r="B16" i="5"/>
  <c r="W15" i="5"/>
  <c r="V15" i="5"/>
  <c r="U15" i="5"/>
  <c r="T15" i="5"/>
  <c r="S15" i="5"/>
  <c r="R15" i="5"/>
  <c r="Q15" i="5"/>
  <c r="P15" i="5"/>
  <c r="O15" i="5"/>
  <c r="N15" i="5"/>
  <c r="K15" i="5"/>
  <c r="J15" i="5"/>
  <c r="I15" i="5"/>
  <c r="H15" i="5"/>
  <c r="G15" i="5"/>
  <c r="F15" i="5"/>
  <c r="E15" i="5"/>
  <c r="D15" i="5"/>
  <c r="C15" i="5"/>
  <c r="B15" i="5"/>
  <c r="W14" i="5"/>
  <c r="V14" i="5"/>
  <c r="U14" i="5"/>
  <c r="T14" i="5"/>
  <c r="S14" i="5"/>
  <c r="R14" i="5"/>
  <c r="Q14" i="5"/>
  <c r="P14" i="5"/>
  <c r="O14" i="5"/>
  <c r="N14" i="5"/>
  <c r="K14" i="5"/>
  <c r="J14" i="5"/>
  <c r="I14" i="5"/>
  <c r="H14" i="5"/>
  <c r="G14" i="5"/>
  <c r="F14" i="5"/>
  <c r="E14" i="5"/>
  <c r="D14" i="5"/>
  <c r="C14" i="5"/>
  <c r="B14" i="5"/>
  <c r="W13" i="5"/>
  <c r="V13" i="5"/>
  <c r="U13" i="5"/>
  <c r="T13" i="5"/>
  <c r="S13" i="5"/>
  <c r="R13" i="5"/>
  <c r="Q13" i="5"/>
  <c r="P13" i="5"/>
  <c r="O13" i="5"/>
  <c r="N13" i="5"/>
  <c r="K13" i="5"/>
  <c r="J13" i="5"/>
  <c r="I13" i="5"/>
  <c r="H13" i="5"/>
  <c r="G13" i="5"/>
  <c r="F13" i="5"/>
  <c r="E13" i="5"/>
  <c r="D13" i="5"/>
  <c r="C13" i="5"/>
  <c r="B13" i="5"/>
  <c r="W12" i="5"/>
  <c r="V12" i="5"/>
  <c r="U12" i="5"/>
  <c r="T12" i="5"/>
  <c r="S12" i="5"/>
  <c r="R12" i="5"/>
  <c r="Q12" i="5"/>
  <c r="P12" i="5"/>
  <c r="O12" i="5"/>
  <c r="N12" i="5"/>
  <c r="K12" i="5"/>
  <c r="J12" i="5"/>
  <c r="I12" i="5"/>
  <c r="H12" i="5"/>
  <c r="G12" i="5"/>
  <c r="F12" i="5"/>
  <c r="E12" i="5"/>
  <c r="D12" i="5"/>
  <c r="C12" i="5"/>
  <c r="B12" i="5"/>
  <c r="W11" i="5"/>
  <c r="V11" i="5"/>
  <c r="U11" i="5"/>
  <c r="T11" i="5"/>
  <c r="S11" i="5"/>
  <c r="R11" i="5"/>
  <c r="Q11" i="5"/>
  <c r="P11" i="5"/>
  <c r="O11" i="5"/>
  <c r="N11" i="5"/>
  <c r="K11" i="5"/>
  <c r="J11" i="5"/>
  <c r="I11" i="5"/>
  <c r="H11" i="5"/>
  <c r="G11" i="5"/>
  <c r="F11" i="5"/>
  <c r="E11" i="5"/>
  <c r="D11" i="5"/>
  <c r="C11" i="5"/>
  <c r="B11" i="5"/>
  <c r="W10" i="5"/>
  <c r="V10" i="5"/>
  <c r="U10" i="5"/>
  <c r="T10" i="5"/>
  <c r="S10" i="5"/>
  <c r="R10" i="5"/>
  <c r="Q10" i="5"/>
  <c r="P10" i="5"/>
  <c r="O10" i="5"/>
  <c r="N10" i="5"/>
  <c r="K10" i="5"/>
  <c r="J10" i="5"/>
  <c r="I10" i="5"/>
  <c r="H10" i="5"/>
  <c r="G10" i="5"/>
  <c r="F10" i="5"/>
  <c r="E10" i="5"/>
  <c r="D10" i="5"/>
  <c r="C10" i="5"/>
  <c r="B10" i="5"/>
  <c r="W9" i="5"/>
  <c r="V9" i="5"/>
  <c r="U9" i="5"/>
  <c r="T9" i="5"/>
  <c r="S9" i="5"/>
  <c r="R9" i="5"/>
  <c r="Q9" i="5"/>
  <c r="P9" i="5"/>
  <c r="O9" i="5"/>
  <c r="N9" i="5"/>
  <c r="K9" i="5"/>
  <c r="J9" i="5"/>
  <c r="I9" i="5"/>
  <c r="H9" i="5"/>
  <c r="G9" i="5"/>
  <c r="F9" i="5"/>
  <c r="E9" i="5"/>
  <c r="D9" i="5"/>
  <c r="C9" i="5"/>
  <c r="B9" i="5"/>
  <c r="W8" i="5"/>
  <c r="V8" i="5"/>
  <c r="U8" i="5"/>
  <c r="T8" i="5"/>
  <c r="S8" i="5"/>
  <c r="R8" i="5"/>
  <c r="Q8" i="5"/>
  <c r="P8" i="5"/>
  <c r="O8" i="5"/>
  <c r="N8" i="5"/>
  <c r="K8" i="5"/>
  <c r="J8" i="5"/>
  <c r="I8" i="5"/>
  <c r="H8" i="5"/>
  <c r="G8" i="5"/>
  <c r="F8" i="5"/>
  <c r="E8" i="5"/>
  <c r="D8" i="5"/>
  <c r="C8" i="5"/>
  <c r="B8" i="5"/>
  <c r="W7" i="5"/>
  <c r="V7" i="5"/>
  <c r="U7" i="5"/>
  <c r="T7" i="5"/>
  <c r="S7" i="5"/>
  <c r="R7" i="5"/>
  <c r="Q7" i="5"/>
  <c r="P7" i="5"/>
  <c r="O7" i="5"/>
  <c r="N7" i="5"/>
  <c r="K7" i="5"/>
  <c r="J7" i="5"/>
  <c r="I7" i="5"/>
  <c r="H7" i="5"/>
  <c r="G7" i="5"/>
  <c r="F7" i="5"/>
  <c r="E7" i="5"/>
  <c r="D7" i="5"/>
  <c r="C7" i="5"/>
  <c r="B7" i="5"/>
  <c r="W6" i="5"/>
  <c r="V6" i="5"/>
  <c r="U6" i="5"/>
  <c r="T6" i="5"/>
  <c r="S6" i="5"/>
  <c r="R6" i="5"/>
  <c r="Q6" i="5"/>
  <c r="P6" i="5"/>
  <c r="O6" i="5"/>
  <c r="N6" i="5"/>
  <c r="K6" i="5"/>
  <c r="J6" i="5"/>
  <c r="I6" i="5"/>
  <c r="H6" i="5"/>
  <c r="G6" i="5"/>
  <c r="F6" i="5"/>
  <c r="E6" i="5"/>
  <c r="D6" i="5"/>
  <c r="C6" i="5"/>
  <c r="B6" i="5"/>
  <c r="W5" i="5"/>
  <c r="V5" i="5"/>
  <c r="U5" i="5"/>
  <c r="T5" i="5"/>
  <c r="S5" i="5"/>
  <c r="R5" i="5"/>
  <c r="Q5" i="5"/>
  <c r="P5" i="5"/>
  <c r="O5" i="5"/>
  <c r="N5" i="5"/>
  <c r="K5" i="5"/>
  <c r="J5" i="5"/>
  <c r="I5" i="5"/>
  <c r="H5" i="5"/>
  <c r="G5" i="5"/>
  <c r="F5" i="5"/>
  <c r="E5" i="5"/>
  <c r="D5" i="5"/>
  <c r="C5" i="5"/>
  <c r="B5" i="5"/>
  <c r="A2" i="5"/>
  <c r="A4" i="3"/>
  <c r="A5" i="3" s="1"/>
  <c r="A3" i="3"/>
  <c r="C38" i="2"/>
  <c r="AD35" i="2"/>
  <c r="AA35" i="2"/>
  <c r="X35" i="2"/>
  <c r="U35" i="2"/>
  <c r="R35" i="2"/>
  <c r="O35" i="2"/>
  <c r="L35" i="2"/>
  <c r="I35" i="2"/>
  <c r="F35" i="2"/>
  <c r="C35" i="2"/>
  <c r="AD34" i="2"/>
  <c r="AD37" i="2" s="1"/>
  <c r="AA34" i="2"/>
  <c r="AA37" i="2" s="1"/>
  <c r="X34" i="2"/>
  <c r="X37" i="2" s="1"/>
  <c r="U34" i="2"/>
  <c r="U37" i="2" s="1"/>
  <c r="R34" i="2"/>
  <c r="R37" i="2" s="1"/>
  <c r="O34" i="2"/>
  <c r="O37" i="2" s="1"/>
  <c r="L34" i="2"/>
  <c r="L37" i="2" s="1"/>
  <c r="I34" i="2"/>
  <c r="I37" i="2" s="1"/>
  <c r="F34" i="2"/>
  <c r="F37" i="2" s="1"/>
  <c r="C34" i="2"/>
  <c r="C37" i="2" s="1"/>
  <c r="AF37" i="2" s="1"/>
  <c r="F38" i="2" s="1"/>
  <c r="AE33" i="2"/>
  <c r="AE32" i="2"/>
  <c r="AE31" i="2"/>
  <c r="AE30" i="2"/>
  <c r="AE29" i="2"/>
  <c r="AE28" i="2"/>
  <c r="AE27" i="2"/>
  <c r="AE26" i="2"/>
  <c r="AE25" i="2"/>
  <c r="AE24" i="2"/>
  <c r="AF36" i="2" s="1"/>
  <c r="A21" i="2"/>
  <c r="C19" i="2"/>
  <c r="AD16" i="2"/>
  <c r="AA16" i="2"/>
  <c r="X16" i="2"/>
  <c r="U16" i="2"/>
  <c r="R16" i="2"/>
  <c r="O16" i="2"/>
  <c r="L16" i="2"/>
  <c r="I16" i="2"/>
  <c r="F16" i="2"/>
  <c r="C16" i="2"/>
  <c r="AD15" i="2"/>
  <c r="AD18" i="2" s="1"/>
  <c r="AA15" i="2"/>
  <c r="AA18" i="2" s="1"/>
  <c r="X15" i="2"/>
  <c r="X18" i="2" s="1"/>
  <c r="U15" i="2"/>
  <c r="U18" i="2" s="1"/>
  <c r="R15" i="2"/>
  <c r="R18" i="2" s="1"/>
  <c r="O15" i="2"/>
  <c r="O18" i="2" s="1"/>
  <c r="L15" i="2"/>
  <c r="L18" i="2" s="1"/>
  <c r="I15" i="2"/>
  <c r="I18" i="2" s="1"/>
  <c r="F15" i="2"/>
  <c r="F18" i="2" s="1"/>
  <c r="C15" i="2"/>
  <c r="C18" i="2" s="1"/>
  <c r="AE14" i="2"/>
  <c r="AE13" i="2"/>
  <c r="AE12" i="2"/>
  <c r="AE11" i="2"/>
  <c r="AE10" i="2"/>
  <c r="AE9" i="2"/>
  <c r="AE8" i="2"/>
  <c r="AE7" i="2"/>
  <c r="AE6" i="2"/>
  <c r="AE5" i="2"/>
  <c r="AF17" i="2" s="1"/>
  <c r="A2" i="2"/>
  <c r="G16" i="1"/>
  <c r="C16" i="1"/>
  <c r="G15" i="1"/>
  <c r="C15" i="1"/>
  <c r="G14" i="1"/>
  <c r="C14" i="1"/>
  <c r="G13" i="1"/>
  <c r="C13" i="1"/>
  <c r="G12" i="1"/>
  <c r="C12" i="1"/>
  <c r="G11" i="1"/>
  <c r="C11" i="1"/>
  <c r="G10" i="1"/>
  <c r="C10" i="1"/>
  <c r="G9" i="1"/>
  <c r="C9" i="1"/>
  <c r="G8" i="1"/>
  <c r="C8" i="1"/>
  <c r="G7" i="1"/>
  <c r="C7" i="1"/>
  <c r="G6" i="1"/>
  <c r="C6" i="1"/>
  <c r="G5" i="1"/>
  <c r="C5" i="1"/>
  <c r="G4" i="1"/>
  <c r="G17" i="1" s="1"/>
  <c r="C4" i="1"/>
  <c r="C17" i="1" s="1"/>
  <c r="X5" i="5" l="1"/>
  <c r="X6" i="5"/>
  <c r="X7" i="5"/>
  <c r="X9" i="5"/>
  <c r="X10" i="5"/>
  <c r="X11" i="5"/>
  <c r="X13" i="5"/>
  <c r="X14" i="5"/>
  <c r="X15" i="5"/>
  <c r="X17" i="5"/>
  <c r="X18" i="5"/>
  <c r="X19" i="5"/>
  <c r="X21" i="5"/>
  <c r="X22" i="5"/>
  <c r="X23" i="5"/>
  <c r="X25" i="5"/>
  <c r="X26" i="5"/>
  <c r="X27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F6" i="7"/>
  <c r="L5" i="5"/>
  <c r="Y5" i="5" s="1"/>
  <c r="L6" i="5"/>
  <c r="Y6" i="5" s="1"/>
  <c r="L8" i="5"/>
  <c r="L9" i="5"/>
  <c r="Y9" i="5" s="1"/>
  <c r="L10" i="5"/>
  <c r="Y10" i="5" s="1"/>
  <c r="L12" i="5"/>
  <c r="L13" i="5"/>
  <c r="Y13" i="5" s="1"/>
  <c r="L14" i="5"/>
  <c r="Y14" i="5" s="1"/>
  <c r="L16" i="5"/>
  <c r="L17" i="5"/>
  <c r="Y17" i="5" s="1"/>
  <c r="L18" i="5"/>
  <c r="Y18" i="5" s="1"/>
  <c r="L20" i="5"/>
  <c r="L21" i="5"/>
  <c r="Y21" i="5" s="1"/>
  <c r="L22" i="5"/>
  <c r="Y22" i="5" s="1"/>
  <c r="L24" i="5"/>
  <c r="L25" i="5"/>
  <c r="Y25" i="5" s="1"/>
  <c r="L26" i="5"/>
  <c r="Y26" i="5" s="1"/>
  <c r="L28" i="5"/>
  <c r="L29" i="5"/>
  <c r="Y29" i="5" s="1"/>
  <c r="L30" i="5"/>
  <c r="Y30" i="5" s="1"/>
  <c r="L31" i="5"/>
  <c r="Y31" i="5" s="1"/>
  <c r="L32" i="5"/>
  <c r="Y32" i="5" s="1"/>
  <c r="L33" i="5"/>
  <c r="Y33" i="5" s="1"/>
  <c r="L34" i="5"/>
  <c r="Y34" i="5" s="1"/>
  <c r="L35" i="5"/>
  <c r="Y35" i="5" s="1"/>
  <c r="L36" i="5"/>
  <c r="Y36" i="5" s="1"/>
  <c r="L37" i="5"/>
  <c r="Y37" i="5" s="1"/>
  <c r="L38" i="5"/>
  <c r="Y38" i="5" s="1"/>
  <c r="L39" i="5"/>
  <c r="Y39" i="5" s="1"/>
  <c r="L40" i="5"/>
  <c r="Y40" i="5" s="1"/>
  <c r="L41" i="5"/>
  <c r="Y41" i="5" s="1"/>
  <c r="L42" i="5"/>
  <c r="Y42" i="5" s="1"/>
  <c r="L43" i="5"/>
  <c r="Y43" i="5" s="1"/>
  <c r="L44" i="5"/>
  <c r="Y44" i="5" s="1"/>
  <c r="L45" i="5"/>
  <c r="Y45" i="5" s="1"/>
  <c r="E3" i="7"/>
  <c r="E6" i="7" s="1"/>
  <c r="K3" i="7"/>
  <c r="K6" i="7" s="1"/>
  <c r="C39" i="6"/>
  <c r="E3" i="6"/>
  <c r="E7" i="6" s="1"/>
  <c r="E39" i="6" s="1"/>
  <c r="K3" i="6"/>
  <c r="K7" i="6" s="1"/>
  <c r="K39" i="6" s="1"/>
  <c r="H3" i="6"/>
  <c r="H7" i="6" s="1"/>
  <c r="H39" i="6" s="1"/>
  <c r="L7" i="5"/>
  <c r="Y7" i="5" s="1"/>
  <c r="X8" i="5"/>
  <c r="L11" i="5"/>
  <c r="Y11" i="5" s="1"/>
  <c r="X12" i="5"/>
  <c r="L15" i="5"/>
  <c r="Y15" i="5" s="1"/>
  <c r="X16" i="5"/>
  <c r="L19" i="5"/>
  <c r="Y19" i="5" s="1"/>
  <c r="X20" i="5"/>
  <c r="L23" i="5"/>
  <c r="Y23" i="5" s="1"/>
  <c r="X24" i="5"/>
  <c r="L27" i="5"/>
  <c r="Y27" i="5" s="1"/>
  <c r="X28" i="5"/>
  <c r="AF18" i="2"/>
  <c r="F19" i="2" s="1"/>
  <c r="AF16" i="2"/>
  <c r="K19" i="2"/>
  <c r="K38" i="2"/>
  <c r="AF35" i="2"/>
  <c r="Y28" i="5" l="1"/>
  <c r="Y12" i="5"/>
  <c r="Y20" i="5"/>
  <c r="Y24" i="5"/>
  <c r="Y16" i="5"/>
  <c r="Y8" i="5"/>
</calcChain>
</file>

<file path=xl/sharedStrings.xml><?xml version="1.0" encoding="utf-8"?>
<sst xmlns="http://schemas.openxmlformats.org/spreadsheetml/2006/main" count="347" uniqueCount="112">
  <si>
    <t>FOND DE CAISSE DU MATIN</t>
  </si>
  <si>
    <t>FOND DE CAISSE DE L'APRES MIDI</t>
  </si>
  <si>
    <t>Nom:</t>
  </si>
  <si>
    <t>Myriam</t>
  </si>
  <si>
    <t>Véronique</t>
  </si>
  <si>
    <t>Libellé</t>
  </si>
  <si>
    <t>Quantité</t>
  </si>
  <si>
    <t>Total</t>
  </si>
  <si>
    <t>Total du fond de caisse:</t>
  </si>
  <si>
    <t xml:space="preserve">FEUILLE DE VENTE QUOTIDIENNE </t>
  </si>
  <si>
    <t xml:space="preserve">Horaires: </t>
  </si>
  <si>
    <t>Matinée</t>
  </si>
  <si>
    <t>Notice</t>
  </si>
  <si>
    <t xml:space="preserve">Vente </t>
  </si>
  <si>
    <t>Vente</t>
  </si>
  <si>
    <t>Total des articles</t>
  </si>
  <si>
    <t>Nombre de ventes</t>
  </si>
  <si>
    <t>Article</t>
  </si>
  <si>
    <t>P.U</t>
  </si>
  <si>
    <t>Quant</t>
  </si>
  <si>
    <t>Bas</t>
  </si>
  <si>
    <t>Accessoires</t>
  </si>
  <si>
    <t>Bijoux</t>
  </si>
  <si>
    <t>Blouses</t>
  </si>
  <si>
    <t>Relooking</t>
  </si>
  <si>
    <t>T-shirt court</t>
  </si>
  <si>
    <t>Pantalon</t>
  </si>
  <si>
    <t>Blousons</t>
  </si>
  <si>
    <t>Bonnet</t>
  </si>
  <si>
    <t>Chapeau</t>
  </si>
  <si>
    <t>T-Shirt Long</t>
  </si>
  <si>
    <t>Ceinture</t>
  </si>
  <si>
    <t>Chaussette</t>
  </si>
  <si>
    <t>Foulard</t>
  </si>
  <si>
    <t>Cosmétique</t>
  </si>
  <si>
    <t>Jupe</t>
  </si>
  <si>
    <t>Maillots de bain</t>
  </si>
  <si>
    <t>Gilets</t>
  </si>
  <si>
    <t>Manteau</t>
  </si>
  <si>
    <t>Maroquinerie</t>
  </si>
  <si>
    <t>Pull</t>
  </si>
  <si>
    <t xml:space="preserve">Total intermédiaire: </t>
  </si>
  <si>
    <t xml:space="preserve">Remise Bénéficiaire </t>
  </si>
  <si>
    <t>Non</t>
  </si>
  <si>
    <t>Oui</t>
  </si>
  <si>
    <t>Total ventes:</t>
  </si>
  <si>
    <t>Mode de paiement</t>
  </si>
  <si>
    <t>Total articles:</t>
  </si>
  <si>
    <t>Total à Payer</t>
  </si>
  <si>
    <t>Prix total</t>
  </si>
  <si>
    <t>FOND DE CAISSE DEPART:</t>
  </si>
  <si>
    <t>RECETTE MATIN:</t>
  </si>
  <si>
    <t>RECETTE + FOND DE CAISSE:</t>
  </si>
  <si>
    <t>Après-Midi</t>
  </si>
  <si>
    <t>Short</t>
  </si>
  <si>
    <t>Total ventes</t>
  </si>
  <si>
    <t>FOND DE CAISSE APRES-MIDI</t>
  </si>
  <si>
    <t>RECETTE APRES-MIDI</t>
  </si>
  <si>
    <t>RECETTE = FOND DE CAISSE</t>
  </si>
  <si>
    <t>RAPPORT JOURNALIER</t>
  </si>
  <si>
    <t>Jour / Mois / Année</t>
  </si>
  <si>
    <t>Total recette Matin</t>
  </si>
  <si>
    <t>Total recette Après-midi</t>
  </si>
  <si>
    <t>Total du nombre de ventes Matin</t>
  </si>
  <si>
    <t>Total du nombre de vente de l'Après-midi</t>
  </si>
  <si>
    <t>Total du nombre des Articles du Matin</t>
  </si>
  <si>
    <t>Total du nombre des Articles de l'Après-midi</t>
  </si>
  <si>
    <t>Ce que vous devez faire quand vous prenez votre service.</t>
  </si>
  <si>
    <r>
      <t xml:space="preserve">1) Faire le fond de caisse. Pour cela cliquez sur l'onglet </t>
    </r>
    <r>
      <rPr>
        <b/>
        <sz val="11"/>
        <color rgb="FF000000"/>
        <rFont val="Calibri"/>
        <family val="2"/>
      </rPr>
      <t>"Fond de caisse"</t>
    </r>
    <r>
      <rPr>
        <sz val="11"/>
        <color rgb="FF000000"/>
        <rFont val="Calibri"/>
        <family val="2"/>
      </rPr>
      <t>, cliquez sur la case jaune, dans le menu déroulant, cliquez sur votre nom. Ensuite, remplissez les cases correspondantes</t>
    </r>
  </si>
  <si>
    <t>en regard de chaque unité monétaire.</t>
  </si>
  <si>
    <r>
      <t xml:space="preserve">2) cliquez sur l'onget </t>
    </r>
    <r>
      <rPr>
        <b/>
        <sz val="11"/>
        <color rgb="FF000000"/>
        <rFont val="Calibri"/>
        <family val="2"/>
      </rPr>
      <t>"Fiche de vente"</t>
    </r>
    <r>
      <rPr>
        <sz val="11"/>
        <color rgb="FF000000"/>
        <rFont val="Calibri"/>
        <family val="2"/>
      </rPr>
      <t>. A titre d'information, toutes les cases jaunes entourées de lignes rouges sont des cellules qui contiennent un menu déroulant.</t>
    </r>
  </si>
  <si>
    <t>Ce sont les seules cases que vous pourrez utiliser.</t>
  </si>
  <si>
    <t>Commencez par renseigner Votre nom, ensuite l'horaire que vous effectuez.</t>
  </si>
  <si>
    <r>
      <t xml:space="preserve">Pour ce faire cliquez sur la case jaune se trouvant à côté de </t>
    </r>
    <r>
      <rPr>
        <b/>
        <sz val="11"/>
        <color rgb="FF000000"/>
        <rFont val="Calibri"/>
        <family val="2"/>
      </rPr>
      <t>"Nom"</t>
    </r>
    <r>
      <rPr>
        <sz val="11"/>
        <color rgb="FF000000"/>
        <rFont val="Calibri"/>
        <family val="2"/>
      </rPr>
      <t>, une petite flèche apparait dans le coin supérieur droit.</t>
    </r>
  </si>
  <si>
    <t>Cliquez dessus et dans le menu déroulant, cliquez sur votre nom. Effectuez la même chose avec votre horaire.</t>
  </si>
  <si>
    <t>Lors d'une vente, cliquez sur la 1ère case jaune, une petite flèche grise apparait dans le coin supérieur droit. Cliquez sur celle-ci pour dérouler le menu et cliquez sur l'élément que</t>
  </si>
  <si>
    <r>
      <t xml:space="preserve">Vous souhaitez, il apparaitra dans la cellule, passez ensuite dans la case suivante </t>
    </r>
    <r>
      <rPr>
        <b/>
        <sz val="11"/>
        <color rgb="FF000000"/>
        <rFont val="Calibri"/>
        <family val="2"/>
      </rPr>
      <t>"P.U"</t>
    </r>
    <r>
      <rPr>
        <sz val="11"/>
        <color theme="1"/>
        <rFont val="Calibri"/>
        <family val="2"/>
        <scheme val="minor"/>
      </rPr>
      <t xml:space="preserve"> (prix unitaire), procédez comme pour la case précédente.</t>
    </r>
  </si>
  <si>
    <r>
      <t xml:space="preserve">Enfin, dans la case </t>
    </r>
    <r>
      <rPr>
        <b/>
        <sz val="11"/>
        <color rgb="FF000000"/>
        <rFont val="Calibri"/>
        <family val="2"/>
      </rPr>
      <t>"Quant"</t>
    </r>
    <r>
      <rPr>
        <sz val="11"/>
        <color theme="1"/>
        <rFont val="Calibri"/>
        <family val="2"/>
        <scheme val="minor"/>
      </rPr>
      <t xml:space="preserve"> mettez la quantité vendue.</t>
    </r>
  </si>
  <si>
    <r>
      <t xml:space="preserve">Si vous avez un deuxième article, ajoutez - le dans la case suivante inférieure et ainsi de suite. Le total s'affichera en dessous dans la case </t>
    </r>
    <r>
      <rPr>
        <b/>
        <sz val="11"/>
        <color rgb="FF000000"/>
        <rFont val="Calibri"/>
        <family val="2"/>
      </rPr>
      <t>"Total intermédiaire"</t>
    </r>
    <r>
      <rPr>
        <sz val="11"/>
        <color rgb="FF000000"/>
        <rFont val="Calibri"/>
        <family val="2"/>
      </rPr>
      <t>.</t>
    </r>
  </si>
  <si>
    <r>
      <t xml:space="preserve">Si une cliente est bénéficiaire, cliquez sur la case jaune à côté de </t>
    </r>
    <r>
      <rPr>
        <b/>
        <sz val="11"/>
        <color rgb="FF000000"/>
        <rFont val="Calibri"/>
        <family val="2"/>
      </rPr>
      <t>"Bénéficiaire"</t>
    </r>
    <r>
      <rPr>
        <sz val="11"/>
        <color theme="1"/>
        <rFont val="Calibri"/>
        <family val="2"/>
        <scheme val="minor"/>
      </rPr>
      <t xml:space="preserve"> et choisissez </t>
    </r>
    <r>
      <rPr>
        <b/>
        <sz val="11"/>
        <color rgb="FF000000"/>
        <rFont val="Calibri"/>
        <family val="2"/>
      </rPr>
      <t>"oui"</t>
    </r>
    <r>
      <rPr>
        <sz val="11"/>
        <color theme="1"/>
        <rFont val="Calibri"/>
        <family val="2"/>
        <scheme val="minor"/>
      </rPr>
      <t>. La remise s'appliquera automatiquement.</t>
    </r>
  </si>
  <si>
    <r>
      <t xml:space="preserve">Enfin, cliquez dans la case jaune correspondant à </t>
    </r>
    <r>
      <rPr>
        <b/>
        <sz val="11"/>
        <color rgb="FF000000"/>
        <rFont val="Calibri"/>
        <family val="2"/>
      </rPr>
      <t>"mode de paiement"</t>
    </r>
    <r>
      <rPr>
        <sz val="11"/>
        <color theme="1"/>
        <rFont val="Calibri"/>
        <family val="2"/>
        <scheme val="minor"/>
      </rPr>
      <t xml:space="preserve">, et choisissez dans le menu déroulant le mode correspondant au paiement de la cliente </t>
    </r>
    <r>
      <rPr>
        <b/>
        <sz val="11"/>
        <color rgb="FF000000"/>
        <rFont val="Calibri"/>
        <family val="2"/>
      </rPr>
      <t>"CB"</t>
    </r>
    <r>
      <rPr>
        <sz val="11"/>
        <color theme="1"/>
        <rFont val="Calibri"/>
        <family val="2"/>
        <scheme val="minor"/>
      </rPr>
      <t xml:space="preserve"> pour </t>
    </r>
  </si>
  <si>
    <r>
      <t xml:space="preserve">carte bleu, </t>
    </r>
    <r>
      <rPr>
        <b/>
        <sz val="11"/>
        <color rgb="FF000000"/>
        <rFont val="Calibri"/>
        <family val="2"/>
      </rPr>
      <t>"CH"</t>
    </r>
    <r>
      <rPr>
        <sz val="11"/>
        <color theme="1"/>
        <rFont val="Calibri"/>
        <family val="2"/>
        <scheme val="minor"/>
      </rPr>
      <t xml:space="preserve"> pour chèque et </t>
    </r>
    <r>
      <rPr>
        <b/>
        <sz val="11"/>
        <color rgb="FF000000"/>
        <rFont val="Calibri"/>
        <family val="2"/>
      </rPr>
      <t>"ESP"</t>
    </r>
    <r>
      <rPr>
        <sz val="11"/>
        <color theme="1"/>
        <rFont val="Calibri"/>
        <family val="2"/>
        <scheme val="minor"/>
      </rPr>
      <t xml:space="preserve"> pour espèce.</t>
    </r>
  </si>
  <si>
    <t>A la fin de votre journée de travail, tous les totaux intermédiaires et finaux seront calculé automatiquement, ils sont renseignés dans les cases vertes. Vous n'avez donc rien à ajouter</t>
  </si>
  <si>
    <t>dans ces cases.</t>
  </si>
  <si>
    <r>
      <t xml:space="preserve">En fin de journée, vous devez faire votre caisse. Pour cela, il suffit de reporter les sommes des cases </t>
    </r>
    <r>
      <rPr>
        <b/>
        <sz val="11"/>
        <color rgb="FF000000"/>
        <rFont val="Calibri"/>
        <family val="2"/>
      </rPr>
      <t>" Recette Matin, ou Après-midi"</t>
    </r>
    <r>
      <rPr>
        <sz val="11"/>
        <color rgb="FF000000"/>
        <rFont val="Calibri"/>
        <family val="2"/>
      </rPr>
      <t xml:space="preserve">, </t>
    </r>
    <r>
      <rPr>
        <b/>
        <sz val="11"/>
        <color rgb="FF000000"/>
        <rFont val="Calibri"/>
        <family val="2"/>
      </rPr>
      <t>"Total ventes</t>
    </r>
    <r>
      <rPr>
        <sz val="11"/>
        <color rgb="FF000000"/>
        <rFont val="Calibri"/>
        <family val="2"/>
      </rPr>
      <t xml:space="preserve">" et </t>
    </r>
    <r>
      <rPr>
        <b/>
        <sz val="11"/>
        <color rgb="FF000000"/>
        <rFont val="Calibri"/>
        <family val="2"/>
      </rPr>
      <t xml:space="preserve">"Total Articles" </t>
    </r>
    <r>
      <rPr>
        <sz val="11"/>
        <color rgb="FF000000"/>
        <rFont val="Calibri"/>
        <family val="2"/>
      </rPr>
      <t xml:space="preserve">se trouvant dans la feuille </t>
    </r>
  </si>
  <si>
    <r>
      <rPr>
        <b/>
        <sz val="11"/>
        <color rgb="FF000000"/>
        <rFont val="Calibri"/>
        <family val="2"/>
      </rPr>
      <t xml:space="preserve">"Fiche Vente" </t>
    </r>
    <r>
      <rPr>
        <sz val="11"/>
        <color rgb="FF000000"/>
        <rFont val="Calibri"/>
        <family val="2"/>
      </rPr>
      <t>de couleur orange sur la feuille</t>
    </r>
    <r>
      <rPr>
        <b/>
        <sz val="11"/>
        <color rgb="FF000000"/>
        <rFont val="Calibri"/>
        <family val="2"/>
      </rPr>
      <t xml:space="preserve"> "Rapport Journalier".</t>
    </r>
  </si>
  <si>
    <t>Ventes Matin</t>
  </si>
  <si>
    <t>Total Matin</t>
  </si>
  <si>
    <t>Ventes Après-midi</t>
  </si>
  <si>
    <t>Total Après-midi</t>
  </si>
  <si>
    <t>Total jour</t>
  </si>
  <si>
    <t>Numéro des ventes</t>
  </si>
  <si>
    <t>Chaussure</t>
  </si>
  <si>
    <t>Chemisier</t>
  </si>
  <si>
    <t>Création ZOE</t>
  </si>
  <si>
    <t>Jeans</t>
  </si>
  <si>
    <t>Robes</t>
  </si>
  <si>
    <t>Sous vêtements</t>
  </si>
  <si>
    <t>Top</t>
  </si>
  <si>
    <t>T-shirt</t>
  </si>
  <si>
    <t>Vestes</t>
  </si>
  <si>
    <t>Market Place</t>
  </si>
  <si>
    <t>DATE</t>
  </si>
  <si>
    <t>CHIFFRE D'AFFAIRE</t>
  </si>
  <si>
    <t>NOMBRE VENTES</t>
  </si>
  <si>
    <t>NOMBRE D'ARTICLES</t>
  </si>
  <si>
    <t>MATIN</t>
  </si>
  <si>
    <t>APRES MIDI</t>
  </si>
  <si>
    <t>JOURNEE</t>
  </si>
  <si>
    <t>APRES-MIDI</t>
  </si>
  <si>
    <t>TOTAL SEMAINE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</si>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</sst>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_ ;[Red]\-#,##0\ "/>
    <numFmt numFmtId="165" formatCode="[$-F800]dddd\,\ mmmm\ dd\,\ yyyy"/>
    <numFmt numFmtId="168" formatCode="#,##0.00&quot; &quot;[$€];[Red]&quot;-&quot;#,##0.00&quot; &quot;[$€]"/>
    <numFmt numFmtId="169" formatCode="#,##0.00\ [$€-803];[Red]#,##0.00\ [$€-803]"/>
    <numFmt numFmtId="170" formatCode="#,##0;[Red]#,##0"/>
    <numFmt numFmtId="171" formatCode="#,##0.00\ &quot;€&quot;;[Red]#,##0.00\ &quot;€&quot;"/>
    <numFmt numFmtId="172" formatCode="0_ ;[Red]\-0\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Times New Roman"/>
      <family val="1"/>
    </font>
    <font>
      <sz val="11"/>
      <color rgb="FF000000"/>
      <name val="Times New Roman"/>
      <family val="1"/>
    </font>
    <font>
      <u/>
      <sz val="11"/>
      <color theme="10"/>
      <name val="Calibri"/>
      <charset val="134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FF0000"/>
      </left>
      <right style="thin">
        <color rgb="FFFF0000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medium">
        <color auto="1"/>
      </top>
      <bottom style="medium">
        <color rgb="FF00CC00"/>
      </bottom>
      <diagonal/>
    </border>
    <border>
      <left style="thin">
        <color rgb="FFFF0000"/>
      </left>
      <right/>
      <top style="medium">
        <color auto="1"/>
      </top>
      <bottom style="medium">
        <color rgb="FF00CC00"/>
      </bottom>
      <diagonal/>
    </border>
    <border>
      <left style="medium">
        <color rgb="FF00CC00"/>
      </left>
      <right/>
      <top style="medium">
        <color indexed="64"/>
      </top>
      <bottom style="medium">
        <color rgb="FF00CC00"/>
      </bottom>
      <diagonal/>
    </border>
    <border>
      <left/>
      <right style="medium">
        <color indexed="64"/>
      </right>
      <top style="medium">
        <color indexed="64"/>
      </top>
      <bottom style="medium">
        <color rgb="FF00CC00"/>
      </bottom>
      <diagonal/>
    </border>
    <border>
      <left style="medium">
        <color indexed="64"/>
      </left>
      <right/>
      <top style="medium">
        <color rgb="FF00CC00"/>
      </top>
      <bottom style="medium">
        <color rgb="FF00CC00"/>
      </bottom>
      <diagonal/>
    </border>
    <border>
      <left/>
      <right/>
      <top style="medium">
        <color rgb="FF00CC00"/>
      </top>
      <bottom style="medium">
        <color rgb="FF00CC00"/>
      </bottom>
      <diagonal/>
    </border>
    <border>
      <left/>
      <right style="medium">
        <color rgb="FF00CC00"/>
      </right>
      <top style="medium">
        <color rgb="FF00CC00"/>
      </top>
      <bottom style="medium">
        <color rgb="FF00CC00"/>
      </bottom>
      <diagonal/>
    </border>
    <border>
      <left style="medium">
        <color rgb="FF00CC00"/>
      </left>
      <right/>
      <top style="medium">
        <color rgb="FF00CC00"/>
      </top>
      <bottom style="medium">
        <color rgb="FF00CC00"/>
      </bottom>
      <diagonal/>
    </border>
    <border>
      <left/>
      <right style="medium">
        <color indexed="64"/>
      </right>
      <top style="medium">
        <color rgb="FF00CC00"/>
      </top>
      <bottom style="medium">
        <color rgb="FF00CC00"/>
      </bottom>
      <diagonal/>
    </border>
    <border>
      <left/>
      <right style="medium">
        <color rgb="FF00CC00"/>
      </right>
      <top/>
      <bottom/>
      <diagonal/>
    </border>
    <border>
      <left style="medium">
        <color rgb="FF00CC00"/>
      </left>
      <right/>
      <top/>
      <bottom/>
      <diagonal/>
    </border>
    <border>
      <left style="medium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00CC00"/>
      </right>
      <top style="thin">
        <color rgb="FFFF0000"/>
      </top>
      <bottom style="thin">
        <color rgb="FFFF0000"/>
      </bottom>
      <diagonal/>
    </border>
    <border>
      <left style="medium">
        <color rgb="FF00CC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medium">
        <color rgb="FF00CC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/>
      <top style="thin">
        <color rgb="FFFF0000"/>
      </top>
      <bottom style="thick">
        <color indexed="64"/>
      </bottom>
      <diagonal/>
    </border>
    <border>
      <left/>
      <right/>
      <top style="thin">
        <color rgb="FFFF0000"/>
      </top>
      <bottom style="thick">
        <color indexed="64"/>
      </bottom>
      <diagonal/>
    </border>
    <border>
      <left/>
      <right style="medium">
        <color rgb="FF00CC00"/>
      </right>
      <top style="thin">
        <color rgb="FFFF0000"/>
      </top>
      <bottom style="thick">
        <color indexed="64"/>
      </bottom>
      <diagonal/>
    </border>
    <border>
      <left style="medium">
        <color rgb="FF00CC00"/>
      </left>
      <right/>
      <top style="thin">
        <color rgb="FFFF0000"/>
      </top>
      <bottom style="thick">
        <color indexed="64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thick">
        <color indexed="64"/>
      </bottom>
      <diagonal/>
    </border>
    <border>
      <left style="thick">
        <color indexed="64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indexed="64"/>
      </top>
      <bottom style="thin">
        <color rgb="FFFF0000"/>
      </bottom>
      <diagonal/>
    </border>
    <border>
      <left style="thin">
        <color rgb="FFFF0000"/>
      </left>
      <right style="medium">
        <color rgb="FF00CC00"/>
      </right>
      <top style="thick">
        <color indexed="64"/>
      </top>
      <bottom style="thin">
        <color rgb="FFFF0000"/>
      </bottom>
      <diagonal/>
    </border>
    <border>
      <left style="medium">
        <color rgb="FF00CC00"/>
      </left>
      <right style="thin">
        <color rgb="FFFF0000"/>
      </right>
      <top style="thick">
        <color indexed="64"/>
      </top>
      <bottom/>
      <diagonal/>
    </border>
    <border>
      <left style="medium">
        <color rgb="FF00CC00"/>
      </left>
      <right style="thin">
        <color rgb="FFFF0000"/>
      </right>
      <top style="thick">
        <color indexed="64"/>
      </top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ck">
        <color indexed="64"/>
      </left>
      <right/>
      <top/>
      <bottom/>
      <diagonal/>
    </border>
    <border>
      <left style="thin">
        <color rgb="FFFF0000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rgb="FF00CC00"/>
      </left>
      <right/>
      <top/>
      <bottom style="thick">
        <color indexed="64"/>
      </bottom>
      <diagonal/>
    </border>
    <border>
      <left/>
      <right style="thin">
        <color rgb="FF00CC00"/>
      </right>
      <top/>
      <bottom/>
      <diagonal/>
    </border>
    <border>
      <left style="thin">
        <color rgb="FF00CC00"/>
      </left>
      <right/>
      <top/>
      <bottom/>
      <diagonal/>
    </border>
    <border>
      <left/>
      <right/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n">
        <color rgb="FFFF0000"/>
      </right>
      <top style="medium">
        <color auto="1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medium">
        <color auto="1"/>
      </top>
      <bottom/>
      <diagonal/>
    </border>
    <border>
      <left style="medium">
        <color indexed="64"/>
      </left>
      <right style="thin">
        <color rgb="FF00CC00"/>
      </right>
      <top style="medium">
        <color indexed="64"/>
      </top>
      <bottom/>
      <diagonal/>
    </border>
    <border>
      <left style="thin">
        <color rgb="FF00CC00"/>
      </left>
      <right/>
      <top style="medium">
        <color indexed="64"/>
      </top>
      <bottom style="medium">
        <color rgb="FF00CC00"/>
      </bottom>
      <diagonal/>
    </border>
    <border>
      <left/>
      <right style="medium">
        <color rgb="FF00CC00"/>
      </right>
      <top style="medium">
        <color indexed="64"/>
      </top>
      <bottom style="medium">
        <color rgb="FF00CC00"/>
      </bottom>
      <diagonal/>
    </border>
    <border>
      <left style="medium">
        <color rgb="FF00CC00"/>
      </left>
      <right style="thin">
        <color rgb="FF00CC00"/>
      </right>
      <top style="medium">
        <color indexed="64"/>
      </top>
      <bottom style="thick">
        <color rgb="FF00CC00"/>
      </bottom>
      <diagonal/>
    </border>
    <border>
      <left style="thin">
        <color rgb="FF00CC00"/>
      </left>
      <right/>
      <top style="medium">
        <color indexed="64"/>
      </top>
      <bottom style="thick">
        <color rgb="FF00CC00"/>
      </bottom>
      <diagonal/>
    </border>
    <border>
      <left/>
      <right style="medium">
        <color rgb="FF00CC00"/>
      </right>
      <top style="medium">
        <color indexed="64"/>
      </top>
      <bottom style="thick">
        <color rgb="FF00CC00"/>
      </bottom>
      <diagonal/>
    </border>
    <border>
      <left/>
      <right/>
      <top style="medium">
        <color indexed="64"/>
      </top>
      <bottom style="thick">
        <color rgb="FF00CC00"/>
      </bottom>
      <diagonal/>
    </border>
    <border>
      <left style="medium">
        <color rgb="FF00CC00"/>
      </left>
      <right/>
      <top style="medium">
        <color rgb="FF00CC00"/>
      </top>
      <bottom style="thick">
        <color rgb="FF00CC00"/>
      </bottom>
      <diagonal/>
    </border>
    <border>
      <left/>
      <right/>
      <top style="medium">
        <color rgb="FF00CC00"/>
      </top>
      <bottom style="thick">
        <color rgb="FF00CC00"/>
      </bottom>
      <diagonal/>
    </border>
    <border>
      <left/>
      <right style="medium">
        <color rgb="FF00CC00"/>
      </right>
      <top style="medium">
        <color rgb="FF00CC00"/>
      </top>
      <bottom style="thick">
        <color rgb="FF00CC00"/>
      </bottom>
      <diagonal/>
    </border>
    <border>
      <left/>
      <right style="thin">
        <color rgb="FFFF0000"/>
      </right>
      <top style="medium">
        <color indexed="64"/>
      </top>
      <bottom style="thick">
        <color rgb="FF00CC00"/>
      </bottom>
      <diagonal/>
    </border>
    <border>
      <left style="medium">
        <color indexed="64"/>
      </left>
      <right/>
      <top style="medium">
        <color rgb="FF00CC00"/>
      </top>
      <bottom/>
      <diagonal/>
    </border>
    <border>
      <left/>
      <right/>
      <top style="medium">
        <color rgb="FF00CC00"/>
      </top>
      <bottom/>
      <diagonal/>
    </border>
    <border>
      <left/>
      <right style="medium">
        <color rgb="FF00CC00"/>
      </right>
      <top style="medium">
        <color rgb="FF00CC00"/>
      </top>
      <bottom/>
      <diagonal/>
    </border>
    <border>
      <left/>
      <right style="medium">
        <color auto="1"/>
      </right>
      <top style="thick">
        <color rgb="FF00CC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medium">
        <color indexed="64"/>
      </right>
      <top/>
      <bottom/>
      <diagonal/>
    </border>
    <border>
      <left style="thick">
        <color indexed="64"/>
      </left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 style="medium">
        <color indexed="64"/>
      </right>
      <top style="thick">
        <color indexed="64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medium">
        <color rgb="FF00CC00"/>
      </bottom>
      <diagonal/>
    </border>
    <border>
      <left/>
      <right/>
      <top style="thin">
        <color rgb="FFFF0000"/>
      </top>
      <bottom/>
      <diagonal/>
    </border>
    <border>
      <left/>
      <right style="medium">
        <color rgb="FF00CC00"/>
      </right>
      <top style="thin">
        <color rgb="FFFF0000"/>
      </top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ck">
        <color indexed="64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/>
      <right style="medium">
        <color rgb="FF00CC00"/>
      </right>
      <top/>
      <bottom style="medium">
        <color rgb="FF00CC0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 style="thick">
        <color indexed="64"/>
      </left>
      <right/>
      <top style="medium">
        <color rgb="FF00CC0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28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2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0" fillId="0" borderId="6" xfId="0" applyBorder="1"/>
    <xf numFmtId="0" fontId="0" fillId="0" borderId="0" xfId="0" applyBorder="1"/>
    <xf numFmtId="0" fontId="0" fillId="0" borderId="5" xfId="0" applyBorder="1"/>
    <xf numFmtId="8" fontId="0" fillId="0" borderId="6" xfId="0" applyNumberFormat="1" applyBorder="1"/>
    <xf numFmtId="164" fontId="0" fillId="0" borderId="0" xfId="0" applyNumberFormat="1" applyBorder="1"/>
    <xf numFmtId="8" fontId="0" fillId="0" borderId="5" xfId="0" applyNumberFormat="1" applyBorder="1"/>
    <xf numFmtId="0" fontId="2" fillId="0" borderId="7" xfId="0" applyFont="1" applyBorder="1"/>
    <xf numFmtId="0" fontId="2" fillId="0" borderId="8" xfId="0" applyFont="1" applyBorder="1"/>
    <xf numFmtId="8" fontId="0" fillId="3" borderId="9" xfId="0" applyNumberForma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8" fontId="0" fillId="3" borderId="12" xfId="0" applyNumberForma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wrapText="1"/>
    </xf>
    <xf numFmtId="0" fontId="5" fillId="0" borderId="2" xfId="0" applyFont="1" applyBorder="1"/>
    <xf numFmtId="0" fontId="4" fillId="0" borderId="2" xfId="0" applyFont="1" applyBorder="1" applyAlignment="1">
      <alignment horizontal="right"/>
    </xf>
    <xf numFmtId="0" fontId="4" fillId="2" borderId="13" xfId="0" applyFont="1" applyFill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2" borderId="14" xfId="0" applyFont="1" applyFill="1" applyBorder="1"/>
    <xf numFmtId="0" fontId="4" fillId="0" borderId="15" xfId="0" applyFont="1" applyBorder="1"/>
    <xf numFmtId="0" fontId="6" fillId="0" borderId="16" xfId="2" applyFill="1" applyBorder="1" applyAlignment="1">
      <alignment horizontal="center"/>
    </xf>
    <xf numFmtId="0" fontId="6" fillId="0" borderId="17" xfId="2" applyFill="1" applyBorder="1" applyAlignment="1">
      <alignment horizontal="center"/>
    </xf>
    <xf numFmtId="165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wrapText="1"/>
    </xf>
    <xf numFmtId="0" fontId="4" fillId="0" borderId="24" xfId="0" applyFont="1" applyFill="1" applyBorder="1" applyAlignment="1">
      <alignment horizontal="left" wrapText="1"/>
    </xf>
    <xf numFmtId="44" fontId="4" fillId="0" borderId="24" xfId="1" applyFont="1" applyFill="1" applyBorder="1" applyAlignment="1">
      <alignment horizontal="left" wrapText="1"/>
    </xf>
    <xf numFmtId="44" fontId="4" fillId="0" borderId="23" xfId="1" applyFont="1" applyFill="1" applyBorder="1" applyAlignment="1">
      <alignment wrapText="1"/>
    </xf>
    <xf numFmtId="44" fontId="4" fillId="0" borderId="24" xfId="1" applyFont="1" applyFill="1" applyBorder="1" applyAlignment="1">
      <alignment wrapText="1"/>
    </xf>
    <xf numFmtId="44" fontId="4" fillId="0" borderId="0" xfId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7" fillId="2" borderId="25" xfId="0" applyFont="1" applyFill="1" applyBorder="1" applyAlignment="1">
      <alignment horizontal="left"/>
    </xf>
    <xf numFmtId="168" fontId="7" fillId="2" borderId="4" xfId="0" applyNumberFormat="1" applyFont="1" applyFill="1" applyBorder="1" applyAlignment="1">
      <alignment horizontal="left"/>
    </xf>
    <xf numFmtId="0" fontId="7" fillId="0" borderId="26" xfId="0" applyFont="1" applyFill="1" applyBorder="1"/>
    <xf numFmtId="0" fontId="7" fillId="2" borderId="27" xfId="0" applyFont="1" applyFill="1" applyBorder="1"/>
    <xf numFmtId="40" fontId="7" fillId="2" borderId="4" xfId="0" applyNumberFormat="1" applyFont="1" applyFill="1" applyBorder="1"/>
    <xf numFmtId="8" fontId="7" fillId="2" borderId="4" xfId="0" applyNumberFormat="1" applyFont="1" applyFill="1" applyBorder="1"/>
    <xf numFmtId="0" fontId="7" fillId="0" borderId="28" xfId="0" applyFont="1" applyFill="1" applyBorder="1"/>
    <xf numFmtId="0" fontId="7" fillId="2" borderId="4" xfId="0" applyFont="1" applyFill="1" applyBorder="1"/>
    <xf numFmtId="0" fontId="7" fillId="0" borderId="4" xfId="0" applyFont="1" applyFill="1" applyBorder="1"/>
    <xf numFmtId="0" fontId="7" fillId="0" borderId="29" xfId="0" applyFont="1" applyFill="1" applyBorder="1"/>
    <xf numFmtId="0" fontId="7" fillId="0" borderId="30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left"/>
    </xf>
    <xf numFmtId="168" fontId="4" fillId="0" borderId="33" xfId="0" applyNumberFormat="1" applyFont="1" applyFill="1" applyBorder="1" applyAlignment="1">
      <alignment horizontal="left"/>
    </xf>
    <xf numFmtId="168" fontId="4" fillId="0" borderId="34" xfId="0" applyNumberFormat="1" applyFont="1" applyFill="1" applyBorder="1"/>
    <xf numFmtId="168" fontId="4" fillId="0" borderId="35" xfId="0" applyNumberFormat="1" applyFont="1" applyFill="1" applyBorder="1"/>
    <xf numFmtId="8" fontId="4" fillId="0" borderId="0" xfId="0" applyNumberFormat="1" applyFont="1" applyFill="1" applyBorder="1"/>
    <xf numFmtId="168" fontId="4" fillId="0" borderId="33" xfId="0" applyNumberFormat="1" applyFont="1" applyFill="1" applyBorder="1"/>
    <xf numFmtId="168" fontId="4" fillId="0" borderId="23" xfId="0" applyNumberFormat="1" applyFont="1" applyFill="1" applyBorder="1"/>
    <xf numFmtId="168" fontId="4" fillId="0" borderId="24" xfId="0" applyNumberFormat="1" applyFont="1" applyFill="1" applyBorder="1"/>
    <xf numFmtId="168" fontId="4" fillId="0" borderId="0" xfId="0" applyNumberFormat="1" applyFont="1" applyFill="1" applyBorder="1"/>
    <xf numFmtId="0" fontId="4" fillId="0" borderId="36" xfId="0" applyFont="1" applyFill="1" applyBorder="1"/>
    <xf numFmtId="0" fontId="4" fillId="0" borderId="37" xfId="0" applyFont="1" applyFill="1" applyBorder="1"/>
    <xf numFmtId="0" fontId="4" fillId="0" borderId="38" xfId="0" applyFont="1" applyFill="1" applyBorder="1" applyAlignment="1">
      <alignment horizontal="left"/>
    </xf>
    <xf numFmtId="8" fontId="4" fillId="2" borderId="39" xfId="0" quotePrefix="1" applyNumberFormat="1" applyFont="1" applyFill="1" applyBorder="1"/>
    <xf numFmtId="8" fontId="4" fillId="0" borderId="23" xfId="0" applyNumberFormat="1" applyFont="1" applyFill="1" applyBorder="1"/>
    <xf numFmtId="8" fontId="4" fillId="0" borderId="24" xfId="0" applyNumberFormat="1" applyFont="1" applyFill="1" applyBorder="1"/>
    <xf numFmtId="168" fontId="4" fillId="2" borderId="40" xfId="0" applyNumberFormat="1" applyFont="1" applyFill="1" applyBorder="1"/>
    <xf numFmtId="8" fontId="4" fillId="0" borderId="41" xfId="0" applyNumberFormat="1" applyFont="1" applyFill="1" applyBorder="1"/>
    <xf numFmtId="8" fontId="4" fillId="0" borderId="42" xfId="0" applyNumberFormat="1" applyFont="1" applyFill="1" applyBorder="1"/>
    <xf numFmtId="0" fontId="4" fillId="2" borderId="39" xfId="0" applyFont="1" applyFill="1" applyBorder="1"/>
    <xf numFmtId="8" fontId="4" fillId="2" borderId="39" xfId="0" applyNumberFormat="1" applyFont="1" applyFill="1" applyBorder="1"/>
    <xf numFmtId="8" fontId="4" fillId="2" borderId="40" xfId="0" applyNumberFormat="1" applyFont="1" applyFill="1" applyBorder="1"/>
    <xf numFmtId="0" fontId="4" fillId="0" borderId="43" xfId="0" applyFont="1" applyFill="1" applyBorder="1"/>
    <xf numFmtId="0" fontId="4" fillId="5" borderId="44" xfId="0" applyFont="1" applyFill="1" applyBorder="1" applyAlignment="1">
      <alignment horizontal="center"/>
    </xf>
    <xf numFmtId="0" fontId="0" fillId="0" borderId="45" xfId="0" applyBorder="1"/>
    <xf numFmtId="0" fontId="4" fillId="0" borderId="45" xfId="0" applyFont="1" applyFill="1" applyBorder="1" applyAlignment="1">
      <alignment horizontal="left"/>
    </xf>
    <xf numFmtId="8" fontId="4" fillId="0" borderId="0" xfId="0" applyNumberFormat="1" applyFont="1" applyFill="1" applyBorder="1" applyAlignment="1">
      <alignment horizontal="left"/>
    </xf>
    <xf numFmtId="8" fontId="4" fillId="2" borderId="26" xfId="0" applyNumberFormat="1" applyFont="1" applyFill="1" applyBorder="1"/>
    <xf numFmtId="0" fontId="4" fillId="0" borderId="0" xfId="0" applyFont="1" applyFill="1" applyBorder="1"/>
    <xf numFmtId="44" fontId="4" fillId="2" borderId="26" xfId="1" applyFont="1" applyFill="1" applyBorder="1" applyAlignment="1"/>
    <xf numFmtId="44" fontId="4" fillId="0" borderId="24" xfId="1" applyFont="1" applyFill="1" applyBorder="1" applyAlignment="1"/>
    <xf numFmtId="44" fontId="4" fillId="0" borderId="36" xfId="1" applyFont="1" applyFill="1" applyBorder="1" applyAlignment="1"/>
    <xf numFmtId="44" fontId="4" fillId="2" borderId="4" xfId="1" applyFont="1" applyFill="1" applyBorder="1" applyAlignment="1"/>
    <xf numFmtId="44" fontId="4" fillId="0" borderId="0" xfId="1" applyFont="1" applyFill="1" applyBorder="1" applyAlignment="1"/>
    <xf numFmtId="44" fontId="4" fillId="0" borderId="46" xfId="1" applyFont="1" applyFill="1" applyBorder="1" applyAlignment="1"/>
    <xf numFmtId="0" fontId="4" fillId="0" borderId="30" xfId="0" applyFont="1" applyFill="1" applyBorder="1"/>
    <xf numFmtId="0" fontId="4" fillId="5" borderId="28" xfId="0" applyFont="1" applyFill="1" applyBorder="1" applyAlignment="1">
      <alignment horizontal="center"/>
    </xf>
    <xf numFmtId="0" fontId="4" fillId="0" borderId="47" xfId="0" applyFont="1" applyFill="1" applyBorder="1" applyAlignment="1">
      <alignment horizontal="left"/>
    </xf>
    <xf numFmtId="168" fontId="4" fillId="0" borderId="48" xfId="0" applyNumberFormat="1" applyFont="1" applyFill="1" applyBorder="1"/>
    <xf numFmtId="168" fontId="4" fillId="3" borderId="23" xfId="0" applyNumberFormat="1" applyFont="1" applyFill="1" applyBorder="1"/>
    <xf numFmtId="168" fontId="4" fillId="0" borderId="49" xfId="0" applyNumberFormat="1" applyFont="1" applyFill="1" applyBorder="1"/>
    <xf numFmtId="16" fontId="4" fillId="0" borderId="48" xfId="0" applyNumberFormat="1" applyFont="1" applyFill="1" applyBorder="1"/>
    <xf numFmtId="168" fontId="4" fillId="3" borderId="34" xfId="0" applyNumberFormat="1" applyFont="1" applyFill="1" applyBorder="1"/>
    <xf numFmtId="0" fontId="8" fillId="0" borderId="50" xfId="0" applyFont="1" applyFill="1" applyBorder="1"/>
    <xf numFmtId="169" fontId="8" fillId="3" borderId="51" xfId="0" applyNumberFormat="1" applyFont="1" applyFill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/>
    <xf numFmtId="8" fontId="4" fillId="3" borderId="52" xfId="0" applyNumberFormat="1" applyFont="1" applyFill="1" applyBorder="1"/>
    <xf numFmtId="0" fontId="4" fillId="0" borderId="11" xfId="0" applyFont="1" applyFill="1" applyBorder="1" applyAlignment="1">
      <alignment horizontal="center"/>
    </xf>
    <xf numFmtId="169" fontId="4" fillId="5" borderId="52" xfId="0" applyNumberFormat="1" applyFont="1" applyFill="1" applyBorder="1"/>
    <xf numFmtId="0" fontId="4" fillId="0" borderId="52" xfId="0" applyFont="1" applyFill="1" applyBorder="1" applyAlignment="1">
      <alignment horizontal="center"/>
    </xf>
    <xf numFmtId="8" fontId="4" fillId="3" borderId="52" xfId="0" applyNumberFormat="1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7" fillId="0" borderId="52" xfId="0" applyFont="1" applyFill="1" applyBorder="1"/>
    <xf numFmtId="0" fontId="7" fillId="0" borderId="11" xfId="0" applyFont="1" applyFill="1" applyBorder="1"/>
    <xf numFmtId="0" fontId="7" fillId="0" borderId="53" xfId="0" applyFont="1" applyFill="1" applyBorder="1"/>
    <xf numFmtId="0" fontId="7" fillId="6" borderId="6" xfId="0" applyFont="1" applyFill="1" applyBorder="1"/>
    <xf numFmtId="0" fontId="7" fillId="6" borderId="0" xfId="0" applyFont="1" applyFill="1" applyBorder="1"/>
    <xf numFmtId="16" fontId="7" fillId="6" borderId="0" xfId="0" applyNumberFormat="1" applyFont="1" applyFill="1" applyBorder="1"/>
    <xf numFmtId="0" fontId="7" fillId="6" borderId="5" xfId="0" applyFont="1" applyFill="1" applyBorder="1"/>
    <xf numFmtId="165" fontId="4" fillId="4" borderId="1" xfId="0" applyNumberFormat="1" applyFont="1" applyFill="1" applyBorder="1" applyAlignment="1">
      <alignment horizontal="center"/>
    </xf>
    <xf numFmtId="0" fontId="4" fillId="0" borderId="54" xfId="0" applyFont="1" applyFill="1" applyBorder="1" applyAlignment="1">
      <alignment horizontal="right"/>
    </xf>
    <xf numFmtId="0" fontId="4" fillId="2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5" fillId="0" borderId="2" xfId="0" applyFont="1" applyFill="1" applyBorder="1"/>
    <xf numFmtId="0" fontId="4" fillId="2" borderId="55" xfId="0" applyFont="1" applyFill="1" applyBorder="1"/>
    <xf numFmtId="0" fontId="4" fillId="0" borderId="56" xfId="0" applyFont="1" applyFill="1" applyBorder="1"/>
    <xf numFmtId="0" fontId="6" fillId="0" borderId="8" xfId="2" applyFill="1" applyBorder="1" applyAlignment="1">
      <alignment horizontal="center"/>
    </xf>
    <xf numFmtId="0" fontId="6" fillId="0" borderId="9" xfId="2" applyFill="1" applyBorder="1" applyAlignment="1">
      <alignment horizont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68" xfId="0" applyFont="1" applyFill="1" applyBorder="1" applyAlignment="1">
      <alignment horizontal="left"/>
    </xf>
    <xf numFmtId="0" fontId="4" fillId="0" borderId="69" xfId="0" applyFont="1" applyFill="1" applyBorder="1" applyAlignment="1">
      <alignment horizontal="left"/>
    </xf>
    <xf numFmtId="0" fontId="4" fillId="0" borderId="70" xfId="0" applyFont="1" applyFill="1" applyBorder="1"/>
    <xf numFmtId="0" fontId="4" fillId="0" borderId="24" xfId="0" applyFont="1" applyFill="1" applyBorder="1"/>
    <xf numFmtId="0" fontId="4" fillId="0" borderId="23" xfId="0" applyFont="1" applyFill="1" applyBorder="1"/>
    <xf numFmtId="0" fontId="5" fillId="0" borderId="0" xfId="0" applyFont="1" applyBorder="1"/>
    <xf numFmtId="0" fontId="4" fillId="0" borderId="71" xfId="0" applyFont="1" applyFill="1" applyBorder="1"/>
    <xf numFmtId="0" fontId="7" fillId="0" borderId="30" xfId="0" applyFont="1" applyFill="1" applyBorder="1"/>
    <xf numFmtId="0" fontId="7" fillId="0" borderId="31" xfId="0" applyFont="1" applyFill="1" applyBorder="1"/>
    <xf numFmtId="168" fontId="7" fillId="2" borderId="4" xfId="0" applyNumberFormat="1" applyFont="1" applyFill="1" applyBorder="1"/>
    <xf numFmtId="0" fontId="4" fillId="0" borderId="6" xfId="0" applyFont="1" applyFill="1" applyBorder="1" applyAlignment="1">
      <alignment horizontal="left"/>
    </xf>
    <xf numFmtId="8" fontId="4" fillId="0" borderId="33" xfId="0" applyNumberFormat="1" applyFont="1" applyFill="1" applyBorder="1"/>
    <xf numFmtId="0" fontId="4" fillId="0" borderId="72" xfId="0" applyFont="1" applyFill="1" applyBorder="1"/>
    <xf numFmtId="0" fontId="4" fillId="0" borderId="73" xfId="0" applyFont="1" applyFill="1" applyBorder="1"/>
    <xf numFmtId="0" fontId="4" fillId="0" borderId="74" xfId="0" applyFont="1" applyFill="1" applyBorder="1" applyAlignment="1">
      <alignment horizontal="left"/>
    </xf>
    <xf numFmtId="168" fontId="4" fillId="2" borderId="39" xfId="0" applyNumberFormat="1" applyFont="1" applyFill="1" applyBorder="1"/>
    <xf numFmtId="0" fontId="4" fillId="2" borderId="40" xfId="0" applyFont="1" applyFill="1" applyBorder="1"/>
    <xf numFmtId="170" fontId="4" fillId="5" borderId="75" xfId="0" applyNumberFormat="1" applyFont="1" applyFill="1" applyBorder="1" applyAlignment="1">
      <alignment horizontal="center" vertical="center"/>
    </xf>
    <xf numFmtId="8" fontId="4" fillId="2" borderId="76" xfId="0" applyNumberFormat="1" applyFont="1" applyFill="1" applyBorder="1"/>
    <xf numFmtId="8" fontId="4" fillId="0" borderId="77" xfId="0" applyNumberFormat="1" applyFont="1" applyFill="1" applyBorder="1"/>
    <xf numFmtId="8" fontId="4" fillId="2" borderId="78" xfId="0" applyNumberFormat="1" applyFont="1" applyFill="1" applyBorder="1"/>
    <xf numFmtId="8" fontId="4" fillId="2" borderId="4" xfId="0" applyNumberFormat="1" applyFont="1" applyFill="1" applyBorder="1"/>
    <xf numFmtId="0" fontId="4" fillId="0" borderId="79" xfId="0" applyFont="1" applyFill="1" applyBorder="1"/>
    <xf numFmtId="0" fontId="4" fillId="5" borderId="31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left"/>
    </xf>
    <xf numFmtId="168" fontId="4" fillId="0" borderId="81" xfId="0" applyNumberFormat="1" applyFont="1" applyFill="1" applyBorder="1"/>
    <xf numFmtId="168" fontId="4" fillId="3" borderId="82" xfId="0" applyNumberFormat="1" applyFont="1" applyFill="1" applyBorder="1"/>
    <xf numFmtId="168" fontId="4" fillId="0" borderId="83" xfId="0" applyNumberFormat="1" applyFont="1" applyFill="1" applyBorder="1"/>
    <xf numFmtId="16" fontId="4" fillId="0" borderId="81" xfId="0" applyNumberFormat="1" applyFont="1" applyFill="1" applyBorder="1"/>
    <xf numFmtId="168" fontId="4" fillId="3" borderId="81" xfId="0" applyNumberFormat="1" applyFont="1" applyFill="1" applyBorder="1"/>
    <xf numFmtId="0" fontId="8" fillId="0" borderId="0" xfId="0" applyFont="1" applyBorder="1"/>
    <xf numFmtId="169" fontId="8" fillId="3" borderId="5" xfId="0" applyNumberFormat="1" applyFont="1" applyFill="1" applyBorder="1"/>
    <xf numFmtId="0" fontId="4" fillId="0" borderId="84" xfId="0" applyFont="1" applyBorder="1" applyAlignment="1">
      <alignment horizontal="left"/>
    </xf>
    <xf numFmtId="169" fontId="4" fillId="3" borderId="11" xfId="0" applyNumberFormat="1" applyFont="1" applyFill="1" applyBorder="1"/>
    <xf numFmtId="169" fontId="4" fillId="5" borderId="11" xfId="0" applyNumberFormat="1" applyFont="1" applyFill="1" applyBorder="1"/>
    <xf numFmtId="0" fontId="4" fillId="0" borderId="11" xfId="0" applyFont="1" applyBorder="1" applyAlignment="1">
      <alignment horizontal="center"/>
    </xf>
    <xf numFmtId="169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11" xfId="0" applyFont="1" applyFill="1" applyBorder="1"/>
    <xf numFmtId="0" fontId="4" fillId="0" borderId="12" xfId="0" applyFont="1" applyBorder="1"/>
    <xf numFmtId="0" fontId="3" fillId="0" borderId="0" xfId="0" applyFont="1" applyBorder="1"/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7" xfId="0" applyFont="1" applyBorder="1" applyAlignment="1">
      <alignment vertical="center" wrapText="1"/>
    </xf>
    <xf numFmtId="0" fontId="2" fillId="7" borderId="85" xfId="0" applyFont="1" applyFill="1" applyBorder="1" applyAlignment="1">
      <alignment vertical="center" wrapText="1"/>
    </xf>
    <xf numFmtId="0" fontId="2" fillId="0" borderId="85" xfId="0" applyFont="1" applyBorder="1" applyAlignment="1">
      <alignment vertical="center" wrapText="1"/>
    </xf>
    <xf numFmtId="0" fontId="2" fillId="0" borderId="86" xfId="0" applyFont="1" applyBorder="1" applyAlignment="1">
      <alignment wrapText="1"/>
    </xf>
    <xf numFmtId="165" fontId="2" fillId="0" borderId="6" xfId="0" applyNumberFormat="1" applyFont="1" applyBorder="1"/>
    <xf numFmtId="171" fontId="2" fillId="7" borderId="87" xfId="0" applyNumberFormat="1" applyFont="1" applyFill="1" applyBorder="1" applyAlignment="1">
      <alignment horizontal="center" vertical="top"/>
    </xf>
    <xf numFmtId="171" fontId="2" fillId="0" borderId="87" xfId="0" applyNumberFormat="1" applyFont="1" applyBorder="1" applyAlignment="1">
      <alignment horizontal="center" vertical="top"/>
    </xf>
    <xf numFmtId="172" fontId="0" fillId="7" borderId="87" xfId="0" applyNumberFormat="1" applyFill="1" applyBorder="1" applyAlignment="1">
      <alignment horizontal="center" vertical="top"/>
    </xf>
    <xf numFmtId="1" fontId="0" fillId="0" borderId="87" xfId="0" applyNumberFormat="1" applyBorder="1" applyAlignment="1">
      <alignment horizontal="center" vertical="top"/>
    </xf>
    <xf numFmtId="1" fontId="0" fillId="7" borderId="87" xfId="0" applyNumberFormat="1" applyFill="1" applyBorder="1" applyAlignment="1">
      <alignment horizontal="center" vertical="top"/>
    </xf>
    <xf numFmtId="1" fontId="0" fillId="0" borderId="88" xfId="0" applyNumberFormat="1" applyBorder="1" applyAlignment="1">
      <alignment horizontal="center" vertical="top"/>
    </xf>
    <xf numFmtId="171" fontId="2" fillId="7" borderId="89" xfId="0" applyNumberFormat="1" applyFont="1" applyFill="1" applyBorder="1" applyAlignment="1">
      <alignment horizontal="center" vertical="top"/>
    </xf>
    <xf numFmtId="171" fontId="2" fillId="0" borderId="89" xfId="0" applyNumberFormat="1" applyFont="1" applyBorder="1" applyAlignment="1">
      <alignment horizontal="center" vertical="top"/>
    </xf>
    <xf numFmtId="172" fontId="0" fillId="7" borderId="89" xfId="0" applyNumberFormat="1" applyFill="1" applyBorder="1" applyAlignment="1">
      <alignment horizontal="center" vertical="top"/>
    </xf>
    <xf numFmtId="1" fontId="0" fillId="0" borderId="89" xfId="0" applyNumberFormat="1" applyBorder="1" applyAlignment="1">
      <alignment horizontal="center" vertical="top"/>
    </xf>
    <xf numFmtId="1" fontId="0" fillId="7" borderId="89" xfId="0" applyNumberFormat="1" applyFill="1" applyBorder="1" applyAlignment="1">
      <alignment horizontal="center" vertical="top"/>
    </xf>
    <xf numFmtId="1" fontId="0" fillId="0" borderId="90" xfId="0" applyNumberFormat="1" applyBorder="1" applyAlignment="1">
      <alignment horizontal="center" vertical="top"/>
    </xf>
    <xf numFmtId="165" fontId="2" fillId="0" borderId="10" xfId="0" applyNumberFormat="1" applyFont="1" applyBorder="1"/>
    <xf numFmtId="171" fontId="2" fillId="7" borderId="91" xfId="0" applyNumberFormat="1" applyFont="1" applyFill="1" applyBorder="1" applyAlignment="1">
      <alignment horizontal="center" vertical="top"/>
    </xf>
    <xf numFmtId="171" fontId="2" fillId="0" borderId="91" xfId="0" applyNumberFormat="1" applyFont="1" applyBorder="1" applyAlignment="1">
      <alignment horizontal="center" vertical="top"/>
    </xf>
    <xf numFmtId="172" fontId="0" fillId="7" borderId="91" xfId="0" applyNumberFormat="1" applyFill="1" applyBorder="1" applyAlignment="1">
      <alignment horizontal="center" vertical="top"/>
    </xf>
    <xf numFmtId="1" fontId="0" fillId="0" borderId="91" xfId="0" applyNumberFormat="1" applyBorder="1" applyAlignment="1">
      <alignment horizontal="center" vertical="top"/>
    </xf>
    <xf numFmtId="1" fontId="0" fillId="7" borderId="91" xfId="0" applyNumberFormat="1" applyFill="1" applyBorder="1" applyAlignment="1">
      <alignment horizontal="center" vertical="top"/>
    </xf>
    <xf numFmtId="1" fontId="0" fillId="0" borderId="92" xfId="0" applyNumberFormat="1" applyBorder="1" applyAlignment="1">
      <alignment horizontal="center" vertical="top"/>
    </xf>
    <xf numFmtId="165" fontId="2" fillId="0" borderId="0" xfId="0" applyNumberFormat="1" applyFont="1" applyFill="1" applyBorder="1"/>
    <xf numFmtId="171" fontId="2" fillId="0" borderId="0" xfId="0" applyNumberFormat="1" applyFont="1" applyFill="1" applyBorder="1" applyAlignment="1">
      <alignment horizontal="center" vertical="top"/>
    </xf>
    <xf numFmtId="172" fontId="0" fillId="0" borderId="0" xfId="0" applyNumberFormat="1" applyFill="1" applyBorder="1" applyAlignment="1">
      <alignment horizontal="center" vertical="top"/>
    </xf>
    <xf numFmtId="1" fontId="0" fillId="0" borderId="0" xfId="0" applyNumberFormat="1" applyFill="1" applyBorder="1" applyAlignment="1">
      <alignment horizontal="center" vertical="top"/>
    </xf>
    <xf numFmtId="165" fontId="0" fillId="0" borderId="0" xfId="0" applyNumberFormat="1"/>
    <xf numFmtId="0" fontId="2" fillId="0" borderId="0" xfId="0" applyFont="1" applyBorder="1"/>
    <xf numFmtId="0" fontId="3" fillId="0" borderId="0" xfId="0" applyFont="1" applyFill="1" applyBorder="1"/>
    <xf numFmtId="14" fontId="2" fillId="0" borderId="0" xfId="0" applyNumberFormat="1" applyFont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0" fontId="2" fillId="7" borderId="9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7" borderId="97" xfId="0" applyFont="1" applyFill="1" applyBorder="1" applyAlignment="1">
      <alignment horizontal="center" vertical="center" wrapText="1"/>
    </xf>
    <xf numFmtId="0" fontId="2" fillId="2" borderId="98" xfId="0" applyFont="1" applyFill="1" applyBorder="1" applyAlignment="1">
      <alignment horizontal="center" vertical="center" wrapText="1"/>
    </xf>
    <xf numFmtId="0" fontId="2" fillId="0" borderId="99" xfId="0" applyFont="1" applyBorder="1"/>
    <xf numFmtId="0" fontId="2" fillId="0" borderId="89" xfId="0" applyFont="1" applyBorder="1"/>
    <xf numFmtId="0" fontId="2" fillId="0" borderId="90" xfId="0" applyFont="1" applyBorder="1"/>
    <xf numFmtId="0" fontId="2" fillId="7" borderId="0" xfId="0" applyFont="1" applyFill="1" applyBorder="1"/>
    <xf numFmtId="0" fontId="2" fillId="0" borderId="89" xfId="0" applyFont="1" applyFill="1" applyBorder="1"/>
    <xf numFmtId="0" fontId="2" fillId="0" borderId="100" xfId="0" applyFont="1" applyFill="1" applyBorder="1"/>
    <xf numFmtId="0" fontId="2" fillId="7" borderId="6" xfId="0" applyFont="1" applyFill="1" applyBorder="1"/>
    <xf numFmtId="0" fontId="2" fillId="2" borderId="5" xfId="0" applyFont="1" applyFill="1" applyBorder="1"/>
    <xf numFmtId="0" fontId="0" fillId="0" borderId="101" xfId="0" applyBorder="1"/>
    <xf numFmtId="0" fontId="0" fillId="0" borderId="102" xfId="0" applyBorder="1"/>
    <xf numFmtId="0" fontId="0" fillId="7" borderId="0" xfId="0" applyFill="1" applyBorder="1"/>
    <xf numFmtId="0" fontId="2" fillId="0" borderId="103" xfId="0" applyFont="1" applyBorder="1"/>
    <xf numFmtId="0" fontId="0" fillId="0" borderId="89" xfId="0" applyBorder="1"/>
    <xf numFmtId="0" fontId="0" fillId="0" borderId="100" xfId="0" applyBorder="1"/>
    <xf numFmtId="0" fontId="2" fillId="7" borderId="89" xfId="0" applyFont="1" applyFill="1" applyBorder="1" applyAlignment="1">
      <alignment horizontal="center" vertical="center"/>
    </xf>
    <xf numFmtId="0" fontId="2" fillId="0" borderId="104" xfId="0" applyFont="1" applyBorder="1"/>
    <xf numFmtId="0" fontId="2" fillId="7" borderId="99" xfId="0" applyFont="1" applyFill="1" applyBorder="1" applyAlignment="1">
      <alignment horizontal="center"/>
    </xf>
    <xf numFmtId="0" fontId="2" fillId="2" borderId="90" xfId="0" applyFont="1" applyFill="1" applyBorder="1"/>
    <xf numFmtId="0" fontId="2" fillId="0" borderId="103" xfId="0" applyFont="1" applyBorder="1" applyAlignment="1">
      <alignment horizontal="left"/>
    </xf>
    <xf numFmtId="0" fontId="2" fillId="0" borderId="104" xfId="0" applyFont="1" applyBorder="1" applyAlignment="1">
      <alignment horizontal="left"/>
    </xf>
    <xf numFmtId="0" fontId="2" fillId="0" borderId="105" xfId="0" applyFont="1" applyBorder="1"/>
    <xf numFmtId="0" fontId="2" fillId="0" borderId="106" xfId="0" applyFont="1" applyBorder="1"/>
    <xf numFmtId="0" fontId="2" fillId="0" borderId="107" xfId="0" applyFont="1" applyBorder="1"/>
    <xf numFmtId="0" fontId="2" fillId="0" borderId="108" xfId="0" applyFont="1" applyBorder="1"/>
    <xf numFmtId="0" fontId="2" fillId="0" borderId="101" xfId="0" applyFont="1" applyBorder="1"/>
    <xf numFmtId="0" fontId="2" fillId="0" borderId="109" xfId="0" applyFont="1" applyBorder="1"/>
    <xf numFmtId="0" fontId="2" fillId="0" borderId="110" xfId="0" applyFont="1" applyBorder="1"/>
    <xf numFmtId="0" fontId="0" fillId="0" borderId="91" xfId="0" applyBorder="1"/>
    <xf numFmtId="0" fontId="0" fillId="0" borderId="111" xfId="0" applyBorder="1"/>
    <xf numFmtId="0" fontId="2" fillId="7" borderId="91" xfId="0" applyFont="1" applyFill="1" applyBorder="1" applyAlignment="1">
      <alignment horizontal="center" vertical="center"/>
    </xf>
    <xf numFmtId="0" fontId="2" fillId="0" borderId="112" xfId="0" applyFont="1" applyBorder="1"/>
    <xf numFmtId="0" fontId="2" fillId="7" borderId="113" xfId="0" applyFont="1" applyFill="1" applyBorder="1" applyAlignment="1">
      <alignment horizontal="center"/>
    </xf>
    <xf numFmtId="0" fontId="2" fillId="2" borderId="92" xfId="0" applyFont="1" applyFill="1" applyBorder="1"/>
    <xf numFmtId="0" fontId="9" fillId="0" borderId="114" xfId="0" applyFont="1" applyBorder="1"/>
    <xf numFmtId="0" fontId="9" fillId="0" borderId="98" xfId="0" applyFont="1" applyBorder="1"/>
    <xf numFmtId="0" fontId="9" fillId="0" borderId="114" xfId="0" applyFont="1" applyBorder="1" applyAlignment="1">
      <alignment horizontal="center"/>
    </xf>
    <xf numFmtId="0" fontId="9" fillId="0" borderId="97" xfId="0" applyFont="1" applyBorder="1" applyAlignment="1">
      <alignment horizontal="center"/>
    </xf>
    <xf numFmtId="0" fontId="9" fillId="0" borderId="98" xfId="0" applyFont="1" applyBorder="1" applyAlignment="1">
      <alignment horizontal="center"/>
    </xf>
    <xf numFmtId="0" fontId="9" fillId="0" borderId="99" xfId="0" applyFont="1" applyBorder="1" applyAlignment="1">
      <alignment horizontal="center" vertical="center" wrapText="1"/>
    </xf>
    <xf numFmtId="0" fontId="9" fillId="0" borderId="90" xfId="0" applyFont="1" applyBorder="1" applyAlignment="1">
      <alignment horizontal="center" vertical="center" wrapText="1"/>
    </xf>
    <xf numFmtId="0" fontId="9" fillId="0" borderId="89" xfId="0" applyFont="1" applyBorder="1" applyAlignment="1">
      <alignment horizontal="center" vertical="center" wrapText="1"/>
    </xf>
    <xf numFmtId="0" fontId="10" fillId="0" borderId="99" xfId="0" applyFont="1" applyBorder="1"/>
    <xf numFmtId="165" fontId="9" fillId="0" borderId="90" xfId="0" applyNumberFormat="1" applyFont="1" applyFill="1" applyBorder="1"/>
    <xf numFmtId="8" fontId="10" fillId="0" borderId="99" xfId="0" applyNumberFormat="1" applyFont="1" applyFill="1" applyBorder="1"/>
    <xf numFmtId="8" fontId="10" fillId="0" borderId="89" xfId="0" applyNumberFormat="1" applyFont="1" applyFill="1" applyBorder="1"/>
    <xf numFmtId="8" fontId="9" fillId="0" borderId="90" xfId="0" applyNumberFormat="1" applyFont="1" applyBorder="1"/>
    <xf numFmtId="0" fontId="10" fillId="0" borderId="99" xfId="0" applyFont="1" applyFill="1" applyBorder="1" applyAlignment="1">
      <alignment horizontal="center" vertical="center"/>
    </xf>
    <xf numFmtId="1" fontId="10" fillId="0" borderId="89" xfId="0" applyNumberFormat="1" applyFont="1" applyFill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1" fontId="10" fillId="0" borderId="99" xfId="0" applyNumberFormat="1" applyFont="1" applyFill="1" applyBorder="1" applyAlignment="1">
      <alignment horizontal="center"/>
    </xf>
    <xf numFmtId="1" fontId="10" fillId="0" borderId="89" xfId="0" applyNumberFormat="1" applyFont="1" applyFill="1" applyBorder="1" applyAlignment="1">
      <alignment horizontal="center"/>
    </xf>
    <xf numFmtId="0" fontId="9" fillId="0" borderId="90" xfId="0" applyFont="1" applyBorder="1" applyAlignment="1">
      <alignment horizontal="center"/>
    </xf>
    <xf numFmtId="0" fontId="9" fillId="0" borderId="99" xfId="0" applyFont="1" applyBorder="1"/>
    <xf numFmtId="165" fontId="9" fillId="0" borderId="90" xfId="0" applyNumberFormat="1" applyFont="1" applyBorder="1"/>
    <xf numFmtId="8" fontId="10" fillId="0" borderId="99" xfId="0" applyNumberFormat="1" applyFont="1" applyBorder="1"/>
    <xf numFmtId="8" fontId="10" fillId="0" borderId="89" xfId="0" applyNumberFormat="1" applyFont="1" applyBorder="1"/>
    <xf numFmtId="0" fontId="10" fillId="0" borderId="99" xfId="0" applyFont="1" applyBorder="1" applyAlignment="1">
      <alignment horizontal="center" vertical="center"/>
    </xf>
    <xf numFmtId="1" fontId="10" fillId="0" borderId="89" xfId="0" applyNumberFormat="1" applyFont="1" applyBorder="1" applyAlignment="1">
      <alignment horizontal="center" vertical="center"/>
    </xf>
    <xf numFmtId="1" fontId="10" fillId="0" borderId="99" xfId="0" applyNumberFormat="1" applyFont="1" applyBorder="1" applyAlignment="1">
      <alignment horizontal="center"/>
    </xf>
    <xf numFmtId="1" fontId="10" fillId="0" borderId="89" xfId="0" applyNumberFormat="1" applyFont="1" applyBorder="1" applyAlignment="1">
      <alignment horizontal="center"/>
    </xf>
    <xf numFmtId="0" fontId="0" fillId="2" borderId="99" xfId="0" applyFill="1" applyBorder="1"/>
    <xf numFmtId="165" fontId="9" fillId="2" borderId="90" xfId="0" applyNumberFormat="1" applyFont="1" applyFill="1" applyBorder="1"/>
    <xf numFmtId="0" fontId="0" fillId="2" borderId="89" xfId="0" applyFill="1" applyBorder="1"/>
    <xf numFmtId="0" fontId="0" fillId="2" borderId="90" xfId="0" applyFill="1" applyBorder="1"/>
    <xf numFmtId="0" fontId="9" fillId="2" borderId="99" xfId="0" applyFont="1" applyFill="1" applyBorder="1"/>
    <xf numFmtId="8" fontId="10" fillId="2" borderId="99" xfId="0" applyNumberFormat="1" applyFont="1" applyFill="1" applyBorder="1"/>
    <xf numFmtId="8" fontId="10" fillId="2" borderId="89" xfId="0" applyNumberFormat="1" applyFont="1" applyFill="1" applyBorder="1"/>
    <xf numFmtId="8" fontId="9" fillId="2" borderId="90" xfId="0" applyNumberFormat="1" applyFont="1" applyFill="1" applyBorder="1"/>
    <xf numFmtId="0" fontId="10" fillId="2" borderId="99" xfId="0" applyFont="1" applyFill="1" applyBorder="1" applyAlignment="1">
      <alignment horizontal="center" vertical="center"/>
    </xf>
    <xf numFmtId="0" fontId="10" fillId="2" borderId="89" xfId="0" applyFont="1" applyFill="1" applyBorder="1" applyAlignment="1">
      <alignment horizontal="center" vertical="center"/>
    </xf>
    <xf numFmtId="0" fontId="9" fillId="2" borderId="90" xfId="0" applyFont="1" applyFill="1" applyBorder="1" applyAlignment="1">
      <alignment horizontal="center" vertical="center"/>
    </xf>
    <xf numFmtId="0" fontId="10" fillId="2" borderId="99" xfId="0" applyFont="1" applyFill="1" applyBorder="1" applyAlignment="1">
      <alignment horizontal="center"/>
    </xf>
    <xf numFmtId="0" fontId="10" fillId="2" borderId="89" xfId="0" applyFont="1" applyFill="1" applyBorder="1" applyAlignment="1">
      <alignment horizontal="center"/>
    </xf>
    <xf numFmtId="0" fontId="9" fillId="2" borderId="90" xfId="0" applyFont="1" applyFill="1" applyBorder="1" applyAlignment="1">
      <alignment horizontal="center"/>
    </xf>
    <xf numFmtId="0" fontId="10" fillId="0" borderId="89" xfId="0" applyFont="1" applyBorder="1" applyAlignment="1">
      <alignment horizontal="center" vertical="center"/>
    </xf>
    <xf numFmtId="0" fontId="10" fillId="0" borderId="99" xfId="0" applyFont="1" applyBorder="1" applyAlignment="1">
      <alignment horizontal="center"/>
    </xf>
    <xf numFmtId="0" fontId="10" fillId="0" borderId="89" xfId="0" applyFont="1" applyBorder="1" applyAlignment="1">
      <alignment horizontal="center"/>
    </xf>
    <xf numFmtId="8" fontId="9" fillId="0" borderId="90" xfId="0" applyNumberFormat="1" applyFont="1" applyFill="1" applyBorder="1"/>
    <xf numFmtId="0" fontId="10" fillId="0" borderId="89" xfId="0" applyFont="1" applyFill="1" applyBorder="1" applyAlignment="1">
      <alignment horizontal="center" vertical="center"/>
    </xf>
    <xf numFmtId="0" fontId="9" fillId="0" borderId="90" xfId="0" applyFont="1" applyFill="1" applyBorder="1" applyAlignment="1">
      <alignment horizontal="center" vertical="center"/>
    </xf>
    <xf numFmtId="0" fontId="10" fillId="0" borderId="99" xfId="0" applyFont="1" applyFill="1" applyBorder="1" applyAlignment="1">
      <alignment horizontal="center"/>
    </xf>
    <xf numFmtId="0" fontId="10" fillId="0" borderId="89" xfId="0" applyFont="1" applyFill="1" applyBorder="1" applyAlignment="1">
      <alignment horizontal="center"/>
    </xf>
    <xf numFmtId="0" fontId="9" fillId="0" borderId="90" xfId="0" applyFont="1" applyFill="1" applyBorder="1" applyAlignment="1">
      <alignment horizontal="center"/>
    </xf>
    <xf numFmtId="0" fontId="9" fillId="7" borderId="99" xfId="0" applyFont="1" applyFill="1" applyBorder="1"/>
    <xf numFmtId="0" fontId="9" fillId="0" borderId="99" xfId="0" applyFont="1" applyFill="1" applyBorder="1"/>
    <xf numFmtId="0" fontId="9" fillId="8" borderId="113" xfId="0" applyFont="1" applyFill="1" applyBorder="1"/>
    <xf numFmtId="165" fontId="9" fillId="8" borderId="92" xfId="0" applyNumberFormat="1" applyFont="1" applyFill="1" applyBorder="1"/>
    <xf numFmtId="8" fontId="10" fillId="8" borderId="113" xfId="0" applyNumberFormat="1" applyFont="1" applyFill="1" applyBorder="1"/>
    <xf numFmtId="8" fontId="10" fillId="8" borderId="91" xfId="0" applyNumberFormat="1" applyFont="1" applyFill="1" applyBorder="1"/>
    <xf numFmtId="8" fontId="9" fillId="8" borderId="92" xfId="0" applyNumberFormat="1" applyFont="1" applyFill="1" applyBorder="1"/>
    <xf numFmtId="0" fontId="10" fillId="8" borderId="113" xfId="0" applyFont="1" applyFill="1" applyBorder="1" applyAlignment="1">
      <alignment horizontal="center" vertical="center"/>
    </xf>
    <xf numFmtId="0" fontId="10" fillId="8" borderId="91" xfId="0" applyFont="1" applyFill="1" applyBorder="1" applyAlignment="1">
      <alignment horizontal="center" vertical="center"/>
    </xf>
    <xf numFmtId="0" fontId="9" fillId="8" borderId="92" xfId="0" applyFont="1" applyFill="1" applyBorder="1" applyAlignment="1">
      <alignment horizontal="center" vertical="center"/>
    </xf>
    <xf numFmtId="0" fontId="10" fillId="8" borderId="113" xfId="0" applyFont="1" applyFill="1" applyBorder="1" applyAlignment="1">
      <alignment horizontal="center"/>
    </xf>
    <xf numFmtId="0" fontId="10" fillId="8" borderId="91" xfId="0" applyFont="1" applyFill="1" applyBorder="1" applyAlignment="1">
      <alignment horizontal="center"/>
    </xf>
    <xf numFmtId="0" fontId="9" fillId="8" borderId="92" xfId="0" applyFont="1" applyFill="1" applyBorder="1" applyAlignment="1">
      <alignment horizontal="center"/>
    </xf>
    <xf numFmtId="169" fontId="10" fillId="0" borderId="99" xfId="0" applyNumberFormat="1" applyFont="1" applyBorder="1"/>
    <xf numFmtId="8" fontId="9" fillId="8" borderId="113" xfId="0" applyNumberFormat="1" applyFon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9D9D9"/>
      <color rgb="FFFFFF66"/>
      <color rgb="FF6F6F6F"/>
      <color rgb="FF7D7D7D"/>
      <color rgb="FF8858C8"/>
      <color rgb="FF38B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133349</xdr:colOff>
      <xdr:row>0</xdr:row>
      <xdr:rowOff>0</xdr:rowOff>
    </xdr:from>
    <xdr:to>
      <xdr:col>13</xdr:col>
      <xdr:colOff>142874</xdr:colOff>
      <xdr:row>1</xdr:row>
      <xdr:rowOff>381000</xdr:rowOff>
    </xdr:to>
    <xdr:sp macro="[0]!EnregistrerLesStocksDJour" textlink="">
      <xdr:nvSpPr>
        <xdr:cNvPr id="2" name="ZoneTexte 1"/>
        <xdr:cNvSpPr txBox="1"/>
      </xdr:nvSpPr>
      <xdr:spPr>
        <a:xfrm>
          <a:off x="5476874" y="0"/>
          <a:ext cx="1228725" cy="581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Enregostre les stocks du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6F6F6F"/>
  </sheetPr>
  <dimension ref="A1:G17"/>
  <sheetViews>
    <sheetView workbookViewId="0">
      <selection activeCell="G2" sqref="G2"/>
    </sheetView>
  </sheetViews>
  <sheetFormatPr baseColWidth="10" defaultRowHeight="15"/>
  <sheetData>
    <row r="1" spans="1:7">
      <c r="A1" s="1" t="s">
        <v>0</v>
      </c>
      <c r="B1" s="2"/>
      <c r="C1" s="3"/>
      <c r="E1" s="1" t="s">
        <v>1</v>
      </c>
      <c r="F1" s="2"/>
      <c r="G1" s="3"/>
    </row>
    <row r="2" spans="1:7">
      <c r="A2" s="4" t="s">
        <v>2</v>
      </c>
      <c r="B2" s="5" t="s">
        <v>3</v>
      </c>
      <c r="C2" s="6"/>
      <c r="E2" s="7" t="s">
        <v>2</v>
      </c>
      <c r="F2" s="5" t="s">
        <v>4</v>
      </c>
      <c r="G2" s="6"/>
    </row>
    <row r="3" spans="1:7">
      <c r="A3" s="8" t="s">
        <v>5</v>
      </c>
      <c r="B3" s="9" t="s">
        <v>6</v>
      </c>
      <c r="C3" s="10" t="s">
        <v>7</v>
      </c>
      <c r="E3" s="8" t="s">
        <v>5</v>
      </c>
      <c r="F3" s="9" t="s">
        <v>6</v>
      </c>
      <c r="G3" s="10" t="s">
        <v>7</v>
      </c>
    </row>
    <row r="4" spans="1:7">
      <c r="A4" s="11">
        <v>100</v>
      </c>
      <c r="B4" s="12"/>
      <c r="C4" s="13">
        <f>SUM(A4*B4)</f>
        <v>0</v>
      </c>
      <c r="E4" s="11">
        <v>100</v>
      </c>
      <c r="F4" s="12"/>
      <c r="G4" s="13">
        <f>SUM(E4*F4)</f>
        <v>0</v>
      </c>
    </row>
    <row r="5" spans="1:7">
      <c r="A5" s="11">
        <v>50</v>
      </c>
      <c r="B5" s="12"/>
      <c r="C5" s="13">
        <f t="shared" ref="C5:C16" si="0">SUM(A5*B5)</f>
        <v>0</v>
      </c>
      <c r="E5" s="11">
        <v>50</v>
      </c>
      <c r="F5" s="12"/>
      <c r="G5" s="13">
        <f t="shared" ref="G5:G16" si="1">SUM(E5*F5)</f>
        <v>0</v>
      </c>
    </row>
    <row r="6" spans="1:7">
      <c r="A6" s="11">
        <v>20</v>
      </c>
      <c r="B6" s="12"/>
      <c r="C6" s="13">
        <f t="shared" si="0"/>
        <v>0</v>
      </c>
      <c r="E6" s="11">
        <v>20</v>
      </c>
      <c r="F6" s="12"/>
      <c r="G6" s="13">
        <f t="shared" si="1"/>
        <v>0</v>
      </c>
    </row>
    <row r="7" spans="1:7">
      <c r="A7" s="11">
        <v>10</v>
      </c>
      <c r="B7" s="12">
        <v>10</v>
      </c>
      <c r="C7" s="13">
        <f t="shared" si="0"/>
        <v>100</v>
      </c>
      <c r="E7" s="11">
        <v>10</v>
      </c>
      <c r="F7" s="12"/>
      <c r="G7" s="13">
        <f t="shared" si="1"/>
        <v>0</v>
      </c>
    </row>
    <row r="8" spans="1:7">
      <c r="A8" s="11">
        <v>5</v>
      </c>
      <c r="B8" s="12"/>
      <c r="C8" s="13">
        <f t="shared" si="0"/>
        <v>0</v>
      </c>
      <c r="E8" s="11">
        <v>5</v>
      </c>
      <c r="F8" s="12"/>
      <c r="G8" s="13">
        <f t="shared" si="1"/>
        <v>0</v>
      </c>
    </row>
    <row r="9" spans="1:7">
      <c r="A9" s="11">
        <v>2</v>
      </c>
      <c r="B9" s="12"/>
      <c r="C9" s="13">
        <f t="shared" si="0"/>
        <v>0</v>
      </c>
      <c r="E9" s="11">
        <v>2</v>
      </c>
      <c r="F9" s="12"/>
      <c r="G9" s="13">
        <f t="shared" si="1"/>
        <v>0</v>
      </c>
    </row>
    <row r="10" spans="1:7">
      <c r="A10" s="11">
        <v>1</v>
      </c>
      <c r="B10" s="12"/>
      <c r="C10" s="13">
        <f t="shared" si="0"/>
        <v>0</v>
      </c>
      <c r="E10" s="11">
        <v>1</v>
      </c>
      <c r="F10" s="12"/>
      <c r="G10" s="13">
        <f t="shared" si="1"/>
        <v>0</v>
      </c>
    </row>
    <row r="11" spans="1:7">
      <c r="A11" s="11">
        <v>0.5</v>
      </c>
      <c r="B11" s="12"/>
      <c r="C11" s="13">
        <f t="shared" si="0"/>
        <v>0</v>
      </c>
      <c r="E11" s="11">
        <v>0.5</v>
      </c>
      <c r="F11" s="12"/>
      <c r="G11" s="13">
        <f t="shared" si="1"/>
        <v>0</v>
      </c>
    </row>
    <row r="12" spans="1:7">
      <c r="A12" s="11">
        <v>0.2</v>
      </c>
      <c r="B12" s="12"/>
      <c r="C12" s="13">
        <f t="shared" si="0"/>
        <v>0</v>
      </c>
      <c r="E12" s="11">
        <v>0.2</v>
      </c>
      <c r="F12" s="12"/>
      <c r="G12" s="13">
        <f t="shared" si="1"/>
        <v>0</v>
      </c>
    </row>
    <row r="13" spans="1:7">
      <c r="A13" s="11">
        <v>0.1</v>
      </c>
      <c r="B13" s="12"/>
      <c r="C13" s="13">
        <f t="shared" si="0"/>
        <v>0</v>
      </c>
      <c r="E13" s="11">
        <v>0.1</v>
      </c>
      <c r="F13" s="12"/>
      <c r="G13" s="13">
        <f t="shared" si="1"/>
        <v>0</v>
      </c>
    </row>
    <row r="14" spans="1:7">
      <c r="A14" s="11">
        <v>0.05</v>
      </c>
      <c r="B14" s="12"/>
      <c r="C14" s="13">
        <f t="shared" si="0"/>
        <v>0</v>
      </c>
      <c r="E14" s="11">
        <v>0.05</v>
      </c>
      <c r="F14" s="12"/>
      <c r="G14" s="13">
        <f t="shared" si="1"/>
        <v>0</v>
      </c>
    </row>
    <row r="15" spans="1:7">
      <c r="A15" s="11">
        <v>0.02</v>
      </c>
      <c r="B15" s="12"/>
      <c r="C15" s="13">
        <f t="shared" si="0"/>
        <v>0</v>
      </c>
      <c r="E15" s="11">
        <v>0.02</v>
      </c>
      <c r="F15" s="12"/>
      <c r="G15" s="13">
        <f t="shared" si="1"/>
        <v>0</v>
      </c>
    </row>
    <row r="16" spans="1:7" ht="15.75" thickBot="1">
      <c r="A16" s="11">
        <v>0.01</v>
      </c>
      <c r="B16" s="12"/>
      <c r="C16" s="13">
        <f t="shared" si="0"/>
        <v>0</v>
      </c>
      <c r="E16" s="11">
        <v>0.01</v>
      </c>
      <c r="F16" s="12"/>
      <c r="G16" s="13">
        <f t="shared" si="1"/>
        <v>0</v>
      </c>
    </row>
    <row r="17" spans="1:7" ht="15.75" thickBot="1">
      <c r="A17" s="14" t="s">
        <v>8</v>
      </c>
      <c r="B17" s="15"/>
      <c r="C17" s="16">
        <f>SUM(C4+C5+C6+C7+C8+C9+C10+C11+C12+C13+C14+C15+C16)</f>
        <v>100</v>
      </c>
      <c r="E17" s="17" t="s">
        <v>8</v>
      </c>
      <c r="F17" s="18"/>
      <c r="G17" s="19">
        <f>SUM(G4+G5+G6+G7+G8+G9+G10+G11+G12+G13+G14+G15+G16)</f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B2 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66"/>
  </sheetPr>
  <dimension ref="A1:BB78"/>
  <sheetViews>
    <sheetView workbookViewId="0">
      <selection sqref="A1:XFD1048576"/>
    </sheetView>
  </sheetViews>
  <sheetFormatPr baseColWidth="10" defaultRowHeight="15"/>
  <cols>
    <col min="1" max="1" width="23.42578125" customWidth="1"/>
    <col min="2" max="2" width="9.5703125" customWidth="1"/>
    <col min="3" max="3" width="8.28515625" customWidth="1"/>
    <col min="4" max="4" width="14.7109375" customWidth="1"/>
    <col min="5" max="5" width="7.85546875" customWidth="1"/>
    <col min="6" max="6" width="9" customWidth="1"/>
    <col min="7" max="7" width="14.28515625" customWidth="1"/>
    <col min="8" max="8" width="7.7109375" customWidth="1"/>
    <col min="9" max="9" width="7" customWidth="1"/>
    <col min="10" max="10" width="13.85546875" customWidth="1"/>
    <col min="11" max="11" width="7.85546875" customWidth="1"/>
    <col min="12" max="12" width="7.140625" customWidth="1"/>
    <col min="13" max="13" width="13.7109375" customWidth="1"/>
    <col min="14" max="14" width="7.42578125" customWidth="1"/>
    <col min="15" max="15" width="7.85546875" customWidth="1"/>
    <col min="16" max="16" width="15.7109375" customWidth="1"/>
    <col min="17" max="18" width="7.85546875" customWidth="1"/>
    <col min="19" max="19" width="17.5703125" customWidth="1"/>
    <col min="20" max="21" width="7.85546875" customWidth="1"/>
    <col min="22" max="22" width="18" customWidth="1"/>
    <col min="23" max="24" width="7.85546875" customWidth="1"/>
    <col min="25" max="25" width="19.140625" customWidth="1"/>
    <col min="26" max="27" width="7.85546875" customWidth="1"/>
    <col min="28" max="28" width="19.42578125" customWidth="1"/>
    <col min="29" max="30" width="7.85546875" customWidth="1"/>
  </cols>
  <sheetData>
    <row r="1" spans="1:54" ht="24.75" customHeight="1" thickBot="1">
      <c r="AG1" s="20" t="s">
        <v>9</v>
      </c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2"/>
    </row>
    <row r="2" spans="1:54" ht="15.75" thickBot="1">
      <c r="A2" s="23">
        <f ca="1">TODAY()</f>
        <v>44297</v>
      </c>
      <c r="B2" s="24"/>
      <c r="C2" s="25" t="s">
        <v>2</v>
      </c>
      <c r="D2" s="26" t="s">
        <v>3</v>
      </c>
      <c r="E2" s="27"/>
      <c r="F2" s="28"/>
      <c r="G2" s="28"/>
      <c r="H2" s="28"/>
      <c r="I2" s="24"/>
      <c r="J2" s="25" t="s">
        <v>10</v>
      </c>
      <c r="K2" s="25"/>
      <c r="L2" s="29" t="s">
        <v>11</v>
      </c>
      <c r="M2" s="30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31" t="s">
        <v>12</v>
      </c>
      <c r="AF2" s="32"/>
    </row>
    <row r="3" spans="1:54" ht="27" customHeight="1" thickBot="1">
      <c r="A3" s="33" t="s">
        <v>13</v>
      </c>
      <c r="B3" s="34">
        <v>1</v>
      </c>
      <c r="C3" s="35"/>
      <c r="D3" s="36" t="s">
        <v>13</v>
      </c>
      <c r="E3" s="37">
        <v>2</v>
      </c>
      <c r="F3" s="38"/>
      <c r="G3" s="36" t="s">
        <v>13</v>
      </c>
      <c r="H3" s="37">
        <v>3</v>
      </c>
      <c r="I3" s="38"/>
      <c r="J3" s="36" t="s">
        <v>13</v>
      </c>
      <c r="K3" s="37">
        <v>4</v>
      </c>
      <c r="L3" s="38"/>
      <c r="M3" s="36" t="s">
        <v>13</v>
      </c>
      <c r="N3" s="37">
        <v>5</v>
      </c>
      <c r="O3" s="38"/>
      <c r="P3" s="36" t="s">
        <v>13</v>
      </c>
      <c r="Q3" s="37">
        <v>6</v>
      </c>
      <c r="R3" s="38"/>
      <c r="S3" s="36" t="s">
        <v>13</v>
      </c>
      <c r="T3" s="37">
        <v>7</v>
      </c>
      <c r="U3" s="38"/>
      <c r="V3" s="36" t="s">
        <v>14</v>
      </c>
      <c r="W3" s="37">
        <v>8</v>
      </c>
      <c r="X3" s="38"/>
      <c r="Y3" s="36" t="s">
        <v>14</v>
      </c>
      <c r="Z3" s="37">
        <v>9</v>
      </c>
      <c r="AA3" s="38"/>
      <c r="AB3" s="36" t="s">
        <v>14</v>
      </c>
      <c r="AC3" s="37">
        <v>10</v>
      </c>
      <c r="AD3" s="38"/>
      <c r="AE3" s="39" t="s">
        <v>15</v>
      </c>
      <c r="AF3" s="40" t="s">
        <v>16</v>
      </c>
    </row>
    <row r="4" spans="1:54">
      <c r="A4" s="41" t="s">
        <v>17</v>
      </c>
      <c r="B4" s="42" t="s">
        <v>18</v>
      </c>
      <c r="C4" s="43" t="s">
        <v>19</v>
      </c>
      <c r="D4" s="44" t="s">
        <v>17</v>
      </c>
      <c r="E4" s="42" t="s">
        <v>18</v>
      </c>
      <c r="F4" s="43" t="s">
        <v>19</v>
      </c>
      <c r="G4" s="45" t="s">
        <v>17</v>
      </c>
      <c r="H4" s="42" t="s">
        <v>18</v>
      </c>
      <c r="I4" s="43" t="s">
        <v>19</v>
      </c>
      <c r="J4" s="44" t="s">
        <v>17</v>
      </c>
      <c r="K4" s="42" t="s">
        <v>18</v>
      </c>
      <c r="L4" s="43" t="s">
        <v>19</v>
      </c>
      <c r="M4" s="44" t="s">
        <v>17</v>
      </c>
      <c r="N4" s="42" t="s">
        <v>18</v>
      </c>
      <c r="O4" s="46" t="s">
        <v>19</v>
      </c>
      <c r="P4" s="47" t="s">
        <v>17</v>
      </c>
      <c r="Q4" s="48" t="s">
        <v>18</v>
      </c>
      <c r="R4" s="46" t="s">
        <v>19</v>
      </c>
      <c r="S4" s="47" t="s">
        <v>17</v>
      </c>
      <c r="T4" s="48" t="s">
        <v>18</v>
      </c>
      <c r="U4" s="46" t="s">
        <v>19</v>
      </c>
      <c r="V4" s="47" t="s">
        <v>17</v>
      </c>
      <c r="W4" s="48" t="s">
        <v>18</v>
      </c>
      <c r="X4" s="46" t="s">
        <v>19</v>
      </c>
      <c r="Y4" s="47" t="s">
        <v>17</v>
      </c>
      <c r="Z4" s="48" t="s">
        <v>18</v>
      </c>
      <c r="AA4" s="46" t="s">
        <v>19</v>
      </c>
      <c r="AB4" s="47" t="s">
        <v>17</v>
      </c>
      <c r="AC4" s="48" t="s">
        <v>18</v>
      </c>
      <c r="AD4" s="46" t="s">
        <v>19</v>
      </c>
      <c r="AE4" s="49"/>
      <c r="AF4" s="50"/>
    </row>
    <row r="5" spans="1:54">
      <c r="A5" s="51" t="s">
        <v>20</v>
      </c>
      <c r="B5" s="52">
        <v>2</v>
      </c>
      <c r="C5" s="53">
        <v>1</v>
      </c>
      <c r="D5" s="54" t="s">
        <v>21</v>
      </c>
      <c r="E5" s="55">
        <v>3</v>
      </c>
      <c r="F5" s="53">
        <v>3</v>
      </c>
      <c r="G5" s="54" t="s">
        <v>20</v>
      </c>
      <c r="H5" s="56">
        <v>2</v>
      </c>
      <c r="I5" s="53">
        <v>4</v>
      </c>
      <c r="J5" s="54" t="s">
        <v>20</v>
      </c>
      <c r="K5" s="56">
        <v>1</v>
      </c>
      <c r="L5" s="53">
        <v>5</v>
      </c>
      <c r="M5" s="54" t="s">
        <v>22</v>
      </c>
      <c r="N5" s="56">
        <v>1</v>
      </c>
      <c r="O5" s="57">
        <v>10</v>
      </c>
      <c r="P5" s="58" t="s">
        <v>21</v>
      </c>
      <c r="Q5" s="58">
        <v>2</v>
      </c>
      <c r="R5" s="59">
        <v>2</v>
      </c>
      <c r="S5" s="58" t="s">
        <v>20</v>
      </c>
      <c r="T5" s="58">
        <v>3</v>
      </c>
      <c r="U5" s="59">
        <v>4</v>
      </c>
      <c r="V5" s="58" t="s">
        <v>23</v>
      </c>
      <c r="W5" s="58">
        <v>4</v>
      </c>
      <c r="X5" s="59">
        <v>3</v>
      </c>
      <c r="Y5" s="58" t="s">
        <v>21</v>
      </c>
      <c r="Z5" s="58">
        <v>2.5</v>
      </c>
      <c r="AA5" s="59">
        <v>4</v>
      </c>
      <c r="AB5" s="58" t="s">
        <v>24</v>
      </c>
      <c r="AC5" s="58">
        <v>5</v>
      </c>
      <c r="AD5" s="60">
        <v>4</v>
      </c>
      <c r="AE5" s="61">
        <f>SUM(C5+F5+I5+L5+O5+R5+U5+X5+AA5+AD5)</f>
        <v>40</v>
      </c>
      <c r="AF5" s="62"/>
    </row>
    <row r="6" spans="1:54">
      <c r="A6" s="51" t="s">
        <v>20</v>
      </c>
      <c r="B6" s="52">
        <v>1</v>
      </c>
      <c r="C6" s="53">
        <v>1</v>
      </c>
      <c r="D6" s="54" t="s">
        <v>20</v>
      </c>
      <c r="E6" s="55">
        <v>2</v>
      </c>
      <c r="F6" s="53">
        <v>4</v>
      </c>
      <c r="G6" s="54" t="s">
        <v>25</v>
      </c>
      <c r="H6" s="56">
        <v>3</v>
      </c>
      <c r="I6" s="53">
        <v>2</v>
      </c>
      <c r="J6" s="54" t="s">
        <v>26</v>
      </c>
      <c r="K6" s="56">
        <v>3</v>
      </c>
      <c r="L6" s="53">
        <v>1</v>
      </c>
      <c r="M6" s="54"/>
      <c r="N6" s="56"/>
      <c r="O6" s="57"/>
      <c r="P6" s="58" t="s">
        <v>20</v>
      </c>
      <c r="Q6" s="58">
        <v>3</v>
      </c>
      <c r="R6" s="59">
        <v>2</v>
      </c>
      <c r="S6" s="58" t="s">
        <v>23</v>
      </c>
      <c r="T6" s="58">
        <v>1</v>
      </c>
      <c r="U6" s="59">
        <v>3</v>
      </c>
      <c r="V6" s="58" t="s">
        <v>23</v>
      </c>
      <c r="W6" s="58"/>
      <c r="X6" s="59">
        <v>2</v>
      </c>
      <c r="Y6" s="58" t="s">
        <v>22</v>
      </c>
      <c r="Z6" s="58">
        <v>2.5</v>
      </c>
      <c r="AA6" s="59">
        <v>1</v>
      </c>
      <c r="AB6" s="58" t="s">
        <v>27</v>
      </c>
      <c r="AC6" s="58">
        <v>3</v>
      </c>
      <c r="AD6" s="60">
        <v>1</v>
      </c>
      <c r="AE6" s="61">
        <f>SUM(C6+F6+I6+L6+O6+R6+U6+X6+AA6+AD6)</f>
        <v>17</v>
      </c>
      <c r="AF6" s="62"/>
    </row>
    <row r="7" spans="1:54">
      <c r="A7" s="51" t="s">
        <v>28</v>
      </c>
      <c r="B7" s="52">
        <v>2.5</v>
      </c>
      <c r="C7" s="53">
        <v>1</v>
      </c>
      <c r="D7" s="54" t="s">
        <v>29</v>
      </c>
      <c r="E7" s="55">
        <v>4.5</v>
      </c>
      <c r="F7" s="53">
        <v>2</v>
      </c>
      <c r="G7" s="54" t="s">
        <v>30</v>
      </c>
      <c r="H7" s="56">
        <v>4</v>
      </c>
      <c r="I7" s="53">
        <v>1</v>
      </c>
      <c r="J7" s="54"/>
      <c r="K7" s="56"/>
      <c r="L7" s="53"/>
      <c r="M7" s="54"/>
      <c r="N7" s="56"/>
      <c r="O7" s="57"/>
      <c r="P7" s="58" t="s">
        <v>22</v>
      </c>
      <c r="Q7" s="58">
        <v>1.5</v>
      </c>
      <c r="R7" s="59">
        <v>1</v>
      </c>
      <c r="S7" s="58" t="s">
        <v>28</v>
      </c>
      <c r="T7" s="58">
        <v>2</v>
      </c>
      <c r="U7" s="59">
        <v>2</v>
      </c>
      <c r="V7" s="58"/>
      <c r="W7" s="58"/>
      <c r="X7" s="59"/>
      <c r="Y7" s="58"/>
      <c r="Z7" s="58"/>
      <c r="AA7" s="59"/>
      <c r="AB7" s="58"/>
      <c r="AC7" s="58"/>
      <c r="AD7" s="60"/>
      <c r="AE7" s="61">
        <f t="shared" ref="AE7:AE14" si="0">SUM(C7+F7+I7+L7+O7+R7+U7+X7+AA7+AD7)</f>
        <v>7</v>
      </c>
      <c r="AF7" s="62"/>
    </row>
    <row r="8" spans="1:54">
      <c r="A8" s="51" t="s">
        <v>31</v>
      </c>
      <c r="B8" s="52">
        <v>4</v>
      </c>
      <c r="C8" s="53">
        <v>2</v>
      </c>
      <c r="D8" s="54" t="s">
        <v>32</v>
      </c>
      <c r="E8" s="55">
        <v>2</v>
      </c>
      <c r="F8" s="53">
        <v>7</v>
      </c>
      <c r="G8" s="54"/>
      <c r="H8" s="56"/>
      <c r="I8" s="53"/>
      <c r="J8" s="54"/>
      <c r="K8" s="56"/>
      <c r="L8" s="53"/>
      <c r="M8" s="54"/>
      <c r="N8" s="56"/>
      <c r="O8" s="57"/>
      <c r="P8" s="58" t="s">
        <v>33</v>
      </c>
      <c r="Q8" s="58">
        <v>3</v>
      </c>
      <c r="R8" s="59">
        <v>1</v>
      </c>
      <c r="S8" s="58"/>
      <c r="T8" s="58"/>
      <c r="U8" s="59"/>
      <c r="V8" s="58"/>
      <c r="W8" s="58"/>
      <c r="X8" s="59"/>
      <c r="Y8" s="58"/>
      <c r="Z8" s="58"/>
      <c r="AA8" s="59"/>
      <c r="AB8" s="58"/>
      <c r="AC8" s="58"/>
      <c r="AD8" s="60"/>
      <c r="AE8" s="61">
        <f t="shared" si="0"/>
        <v>10</v>
      </c>
      <c r="AF8" s="62"/>
    </row>
    <row r="9" spans="1:54">
      <c r="A9" s="51" t="s">
        <v>23</v>
      </c>
      <c r="B9" s="52">
        <v>7</v>
      </c>
      <c r="C9" s="53">
        <v>1</v>
      </c>
      <c r="D9" s="54" t="s">
        <v>34</v>
      </c>
      <c r="E9" s="55">
        <v>2.5</v>
      </c>
      <c r="F9" s="53">
        <v>5</v>
      </c>
      <c r="G9" s="54"/>
      <c r="H9" s="56"/>
      <c r="I9" s="53"/>
      <c r="J9" s="54"/>
      <c r="K9" s="56"/>
      <c r="L9" s="53"/>
      <c r="M9" s="54"/>
      <c r="N9" s="56"/>
      <c r="O9" s="57"/>
      <c r="P9" s="58"/>
      <c r="Q9" s="58"/>
      <c r="R9" s="59"/>
      <c r="S9" s="58" t="s">
        <v>34</v>
      </c>
      <c r="T9" s="58">
        <v>3</v>
      </c>
      <c r="U9" s="59">
        <v>2</v>
      </c>
      <c r="V9" s="58"/>
      <c r="W9" s="58"/>
      <c r="X9" s="59"/>
      <c r="Y9" s="58"/>
      <c r="Z9" s="58"/>
      <c r="AA9" s="59"/>
      <c r="AB9" s="58"/>
      <c r="AC9" s="58"/>
      <c r="AD9" s="60"/>
      <c r="AE9" s="61">
        <f t="shared" si="0"/>
        <v>8</v>
      </c>
      <c r="AF9" s="62"/>
    </row>
    <row r="10" spans="1:54">
      <c r="A10" s="51" t="s">
        <v>32</v>
      </c>
      <c r="B10" s="52">
        <v>1.5</v>
      </c>
      <c r="C10" s="53">
        <v>3</v>
      </c>
      <c r="D10" s="54" t="s">
        <v>33</v>
      </c>
      <c r="E10" s="55">
        <v>2.5</v>
      </c>
      <c r="F10" s="53">
        <v>2</v>
      </c>
      <c r="G10" s="54"/>
      <c r="H10" s="56"/>
      <c r="I10" s="53"/>
      <c r="J10" s="54"/>
      <c r="K10" s="56"/>
      <c r="L10" s="53"/>
      <c r="M10" s="54"/>
      <c r="N10" s="56"/>
      <c r="O10" s="57"/>
      <c r="P10" s="58"/>
      <c r="Q10" s="58"/>
      <c r="R10" s="59"/>
      <c r="S10" s="58"/>
      <c r="T10" s="58"/>
      <c r="U10" s="59"/>
      <c r="V10" s="58" t="s">
        <v>31</v>
      </c>
      <c r="W10" s="58">
        <v>1</v>
      </c>
      <c r="X10" s="59">
        <v>3</v>
      </c>
      <c r="Y10" s="58"/>
      <c r="Z10" s="58"/>
      <c r="AA10" s="59"/>
      <c r="AB10" s="58"/>
      <c r="AC10" s="58"/>
      <c r="AD10" s="60"/>
      <c r="AE10" s="61">
        <f t="shared" si="0"/>
        <v>8</v>
      </c>
      <c r="AF10" s="62"/>
    </row>
    <row r="11" spans="1:54">
      <c r="A11" s="51" t="s">
        <v>21</v>
      </c>
      <c r="B11" s="52">
        <v>2.5</v>
      </c>
      <c r="C11" s="53">
        <v>5</v>
      </c>
      <c r="D11" s="54" t="s">
        <v>35</v>
      </c>
      <c r="E11" s="55">
        <v>6</v>
      </c>
      <c r="F11" s="53">
        <v>1</v>
      </c>
      <c r="G11" s="54"/>
      <c r="H11" s="56"/>
      <c r="I11" s="53"/>
      <c r="J11" s="54"/>
      <c r="K11" s="56"/>
      <c r="L11" s="53"/>
      <c r="M11" s="54"/>
      <c r="N11" s="56"/>
      <c r="O11" s="57"/>
      <c r="P11" s="58"/>
      <c r="Q11" s="58"/>
      <c r="R11" s="59"/>
      <c r="S11" s="58"/>
      <c r="T11" s="58"/>
      <c r="U11" s="59"/>
      <c r="V11" s="58"/>
      <c r="W11" s="58"/>
      <c r="X11" s="59"/>
      <c r="Y11" s="58" t="s">
        <v>36</v>
      </c>
      <c r="Z11" s="58">
        <v>1</v>
      </c>
      <c r="AA11" s="59">
        <v>5</v>
      </c>
      <c r="AB11" s="58"/>
      <c r="AC11" s="58"/>
      <c r="AD11" s="60"/>
      <c r="AE11" s="61">
        <f t="shared" si="0"/>
        <v>11</v>
      </c>
      <c r="AF11" s="62"/>
    </row>
    <row r="12" spans="1:54">
      <c r="A12" s="51" t="s">
        <v>37</v>
      </c>
      <c r="B12" s="52">
        <v>6</v>
      </c>
      <c r="C12" s="53">
        <v>1</v>
      </c>
      <c r="D12" s="54" t="s">
        <v>35</v>
      </c>
      <c r="E12" s="55">
        <v>3.5</v>
      </c>
      <c r="F12" s="53">
        <v>5</v>
      </c>
      <c r="G12" s="54"/>
      <c r="H12" s="56"/>
      <c r="I12" s="53"/>
      <c r="J12" s="54"/>
      <c r="K12" s="56"/>
      <c r="L12" s="53"/>
      <c r="M12" s="54"/>
      <c r="N12" s="56"/>
      <c r="O12" s="57"/>
      <c r="P12" s="58"/>
      <c r="Q12" s="58"/>
      <c r="R12" s="59"/>
      <c r="S12" s="58"/>
      <c r="T12" s="58"/>
      <c r="U12" s="59"/>
      <c r="V12" s="58"/>
      <c r="W12" s="58"/>
      <c r="X12" s="59"/>
      <c r="Y12" s="58"/>
      <c r="Z12" s="58"/>
      <c r="AA12" s="59"/>
      <c r="AB12" s="58" t="s">
        <v>21</v>
      </c>
      <c r="AC12" s="58">
        <v>1.5</v>
      </c>
      <c r="AD12" s="60">
        <v>1</v>
      </c>
      <c r="AE12" s="61">
        <f t="shared" si="0"/>
        <v>7</v>
      </c>
      <c r="AF12" s="62"/>
    </row>
    <row r="13" spans="1:54">
      <c r="A13" s="51" t="s">
        <v>38</v>
      </c>
      <c r="B13" s="52">
        <v>11.5</v>
      </c>
      <c r="C13" s="53">
        <v>1</v>
      </c>
      <c r="D13" s="54" t="s">
        <v>39</v>
      </c>
      <c r="E13" s="55">
        <v>6.5</v>
      </c>
      <c r="F13" s="53">
        <v>2</v>
      </c>
      <c r="G13" s="54"/>
      <c r="H13" s="56"/>
      <c r="I13" s="53"/>
      <c r="J13" s="54"/>
      <c r="K13" s="56"/>
      <c r="L13" s="53"/>
      <c r="M13" s="54"/>
      <c r="N13" s="56"/>
      <c r="O13" s="57"/>
      <c r="P13" s="58"/>
      <c r="Q13" s="58"/>
      <c r="R13" s="59"/>
      <c r="S13" s="58"/>
      <c r="T13" s="58"/>
      <c r="U13" s="59"/>
      <c r="V13" s="58"/>
      <c r="W13" s="58"/>
      <c r="X13" s="59"/>
      <c r="Y13" s="58" t="s">
        <v>40</v>
      </c>
      <c r="Z13" s="58">
        <v>2</v>
      </c>
      <c r="AA13" s="59">
        <v>4</v>
      </c>
      <c r="AB13" s="58"/>
      <c r="AC13" s="58"/>
      <c r="AD13" s="60"/>
      <c r="AE13" s="61">
        <f t="shared" si="0"/>
        <v>7</v>
      </c>
      <c r="AF13" s="62"/>
    </row>
    <row r="14" spans="1:54">
      <c r="A14" s="51" t="s">
        <v>20</v>
      </c>
      <c r="B14" s="52">
        <v>2</v>
      </c>
      <c r="C14" s="53">
        <v>2</v>
      </c>
      <c r="D14" s="54" t="s">
        <v>27</v>
      </c>
      <c r="E14" s="55">
        <v>7.5</v>
      </c>
      <c r="F14" s="53">
        <v>1</v>
      </c>
      <c r="G14" s="54"/>
      <c r="H14" s="56"/>
      <c r="I14" s="53"/>
      <c r="J14" s="54"/>
      <c r="K14" s="56"/>
      <c r="L14" s="53"/>
      <c r="M14" s="54"/>
      <c r="N14" s="56"/>
      <c r="O14" s="57"/>
      <c r="P14" s="58"/>
      <c r="Q14" s="58"/>
      <c r="R14" s="59"/>
      <c r="S14" s="58"/>
      <c r="T14" s="58"/>
      <c r="U14" s="59"/>
      <c r="V14" s="58"/>
      <c r="W14" s="58"/>
      <c r="X14" s="59"/>
      <c r="Y14" s="58"/>
      <c r="Z14" s="58"/>
      <c r="AA14" s="59"/>
      <c r="AB14" s="58" t="s">
        <v>31</v>
      </c>
      <c r="AC14" s="58">
        <v>1</v>
      </c>
      <c r="AD14" s="60">
        <v>7</v>
      </c>
      <c r="AE14" s="61">
        <f t="shared" si="0"/>
        <v>10</v>
      </c>
      <c r="AF14" s="62"/>
    </row>
    <row r="15" spans="1:54" ht="15.75" thickBot="1">
      <c r="A15" s="63" t="s">
        <v>41</v>
      </c>
      <c r="B15" s="64"/>
      <c r="C15" s="65">
        <f>SUM(B5*C5+B6*C6+B7*C7+B8*C8+B9*C9+B10*C10+B11*C11+B12*C12+B13*C13+B14*C14)</f>
        <v>59</v>
      </c>
      <c r="D15" s="66"/>
      <c r="E15" s="67"/>
      <c r="F15" s="65">
        <f>SUM(E5*F5+E6*F6+E7*F7+E8*F8+E9*F9+E10*F10+E11*F11+E12*F12+E13*F13+E14*F14)</f>
        <v>101.5</v>
      </c>
      <c r="G15" s="66"/>
      <c r="H15" s="68"/>
      <c r="I15" s="69">
        <f>SUM(H5*I5+H6*I6+H7*I7+H8*I8+H9*I9+H10*I10+H11*I11+H12*I12+H13*I13+H14*I14)</f>
        <v>18</v>
      </c>
      <c r="J15" s="70"/>
      <c r="K15" s="68"/>
      <c r="L15" s="65">
        <f>SUM(K5*L5+K6*L6+K7*L7+K8*L8+K9*L9+K10*L10+K11*L11+K12*L12+K13*L13+K14*L14)</f>
        <v>8</v>
      </c>
      <c r="M15" s="70"/>
      <c r="N15" s="68"/>
      <c r="O15" s="65">
        <f>SUM(N5*O5+N6*O6+N7*O7+N8*O8+N9*O9+N10*O10+N11*O11+N12*O12+N13*O13+N14*O14)</f>
        <v>10</v>
      </c>
      <c r="P15" s="66"/>
      <c r="Q15" s="68"/>
      <c r="R15" s="65">
        <f>SUM(Q5*R5+Q6*R6+Q7*R7+Q8*R8+Q9*R9+Q10*R10+Q11*R11+Q12*R12+Q13*R13+Q14*R14)</f>
        <v>14.5</v>
      </c>
      <c r="S15" s="66"/>
      <c r="T15" s="71"/>
      <c r="U15" s="65">
        <f>SUM(T5*U5+T6*U6+T7*U7+T8*U8+T9*U9+T10*U10+T11*U11+T12*U12+T13*U13+T14*U14)</f>
        <v>25</v>
      </c>
      <c r="V15" s="66"/>
      <c r="W15" s="71"/>
      <c r="X15" s="65">
        <f>SUM(W5*X5+W6*X6+W7*X7+W8*X8+W9*X9+W10*X10+W11*X11+W12*X12+W13*X13+W14*X14)</f>
        <v>15</v>
      </c>
      <c r="Y15" s="66"/>
      <c r="Z15" s="68"/>
      <c r="AA15" s="65">
        <f>SUM(Z5*AA5+Z6*AA6+Z7*AA7+Z8*AA8+Z9*AA9+Z10*AA10+Z11*AA11+Z12*AA12+Z13*AA13+Z14*AA14)</f>
        <v>25.5</v>
      </c>
      <c r="AB15" s="66"/>
      <c r="AC15" s="68"/>
      <c r="AD15" s="65">
        <f>SUM(AC5*AD5+AC6*AD6+AC7*AD7+AC8*AD8+AC9*AD9+AC10*AD10+AC11*AD11+AC12*AD12+AC13*AD13+AC14*AD14)</f>
        <v>31.5</v>
      </c>
      <c r="AE15" s="72"/>
      <c r="AF15" s="73"/>
    </row>
    <row r="16" spans="1:54" ht="15.75" thickTop="1">
      <c r="A16" s="74" t="s">
        <v>42</v>
      </c>
      <c r="B16" s="75" t="s">
        <v>43</v>
      </c>
      <c r="C16" s="76" t="e">
        <f>SUMIF(B16,"=Oui",#REF!)</f>
        <v>#REF!</v>
      </c>
      <c r="D16" s="77"/>
      <c r="E16" s="78" t="s">
        <v>43</v>
      </c>
      <c r="F16" s="76" t="e">
        <f>SUMIF(E16,"=Oui",#REF!)</f>
        <v>#REF!</v>
      </c>
      <c r="G16" s="77"/>
      <c r="H16" s="75" t="s">
        <v>43</v>
      </c>
      <c r="I16" s="79" t="e">
        <f>SUMIF(H16,"=Oui",#REF!)</f>
        <v>#REF!</v>
      </c>
      <c r="J16" s="80"/>
      <c r="K16" s="75" t="s">
        <v>44</v>
      </c>
      <c r="L16" s="76" t="e">
        <f>SUMIF(K16,"=Oui",#REF!)</f>
        <v>#REF!</v>
      </c>
      <c r="M16" s="80"/>
      <c r="N16" s="81" t="s">
        <v>44</v>
      </c>
      <c r="O16" s="76" t="e">
        <f>SUMIF(N16,"=Oui",#REF!)</f>
        <v>#REF!</v>
      </c>
      <c r="P16" s="80"/>
      <c r="Q16" s="82" t="s">
        <v>44</v>
      </c>
      <c r="R16" s="76" t="e">
        <f>SUMIF(Q16,"Oui",#REF!)</f>
        <v>#REF!</v>
      </c>
      <c r="S16" s="80"/>
      <c r="T16" s="83" t="s">
        <v>44</v>
      </c>
      <c r="U16" s="76" t="e">
        <f>SUMIF(T16,"Oui",#REF!)</f>
        <v>#REF!</v>
      </c>
      <c r="V16" s="80"/>
      <c r="W16" s="83" t="s">
        <v>44</v>
      </c>
      <c r="X16" s="76" t="e">
        <f>SUMIF(W16,"Oui",#REF!)</f>
        <v>#REF!</v>
      </c>
      <c r="Y16" s="77"/>
      <c r="Z16" s="82" t="s">
        <v>44</v>
      </c>
      <c r="AA16" s="76" t="e">
        <f>SUMIF(Z16,"Oui",#REF!)</f>
        <v>#REF!</v>
      </c>
      <c r="AB16" s="77"/>
      <c r="AC16" s="82" t="s">
        <v>44</v>
      </c>
      <c r="AD16" s="76" t="e">
        <f>SUMIF(AC16,"Oui",#REF!)</f>
        <v>#REF!</v>
      </c>
      <c r="AE16" s="84" t="s">
        <v>45</v>
      </c>
      <c r="AF16" s="85">
        <f>COUNT(B18:AD18)</f>
        <v>0</v>
      </c>
      <c r="AG16" s="86"/>
    </row>
    <row r="17" spans="1:33">
      <c r="A17" s="87" t="s">
        <v>46</v>
      </c>
      <c r="B17" s="88"/>
      <c r="C17" s="89"/>
      <c r="D17" s="77"/>
      <c r="E17" s="90"/>
      <c r="F17" s="89"/>
      <c r="G17" s="77"/>
      <c r="H17" s="67"/>
      <c r="I17" s="89"/>
      <c r="J17" s="77"/>
      <c r="K17" s="67"/>
      <c r="L17" s="89"/>
      <c r="M17" s="77"/>
      <c r="N17" s="90"/>
      <c r="O17" s="91"/>
      <c r="P17" s="92"/>
      <c r="Q17" s="93"/>
      <c r="R17" s="94"/>
      <c r="S17" s="95"/>
      <c r="T17" s="93"/>
      <c r="U17" s="94"/>
      <c r="V17" s="95"/>
      <c r="W17" s="93"/>
      <c r="X17" s="94"/>
      <c r="Y17" s="96"/>
      <c r="Z17" s="93"/>
      <c r="AA17" s="94"/>
      <c r="AB17" s="96"/>
      <c r="AC17" s="93"/>
      <c r="AD17" s="94"/>
      <c r="AE17" s="97" t="s">
        <v>47</v>
      </c>
      <c r="AF17" s="98">
        <f>SUM(AE5:AE14)</f>
        <v>125</v>
      </c>
      <c r="AG17" s="86"/>
    </row>
    <row r="18" spans="1:33" ht="15.75" thickBot="1">
      <c r="A18" s="99" t="s">
        <v>48</v>
      </c>
      <c r="B18" s="100"/>
      <c r="C18" s="101" t="e">
        <f>SUM(C15-C16)</f>
        <v>#REF!</v>
      </c>
      <c r="D18" s="102"/>
      <c r="E18" s="103"/>
      <c r="F18" s="101" t="e">
        <f>SUM(F15-F16)</f>
        <v>#REF!</v>
      </c>
      <c r="G18" s="70"/>
      <c r="H18" s="71"/>
      <c r="I18" s="101" t="e">
        <f>SUM(I15-I16)</f>
        <v>#REF!</v>
      </c>
      <c r="J18" s="70"/>
      <c r="K18" s="71"/>
      <c r="L18" s="101" t="e">
        <f>SUM(L15-L16)</f>
        <v>#REF!</v>
      </c>
      <c r="M18" s="70"/>
      <c r="N18" s="71"/>
      <c r="O18" s="101" t="e">
        <f>SUM(O15-O16)</f>
        <v>#REF!</v>
      </c>
      <c r="P18" s="102"/>
      <c r="Q18" s="100"/>
      <c r="R18" s="104" t="e">
        <f>SUM(R15-R16)</f>
        <v>#REF!</v>
      </c>
      <c r="S18" s="102"/>
      <c r="T18" s="71"/>
      <c r="U18" s="104" t="e">
        <f>SUM(U15-U16)</f>
        <v>#REF!</v>
      </c>
      <c r="V18" s="102"/>
      <c r="W18" s="100"/>
      <c r="X18" s="104" t="e">
        <f>SUM(X15-X16)</f>
        <v>#REF!</v>
      </c>
      <c r="Y18" s="102"/>
      <c r="Z18" s="100"/>
      <c r="AA18" s="104" t="e">
        <f>SUM(AA15-AA16)</f>
        <v>#REF!</v>
      </c>
      <c r="AB18" s="102"/>
      <c r="AC18" s="100"/>
      <c r="AD18" s="101" t="e">
        <f>SUM(AD15-AD16)</f>
        <v>#REF!</v>
      </c>
      <c r="AE18" s="105" t="s">
        <v>49</v>
      </c>
      <c r="AF18" s="106" t="e">
        <f>SUM(C18+F18+I18+L18+O18+R18+U18+X18+AA18+AD18)</f>
        <v>#REF!</v>
      </c>
      <c r="AG18" s="86"/>
    </row>
    <row r="19" spans="1:33" ht="16.5" thickTop="1" thickBot="1">
      <c r="A19" s="107" t="s">
        <v>50</v>
      </c>
      <c r="B19" s="108"/>
      <c r="C19" s="109">
        <f>SUM('Fond de caisse'!C17)</f>
        <v>100</v>
      </c>
      <c r="D19" s="110" t="s">
        <v>51</v>
      </c>
      <c r="E19" s="110"/>
      <c r="F19" s="111" t="e">
        <f>SUM(AF18)</f>
        <v>#REF!</v>
      </c>
      <c r="G19" s="112" t="s">
        <v>52</v>
      </c>
      <c r="H19" s="112"/>
      <c r="I19" s="112"/>
      <c r="J19" s="112"/>
      <c r="K19" s="113" t="e">
        <f>SUM(C19+F19)</f>
        <v>#REF!</v>
      </c>
      <c r="L19" s="114"/>
      <c r="M19" s="115"/>
      <c r="N19" s="115"/>
      <c r="O19" s="115"/>
      <c r="P19" s="116"/>
      <c r="Q19" s="116"/>
      <c r="R19" s="116"/>
      <c r="S19" s="116"/>
      <c r="T19" s="115"/>
      <c r="U19" s="116"/>
      <c r="V19" s="115"/>
      <c r="W19" s="116"/>
      <c r="X19" s="116"/>
      <c r="Y19" s="116"/>
      <c r="Z19" s="116"/>
      <c r="AA19" s="116"/>
      <c r="AB19" s="116"/>
      <c r="AC19" s="116"/>
      <c r="AD19" s="115"/>
      <c r="AE19" s="115"/>
      <c r="AF19" s="117"/>
    </row>
    <row r="20" spans="1:33" ht="24" customHeight="1" thickBot="1">
      <c r="A20" s="118"/>
      <c r="B20" s="119"/>
      <c r="C20" s="120"/>
      <c r="D20" s="120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21"/>
      <c r="AG20" s="9"/>
    </row>
    <row r="21" spans="1:33" ht="15.75" thickBot="1">
      <c r="A21" s="122">
        <f ca="1">TODAY()</f>
        <v>44297</v>
      </c>
      <c r="B21" s="123" t="s">
        <v>2</v>
      </c>
      <c r="C21" s="124" t="s">
        <v>4</v>
      </c>
      <c r="D21" s="125"/>
      <c r="E21" s="126"/>
      <c r="F21" s="127"/>
      <c r="G21" s="127"/>
      <c r="H21" s="127"/>
      <c r="I21" s="128"/>
      <c r="J21" s="126" t="s">
        <v>10</v>
      </c>
      <c r="K21" s="128"/>
      <c r="L21" s="129" t="s">
        <v>53</v>
      </c>
      <c r="M21" s="130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31" t="s">
        <v>12</v>
      </c>
      <c r="AF21" s="132"/>
    </row>
    <row r="22" spans="1:33" ht="25.5" customHeight="1" thickBot="1">
      <c r="A22" s="133" t="s">
        <v>13</v>
      </c>
      <c r="B22" s="134">
        <v>1</v>
      </c>
      <c r="C22" s="135"/>
      <c r="D22" s="136" t="s">
        <v>13</v>
      </c>
      <c r="E22" s="137">
        <v>2</v>
      </c>
      <c r="F22" s="138"/>
      <c r="G22" s="136" t="s">
        <v>13</v>
      </c>
      <c r="H22" s="137">
        <v>3</v>
      </c>
      <c r="I22" s="138"/>
      <c r="J22" s="136" t="s">
        <v>13</v>
      </c>
      <c r="K22" s="137">
        <v>4</v>
      </c>
      <c r="L22" s="138"/>
      <c r="M22" s="136" t="s">
        <v>13</v>
      </c>
      <c r="N22" s="137">
        <v>5</v>
      </c>
      <c r="O22" s="139"/>
      <c r="P22" s="140" t="s">
        <v>14</v>
      </c>
      <c r="Q22" s="141">
        <v>6</v>
      </c>
      <c r="R22" s="142"/>
      <c r="S22" s="140" t="s">
        <v>14</v>
      </c>
      <c r="T22" s="141">
        <v>7</v>
      </c>
      <c r="U22" s="142"/>
      <c r="V22" s="140" t="s">
        <v>14</v>
      </c>
      <c r="W22" s="141">
        <v>8</v>
      </c>
      <c r="X22" s="142"/>
      <c r="Y22" s="140" t="s">
        <v>14</v>
      </c>
      <c r="Z22" s="141">
        <v>9</v>
      </c>
      <c r="AA22" s="142"/>
      <c r="AB22" s="140" t="s">
        <v>14</v>
      </c>
      <c r="AC22" s="141">
        <v>10</v>
      </c>
      <c r="AD22" s="142"/>
      <c r="AE22" s="143" t="s">
        <v>15</v>
      </c>
      <c r="AF22" s="144" t="s">
        <v>16</v>
      </c>
    </row>
    <row r="23" spans="1:33" ht="15.75" thickTop="1">
      <c r="A23" s="145" t="s">
        <v>17</v>
      </c>
      <c r="B23" s="146" t="s">
        <v>18</v>
      </c>
      <c r="C23" s="147" t="s">
        <v>19</v>
      </c>
      <c r="D23" s="148" t="s">
        <v>17</v>
      </c>
      <c r="E23" s="90" t="s">
        <v>18</v>
      </c>
      <c r="F23" s="149" t="s">
        <v>19</v>
      </c>
      <c r="G23" s="148" t="s">
        <v>17</v>
      </c>
      <c r="H23" s="90" t="s">
        <v>18</v>
      </c>
      <c r="I23" s="149" t="s">
        <v>19</v>
      </c>
      <c r="J23" s="148" t="s">
        <v>17</v>
      </c>
      <c r="K23" s="90" t="s">
        <v>18</v>
      </c>
      <c r="L23" s="149" t="s">
        <v>19</v>
      </c>
      <c r="M23" s="148" t="s">
        <v>17</v>
      </c>
      <c r="N23" s="90" t="s">
        <v>18</v>
      </c>
      <c r="O23" s="90" t="s">
        <v>19</v>
      </c>
      <c r="P23" s="148" t="s">
        <v>17</v>
      </c>
      <c r="Q23" s="90" t="s">
        <v>18</v>
      </c>
      <c r="R23" s="149" t="s">
        <v>19</v>
      </c>
      <c r="S23" s="148" t="s">
        <v>17</v>
      </c>
      <c r="T23" s="90" t="s">
        <v>18</v>
      </c>
      <c r="U23" s="149" t="s">
        <v>19</v>
      </c>
      <c r="V23" s="148" t="s">
        <v>17</v>
      </c>
      <c r="W23" s="90" t="s">
        <v>18</v>
      </c>
      <c r="X23" s="149" t="s">
        <v>19</v>
      </c>
      <c r="Y23" s="148" t="s">
        <v>17</v>
      </c>
      <c r="Z23" s="90" t="s">
        <v>18</v>
      </c>
      <c r="AA23" s="149" t="s">
        <v>19</v>
      </c>
      <c r="AB23" s="148" t="s">
        <v>17</v>
      </c>
      <c r="AC23" s="90" t="s">
        <v>18</v>
      </c>
      <c r="AD23" s="149" t="s">
        <v>19</v>
      </c>
      <c r="AE23" s="150"/>
      <c r="AF23" s="151"/>
    </row>
    <row r="24" spans="1:33">
      <c r="A24" s="51" t="s">
        <v>21</v>
      </c>
      <c r="B24" s="52">
        <v>1</v>
      </c>
      <c r="C24" s="53">
        <v>1</v>
      </c>
      <c r="D24" s="54"/>
      <c r="E24" s="58"/>
      <c r="F24" s="53"/>
      <c r="G24" s="54" t="s">
        <v>22</v>
      </c>
      <c r="H24" s="58">
        <v>1</v>
      </c>
      <c r="I24" s="53">
        <v>1</v>
      </c>
      <c r="J24" s="54" t="s">
        <v>27</v>
      </c>
      <c r="K24" s="58">
        <v>2.5</v>
      </c>
      <c r="L24" s="53">
        <v>5</v>
      </c>
      <c r="M24" s="54" t="s">
        <v>28</v>
      </c>
      <c r="N24" s="58"/>
      <c r="O24" s="57">
        <v>1</v>
      </c>
      <c r="P24" s="54" t="s">
        <v>28</v>
      </c>
      <c r="Q24" s="58">
        <v>2</v>
      </c>
      <c r="R24" s="60">
        <v>2</v>
      </c>
      <c r="S24" s="54" t="s">
        <v>31</v>
      </c>
      <c r="T24" s="58">
        <v>3</v>
      </c>
      <c r="U24" s="60">
        <v>3</v>
      </c>
      <c r="V24" s="54" t="s">
        <v>34</v>
      </c>
      <c r="W24" s="58">
        <v>4</v>
      </c>
      <c r="X24" s="60">
        <v>4</v>
      </c>
      <c r="Y24" s="54" t="s">
        <v>27</v>
      </c>
      <c r="Z24" s="58">
        <v>5</v>
      </c>
      <c r="AA24" s="60">
        <v>5</v>
      </c>
      <c r="AB24" s="54" t="s">
        <v>28</v>
      </c>
      <c r="AC24" s="58">
        <v>1.5</v>
      </c>
      <c r="AD24" s="60">
        <v>3</v>
      </c>
      <c r="AE24" s="152">
        <f>SUM(C24+F24+I24+L24+O24+R24+U24+X24+AA24+AD24)</f>
        <v>25</v>
      </c>
      <c r="AF24" s="153"/>
    </row>
    <row r="25" spans="1:33">
      <c r="A25" s="51"/>
      <c r="B25" s="52"/>
      <c r="C25" s="53"/>
      <c r="D25" s="54" t="s">
        <v>20</v>
      </c>
      <c r="E25" s="58">
        <v>1.5</v>
      </c>
      <c r="F25" s="53">
        <v>2</v>
      </c>
      <c r="G25" s="54" t="s">
        <v>31</v>
      </c>
      <c r="H25" s="58">
        <v>2</v>
      </c>
      <c r="I25" s="53">
        <v>8</v>
      </c>
      <c r="J25" s="54" t="s">
        <v>28</v>
      </c>
      <c r="K25" s="58">
        <v>3.5</v>
      </c>
      <c r="L25" s="53">
        <v>3</v>
      </c>
      <c r="M25" s="54" t="s">
        <v>32</v>
      </c>
      <c r="N25" s="58"/>
      <c r="O25" s="57">
        <v>8</v>
      </c>
      <c r="P25" s="54" t="s">
        <v>27</v>
      </c>
      <c r="Q25" s="58">
        <v>3.5</v>
      </c>
      <c r="R25" s="60">
        <v>5</v>
      </c>
      <c r="S25" s="54" t="s">
        <v>54</v>
      </c>
      <c r="T25" s="58">
        <v>6.5</v>
      </c>
      <c r="U25" s="60">
        <v>2</v>
      </c>
      <c r="V25" s="54" t="s">
        <v>27</v>
      </c>
      <c r="W25" s="58">
        <v>3</v>
      </c>
      <c r="X25" s="60">
        <v>5</v>
      </c>
      <c r="Y25" s="54" t="s">
        <v>54</v>
      </c>
      <c r="Z25" s="58">
        <v>2.5</v>
      </c>
      <c r="AA25" s="60">
        <v>2</v>
      </c>
      <c r="AB25" s="54" t="s">
        <v>33</v>
      </c>
      <c r="AC25" s="58">
        <v>1.5</v>
      </c>
      <c r="AD25" s="60">
        <v>2</v>
      </c>
      <c r="AE25" s="152">
        <f t="shared" ref="AE25:AE33" si="1">SUM(C25+F25+I25+L25+O25+R25+U25+X25+AA25+AD25)</f>
        <v>37</v>
      </c>
      <c r="AF25" s="153"/>
    </row>
    <row r="26" spans="1:33">
      <c r="A26" s="51"/>
      <c r="B26" s="52"/>
      <c r="C26" s="53"/>
      <c r="D26" s="54"/>
      <c r="E26" s="58"/>
      <c r="F26" s="53"/>
      <c r="G26" s="54" t="s">
        <v>21</v>
      </c>
      <c r="H26" s="58">
        <v>2.5</v>
      </c>
      <c r="I26" s="53">
        <v>2</v>
      </c>
      <c r="J26" s="54" t="s">
        <v>24</v>
      </c>
      <c r="K26" s="58">
        <v>5.5</v>
      </c>
      <c r="L26" s="53">
        <v>1</v>
      </c>
      <c r="M26" s="54" t="s">
        <v>28</v>
      </c>
      <c r="N26" s="58"/>
      <c r="O26" s="57">
        <v>4</v>
      </c>
      <c r="P26" s="54"/>
      <c r="Q26" s="58"/>
      <c r="R26" s="60"/>
      <c r="S26" s="54"/>
      <c r="T26" s="58"/>
      <c r="U26" s="60"/>
      <c r="V26" s="54"/>
      <c r="W26" s="58"/>
      <c r="X26" s="60"/>
      <c r="Y26" s="54" t="s">
        <v>24</v>
      </c>
      <c r="Z26" s="58">
        <v>3.5</v>
      </c>
      <c r="AA26" s="60">
        <v>9</v>
      </c>
      <c r="AB26" s="54"/>
      <c r="AC26" s="58"/>
      <c r="AD26" s="60"/>
      <c r="AE26" s="152">
        <f t="shared" si="1"/>
        <v>16</v>
      </c>
      <c r="AF26" s="153"/>
    </row>
    <row r="27" spans="1:33">
      <c r="A27" s="51"/>
      <c r="B27" s="52"/>
      <c r="C27" s="53"/>
      <c r="D27" s="54"/>
      <c r="E27" s="58"/>
      <c r="F27" s="53"/>
      <c r="G27" s="54"/>
      <c r="H27" s="58"/>
      <c r="I27" s="53"/>
      <c r="J27" s="54"/>
      <c r="K27" s="58"/>
      <c r="L27" s="53"/>
      <c r="M27" s="54" t="s">
        <v>25</v>
      </c>
      <c r="N27" s="58"/>
      <c r="O27" s="57">
        <v>3</v>
      </c>
      <c r="P27" s="54"/>
      <c r="Q27" s="58"/>
      <c r="R27" s="60"/>
      <c r="S27" s="54"/>
      <c r="T27" s="58"/>
      <c r="U27" s="60"/>
      <c r="V27" s="54"/>
      <c r="W27" s="58"/>
      <c r="X27" s="60"/>
      <c r="Y27" s="54"/>
      <c r="Z27" s="58"/>
      <c r="AA27" s="60"/>
      <c r="AB27" s="54"/>
      <c r="AC27" s="58"/>
      <c r="AD27" s="60"/>
      <c r="AE27" s="152">
        <f t="shared" si="1"/>
        <v>3</v>
      </c>
      <c r="AF27" s="153"/>
    </row>
    <row r="28" spans="1:33">
      <c r="A28" s="51"/>
      <c r="B28" s="52"/>
      <c r="C28" s="53"/>
      <c r="D28" s="54"/>
      <c r="E28" s="58"/>
      <c r="F28" s="53"/>
      <c r="G28" s="54"/>
      <c r="H28" s="58"/>
      <c r="I28" s="53"/>
      <c r="J28" s="54"/>
      <c r="K28" s="58"/>
      <c r="L28" s="53"/>
      <c r="M28" s="54"/>
      <c r="N28" s="58"/>
      <c r="O28" s="57"/>
      <c r="P28" s="54"/>
      <c r="Q28" s="58"/>
      <c r="R28" s="60"/>
      <c r="S28" s="54"/>
      <c r="T28" s="58"/>
      <c r="U28" s="60"/>
      <c r="V28" s="54"/>
      <c r="W28" s="58"/>
      <c r="X28" s="60"/>
      <c r="Y28" s="54"/>
      <c r="Z28" s="58"/>
      <c r="AA28" s="60"/>
      <c r="AB28" s="54"/>
      <c r="AC28" s="58"/>
      <c r="AD28" s="60"/>
      <c r="AE28" s="152">
        <f t="shared" si="1"/>
        <v>0</v>
      </c>
      <c r="AF28" s="153"/>
    </row>
    <row r="29" spans="1:33">
      <c r="A29" s="51"/>
      <c r="B29" s="52"/>
      <c r="C29" s="53"/>
      <c r="D29" s="54"/>
      <c r="E29" s="58"/>
      <c r="F29" s="53"/>
      <c r="G29" s="54"/>
      <c r="H29" s="58"/>
      <c r="I29" s="53"/>
      <c r="J29" s="54"/>
      <c r="K29" s="58"/>
      <c r="L29" s="53"/>
      <c r="M29" s="54"/>
      <c r="N29" s="58"/>
      <c r="O29" s="57"/>
      <c r="P29" s="54"/>
      <c r="Q29" s="58"/>
      <c r="R29" s="60"/>
      <c r="S29" s="54"/>
      <c r="T29" s="58"/>
      <c r="U29" s="60"/>
      <c r="V29" s="54"/>
      <c r="W29" s="58"/>
      <c r="X29" s="60"/>
      <c r="Y29" s="54"/>
      <c r="Z29" s="58"/>
      <c r="AA29" s="60"/>
      <c r="AB29" s="54"/>
      <c r="AC29" s="58"/>
      <c r="AD29" s="60"/>
      <c r="AE29" s="152">
        <f t="shared" si="1"/>
        <v>0</v>
      </c>
      <c r="AF29" s="153"/>
    </row>
    <row r="30" spans="1:33">
      <c r="A30" s="51"/>
      <c r="B30" s="52"/>
      <c r="C30" s="53"/>
      <c r="D30" s="54"/>
      <c r="E30" s="58"/>
      <c r="F30" s="53"/>
      <c r="G30" s="54"/>
      <c r="H30" s="58"/>
      <c r="I30" s="53"/>
      <c r="J30" s="54"/>
      <c r="K30" s="58"/>
      <c r="L30" s="53"/>
      <c r="M30" s="54"/>
      <c r="N30" s="58"/>
      <c r="O30" s="57"/>
      <c r="P30" s="54"/>
      <c r="Q30" s="58"/>
      <c r="R30" s="60"/>
      <c r="S30" s="54"/>
      <c r="T30" s="58"/>
      <c r="U30" s="60"/>
      <c r="V30" s="54"/>
      <c r="W30" s="58"/>
      <c r="X30" s="60"/>
      <c r="Y30" s="54"/>
      <c r="Z30" s="58"/>
      <c r="AA30" s="60"/>
      <c r="AB30" s="54"/>
      <c r="AC30" s="58"/>
      <c r="AD30" s="60"/>
      <c r="AE30" s="152">
        <f t="shared" si="1"/>
        <v>0</v>
      </c>
      <c r="AF30" s="153"/>
    </row>
    <row r="31" spans="1:33">
      <c r="A31" s="51"/>
      <c r="B31" s="52"/>
      <c r="C31" s="53"/>
      <c r="D31" s="54"/>
      <c r="E31" s="58"/>
      <c r="F31" s="53"/>
      <c r="G31" s="54"/>
      <c r="H31" s="58"/>
      <c r="I31" s="53"/>
      <c r="J31" s="54"/>
      <c r="K31" s="58"/>
      <c r="L31" s="53"/>
      <c r="M31" s="54"/>
      <c r="N31" s="58"/>
      <c r="O31" s="57"/>
      <c r="P31" s="54"/>
      <c r="Q31" s="58"/>
      <c r="R31" s="60"/>
      <c r="S31" s="54"/>
      <c r="T31" s="58"/>
      <c r="U31" s="60"/>
      <c r="V31" s="54"/>
      <c r="W31" s="58"/>
      <c r="X31" s="60"/>
      <c r="Y31" s="54"/>
      <c r="Z31" s="58"/>
      <c r="AA31" s="60"/>
      <c r="AB31" s="54"/>
      <c r="AC31" s="58"/>
      <c r="AD31" s="60"/>
      <c r="AE31" s="152">
        <f t="shared" si="1"/>
        <v>0</v>
      </c>
      <c r="AF31" s="153"/>
    </row>
    <row r="32" spans="1:33">
      <c r="A32" s="51"/>
      <c r="B32" s="52"/>
      <c r="C32" s="53"/>
      <c r="D32" s="54"/>
      <c r="E32" s="58"/>
      <c r="F32" s="53"/>
      <c r="G32" s="54"/>
      <c r="H32" s="58"/>
      <c r="I32" s="53"/>
      <c r="J32" s="54"/>
      <c r="K32" s="58"/>
      <c r="L32" s="53"/>
      <c r="M32" s="54"/>
      <c r="N32" s="58"/>
      <c r="O32" s="57"/>
      <c r="P32" s="54"/>
      <c r="Q32" s="58"/>
      <c r="R32" s="60"/>
      <c r="S32" s="54"/>
      <c r="T32" s="58"/>
      <c r="U32" s="60"/>
      <c r="V32" s="54"/>
      <c r="W32" s="58"/>
      <c r="X32" s="60"/>
      <c r="Y32" s="54"/>
      <c r="Z32" s="58"/>
      <c r="AA32" s="60"/>
      <c r="AB32" s="54"/>
      <c r="AC32" s="58"/>
      <c r="AD32" s="60"/>
      <c r="AE32" s="152">
        <f t="shared" si="1"/>
        <v>0</v>
      </c>
      <c r="AF32" s="153"/>
    </row>
    <row r="33" spans="1:33">
      <c r="A33" s="51"/>
      <c r="B33" s="52"/>
      <c r="C33" s="53"/>
      <c r="D33" s="54"/>
      <c r="E33" s="154"/>
      <c r="F33" s="53"/>
      <c r="G33" s="54"/>
      <c r="H33" s="58"/>
      <c r="I33" s="53"/>
      <c r="J33" s="54"/>
      <c r="K33" s="58"/>
      <c r="L33" s="53"/>
      <c r="M33" s="54"/>
      <c r="N33" s="58"/>
      <c r="O33" s="57"/>
      <c r="P33" s="54"/>
      <c r="Q33" s="58"/>
      <c r="R33" s="60"/>
      <c r="S33" s="54"/>
      <c r="T33" s="58"/>
      <c r="U33" s="60"/>
      <c r="V33" s="54"/>
      <c r="W33" s="58"/>
      <c r="X33" s="60"/>
      <c r="Y33" s="54"/>
      <c r="Z33" s="58"/>
      <c r="AA33" s="60"/>
      <c r="AB33" s="54"/>
      <c r="AC33" s="58"/>
      <c r="AD33" s="60"/>
      <c r="AE33" s="152">
        <f t="shared" si="1"/>
        <v>0</v>
      </c>
      <c r="AF33" s="153"/>
    </row>
    <row r="34" spans="1:33" ht="15.75" thickBot="1">
      <c r="A34" s="155" t="s">
        <v>41</v>
      </c>
      <c r="B34" s="64"/>
      <c r="C34" s="65">
        <f>SUM(B24*C24+B25*C25+B26*C26+B27*C27+B28*C28+B29*C29+B30*C30+B31*C31+B32*C32+B33*C33)</f>
        <v>1</v>
      </c>
      <c r="D34" s="66"/>
      <c r="E34" s="156"/>
      <c r="F34" s="69">
        <f>SUM(F24*B24+F25*B25+F26*B26+F27*B27+F28*B28+F29*B29+F30*B30+B31*F31+B32*F32+B33*F33)</f>
        <v>0</v>
      </c>
      <c r="G34" s="66"/>
      <c r="H34" s="68"/>
      <c r="I34" s="65">
        <f>SUM(B24*I24+B25*I25+B26*I26+B27*I27+B28*I28+B29*I29+B30*I30+B31*I31+B32*I32+B33*I33)</f>
        <v>1</v>
      </c>
      <c r="J34" s="66"/>
      <c r="K34" s="68"/>
      <c r="L34" s="69">
        <f>SUM(B24*L24+B25*L25+B26*L26+B27*L27+B28*L28+B29*L29+B30*L30+B31*L31+B32*L32+B33*L33)</f>
        <v>5</v>
      </c>
      <c r="M34" s="66"/>
      <c r="N34" s="71"/>
      <c r="O34" s="65">
        <f>SUM(B24*O24+B25*O25+B26*O26+B27*O27+B28*O28+B29*O29+B30*O30+B31*O31+B32*O32+B33*O33)</f>
        <v>1</v>
      </c>
      <c r="P34" s="66"/>
      <c r="Q34" s="71"/>
      <c r="R34" s="69">
        <f>SUM(Q24*R24+Q25*R25+Q26*R26+Q27*R27+Q28*R28+Q29*R29+Q30*R30+Q31*R31+Q32*R32+Q33*R33)</f>
        <v>21.5</v>
      </c>
      <c r="S34" s="66"/>
      <c r="T34" s="68"/>
      <c r="U34" s="69">
        <f>SUM(T24*U24+T25*U25+T26*U26+T27*U27+T28*U28+T29*U29+T30*U30+T31*U31+T32*U32+T33*U33)</f>
        <v>22</v>
      </c>
      <c r="V34" s="66"/>
      <c r="W34" s="71"/>
      <c r="X34" s="69">
        <f>SUM(W24*X24+W25*X25+W26*X26+W27*X27+W28*X28+W29*X29+W30*X30+W31*X31+W32*X32+W33*X33)</f>
        <v>31</v>
      </c>
      <c r="Y34" s="70"/>
      <c r="Z34" s="68"/>
      <c r="AA34" s="65">
        <f>SUM(Z24*AA24+Z25*AA25+Z26*AA26+Z27*AA27+Z28*AA28+Z29*AA29+Z30*AA30+Z31*AA31+Z32*AA32+Z33*AA33)</f>
        <v>61.5</v>
      </c>
      <c r="AB34" s="70"/>
      <c r="AC34" s="71"/>
      <c r="AD34" s="69">
        <f>SUM(AC24*AD24+AC25*AD25+AC26*AD26+AC27*AD27+AC28*AD28+AC29*AD29+AC30*AD30+AC31*AD31+AC32*AD32+AC33*AD33)</f>
        <v>7.5</v>
      </c>
      <c r="AE34" s="157"/>
      <c r="AF34" s="158"/>
    </row>
    <row r="35" spans="1:33" ht="15.75" thickTop="1">
      <c r="A35" s="159" t="s">
        <v>42</v>
      </c>
      <c r="B35" s="75" t="s">
        <v>43</v>
      </c>
      <c r="C35" s="76" t="e">
        <f>SUMIF(B35,"Oui",#REF!)</f>
        <v>#REF!</v>
      </c>
      <c r="D35" s="77"/>
      <c r="E35" s="160" t="s">
        <v>43</v>
      </c>
      <c r="F35" s="79" t="e">
        <f>SUMIF(E35,"Oui",#REF!)</f>
        <v>#REF!</v>
      </c>
      <c r="G35" s="77"/>
      <c r="H35" s="75" t="s">
        <v>43</v>
      </c>
      <c r="I35" s="76" t="e">
        <f>SUMIF(H35,"Oui",#REF!)</f>
        <v>#REF!</v>
      </c>
      <c r="J35" s="77"/>
      <c r="K35" s="75" t="s">
        <v>43</v>
      </c>
      <c r="L35" s="79" t="e">
        <f>SUMIF(K35,"Oui",#REF!)</f>
        <v>#REF!</v>
      </c>
      <c r="M35" s="77"/>
      <c r="N35" s="161" t="s">
        <v>43</v>
      </c>
      <c r="O35" s="67" t="e">
        <f>SUMIF(N35,"Oui",#REF!)</f>
        <v>#REF!</v>
      </c>
      <c r="P35" s="80"/>
      <c r="Q35" s="83" t="s">
        <v>44</v>
      </c>
      <c r="R35" s="79" t="e">
        <f>SUMIF(Q35,"Oui",#REF!)</f>
        <v>#REF!</v>
      </c>
      <c r="S35" s="80"/>
      <c r="T35" s="82" t="s">
        <v>44</v>
      </c>
      <c r="U35" s="79" t="e">
        <f>SUMIF(T35,"Oui",#REF!)</f>
        <v>#REF!</v>
      </c>
      <c r="V35" s="80"/>
      <c r="W35" s="83" t="s">
        <v>44</v>
      </c>
      <c r="X35" s="79" t="e">
        <f>SUMIF(W35,"Oui",#REF!)</f>
        <v>#REF!</v>
      </c>
      <c r="Y35" s="80"/>
      <c r="Z35" s="82" t="s">
        <v>44</v>
      </c>
      <c r="AA35" s="76" t="e">
        <f>SUMIF(Z35,"Oui",#REF!)</f>
        <v>#REF!</v>
      </c>
      <c r="AB35" s="80"/>
      <c r="AC35" s="83"/>
      <c r="AD35" s="79" t="e">
        <f>SUMIF(AC35,"Oui",#REF!)</f>
        <v>#REF!</v>
      </c>
      <c r="AE35" s="84" t="s">
        <v>55</v>
      </c>
      <c r="AF35" s="162">
        <f>COUNT(B34:AD34)</f>
        <v>10</v>
      </c>
    </row>
    <row r="36" spans="1:33" ht="15.75" thickBot="1">
      <c r="A36" s="87" t="s">
        <v>46</v>
      </c>
      <c r="B36" s="88"/>
      <c r="C36" s="89"/>
      <c r="D36" s="77"/>
      <c r="E36" s="90"/>
      <c r="F36" s="89"/>
      <c r="G36" s="77"/>
      <c r="H36" s="67"/>
      <c r="I36" s="89"/>
      <c r="J36" s="77"/>
      <c r="K36" s="67"/>
      <c r="L36" s="89"/>
      <c r="M36" s="77"/>
      <c r="N36" s="90"/>
      <c r="O36" s="163"/>
      <c r="P36" s="77"/>
      <c r="Q36" s="164"/>
      <c r="R36" s="165"/>
      <c r="S36" s="77"/>
      <c r="T36" s="164"/>
      <c r="U36" s="166"/>
      <c r="V36" s="67"/>
      <c r="W36" s="164"/>
      <c r="X36" s="166"/>
      <c r="Y36" s="67"/>
      <c r="Z36" s="164"/>
      <c r="AA36" s="166"/>
      <c r="AB36" s="67"/>
      <c r="AC36" s="164"/>
      <c r="AD36" s="166"/>
      <c r="AE36" s="167" t="s">
        <v>47</v>
      </c>
      <c r="AF36" s="168">
        <f>SUM(AE24:AE33)</f>
        <v>81</v>
      </c>
      <c r="AG36" s="9"/>
    </row>
    <row r="37" spans="1:33" ht="15.75" thickBot="1">
      <c r="A37" s="169" t="s">
        <v>48</v>
      </c>
      <c r="B37" s="170"/>
      <c r="C37" s="171" t="e">
        <f>SUM(C34-C35)</f>
        <v>#REF!</v>
      </c>
      <c r="D37" s="172"/>
      <c r="E37" s="173"/>
      <c r="F37" s="171" t="e">
        <f>SUM(F34-F35)</f>
        <v>#REF!</v>
      </c>
      <c r="G37" s="172"/>
      <c r="H37" s="170"/>
      <c r="I37" s="171" t="e">
        <f>SUM(I34-I35)</f>
        <v>#REF!</v>
      </c>
      <c r="J37" s="172"/>
      <c r="K37" s="170"/>
      <c r="L37" s="171" t="e">
        <f>SUM(L34-L35)</f>
        <v>#REF!</v>
      </c>
      <c r="M37" s="70"/>
      <c r="N37" s="71"/>
      <c r="O37" s="174" t="e">
        <f>SUM(O34-O35)</f>
        <v>#REF!</v>
      </c>
      <c r="P37" s="172"/>
      <c r="Q37" s="170"/>
      <c r="R37" s="171" t="e">
        <f>SUM(R34-R35)</f>
        <v>#REF!</v>
      </c>
      <c r="S37" s="172"/>
      <c r="T37" s="170"/>
      <c r="U37" s="171" t="e">
        <f>SUM(U34-U35)</f>
        <v>#REF!</v>
      </c>
      <c r="V37" s="172"/>
      <c r="W37" s="170"/>
      <c r="X37" s="171" t="e">
        <f>SUM(X34-X35)</f>
        <v>#REF!</v>
      </c>
      <c r="Y37" s="172"/>
      <c r="Z37" s="170"/>
      <c r="AA37" s="171" t="e">
        <f>SUM(AA34-AA35)</f>
        <v>#REF!</v>
      </c>
      <c r="AB37" s="172"/>
      <c r="AC37" s="170"/>
      <c r="AD37" s="171" t="e">
        <f>SUM(AD34-AD35)</f>
        <v>#REF!</v>
      </c>
      <c r="AE37" s="175" t="s">
        <v>49</v>
      </c>
      <c r="AF37" s="176" t="e">
        <f>SUM(C37+F37+I37+L37+O37+R37+U37+X37+AA37+AD37)</f>
        <v>#REF!</v>
      </c>
    </row>
    <row r="38" spans="1:33" ht="15.75" thickBot="1">
      <c r="A38" s="177" t="s">
        <v>56</v>
      </c>
      <c r="B38" s="108"/>
      <c r="C38" s="178">
        <f>SUM('Fond de caisse'!G17)</f>
        <v>0</v>
      </c>
      <c r="D38" s="108" t="s">
        <v>57</v>
      </c>
      <c r="E38" s="108"/>
      <c r="F38" s="179" t="e">
        <f>SUM(AF37)</f>
        <v>#REF!</v>
      </c>
      <c r="G38" s="180" t="s">
        <v>58</v>
      </c>
      <c r="H38" s="180"/>
      <c r="I38" s="180"/>
      <c r="J38" s="180"/>
      <c r="K38" s="181" t="e">
        <f>SUM(C38+F38)</f>
        <v>#REF!</v>
      </c>
      <c r="L38" s="182"/>
      <c r="M38" s="108"/>
      <c r="N38" s="108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3"/>
      <c r="AE38" s="108"/>
      <c r="AF38" s="184"/>
    </row>
    <row r="45" spans="1:33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33">
      <c r="A46" s="185"/>
      <c r="B46" s="9"/>
      <c r="C46" s="9"/>
      <c r="D46" s="9"/>
      <c r="E46" s="9"/>
      <c r="F46" s="9"/>
      <c r="G46" s="9"/>
      <c r="H46" s="9"/>
      <c r="I46" s="9"/>
      <c r="J46" s="185"/>
    </row>
    <row r="47" spans="1:33">
      <c r="A47" s="186"/>
      <c r="B47" s="9"/>
      <c r="C47" s="9"/>
      <c r="D47" s="9"/>
      <c r="E47" s="9"/>
      <c r="F47" s="9"/>
      <c r="G47" s="9"/>
      <c r="H47" s="9"/>
      <c r="I47" s="9"/>
      <c r="J47" s="186"/>
    </row>
    <row r="48" spans="1:33">
      <c r="A48" s="9"/>
      <c r="B48" s="9"/>
      <c r="C48" s="9"/>
      <c r="D48" s="9"/>
      <c r="E48" s="9"/>
      <c r="F48" s="9"/>
      <c r="G48" s="9"/>
      <c r="H48" s="9"/>
      <c r="I48" s="9"/>
      <c r="J48" s="9"/>
    </row>
    <row r="49" spans="1:10">
      <c r="A49" s="185"/>
      <c r="B49" s="9"/>
      <c r="C49" s="9"/>
      <c r="D49" s="9"/>
      <c r="E49" s="9"/>
      <c r="F49" s="9"/>
      <c r="G49" s="9"/>
      <c r="H49" s="9"/>
      <c r="I49" s="9"/>
      <c r="J49" s="185"/>
    </row>
    <row r="50" spans="1:10">
      <c r="A50" s="185"/>
      <c r="B50" s="9"/>
      <c r="C50" s="9"/>
      <c r="D50" s="9"/>
      <c r="E50" s="9"/>
      <c r="F50" s="9"/>
      <c r="G50" s="9"/>
      <c r="H50" s="9"/>
      <c r="I50" s="9"/>
      <c r="J50" s="185"/>
    </row>
    <row r="51" spans="1:10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0">
      <c r="A52" s="9"/>
      <c r="B52" s="9"/>
      <c r="C52" s="9"/>
      <c r="D52" s="9"/>
      <c r="E52" s="9"/>
      <c r="F52" s="9"/>
      <c r="G52" s="9"/>
      <c r="H52" s="9"/>
      <c r="I52" s="9"/>
      <c r="J52" s="9"/>
    </row>
    <row r="53" spans="1:10">
      <c r="A53" s="9"/>
      <c r="B53" s="9"/>
      <c r="C53" s="9"/>
      <c r="D53" s="9"/>
      <c r="E53" s="9"/>
      <c r="F53" s="9"/>
      <c r="G53" s="9"/>
      <c r="H53" s="9"/>
      <c r="I53" s="9"/>
      <c r="J53" s="9"/>
    </row>
    <row r="54" spans="1:10">
      <c r="A54" s="9"/>
      <c r="B54" s="9"/>
      <c r="C54" s="9"/>
      <c r="D54" s="9"/>
      <c r="E54" s="9"/>
      <c r="F54" s="9"/>
      <c r="G54" s="9"/>
      <c r="H54" s="9"/>
      <c r="I54" s="9"/>
      <c r="J54" s="9"/>
    </row>
    <row r="55" spans="1:10">
      <c r="A55" s="9"/>
      <c r="B55" s="9"/>
      <c r="C55" s="9"/>
      <c r="D55" s="9"/>
      <c r="E55" s="9"/>
      <c r="F55" s="9"/>
      <c r="G55" s="9"/>
      <c r="H55" s="9"/>
      <c r="I55" s="9"/>
      <c r="J55" s="9"/>
    </row>
    <row r="56" spans="1:10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0">
      <c r="A57" s="185"/>
      <c r="B57" s="9"/>
      <c r="C57" s="9"/>
      <c r="D57" s="9"/>
      <c r="E57" s="9"/>
      <c r="F57" s="9"/>
      <c r="G57" s="9"/>
      <c r="H57" s="9"/>
      <c r="I57" s="9"/>
      <c r="J57" s="185"/>
    </row>
    <row r="58" spans="1:10">
      <c r="A58" s="9"/>
      <c r="B58" s="9"/>
      <c r="C58" s="9"/>
      <c r="D58" s="9"/>
      <c r="E58" s="9"/>
      <c r="F58" s="9"/>
      <c r="G58" s="9"/>
      <c r="H58" s="9"/>
      <c r="I58" s="9"/>
      <c r="J58" s="9"/>
    </row>
    <row r="59" spans="1:10">
      <c r="A59" s="9"/>
      <c r="B59" s="9"/>
      <c r="C59" s="9"/>
      <c r="D59" s="9"/>
      <c r="E59" s="9"/>
      <c r="F59" s="9"/>
      <c r="G59" s="9"/>
      <c r="H59" s="9"/>
      <c r="I59" s="9"/>
      <c r="J59" s="9"/>
    </row>
    <row r="60" spans="1:10">
      <c r="A60" s="185"/>
      <c r="B60" s="9"/>
      <c r="C60" s="9"/>
      <c r="D60" s="9"/>
      <c r="E60" s="9"/>
      <c r="F60" s="9"/>
      <c r="G60" s="9"/>
      <c r="H60" s="9"/>
      <c r="I60" s="9"/>
      <c r="J60" s="185"/>
    </row>
    <row r="61" spans="1:10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>
      <c r="A63" s="185"/>
      <c r="B63" s="9"/>
      <c r="C63" s="9"/>
      <c r="D63" s="9"/>
      <c r="E63" s="9"/>
      <c r="F63" s="9"/>
      <c r="G63" s="9"/>
      <c r="H63" s="9"/>
      <c r="I63" s="9"/>
      <c r="J63" s="185"/>
    </row>
    <row r="64" spans="1:10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>
      <c r="A65" s="185"/>
      <c r="B65" s="9"/>
      <c r="C65" s="9"/>
      <c r="D65" s="9"/>
      <c r="E65" s="9"/>
      <c r="F65" s="9"/>
      <c r="G65" s="9"/>
      <c r="H65" s="9"/>
      <c r="I65" s="9"/>
      <c r="J65" s="185"/>
    </row>
    <row r="66" spans="1:10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>
      <c r="A69" s="185"/>
      <c r="B69" s="9"/>
      <c r="C69" s="9"/>
      <c r="D69" s="9"/>
      <c r="E69" s="9"/>
      <c r="F69" s="9"/>
      <c r="G69" s="9"/>
      <c r="H69" s="9"/>
      <c r="I69" s="9"/>
      <c r="J69" s="185"/>
    </row>
    <row r="70" spans="1:10">
      <c r="A70" s="185"/>
      <c r="B70" s="9"/>
      <c r="C70" s="9"/>
      <c r="D70" s="9"/>
      <c r="E70" s="9"/>
      <c r="F70" s="9"/>
      <c r="G70" s="9"/>
      <c r="H70" s="9"/>
      <c r="I70" s="9"/>
      <c r="J70" s="185"/>
    </row>
    <row r="71" spans="1:10">
      <c r="A71" s="185"/>
      <c r="B71" s="9"/>
      <c r="C71" s="9"/>
      <c r="D71" s="9"/>
      <c r="E71" s="9"/>
      <c r="F71" s="9"/>
      <c r="G71" s="9"/>
      <c r="H71" s="9"/>
      <c r="I71" s="9"/>
      <c r="J71" s="185"/>
    </row>
    <row r="72" spans="1:10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>
      <c r="A76" s="185"/>
      <c r="B76" s="9"/>
      <c r="C76" s="9"/>
      <c r="D76" s="9"/>
      <c r="E76" s="9"/>
      <c r="F76" s="9"/>
      <c r="G76" s="9"/>
      <c r="H76" s="9"/>
      <c r="I76" s="9"/>
      <c r="J76" s="185"/>
    </row>
    <row r="77" spans="1:10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0">
      <c r="A78" s="9"/>
      <c r="B78" s="9"/>
      <c r="C78" s="9"/>
      <c r="D78" s="9"/>
      <c r="E78" s="9"/>
      <c r="F78" s="9"/>
      <c r="G78" s="9"/>
      <c r="H78" s="9"/>
      <c r="I78" s="9"/>
      <c r="J78" s="9"/>
    </row>
  </sheetData>
  <mergeCells count="28">
    <mergeCell ref="T22:U22"/>
    <mergeCell ref="W22:X22"/>
    <mergeCell ref="Z22:AA22"/>
    <mergeCell ref="AC22:AD22"/>
    <mergeCell ref="G38:J38"/>
    <mergeCell ref="K38:L38"/>
    <mergeCell ref="B22:C22"/>
    <mergeCell ref="E22:F22"/>
    <mergeCell ref="H22:I22"/>
    <mergeCell ref="K22:L22"/>
    <mergeCell ref="N22:O22"/>
    <mergeCell ref="Q22:R22"/>
    <mergeCell ref="Z3:AA3"/>
    <mergeCell ref="AC3:AD3"/>
    <mergeCell ref="D19:E19"/>
    <mergeCell ref="G19:J19"/>
    <mergeCell ref="K19:L19"/>
    <mergeCell ref="AE21:AF21"/>
    <mergeCell ref="AG1:BB1"/>
    <mergeCell ref="AE2:AF2"/>
    <mergeCell ref="B3:C3"/>
    <mergeCell ref="E3:F3"/>
    <mergeCell ref="H3:I3"/>
    <mergeCell ref="K3:L3"/>
    <mergeCell ref="N3:O3"/>
    <mergeCell ref="Q3:R3"/>
    <mergeCell ref="T3:U3"/>
    <mergeCell ref="W3:X3"/>
  </mergeCells>
  <conditionalFormatting sqref="A5:A14">
    <cfRule type="uniqueValues" dxfId="11" priority="6"/>
  </conditionalFormatting>
  <conditionalFormatting sqref="D5:D14">
    <cfRule type="uniqueValues" dxfId="10" priority="5"/>
  </conditionalFormatting>
  <conditionalFormatting sqref="G5:G14">
    <cfRule type="uniqueValues" dxfId="9" priority="4"/>
  </conditionalFormatting>
  <conditionalFormatting sqref="J5:J14">
    <cfRule type="uniqueValues" dxfId="8" priority="2"/>
    <cfRule type="duplicateValues" dxfId="7" priority="3"/>
  </conditionalFormatting>
  <conditionalFormatting sqref="M5:M14">
    <cfRule type="uniqueValues" dxfId="6" priority="1"/>
  </conditionalFormatting>
  <hyperlinks>
    <hyperlink ref="AE2:AF2" location="Notice!A1" display="Notice"/>
    <hyperlink ref="AE21:AF21" location="Notice!A1" display="Notice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#REF!</xm:f>
          </x14:formula1>
          <xm:sqref>Q16 T16 W16 Z16 AC16 K16 N16</xm:sqref>
        </x14:dataValidation>
        <x14:dataValidation type="list" allowBlank="1" showInputMessage="1" showErrorMessage="1">
          <x14:formula1>
            <xm:f>#REF!</xm:f>
          </x14:formula1>
          <xm:sqref>T5:T14 W5:W14 Z5:Z14 AC5:AC14 Q24:Q33</xm:sqref>
        </x14:dataValidation>
        <x14:dataValidation type="list" allowBlank="1" showInputMessage="1" showErrorMessage="1">
          <x14:formula1>
            <xm:f>#REF!</xm:f>
          </x14:formula1>
          <xm:sqref>Q5:Q14 T24:T33 W24:W33 Z24:Z33 AC24:AC33</xm:sqref>
        </x14:dataValidation>
        <x14:dataValidation type="list" allowBlank="1" showInputMessage="1" showErrorMessage="1">
          <x14:formula1>
            <xm:f>#REF!</xm:f>
          </x14:formula1>
          <xm:sqref>A5:A14 G5:G14 J5:J14 M5:M14 D5:D14 P5:P14 S5:S14 V5:V14 Y5:Y14 AB5:AB14 P24:P33 S24:S33 V24:V33 Y24:Y33 AB24:AB33</xm:sqref>
        </x14:dataValidation>
        <x14:dataValidation type="list" allowBlank="1" showInputMessage="1" showErrorMessage="1">
          <x14:formula1>
            <xm:f>#REF!</xm:f>
          </x14:formula1>
          <xm:sqref>A24:A33 M24:M33 J24:J33 G24:G33 D24:D33</xm:sqref>
        </x14:dataValidation>
        <x14:dataValidation type="list" allowBlank="1" showInputMessage="1" showErrorMessage="1">
          <x14:formula1>
            <xm:f>#REF!</xm:f>
          </x14:formula1>
          <xm:sqref>L21</xm:sqref>
        </x14:dataValidation>
        <x14:dataValidation type="list" allowBlank="1" showInputMessage="1" showErrorMessage="1">
          <x14:formula1>
            <xm:f>#REF!</xm:f>
          </x14:formula1>
          <xm:sqref>C21</xm:sqref>
        </x14:dataValidation>
        <x14:dataValidation type="list" allowBlank="1" showInputMessage="1" showErrorMessage="1">
          <x14:formula1>
            <xm:f>#REF!</xm:f>
          </x14:formula1>
          <xm:sqref>O17:AD17 I36 L36 O36:AD36 C36 F36 C17 F17 I17 L17</xm:sqref>
        </x14:dataValidation>
        <x14:dataValidation type="list" allowBlank="1" showInputMessage="1" showErrorMessage="1">
          <x14:formula1>
            <xm:f>#REF!</xm:f>
          </x14:formula1>
          <xm:sqref>B16 E16 H16 N35 K35 B35 E35 H35 Q35 T35 W35 Z35 AC35</xm:sqref>
        </x14:dataValidation>
        <x14:dataValidation type="list" allowBlank="1" showInputMessage="1" showErrorMessage="1">
          <x14:formula1>
            <xm:f>#REF!</xm:f>
          </x14:formula1>
          <xm:sqref>L2</xm:sqref>
        </x14:dataValidation>
        <x14:dataValidation type="list" allowBlank="1" showInputMessage="1" showErrorMessage="1">
          <x14:formula1>
            <xm:f>#REF!</xm:f>
          </x14:formula1>
          <xm:sqref>D2</xm:sqref>
        </x14:dataValidation>
        <x14:dataValidation type="list" allowBlank="1" showInputMessage="1" showErrorMessage="1">
          <x14:formula1>
            <xm:f>#REF!</xm:f>
          </x14:formula1>
          <xm:sqref>N5:N14 B5:B14 E5:E14 H5:H14 K5:K14 B24:B33 E24:E33 H24:H33 K24:K33 N24:N33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D9D9D9"/>
  </sheetPr>
  <dimension ref="A1:I36"/>
  <sheetViews>
    <sheetView workbookViewId="0">
      <selection sqref="A1:XFD1048576"/>
    </sheetView>
  </sheetViews>
  <sheetFormatPr baseColWidth="10" defaultRowHeight="15"/>
  <cols>
    <col min="1" max="1" width="23.140625" customWidth="1"/>
    <col min="2" max="2" width="16.85546875" customWidth="1"/>
    <col min="3" max="3" width="21.28515625" customWidth="1"/>
    <col min="4" max="4" width="22" customWidth="1"/>
    <col min="5" max="5" width="22.85546875" customWidth="1"/>
    <col min="6" max="6" width="22.5703125" customWidth="1"/>
    <col min="7" max="7" width="22.85546875" customWidth="1"/>
  </cols>
  <sheetData>
    <row r="1" spans="1:9" ht="15.75" thickBot="1">
      <c r="A1" s="187" t="s">
        <v>59</v>
      </c>
      <c r="B1" s="188"/>
      <c r="C1" s="188"/>
      <c r="D1" s="188"/>
      <c r="E1" s="188"/>
      <c r="F1" s="188"/>
      <c r="G1" s="189"/>
    </row>
    <row r="2" spans="1:9" ht="81.75" customHeight="1" thickBot="1">
      <c r="A2" s="190" t="s">
        <v>60</v>
      </c>
      <c r="B2" s="191" t="s">
        <v>61</v>
      </c>
      <c r="C2" s="192" t="s">
        <v>62</v>
      </c>
      <c r="D2" s="191" t="s">
        <v>63</v>
      </c>
      <c r="E2" s="192" t="s">
        <v>64</v>
      </c>
      <c r="F2" s="191" t="s">
        <v>65</v>
      </c>
      <c r="G2" s="193" t="s">
        <v>66</v>
      </c>
      <c r="H2" s="4"/>
      <c r="I2" s="4"/>
    </row>
    <row r="3" spans="1:9">
      <c r="A3" s="194">
        <f>DATE(2021,3,29)</f>
        <v>44284</v>
      </c>
      <c r="B3" s="195">
        <v>4</v>
      </c>
      <c r="C3" s="196">
        <v>3</v>
      </c>
      <c r="D3" s="197">
        <v>2</v>
      </c>
      <c r="E3" s="198">
        <v>1</v>
      </c>
      <c r="F3" s="199">
        <v>2</v>
      </c>
      <c r="G3" s="200">
        <v>3</v>
      </c>
    </row>
    <row r="4" spans="1:9">
      <c r="A4" s="194">
        <f>SUM(A3+1)</f>
        <v>44285</v>
      </c>
      <c r="B4" s="201">
        <v>7</v>
      </c>
      <c r="C4" s="202">
        <v>8</v>
      </c>
      <c r="D4" s="203">
        <v>2</v>
      </c>
      <c r="E4" s="204">
        <v>3</v>
      </c>
      <c r="F4" s="205">
        <v>1</v>
      </c>
      <c r="G4" s="206">
        <v>2</v>
      </c>
    </row>
    <row r="5" spans="1:9" ht="15.75" thickBot="1">
      <c r="A5" s="207">
        <f t="shared" ref="A5" si="0">SUM(A4+1)</f>
        <v>44286</v>
      </c>
      <c r="B5" s="208">
        <v>9</v>
      </c>
      <c r="C5" s="209">
        <v>4</v>
      </c>
      <c r="D5" s="210">
        <v>3</v>
      </c>
      <c r="E5" s="211">
        <v>1</v>
      </c>
      <c r="F5" s="212">
        <v>2</v>
      </c>
      <c r="G5" s="213">
        <v>3</v>
      </c>
    </row>
    <row r="6" spans="1:9">
      <c r="A6" s="214"/>
      <c r="B6" s="215"/>
      <c r="C6" s="215"/>
      <c r="D6" s="216"/>
      <c r="E6" s="217"/>
      <c r="F6" s="217"/>
      <c r="G6" s="217"/>
    </row>
    <row r="7" spans="1:9">
      <c r="A7" s="214"/>
      <c r="B7" s="215"/>
      <c r="C7" s="215"/>
      <c r="D7" s="216"/>
      <c r="E7" s="217"/>
      <c r="F7" s="217"/>
      <c r="G7" s="217"/>
    </row>
    <row r="8" spans="1:9">
      <c r="A8" s="214"/>
      <c r="B8" s="215"/>
      <c r="C8" s="215"/>
      <c r="D8" s="216"/>
      <c r="E8" s="217"/>
      <c r="F8" s="217"/>
      <c r="G8" s="217"/>
    </row>
    <row r="9" spans="1:9">
      <c r="A9" s="214"/>
      <c r="B9" s="215"/>
      <c r="C9" s="215"/>
      <c r="D9" s="216"/>
      <c r="E9" s="217"/>
      <c r="F9" s="217"/>
      <c r="G9" s="217"/>
    </row>
    <row r="10" spans="1:9">
      <c r="A10" s="214"/>
      <c r="B10" s="215"/>
      <c r="C10" s="215"/>
      <c r="D10" s="216"/>
      <c r="E10" s="217"/>
      <c r="F10" s="217"/>
      <c r="G10" s="217"/>
    </row>
    <row r="11" spans="1:9">
      <c r="A11" s="214"/>
      <c r="B11" s="215"/>
      <c r="C11" s="215"/>
      <c r="D11" s="216"/>
      <c r="E11" s="217"/>
      <c r="F11" s="217"/>
      <c r="G11" s="217"/>
    </row>
    <row r="12" spans="1:9">
      <c r="A12" s="214"/>
      <c r="B12" s="215"/>
      <c r="C12" s="215"/>
      <c r="D12" s="216"/>
      <c r="E12" s="217"/>
      <c r="F12" s="217"/>
      <c r="G12" s="217"/>
    </row>
    <row r="13" spans="1:9">
      <c r="A13" s="214"/>
      <c r="B13" s="215"/>
      <c r="C13" s="215"/>
      <c r="D13" s="216"/>
      <c r="E13" s="217"/>
      <c r="F13" s="217"/>
      <c r="G13" s="217"/>
    </row>
    <row r="14" spans="1:9">
      <c r="A14" s="214"/>
      <c r="B14" s="215"/>
      <c r="C14" s="215"/>
      <c r="D14" s="216"/>
      <c r="E14" s="217"/>
      <c r="F14" s="217"/>
      <c r="G14" s="217"/>
    </row>
    <row r="15" spans="1:9">
      <c r="A15" s="214"/>
      <c r="B15" s="215"/>
      <c r="C15" s="215"/>
      <c r="D15" s="216"/>
      <c r="E15" s="217"/>
      <c r="F15" s="217"/>
      <c r="G15" s="217"/>
    </row>
    <row r="16" spans="1:9">
      <c r="A16" s="214"/>
      <c r="B16" s="215"/>
      <c r="C16" s="215"/>
      <c r="D16" s="216"/>
      <c r="E16" s="217"/>
      <c r="F16" s="217"/>
      <c r="G16" s="217"/>
    </row>
    <row r="17" spans="1:7">
      <c r="A17" s="214"/>
      <c r="B17" s="215"/>
      <c r="C17" s="215"/>
      <c r="D17" s="216"/>
      <c r="E17" s="217"/>
      <c r="F17" s="217"/>
      <c r="G17" s="217"/>
    </row>
    <row r="18" spans="1:7">
      <c r="A18" s="214"/>
      <c r="B18" s="215"/>
      <c r="C18" s="215"/>
      <c r="D18" s="216"/>
      <c r="E18" s="217"/>
      <c r="F18" s="217"/>
      <c r="G18" s="217"/>
    </row>
    <row r="19" spans="1:7">
      <c r="A19" s="214"/>
      <c r="B19" s="215"/>
      <c r="C19" s="215"/>
      <c r="D19" s="216"/>
      <c r="E19" s="217"/>
      <c r="F19" s="217"/>
      <c r="G19" s="217"/>
    </row>
    <row r="20" spans="1:7">
      <c r="A20" s="214"/>
      <c r="B20" s="215"/>
      <c r="C20" s="215"/>
      <c r="D20" s="216"/>
      <c r="E20" s="217"/>
      <c r="F20" s="217"/>
      <c r="G20" s="217"/>
    </row>
    <row r="21" spans="1:7">
      <c r="A21" s="214"/>
      <c r="B21" s="215"/>
      <c r="C21" s="215"/>
      <c r="D21" s="216"/>
      <c r="E21" s="217"/>
      <c r="F21" s="217"/>
      <c r="G21" s="217"/>
    </row>
    <row r="22" spans="1:7">
      <c r="A22" s="214"/>
      <c r="B22" s="215"/>
      <c r="C22" s="215"/>
      <c r="D22" s="216"/>
      <c r="E22" s="217"/>
      <c r="F22" s="217"/>
      <c r="G22" s="217"/>
    </row>
    <row r="23" spans="1:7">
      <c r="A23" s="214"/>
      <c r="B23" s="215"/>
      <c r="C23" s="215"/>
      <c r="D23" s="216"/>
      <c r="E23" s="217"/>
      <c r="F23" s="217"/>
      <c r="G23" s="217"/>
    </row>
    <row r="24" spans="1:7">
      <c r="A24" s="214"/>
      <c r="B24" s="215"/>
      <c r="C24" s="215"/>
      <c r="D24" s="216"/>
      <c r="E24" s="217"/>
      <c r="F24" s="217"/>
      <c r="G24" s="217"/>
    </row>
    <row r="25" spans="1:7">
      <c r="A25" s="214"/>
      <c r="B25" s="215"/>
      <c r="C25" s="215"/>
      <c r="D25" s="216"/>
      <c r="E25" s="217"/>
      <c r="F25" s="217"/>
      <c r="G25" s="217"/>
    </row>
    <row r="26" spans="1:7">
      <c r="A26" s="214"/>
      <c r="B26" s="215"/>
      <c r="C26" s="215"/>
      <c r="D26" s="216"/>
      <c r="E26" s="217"/>
      <c r="F26" s="217"/>
      <c r="G26" s="217"/>
    </row>
    <row r="27" spans="1:7">
      <c r="A27" s="214"/>
      <c r="B27" s="215"/>
      <c r="C27" s="215"/>
      <c r="D27" s="216"/>
      <c r="E27" s="217"/>
      <c r="F27" s="217"/>
      <c r="G27" s="217"/>
    </row>
    <row r="28" spans="1:7">
      <c r="A28" s="214"/>
      <c r="B28" s="215"/>
      <c r="C28" s="215"/>
      <c r="D28" s="216"/>
      <c r="E28" s="217"/>
      <c r="F28" s="217"/>
      <c r="G28" s="217"/>
    </row>
    <row r="29" spans="1:7">
      <c r="A29" s="214"/>
      <c r="B29" s="215"/>
      <c r="C29" s="215"/>
      <c r="D29" s="216"/>
      <c r="E29" s="217"/>
      <c r="F29" s="217"/>
      <c r="G29" s="217"/>
    </row>
    <row r="30" spans="1:7">
      <c r="A30" s="214"/>
      <c r="B30" s="215"/>
      <c r="C30" s="215"/>
      <c r="D30" s="216"/>
      <c r="E30" s="217"/>
      <c r="F30" s="217"/>
      <c r="G30" s="217"/>
    </row>
    <row r="31" spans="1:7">
      <c r="A31" s="214"/>
      <c r="B31" s="215"/>
      <c r="C31" s="215"/>
      <c r="D31" s="216"/>
      <c r="E31" s="217"/>
      <c r="F31" s="217"/>
      <c r="G31" s="217"/>
    </row>
    <row r="32" spans="1:7">
      <c r="A32" s="214"/>
      <c r="B32" s="215"/>
      <c r="C32" s="215"/>
      <c r="D32" s="216"/>
      <c r="E32" s="217"/>
      <c r="F32" s="217"/>
      <c r="G32" s="217"/>
    </row>
    <row r="33" spans="1:7">
      <c r="A33" s="214"/>
      <c r="B33" s="215"/>
      <c r="C33" s="215"/>
      <c r="D33" s="216"/>
      <c r="E33" s="217"/>
      <c r="F33" s="217"/>
      <c r="G33" s="217"/>
    </row>
    <row r="34" spans="1:7">
      <c r="A34" s="214"/>
      <c r="B34" s="215"/>
      <c r="C34" s="215"/>
      <c r="D34" s="216"/>
      <c r="E34" s="217"/>
      <c r="F34" s="217"/>
      <c r="G34" s="217"/>
    </row>
    <row r="35" spans="1:7">
      <c r="A35" s="214"/>
      <c r="B35" s="215"/>
      <c r="C35" s="215"/>
      <c r="D35" s="216"/>
      <c r="E35" s="217"/>
      <c r="F35" s="217"/>
      <c r="G35" s="217"/>
    </row>
    <row r="36" spans="1:7">
      <c r="A36" s="218"/>
      <c r="B36" s="21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9D9D9"/>
  </sheetPr>
  <dimension ref="A1:O20"/>
  <sheetViews>
    <sheetView workbookViewId="0">
      <selection activeCell="A22" sqref="A22"/>
    </sheetView>
  </sheetViews>
  <sheetFormatPr baseColWidth="10" defaultRowHeight="15"/>
  <sheetData>
    <row r="1" spans="1:15">
      <c r="A1" s="219" t="s">
        <v>67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>
      <c r="A2" s="185" t="s">
        <v>68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>
      <c r="A3" s="185" t="s">
        <v>69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>
      <c r="A4" s="185" t="s">
        <v>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>
      <c r="A5" s="185" t="s">
        <v>71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>
      <c r="A6" s="185" t="s">
        <v>72</v>
      </c>
      <c r="B6" s="9"/>
      <c r="C6" s="9"/>
      <c r="D6" s="9"/>
      <c r="E6" s="9"/>
      <c r="F6" s="9"/>
      <c r="G6" s="185" t="s">
        <v>73</v>
      </c>
      <c r="H6" s="9"/>
      <c r="I6" s="9"/>
      <c r="J6" s="9"/>
      <c r="K6" s="9"/>
      <c r="L6" s="9"/>
      <c r="M6" s="9"/>
      <c r="N6" s="9"/>
      <c r="O6" s="9"/>
    </row>
    <row r="7" spans="1:15">
      <c r="A7" s="220" t="s">
        <v>74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>
      <c r="A8" s="220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>
      <c r="A9" s="9" t="s">
        <v>75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220" t="s">
        <v>76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220" t="s">
        <v>77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220" t="s">
        <v>78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220" t="s">
        <v>79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220" t="s">
        <v>80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220" t="s">
        <v>81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185" t="s">
        <v>82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185" t="s">
        <v>83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185" t="s">
        <v>84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4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>
    <tabColor rgb="FFD9D9D9"/>
  </sheetPr>
  <dimension ref="A1:Y45"/>
  <sheetViews>
    <sheetView tabSelected="1" workbookViewId="0">
      <selection activeCell="A37" sqref="A37"/>
    </sheetView>
  </sheetViews>
  <sheetFormatPr baseColWidth="10" defaultRowHeight="15"/>
  <cols>
    <col min="1" max="1" width="18.5703125" customWidth="1"/>
    <col min="2" max="2" width="5.28515625" customWidth="1"/>
    <col min="3" max="3" width="5" customWidth="1"/>
    <col min="4" max="4" width="5.85546875" customWidth="1"/>
    <col min="5" max="5" width="5.5703125" customWidth="1"/>
    <col min="6" max="6" width="5" customWidth="1"/>
    <col min="7" max="7" width="5.5703125" customWidth="1"/>
    <col min="8" max="9" width="5.42578125" customWidth="1"/>
    <col min="10" max="10" width="5.5703125" customWidth="1"/>
    <col min="11" max="11" width="5.42578125" customWidth="1"/>
    <col min="12" max="12" width="7.42578125" customWidth="1"/>
    <col min="13" max="13" width="18.28515625" customWidth="1"/>
    <col min="14" max="14" width="6" customWidth="1"/>
    <col min="15" max="15" width="5.5703125" customWidth="1"/>
    <col min="16" max="16" width="5.7109375" customWidth="1"/>
    <col min="17" max="18" width="5.5703125" customWidth="1"/>
    <col min="19" max="19" width="5.7109375" customWidth="1"/>
    <col min="20" max="20" width="6.140625" customWidth="1"/>
    <col min="21" max="21" width="5.85546875" customWidth="1"/>
    <col min="22" max="22" width="6.140625" customWidth="1"/>
    <col min="23" max="23" width="6.5703125" customWidth="1"/>
    <col min="24" max="24" width="10.7109375" customWidth="1"/>
    <col min="25" max="25" width="8.28515625" customWidth="1"/>
  </cols>
  <sheetData>
    <row r="1" spans="1:25" ht="15.75" thickBot="1"/>
    <row r="2" spans="1:25" ht="30.75" customHeight="1">
      <c r="A2" s="221">
        <f ca="1">TODAY()</f>
        <v>44297</v>
      </c>
      <c r="B2" s="222" t="s">
        <v>86</v>
      </c>
      <c r="C2" s="223"/>
      <c r="D2" s="223"/>
      <c r="E2" s="223"/>
      <c r="F2" s="223"/>
      <c r="G2" s="223"/>
      <c r="H2" s="223"/>
      <c r="I2" s="223"/>
      <c r="J2" s="223"/>
      <c r="K2" s="224"/>
      <c r="L2" s="225" t="s">
        <v>87</v>
      </c>
      <c r="M2" s="226" t="s">
        <v>88</v>
      </c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8" t="s">
        <v>89</v>
      </c>
      <c r="Y2" s="229" t="s">
        <v>90</v>
      </c>
    </row>
    <row r="3" spans="1:25" hidden="1">
      <c r="A3" s="230" t="s">
        <v>91</v>
      </c>
      <c r="B3" s="231">
        <v>1</v>
      </c>
      <c r="C3" s="231">
        <v>2</v>
      </c>
      <c r="D3" s="231">
        <v>3</v>
      </c>
      <c r="E3" s="231">
        <v>4</v>
      </c>
      <c r="F3" s="231">
        <v>5</v>
      </c>
      <c r="G3" s="231">
        <v>6</v>
      </c>
      <c r="H3" s="231">
        <v>7</v>
      </c>
      <c r="I3" s="231">
        <v>8</v>
      </c>
      <c r="J3" s="231">
        <v>9</v>
      </c>
      <c r="K3" s="232">
        <v>10</v>
      </c>
      <c r="L3" s="233"/>
      <c r="M3" s="230" t="s">
        <v>91</v>
      </c>
      <c r="N3" s="234">
        <v>1</v>
      </c>
      <c r="O3" s="234">
        <v>2</v>
      </c>
      <c r="P3" s="234">
        <v>3</v>
      </c>
      <c r="Q3" s="234">
        <v>4</v>
      </c>
      <c r="R3" s="234">
        <v>5</v>
      </c>
      <c r="S3" s="234">
        <v>6</v>
      </c>
      <c r="T3" s="234">
        <v>7</v>
      </c>
      <c r="U3" s="234">
        <v>8</v>
      </c>
      <c r="V3" s="234">
        <v>9</v>
      </c>
      <c r="W3" s="235">
        <v>10</v>
      </c>
      <c r="X3" s="236"/>
      <c r="Y3" s="237"/>
    </row>
    <row r="4" spans="1:25">
      <c r="A4" s="238"/>
      <c r="B4" s="239"/>
      <c r="C4" s="9"/>
      <c r="D4" s="9"/>
      <c r="E4" s="9"/>
      <c r="F4" s="9"/>
      <c r="G4" s="9"/>
      <c r="H4" s="9"/>
      <c r="I4" s="9"/>
      <c r="J4" s="9"/>
      <c r="K4" s="10"/>
      <c r="L4" s="240"/>
      <c r="M4" s="8"/>
      <c r="N4" s="9"/>
      <c r="O4" s="9"/>
      <c r="P4" s="9"/>
      <c r="Q4" s="9"/>
      <c r="R4" s="9"/>
      <c r="S4" s="9"/>
      <c r="T4" s="9"/>
      <c r="U4" s="9"/>
      <c r="V4" s="9"/>
      <c r="W4" s="9"/>
      <c r="X4" s="236"/>
      <c r="Y4" s="237"/>
    </row>
    <row r="5" spans="1:25" hidden="1">
      <c r="A5" s="241" t="s">
        <v>21</v>
      </c>
      <c r="B5" s="242">
        <f>SUMIF('Fiche Vente'!$A$5:$A$14,A5,'Fiche Vente'!$C$5:$C$14)</f>
        <v>5</v>
      </c>
      <c r="C5" s="242">
        <f>SUMIF('Fiche Vente'!$D$5:$D$14,A5,'Fiche Vente'!$F$5:$F$14)</f>
        <v>3</v>
      </c>
      <c r="D5" s="242">
        <f>SUMIF('Fiche Vente'!$G$5:$G$14,A5,'Fiche Vente'!$I$5:$I$14)</f>
        <v>0</v>
      </c>
      <c r="E5" s="242">
        <f>SUMIF('Fiche Vente'!$J$5:$J$14,A5,'Fiche Vente'!$L$5:$L$14)</f>
        <v>0</v>
      </c>
      <c r="F5" s="242">
        <f>SUMIF('Fiche Vente'!$M$5:$M$14,A5,'Fiche Vente'!$O$5:$O$14)</f>
        <v>0</v>
      </c>
      <c r="G5" s="242">
        <f>SUMIF('Fiche Vente'!$P$5:P14,$A5,'Fiche Vente'!$R$5:R14)</f>
        <v>2</v>
      </c>
      <c r="H5" s="242">
        <f>SUMIF('Fiche Vente'!$S$5:$S$14,A5,'Fiche Vente'!$U$5:$U$14)</f>
        <v>0</v>
      </c>
      <c r="I5" s="242">
        <f>SUMIF('Fiche Vente'!$V$5:$V$14,A5,'Fiche Vente'!$X$5:$X$14)</f>
        <v>0</v>
      </c>
      <c r="J5" s="242">
        <f>SUMIF('Fiche Vente'!$Y$5:$Y$14,A5,'Fiche Vente'!$AA$5:$AA$14)</f>
        <v>4</v>
      </c>
      <c r="K5" s="243">
        <f ca="1">SUMIF('Fiche Vente'!$AB$5:$AB$14,A5,'Fiche Vente'!$AD$5)</f>
        <v>1</v>
      </c>
      <c r="L5" s="244">
        <f ca="1">SUM(B5:K5)</f>
        <v>15</v>
      </c>
      <c r="M5" s="245" t="s">
        <v>21</v>
      </c>
      <c r="N5" s="242">
        <f>SUMIF('Fiche Vente'!$A$24:$A$33,M5,'Fiche Vente'!$C$24:$C$33)</f>
        <v>1</v>
      </c>
      <c r="O5" s="242">
        <f>SUMIF('Fiche Vente'!$D$24:$D$33,M5,'Fiche Vente'!$F$24:$F$33)</f>
        <v>0</v>
      </c>
      <c r="P5" s="242">
        <f>SUMIF('Fiche Vente'!$G$24:$G$33,M5,'Fiche Vente'!$I$24:$I$33)</f>
        <v>2</v>
      </c>
      <c r="Q5" s="242">
        <f>SUMIF('Fiche Vente'!$J$24:$J$33,M5,'Fiche Vente'!$L$24:$L$33)</f>
        <v>0</v>
      </c>
      <c r="R5" s="242">
        <f>SUMIF('Fiche Vente'!$M$24:$M$33,M5,'Fiche Vente'!$O$24:$O$33)</f>
        <v>0</v>
      </c>
      <c r="S5" s="242">
        <f>SUMIF('Fiche Vente'!$P$24:$P$33,M5,'Fiche Vente'!$R$24:$R$33)</f>
        <v>0</v>
      </c>
      <c r="T5" s="242">
        <f>SUMIF('Fiche Vente'!$S$24:$S$33,M5,'Fiche Vente'!$U$24:$U$33)</f>
        <v>0</v>
      </c>
      <c r="U5" s="242">
        <f>SUMIF('Fiche Vente'!$V$24:$V$33,M5,'Fiche Vente'!$X$24:$X$33)</f>
        <v>0</v>
      </c>
      <c r="V5" s="242">
        <f>SUMIF('Fiche Vente'!$Y$24:$Y$33,M5,'Fiche Vente'!$AA$24:$AA$33)</f>
        <v>0</v>
      </c>
      <c r="W5" s="243">
        <f>SUMIF('Fiche Vente'!$AB$24:$AB$33,M5,'Fiche Vente'!$AD$24:$AD$33)</f>
        <v>0</v>
      </c>
      <c r="X5" s="246">
        <f>SUM(N5:W5)</f>
        <v>3</v>
      </c>
      <c r="Y5" s="247">
        <f ca="1">SUM(L5+X5)</f>
        <v>18</v>
      </c>
    </row>
    <row r="6" spans="1:25" hidden="1">
      <c r="A6" s="248" t="s">
        <v>20</v>
      </c>
      <c r="B6" s="242">
        <f>SUMIF('Fiche Vente'!$A$5:$A$14,A6,'Fiche Vente'!$C$5:$C$14)</f>
        <v>4</v>
      </c>
      <c r="C6" s="242">
        <f>SUMIF('Fiche Vente'!$D$5:$D$14,A6,'Fiche Vente'!$F$5:$F$14)</f>
        <v>4</v>
      </c>
      <c r="D6" s="242">
        <f>SUMIF('Fiche Vente'!$G$5:$G$14,A6,'Fiche Vente'!$I$5:$I$14)</f>
        <v>4</v>
      </c>
      <c r="E6" s="242">
        <f>SUMIF('Fiche Vente'!$J$5:$J$14,A6,'Fiche Vente'!$L$5:$L$14)</f>
        <v>5</v>
      </c>
      <c r="F6" s="242">
        <f>SUMIF('Fiche Vente'!$M$5:$M$14,A6,'Fiche Vente'!$O$5:$O$14)</f>
        <v>0</v>
      </c>
      <c r="G6" s="242">
        <f>SUMIF('Fiche Vente'!$P$5:P15,$A6,'Fiche Vente'!$R$5:R15)</f>
        <v>2</v>
      </c>
      <c r="H6" s="242">
        <f>SUMIF('Fiche Vente'!$S$5:$S$14,A6,'Fiche Vente'!$U$5:$U$14)</f>
        <v>4</v>
      </c>
      <c r="I6" s="242">
        <f>SUMIF('Fiche Vente'!$V$5:$V$14,A6,'Fiche Vente'!$X$5:$X$14)</f>
        <v>0</v>
      </c>
      <c r="J6" s="242">
        <f>SUMIF('Fiche Vente'!$Y$5:$Y$14,A6,'Fiche Vente'!$AA$5:$AA$14)</f>
        <v>0</v>
      </c>
      <c r="K6" s="243">
        <f ca="1">SUMIF('Fiche Vente'!$AB$5:$AB$14,A6,'Fiche Vente'!$AD$5)</f>
        <v>0</v>
      </c>
      <c r="L6" s="244">
        <f t="shared" ref="L6:L45" ca="1" si="0">SUM(B6:K6)</f>
        <v>23</v>
      </c>
      <c r="M6" s="249" t="s">
        <v>20</v>
      </c>
      <c r="N6" s="242">
        <f>SUMIF('Fiche Vente'!$A$24:$A$33,M6,'Fiche Vente'!$C$24:$C$33)</f>
        <v>0</v>
      </c>
      <c r="O6" s="242">
        <f>SUMIF('Fiche Vente'!$D$24:$D$33,M6,'Fiche Vente'!$F$24:$F$33)</f>
        <v>2</v>
      </c>
      <c r="P6" s="242">
        <f>SUMIF('Fiche Vente'!$G$24:$G$33,M6,'Fiche Vente'!$I$24:$I$33)</f>
        <v>0</v>
      </c>
      <c r="Q6" s="242">
        <f>SUMIF('Fiche Vente'!$J$24:$J$33,M6,'Fiche Vente'!$L$24:$L$33)</f>
        <v>0</v>
      </c>
      <c r="R6" s="242">
        <f>SUMIF('Fiche Vente'!$M$24:$M$33,M6,'Fiche Vente'!$O$24:$O$33)</f>
        <v>0</v>
      </c>
      <c r="S6" s="242">
        <f>SUMIF('Fiche Vente'!$P$24:$P$33,M6,'Fiche Vente'!$R$24:$R$33)</f>
        <v>0</v>
      </c>
      <c r="T6" s="242">
        <f>SUMIF('Fiche Vente'!$S$24:$S$33,M6,'Fiche Vente'!$U$24:$U$33)</f>
        <v>0</v>
      </c>
      <c r="U6" s="242">
        <f>SUMIF('Fiche Vente'!$V$24:$V$33,M6,'Fiche Vente'!$X$24:$X$33)</f>
        <v>0</v>
      </c>
      <c r="V6" s="242">
        <f>SUMIF('Fiche Vente'!$Y$24:$Y$33,M6,'Fiche Vente'!$AA$24:$AA$33)</f>
        <v>0</v>
      </c>
      <c r="W6" s="243">
        <f>SUMIF('Fiche Vente'!$AB$24:$AB$33,M6,'Fiche Vente'!$AD$24:$AD$33)</f>
        <v>0</v>
      </c>
      <c r="X6" s="246">
        <f t="shared" ref="X6:X45" si="1">SUM(N6:W6)</f>
        <v>2</v>
      </c>
      <c r="Y6" s="247">
        <f t="shared" ref="Y6:Y45" ca="1" si="2">SUM(L6+X6)</f>
        <v>25</v>
      </c>
    </row>
    <row r="7" spans="1:25" hidden="1">
      <c r="A7" s="241" t="s">
        <v>22</v>
      </c>
      <c r="B7" s="242">
        <f>SUMIF('Fiche Vente'!$A$5:$A$14,A7,'Fiche Vente'!$C$5:$C$14)</f>
        <v>0</v>
      </c>
      <c r="C7" s="242">
        <f>SUMIF('Fiche Vente'!$D$5:$D$14,A7,'Fiche Vente'!$F$5:$F$14)</f>
        <v>0</v>
      </c>
      <c r="D7" s="242">
        <f>SUMIF('Fiche Vente'!$G$5:$G$14,A7,'Fiche Vente'!$I$5:$I$14)</f>
        <v>0</v>
      </c>
      <c r="E7" s="242">
        <f>SUMIF('Fiche Vente'!$J$5:$J$14,A7,'Fiche Vente'!$L$5:$L$14)</f>
        <v>0</v>
      </c>
      <c r="F7" s="242">
        <f>SUMIF('Fiche Vente'!$M$5:$M$14,A7,'Fiche Vente'!$O$5:$O$14)</f>
        <v>10</v>
      </c>
      <c r="G7" s="242">
        <f>SUMIF('Fiche Vente'!$P$5:P16,$A7,'Fiche Vente'!$R$5:R16)</f>
        <v>1</v>
      </c>
      <c r="H7" s="242">
        <f>SUMIF('Fiche Vente'!$S$5:$S$14,A7,'Fiche Vente'!$U$5:$U$14)</f>
        <v>0</v>
      </c>
      <c r="I7" s="242">
        <f>SUMIF('Fiche Vente'!$V$5:$V$14,A7,'Fiche Vente'!$X$5:$X$14)</f>
        <v>0</v>
      </c>
      <c r="J7" s="242">
        <f>SUMIF('Fiche Vente'!$Y$5:$Y$14,A7,'Fiche Vente'!$AA$5:$AA$14)</f>
        <v>1</v>
      </c>
      <c r="K7" s="243">
        <f ca="1">SUMIF('Fiche Vente'!$AB$5:$AB$14,A7,'Fiche Vente'!$AD$5)</f>
        <v>0</v>
      </c>
      <c r="L7" s="244">
        <f t="shared" ca="1" si="0"/>
        <v>12</v>
      </c>
      <c r="M7" s="245" t="s">
        <v>22</v>
      </c>
      <c r="N7" s="242">
        <f>SUMIF('Fiche Vente'!$A$24:$A$33,M7,'Fiche Vente'!$C$24:$C$33)</f>
        <v>0</v>
      </c>
      <c r="O7" s="242">
        <f>SUMIF('Fiche Vente'!$D$24:$D$33,M7,'Fiche Vente'!$F$24:$F$33)</f>
        <v>0</v>
      </c>
      <c r="P7" s="242">
        <f>SUMIF('Fiche Vente'!$G$24:$G$33,M7,'Fiche Vente'!$I$24:$I$33)</f>
        <v>1</v>
      </c>
      <c r="Q7" s="242">
        <f>SUMIF('Fiche Vente'!$J$24:$J$33,M7,'Fiche Vente'!$L$24:$L$33)</f>
        <v>0</v>
      </c>
      <c r="R7" s="242">
        <f>SUMIF('Fiche Vente'!$M$24:$M$33,M7,'Fiche Vente'!$O$24:$O$33)</f>
        <v>0</v>
      </c>
      <c r="S7" s="242">
        <f>SUMIF('Fiche Vente'!$P$24:$P$33,M7,'Fiche Vente'!$R$24:$R$33)</f>
        <v>0</v>
      </c>
      <c r="T7" s="242">
        <f>SUMIF('Fiche Vente'!$S$24:$S$33,M7,'Fiche Vente'!$U$24:$U$33)</f>
        <v>0</v>
      </c>
      <c r="U7" s="242">
        <f>SUMIF('Fiche Vente'!$V$24:$V$33,M7,'Fiche Vente'!$X$24:$X$33)</f>
        <v>0</v>
      </c>
      <c r="V7" s="242">
        <f>SUMIF('Fiche Vente'!$Y$24:$Y$33,M7,'Fiche Vente'!$AA$24:$AA$33)</f>
        <v>0</v>
      </c>
      <c r="W7" s="243">
        <f>SUMIF('Fiche Vente'!$AB$24:$AB$33,M7,'Fiche Vente'!$AD$24:$AD$33)</f>
        <v>0</v>
      </c>
      <c r="X7" s="246">
        <f t="shared" si="1"/>
        <v>1</v>
      </c>
      <c r="Y7" s="247">
        <f t="shared" ca="1" si="2"/>
        <v>13</v>
      </c>
    </row>
    <row r="8" spans="1:25" hidden="1">
      <c r="A8" s="241" t="s">
        <v>23</v>
      </c>
      <c r="B8" s="242">
        <f>SUMIF('Fiche Vente'!$A$5:$A$14,A8,'Fiche Vente'!$C$5:$C$14)</f>
        <v>1</v>
      </c>
      <c r="C8" s="242">
        <f>SUMIF('Fiche Vente'!$D$5:$D$14,A8,'Fiche Vente'!$F$5:$F$14)</f>
        <v>0</v>
      </c>
      <c r="D8" s="242">
        <f>SUMIF('Fiche Vente'!$G$5:$G$14,A8,'Fiche Vente'!$I$5:$I$14)</f>
        <v>0</v>
      </c>
      <c r="E8" s="242">
        <f>SUMIF('Fiche Vente'!$J$5:$J$14,A8,'Fiche Vente'!$L$5:$L$14)</f>
        <v>0</v>
      </c>
      <c r="F8" s="242">
        <f>SUMIF('Fiche Vente'!$M$5:$M$14,A8,'Fiche Vente'!$O$5:$O$14)</f>
        <v>0</v>
      </c>
      <c r="G8" s="242">
        <f>SUMIF('Fiche Vente'!$P$5:P17,$A8,'Fiche Vente'!$R$5:R17)</f>
        <v>0</v>
      </c>
      <c r="H8" s="242">
        <f>SUMIF('Fiche Vente'!$S$5:$S$14,A8,'Fiche Vente'!$U$5:$U$14)</f>
        <v>3</v>
      </c>
      <c r="I8" s="242">
        <f>SUMIF('Fiche Vente'!$V$5:$V$14,A8,'Fiche Vente'!$X$5:$X$14)</f>
        <v>5</v>
      </c>
      <c r="J8" s="242">
        <f>SUMIF('Fiche Vente'!$Y$5:$Y$14,A8,'Fiche Vente'!$AA$5:$AA$14)</f>
        <v>0</v>
      </c>
      <c r="K8" s="243">
        <f ca="1">SUMIF('Fiche Vente'!$AB$5:$AB$14,A8,'Fiche Vente'!$AD$5)</f>
        <v>0</v>
      </c>
      <c r="L8" s="244">
        <f t="shared" ca="1" si="0"/>
        <v>9</v>
      </c>
      <c r="M8" s="245" t="s">
        <v>23</v>
      </c>
      <c r="N8" s="242">
        <f>SUMIF('Fiche Vente'!$A$24:$A$33,M8,'Fiche Vente'!$C$24:$C$33)</f>
        <v>0</v>
      </c>
      <c r="O8" s="242">
        <f>SUMIF('Fiche Vente'!$D$24:$D$33,M8,'Fiche Vente'!$F$24:$F$33)</f>
        <v>0</v>
      </c>
      <c r="P8" s="242">
        <f>SUMIF('Fiche Vente'!$G$24:$G$33,M8,'Fiche Vente'!$I$24:$I$33)</f>
        <v>0</v>
      </c>
      <c r="Q8" s="242">
        <f>SUMIF('Fiche Vente'!$J$24:$J$33,M8,'Fiche Vente'!$L$24:$L$33)</f>
        <v>0</v>
      </c>
      <c r="R8" s="242">
        <f>SUMIF('Fiche Vente'!$M$24:$M$33,M8,'Fiche Vente'!$O$24:$O$33)</f>
        <v>0</v>
      </c>
      <c r="S8" s="242">
        <f>SUMIF('Fiche Vente'!$P$24:$P$33,M8,'Fiche Vente'!$R$24:$R$33)</f>
        <v>0</v>
      </c>
      <c r="T8" s="242">
        <f>SUMIF('Fiche Vente'!$S$24:$S$33,M8,'Fiche Vente'!$U$24:$U$33)</f>
        <v>0</v>
      </c>
      <c r="U8" s="242">
        <f>SUMIF('Fiche Vente'!$V$24:$V$33,M8,'Fiche Vente'!$X$24:$X$33)</f>
        <v>0</v>
      </c>
      <c r="V8" s="242">
        <f>SUMIF('Fiche Vente'!$Y$24:$Y$33,M8,'Fiche Vente'!$AA$24:$AA$33)</f>
        <v>0</v>
      </c>
      <c r="W8" s="243">
        <f>SUMIF('Fiche Vente'!$AB$24:$AB$33,M8,'Fiche Vente'!$AD$24:$AD$33)</f>
        <v>0</v>
      </c>
      <c r="X8" s="246">
        <f t="shared" si="1"/>
        <v>0</v>
      </c>
      <c r="Y8" s="247">
        <f t="shared" ca="1" si="2"/>
        <v>9</v>
      </c>
    </row>
    <row r="9" spans="1:25" hidden="1">
      <c r="A9" s="241" t="s">
        <v>27</v>
      </c>
      <c r="B9" s="242">
        <f>SUMIF('Fiche Vente'!$A$5:$A$14,A9,'Fiche Vente'!$C$5:$C$14)</f>
        <v>0</v>
      </c>
      <c r="C9" s="242">
        <f>SUMIF('Fiche Vente'!$D$5:$D$14,A9,'Fiche Vente'!$F$5:$F$14)</f>
        <v>1</v>
      </c>
      <c r="D9" s="242">
        <f>SUMIF('Fiche Vente'!$G$5:$G$14,A9,'Fiche Vente'!$I$5:$I$14)</f>
        <v>0</v>
      </c>
      <c r="E9" s="242">
        <f>SUMIF('Fiche Vente'!$J$5:$J$14,A9,'Fiche Vente'!$L$5:$L$14)</f>
        <v>0</v>
      </c>
      <c r="F9" s="242">
        <f>SUMIF('Fiche Vente'!$M$5:$M$14,A9,'Fiche Vente'!$O$5:$O$14)</f>
        <v>0</v>
      </c>
      <c r="G9" s="242">
        <f>SUMIF('Fiche Vente'!$P$5:P18,$A9,'Fiche Vente'!$R$5:R18)</f>
        <v>0</v>
      </c>
      <c r="H9" s="242">
        <f>SUMIF('Fiche Vente'!$S$5:$S$14,A9,'Fiche Vente'!$U$5:$U$14)</f>
        <v>0</v>
      </c>
      <c r="I9" s="242">
        <f>SUMIF('Fiche Vente'!$V$5:$V$14,A9,'Fiche Vente'!$X$5:$X$14)</f>
        <v>0</v>
      </c>
      <c r="J9" s="242">
        <f>SUMIF('Fiche Vente'!$Y$5:$Y$14,A9,'Fiche Vente'!$AA$5:$AA$14)</f>
        <v>0</v>
      </c>
      <c r="K9" s="243">
        <f ca="1">SUMIF('Fiche Vente'!$AB$5:$AB$14,A9,'Fiche Vente'!$AD$5)</f>
        <v>1</v>
      </c>
      <c r="L9" s="244">
        <f t="shared" ca="1" si="0"/>
        <v>2</v>
      </c>
      <c r="M9" s="245" t="s">
        <v>27</v>
      </c>
      <c r="N9" s="242">
        <f>SUMIF('Fiche Vente'!$A$24:$A$33,M9,'Fiche Vente'!$C$24:$C$33)</f>
        <v>0</v>
      </c>
      <c r="O9" s="242">
        <f>SUMIF('Fiche Vente'!$D$24:$D$33,M9,'Fiche Vente'!$F$24:$F$33)</f>
        <v>0</v>
      </c>
      <c r="P9" s="242">
        <f>SUMIF('Fiche Vente'!$G$24:$G$33,M9,'Fiche Vente'!$I$24:$I$33)</f>
        <v>0</v>
      </c>
      <c r="Q9" s="242">
        <f>SUMIF('Fiche Vente'!$J$24:$J$33,M9,'Fiche Vente'!$L$24:$L$33)</f>
        <v>5</v>
      </c>
      <c r="R9" s="242">
        <f>SUMIF('Fiche Vente'!$M$24:$M$33,M9,'Fiche Vente'!$O$24:$O$33)</f>
        <v>0</v>
      </c>
      <c r="S9" s="242">
        <f>SUMIF('Fiche Vente'!$P$24:$P$33,M9,'Fiche Vente'!$R$24:$R$33)</f>
        <v>5</v>
      </c>
      <c r="T9" s="242">
        <f>SUMIF('Fiche Vente'!$S$24:$S$33,M9,'Fiche Vente'!$U$24:$U$33)</f>
        <v>0</v>
      </c>
      <c r="U9" s="242">
        <f>SUMIF('Fiche Vente'!$V$24:$V$33,M9,'Fiche Vente'!$X$24:$X$33)</f>
        <v>5</v>
      </c>
      <c r="V9" s="242">
        <f>SUMIF('Fiche Vente'!$Y$24:$Y$33,M9,'Fiche Vente'!$AA$24:$AA$33)</f>
        <v>5</v>
      </c>
      <c r="W9" s="243">
        <f>SUMIF('Fiche Vente'!$AB$24:$AB$33,M9,'Fiche Vente'!$AD$24:$AD$33)</f>
        <v>0</v>
      </c>
      <c r="X9" s="246">
        <f t="shared" si="1"/>
        <v>20</v>
      </c>
      <c r="Y9" s="247">
        <f t="shared" ca="1" si="2"/>
        <v>22</v>
      </c>
    </row>
    <row r="10" spans="1:25" hidden="1">
      <c r="A10" s="241" t="s">
        <v>28</v>
      </c>
      <c r="B10" s="242">
        <f>SUMIF('Fiche Vente'!$A$5:$A$14,A10,'Fiche Vente'!$C$5:$C$14)</f>
        <v>1</v>
      </c>
      <c r="C10" s="242">
        <f>SUMIF('Fiche Vente'!$D$5:$D$14,A10,'Fiche Vente'!$F$5:$F$14)</f>
        <v>0</v>
      </c>
      <c r="D10" s="242">
        <f>SUMIF('Fiche Vente'!$G$5:$G$14,A10,'Fiche Vente'!$I$5:$I$14)</f>
        <v>0</v>
      </c>
      <c r="E10" s="242">
        <f>SUMIF('Fiche Vente'!$J$5:$J$14,A10,'Fiche Vente'!$L$5:$L$14)</f>
        <v>0</v>
      </c>
      <c r="F10" s="242">
        <f>SUMIF('Fiche Vente'!$M$5:$M$14,A10,'Fiche Vente'!$O$5:$O$14)</f>
        <v>0</v>
      </c>
      <c r="G10" s="242">
        <f>SUMIF('Fiche Vente'!$P$5:P19,$A10,'Fiche Vente'!$R$5:R19)</f>
        <v>0</v>
      </c>
      <c r="H10" s="242">
        <f>SUMIF('Fiche Vente'!$S$5:$S$14,A10,'Fiche Vente'!$U$5:$U$14)</f>
        <v>2</v>
      </c>
      <c r="I10" s="242">
        <f>SUMIF('Fiche Vente'!$V$5:$V$14,A10,'Fiche Vente'!$X$5:$X$14)</f>
        <v>0</v>
      </c>
      <c r="J10" s="242">
        <f>SUMIF('Fiche Vente'!$Y$5:$Y$14,A10,'Fiche Vente'!$AA$5:$AA$14)</f>
        <v>0</v>
      </c>
      <c r="K10" s="243">
        <f ca="1">SUMIF('Fiche Vente'!$AB$5:$AB$14,A10,'Fiche Vente'!$AD$5)</f>
        <v>0</v>
      </c>
      <c r="L10" s="244">
        <f t="shared" ca="1" si="0"/>
        <v>3</v>
      </c>
      <c r="M10" s="245" t="s">
        <v>28</v>
      </c>
      <c r="N10" s="242">
        <f>SUMIF('Fiche Vente'!$A$24:$A$33,M10,'Fiche Vente'!$C$24:$C$33)</f>
        <v>0</v>
      </c>
      <c r="O10" s="242">
        <f>SUMIF('Fiche Vente'!$D$24:$D$33,M10,'Fiche Vente'!$F$24:$F$33)</f>
        <v>0</v>
      </c>
      <c r="P10" s="242">
        <f>SUMIF('Fiche Vente'!$G$24:$G$33,M10,'Fiche Vente'!$I$24:$I$33)</f>
        <v>0</v>
      </c>
      <c r="Q10" s="242">
        <f>SUMIF('Fiche Vente'!$J$24:$J$33,M10,'Fiche Vente'!$L$24:$L$33)</f>
        <v>3</v>
      </c>
      <c r="R10" s="242">
        <f>SUMIF('Fiche Vente'!$M$24:$M$33,M10,'Fiche Vente'!$O$24:$O$33)</f>
        <v>5</v>
      </c>
      <c r="S10" s="242">
        <f>SUMIF('Fiche Vente'!$P$24:$P$33,M10,'Fiche Vente'!$R$24:$R$33)</f>
        <v>2</v>
      </c>
      <c r="T10" s="242">
        <f>SUMIF('Fiche Vente'!$S$24:$S$33,M10,'Fiche Vente'!$U$24:$U$33)</f>
        <v>0</v>
      </c>
      <c r="U10" s="242">
        <f>SUMIF('Fiche Vente'!$V$24:$V$33,M10,'Fiche Vente'!$X$24:$X$33)</f>
        <v>0</v>
      </c>
      <c r="V10" s="242">
        <f>SUMIF('Fiche Vente'!$Y$24:$Y$33,M10,'Fiche Vente'!$AA$24:$AA$33)</f>
        <v>0</v>
      </c>
      <c r="W10" s="243">
        <f>SUMIF('Fiche Vente'!$AB$24:$AB$33,M10,'Fiche Vente'!$AD$24:$AD$33)</f>
        <v>3</v>
      </c>
      <c r="X10" s="246">
        <f t="shared" si="1"/>
        <v>13</v>
      </c>
      <c r="Y10" s="247">
        <f t="shared" ca="1" si="2"/>
        <v>16</v>
      </c>
    </row>
    <row r="11" spans="1:25" hidden="1">
      <c r="A11" s="241" t="s">
        <v>31</v>
      </c>
      <c r="B11" s="242">
        <f>SUMIF('Fiche Vente'!$A$5:$A$14,A11,'Fiche Vente'!$C$5:$C$14)</f>
        <v>2</v>
      </c>
      <c r="C11" s="242">
        <f>SUMIF('Fiche Vente'!$D$5:$D$14,A11,'Fiche Vente'!$F$5:$F$14)</f>
        <v>0</v>
      </c>
      <c r="D11" s="242">
        <f>SUMIF('Fiche Vente'!$G$5:$G$14,A11,'Fiche Vente'!$I$5:$I$14)</f>
        <v>0</v>
      </c>
      <c r="E11" s="242">
        <f>SUMIF('Fiche Vente'!$J$5:$J$14,A11,'Fiche Vente'!$L$5:$L$14)</f>
        <v>0</v>
      </c>
      <c r="F11" s="242">
        <f>SUMIF('Fiche Vente'!$M$5:$M$14,A11,'Fiche Vente'!$O$5:$O$14)</f>
        <v>0</v>
      </c>
      <c r="G11" s="242">
        <f>SUMIF('Fiche Vente'!$P$5:P20,$A11,'Fiche Vente'!$R$5:R20)</f>
        <v>0</v>
      </c>
      <c r="H11" s="242">
        <f>SUMIF('Fiche Vente'!$S$5:$S$14,A11,'Fiche Vente'!$U$5:$U$14)</f>
        <v>0</v>
      </c>
      <c r="I11" s="242">
        <f>SUMIF('Fiche Vente'!$V$5:$V$14,A11,'Fiche Vente'!$X$5:$X$14)</f>
        <v>3</v>
      </c>
      <c r="J11" s="242">
        <f>SUMIF('Fiche Vente'!$Y$5:$Y$14,A11,'Fiche Vente'!$AA$5:$AA$14)</f>
        <v>0</v>
      </c>
      <c r="K11" s="243">
        <f ca="1">SUMIF('Fiche Vente'!$AB$5:$AB$14,A11,'Fiche Vente'!$AD$5)</f>
        <v>7</v>
      </c>
      <c r="L11" s="244">
        <f t="shared" ca="1" si="0"/>
        <v>12</v>
      </c>
      <c r="M11" s="245" t="s">
        <v>31</v>
      </c>
      <c r="N11" s="242">
        <f>SUMIF('Fiche Vente'!$A$24:$A$33,M11,'Fiche Vente'!$C$24:$C$33)</f>
        <v>0</v>
      </c>
      <c r="O11" s="242">
        <f>SUMIF('Fiche Vente'!$D$24:$D$33,M11,'Fiche Vente'!$F$24:$F$33)</f>
        <v>0</v>
      </c>
      <c r="P11" s="242">
        <f>SUMIF('Fiche Vente'!$G$24:$G$33,M11,'Fiche Vente'!$I$24:$I$33)</f>
        <v>8</v>
      </c>
      <c r="Q11" s="242">
        <f>SUMIF('Fiche Vente'!$J$24:$J$33,M11,'Fiche Vente'!$L$24:$L$33)</f>
        <v>0</v>
      </c>
      <c r="R11" s="242">
        <f>SUMIF('Fiche Vente'!$M$24:$M$33,M11,'Fiche Vente'!$O$24:$O$33)</f>
        <v>0</v>
      </c>
      <c r="S11" s="242">
        <f>SUMIF('Fiche Vente'!$P$24:$P$33,M11,'Fiche Vente'!$R$24:$R$33)</f>
        <v>0</v>
      </c>
      <c r="T11" s="242">
        <f>SUMIF('Fiche Vente'!$S$24:$S$33,M11,'Fiche Vente'!$U$24:$U$33)</f>
        <v>3</v>
      </c>
      <c r="U11" s="242">
        <f>SUMIF('Fiche Vente'!$V$24:$V$33,M11,'Fiche Vente'!$X$24:$X$33)</f>
        <v>0</v>
      </c>
      <c r="V11" s="242">
        <f>SUMIF('Fiche Vente'!$Y$24:$Y$33,M11,'Fiche Vente'!$AA$24:$AA$33)</f>
        <v>0</v>
      </c>
      <c r="W11" s="243">
        <f>SUMIF('Fiche Vente'!$AB$24:$AB$33,M11,'Fiche Vente'!$AD$24:$AD$33)</f>
        <v>0</v>
      </c>
      <c r="X11" s="246">
        <f t="shared" si="1"/>
        <v>11</v>
      </c>
      <c r="Y11" s="247">
        <f t="shared" ca="1" si="2"/>
        <v>23</v>
      </c>
    </row>
    <row r="12" spans="1:25" hidden="1">
      <c r="A12" s="241" t="s">
        <v>29</v>
      </c>
      <c r="B12" s="242">
        <f>SUMIF('Fiche Vente'!$A$5:$A$14,A12,'Fiche Vente'!$C$5:$C$14)</f>
        <v>0</v>
      </c>
      <c r="C12" s="242">
        <f>SUMIF('Fiche Vente'!$D$5:$D$14,A12,'Fiche Vente'!$F$5:$F$14)</f>
        <v>2</v>
      </c>
      <c r="D12" s="242">
        <f>SUMIF('Fiche Vente'!$G$5:$G$14,A12,'Fiche Vente'!$I$5:$I$14)</f>
        <v>0</v>
      </c>
      <c r="E12" s="242">
        <f>SUMIF('Fiche Vente'!$J$5:$J$14,A12,'Fiche Vente'!$L$5:$L$14)</f>
        <v>0</v>
      </c>
      <c r="F12" s="242">
        <f>SUMIF('Fiche Vente'!$M$5:$M$14,A12,'Fiche Vente'!$O$5:$O$14)</f>
        <v>0</v>
      </c>
      <c r="G12" s="242">
        <f>SUMIF('Fiche Vente'!$P$5:P21,$A12,'Fiche Vente'!$R$5:R21)</f>
        <v>0</v>
      </c>
      <c r="H12" s="242">
        <f>SUMIF('Fiche Vente'!$S$5:$S$14,A12,'Fiche Vente'!$U$5:$U$14)</f>
        <v>0</v>
      </c>
      <c r="I12" s="242">
        <f>SUMIF('Fiche Vente'!$V$5:$V$14,A12,'Fiche Vente'!$X$5:$X$14)</f>
        <v>0</v>
      </c>
      <c r="J12" s="242">
        <f>SUMIF('Fiche Vente'!$Y$5:$Y$14,A12,'Fiche Vente'!$AA$5:$AA$14)</f>
        <v>0</v>
      </c>
      <c r="K12" s="243">
        <f ca="1">SUMIF('Fiche Vente'!$AB$5:$AB$14,A12,'Fiche Vente'!$AD$5)</f>
        <v>0</v>
      </c>
      <c r="L12" s="244">
        <f t="shared" ca="1" si="0"/>
        <v>2</v>
      </c>
      <c r="M12" s="245" t="s">
        <v>29</v>
      </c>
      <c r="N12" s="242">
        <f>SUMIF('Fiche Vente'!$A$24:$A$33,M12,'Fiche Vente'!$C$24:$C$33)</f>
        <v>0</v>
      </c>
      <c r="O12" s="242">
        <f>SUMIF('Fiche Vente'!$D$24:$D$33,M12,'Fiche Vente'!$F$24:$F$33)</f>
        <v>0</v>
      </c>
      <c r="P12" s="242">
        <f>SUMIF('Fiche Vente'!$G$24:$G$33,M12,'Fiche Vente'!$I$24:$I$33)</f>
        <v>0</v>
      </c>
      <c r="Q12" s="242">
        <f>SUMIF('Fiche Vente'!$J$24:$J$33,M12,'Fiche Vente'!$L$24:$L$33)</f>
        <v>0</v>
      </c>
      <c r="R12" s="242">
        <f>SUMIF('Fiche Vente'!$M$24:$M$33,M12,'Fiche Vente'!$O$24:$O$33)</f>
        <v>0</v>
      </c>
      <c r="S12" s="242">
        <f>SUMIF('Fiche Vente'!$P$24:$P$33,M12,'Fiche Vente'!$R$24:$R$33)</f>
        <v>0</v>
      </c>
      <c r="T12" s="242">
        <f>SUMIF('Fiche Vente'!$S$24:$S$33,M12,'Fiche Vente'!$U$24:$U$33)</f>
        <v>0</v>
      </c>
      <c r="U12" s="242">
        <f>SUMIF('Fiche Vente'!$V$24:$V$33,M12,'Fiche Vente'!$X$24:$X$33)</f>
        <v>0</v>
      </c>
      <c r="V12" s="242">
        <f>SUMIF('Fiche Vente'!$Y$24:$Y$33,M12,'Fiche Vente'!$AA$24:$AA$33)</f>
        <v>0</v>
      </c>
      <c r="W12" s="243">
        <f>SUMIF('Fiche Vente'!$AB$24:$AB$33,M12,'Fiche Vente'!$AD$24:$AD$33)</f>
        <v>0</v>
      </c>
      <c r="X12" s="246">
        <f t="shared" si="1"/>
        <v>0</v>
      </c>
      <c r="Y12" s="247">
        <f t="shared" ca="1" si="2"/>
        <v>2</v>
      </c>
    </row>
    <row r="13" spans="1:25" hidden="1">
      <c r="A13" s="241" t="s">
        <v>32</v>
      </c>
      <c r="B13" s="242">
        <f>SUMIF('Fiche Vente'!$A$5:$A$14,A13,'Fiche Vente'!$C$5:$C$14)</f>
        <v>3</v>
      </c>
      <c r="C13" s="242">
        <f>SUMIF('Fiche Vente'!$D$5:$D$14,A13,'Fiche Vente'!$F$5:$F$14)</f>
        <v>7</v>
      </c>
      <c r="D13" s="242">
        <f>SUMIF('Fiche Vente'!$G$5:$G$14,A13,'Fiche Vente'!$I$5:$I$14)</f>
        <v>0</v>
      </c>
      <c r="E13" s="242">
        <f>SUMIF('Fiche Vente'!$J$5:$J$14,A13,'Fiche Vente'!$L$5:$L$14)</f>
        <v>0</v>
      </c>
      <c r="F13" s="242">
        <f>SUMIF('Fiche Vente'!$M$5:$M$14,A13,'Fiche Vente'!$O$5:$O$14)</f>
        <v>0</v>
      </c>
      <c r="G13" s="242">
        <f>SUMIF('Fiche Vente'!$P$5:P22,$A13,'Fiche Vente'!$R$5:R22)</f>
        <v>0</v>
      </c>
      <c r="H13" s="242">
        <f>SUMIF('Fiche Vente'!$S$5:$S$14,A13,'Fiche Vente'!$U$5:$U$14)</f>
        <v>0</v>
      </c>
      <c r="I13" s="242">
        <f>SUMIF('Fiche Vente'!$V$5:$V$14,A13,'Fiche Vente'!$X$5:$X$14)</f>
        <v>0</v>
      </c>
      <c r="J13" s="242">
        <f>SUMIF('Fiche Vente'!$Y$5:$Y$14,A13,'Fiche Vente'!$AA$5:$AA$14)</f>
        <v>0</v>
      </c>
      <c r="K13" s="243">
        <f ca="1">SUMIF('Fiche Vente'!$AB$5:$AB$14,A13,'Fiche Vente'!$AD$5)</f>
        <v>0</v>
      </c>
      <c r="L13" s="244">
        <f t="shared" ca="1" si="0"/>
        <v>10</v>
      </c>
      <c r="M13" s="245" t="s">
        <v>32</v>
      </c>
      <c r="N13" s="242">
        <f>SUMIF('Fiche Vente'!$A$24:$A$33,M13,'Fiche Vente'!$C$24:$C$33)</f>
        <v>0</v>
      </c>
      <c r="O13" s="242">
        <f>SUMIF('Fiche Vente'!$D$24:$D$33,M13,'Fiche Vente'!$F$24:$F$33)</f>
        <v>0</v>
      </c>
      <c r="P13" s="242">
        <f>SUMIF('Fiche Vente'!$G$24:$G$33,M13,'Fiche Vente'!$I$24:$I$33)</f>
        <v>0</v>
      </c>
      <c r="Q13" s="242">
        <f>SUMIF('Fiche Vente'!$J$24:$J$33,M13,'Fiche Vente'!$L$24:$L$33)</f>
        <v>0</v>
      </c>
      <c r="R13" s="242">
        <f>SUMIF('Fiche Vente'!$M$24:$M$33,M13,'Fiche Vente'!$O$24:$O$33)</f>
        <v>8</v>
      </c>
      <c r="S13" s="242">
        <f>SUMIF('Fiche Vente'!$P$24:$P$33,M13,'Fiche Vente'!$R$24:$R$33)</f>
        <v>0</v>
      </c>
      <c r="T13" s="242">
        <f>SUMIF('Fiche Vente'!$S$24:$S$33,M13,'Fiche Vente'!$U$24:$U$33)</f>
        <v>0</v>
      </c>
      <c r="U13" s="242">
        <f>SUMIF('Fiche Vente'!$V$24:$V$33,M13,'Fiche Vente'!$X$24:$X$33)</f>
        <v>0</v>
      </c>
      <c r="V13" s="242">
        <f>SUMIF('Fiche Vente'!$Y$24:$Y$33,M13,'Fiche Vente'!$AA$24:$AA$33)</f>
        <v>0</v>
      </c>
      <c r="W13" s="243">
        <f>SUMIF('Fiche Vente'!$AB$24:$AB$33,M13,'Fiche Vente'!$AD$24:$AD$33)</f>
        <v>0</v>
      </c>
      <c r="X13" s="246">
        <f t="shared" si="1"/>
        <v>8</v>
      </c>
      <c r="Y13" s="247">
        <f t="shared" ca="1" si="2"/>
        <v>18</v>
      </c>
    </row>
    <row r="14" spans="1:25" hidden="1">
      <c r="A14" s="241" t="s">
        <v>92</v>
      </c>
      <c r="B14" s="242">
        <f>SUMIF('Fiche Vente'!$A$5:$A$14,A14,'Fiche Vente'!$C$5:$C$14)</f>
        <v>0</v>
      </c>
      <c r="C14" s="242">
        <f>SUMIF('Fiche Vente'!$D$5:$D$14,A14,'Fiche Vente'!$F$5:$F$14)</f>
        <v>0</v>
      </c>
      <c r="D14" s="242">
        <f>SUMIF('Fiche Vente'!$G$5:$G$14,A14,'Fiche Vente'!$I$5:$I$14)</f>
        <v>0</v>
      </c>
      <c r="E14" s="242">
        <f>SUMIF('Fiche Vente'!$J$5:$J$14,A14,'Fiche Vente'!$L$5:$L$14)</f>
        <v>0</v>
      </c>
      <c r="F14" s="242">
        <f>SUMIF('Fiche Vente'!$M$5:$M$14,A14,'Fiche Vente'!$O$5:$O$14)</f>
        <v>0</v>
      </c>
      <c r="G14" s="242">
        <f>SUMIF('Fiche Vente'!$P$5:P23,$A14,'Fiche Vente'!$R$5:R23)</f>
        <v>0</v>
      </c>
      <c r="H14" s="242">
        <f>SUMIF('Fiche Vente'!$S$5:$S$14,A14,'Fiche Vente'!$U$5:$U$14)</f>
        <v>0</v>
      </c>
      <c r="I14" s="242">
        <f>SUMIF('Fiche Vente'!$V$5:$V$14,A14,'Fiche Vente'!$X$5:$X$14)</f>
        <v>0</v>
      </c>
      <c r="J14" s="242">
        <f>SUMIF('Fiche Vente'!$Y$5:$Y$14,A14,'Fiche Vente'!$AA$5:$AA$14)</f>
        <v>0</v>
      </c>
      <c r="K14" s="243">
        <f ca="1">SUMIF('Fiche Vente'!$AB$5:$AB$14,A14,'Fiche Vente'!$AD$5)</f>
        <v>0</v>
      </c>
      <c r="L14" s="244">
        <f t="shared" ca="1" si="0"/>
        <v>0</v>
      </c>
      <c r="M14" s="245" t="s">
        <v>92</v>
      </c>
      <c r="N14" s="242">
        <f>SUMIF('Fiche Vente'!$A$24:$A$33,M14,'Fiche Vente'!$C$24:$C$33)</f>
        <v>0</v>
      </c>
      <c r="O14" s="242">
        <f>SUMIF('Fiche Vente'!$D$24:$D$33,M14,'Fiche Vente'!$F$24:$F$33)</f>
        <v>0</v>
      </c>
      <c r="P14" s="242">
        <f>SUMIF('Fiche Vente'!$G$24:$G$33,M14,'Fiche Vente'!$I$24:$I$33)</f>
        <v>0</v>
      </c>
      <c r="Q14" s="242">
        <f>SUMIF('Fiche Vente'!$J$24:$J$33,M14,'Fiche Vente'!$L$24:$L$33)</f>
        <v>0</v>
      </c>
      <c r="R14" s="242">
        <f>SUMIF('Fiche Vente'!$M$24:$M$33,M14,'Fiche Vente'!$O$24:$O$33)</f>
        <v>0</v>
      </c>
      <c r="S14" s="242">
        <f>SUMIF('Fiche Vente'!$P$24:$P$33,M14,'Fiche Vente'!$R$24:$R$33)</f>
        <v>0</v>
      </c>
      <c r="T14" s="242">
        <f>SUMIF('Fiche Vente'!$S$24:$S$33,M14,'Fiche Vente'!$U$24:$U$33)</f>
        <v>0</v>
      </c>
      <c r="U14" s="242">
        <f>SUMIF('Fiche Vente'!$V$24:$V$33,M14,'Fiche Vente'!$X$24:$X$33)</f>
        <v>0</v>
      </c>
      <c r="V14" s="242">
        <f>SUMIF('Fiche Vente'!$Y$24:$Y$33,M14,'Fiche Vente'!$AA$24:$AA$33)</f>
        <v>0</v>
      </c>
      <c r="W14" s="243">
        <f>SUMIF('Fiche Vente'!$AB$24:$AB$33,M14,'Fiche Vente'!$AD$24:$AD$33)</f>
        <v>0</v>
      </c>
      <c r="X14" s="246">
        <f t="shared" si="1"/>
        <v>0</v>
      </c>
      <c r="Y14" s="247">
        <f t="shared" ca="1" si="2"/>
        <v>0</v>
      </c>
    </row>
    <row r="15" spans="1:25" hidden="1">
      <c r="A15" s="241" t="s">
        <v>93</v>
      </c>
      <c r="B15" s="242">
        <f>SUMIF('Fiche Vente'!$A$5:$A$14,A15,'Fiche Vente'!$C$5:$C$14)</f>
        <v>0</v>
      </c>
      <c r="C15" s="242">
        <f>SUMIF('Fiche Vente'!$D$5:$D$14,A15,'Fiche Vente'!$F$5:$F$14)</f>
        <v>0</v>
      </c>
      <c r="D15" s="242">
        <f>SUMIF('Fiche Vente'!$G$5:$G$14,A15,'Fiche Vente'!$I$5:$I$14)</f>
        <v>0</v>
      </c>
      <c r="E15" s="242">
        <f>SUMIF('Fiche Vente'!$J$5:$J$14,A15,'Fiche Vente'!$L$5:$L$14)</f>
        <v>0</v>
      </c>
      <c r="F15" s="242">
        <f>SUMIF('Fiche Vente'!$M$5:$M$14,A15,'Fiche Vente'!$O$5:$O$14)</f>
        <v>0</v>
      </c>
      <c r="G15" s="242">
        <f>SUMIF('Fiche Vente'!$P$5:P24,$A15,'Fiche Vente'!$R$5:R24)</f>
        <v>0</v>
      </c>
      <c r="H15" s="242">
        <f>SUMIF('Fiche Vente'!$S$5:$S$14,A15,'Fiche Vente'!$U$5:$U$14)</f>
        <v>0</v>
      </c>
      <c r="I15" s="242">
        <f>SUMIF('Fiche Vente'!$V$5:$V$14,A15,'Fiche Vente'!$X$5:$X$14)</f>
        <v>0</v>
      </c>
      <c r="J15" s="242">
        <f>SUMIF('Fiche Vente'!$Y$5:$Y$14,A15,'Fiche Vente'!$AA$5:$AA$14)</f>
        <v>0</v>
      </c>
      <c r="K15" s="243">
        <f ca="1">SUMIF('Fiche Vente'!$AB$5:$AB$14,A15,'Fiche Vente'!$AD$5)</f>
        <v>0</v>
      </c>
      <c r="L15" s="244">
        <f t="shared" ca="1" si="0"/>
        <v>0</v>
      </c>
      <c r="M15" s="245" t="s">
        <v>93</v>
      </c>
      <c r="N15" s="242">
        <f>SUMIF('Fiche Vente'!$A$24:$A$33,M15,'Fiche Vente'!$C$24:$C$33)</f>
        <v>0</v>
      </c>
      <c r="O15" s="242">
        <f>SUMIF('Fiche Vente'!$D$24:$D$33,M15,'Fiche Vente'!$F$24:$F$33)</f>
        <v>0</v>
      </c>
      <c r="P15" s="242">
        <f>SUMIF('Fiche Vente'!$G$24:$G$33,M15,'Fiche Vente'!$I$24:$I$33)</f>
        <v>0</v>
      </c>
      <c r="Q15" s="242">
        <f>SUMIF('Fiche Vente'!$J$24:$J$33,M15,'Fiche Vente'!$L$24:$L$33)</f>
        <v>0</v>
      </c>
      <c r="R15" s="242">
        <f>SUMIF('Fiche Vente'!$M$24:$M$33,M15,'Fiche Vente'!$O$24:$O$33)</f>
        <v>0</v>
      </c>
      <c r="S15" s="242">
        <f>SUMIF('Fiche Vente'!$P$24:$P$33,M15,'Fiche Vente'!$R$24:$R$33)</f>
        <v>0</v>
      </c>
      <c r="T15" s="242">
        <f>SUMIF('Fiche Vente'!$S$24:$S$33,M15,'Fiche Vente'!$U$24:$U$33)</f>
        <v>0</v>
      </c>
      <c r="U15" s="242">
        <f>SUMIF('Fiche Vente'!$V$24:$V$33,M15,'Fiche Vente'!$X$24:$X$33)</f>
        <v>0</v>
      </c>
      <c r="V15" s="242">
        <f>SUMIF('Fiche Vente'!$Y$24:$Y$33,M15,'Fiche Vente'!$AA$24:$AA$33)</f>
        <v>0</v>
      </c>
      <c r="W15" s="243">
        <f>SUMIF('Fiche Vente'!$AB$24:$AB$33,M15,'Fiche Vente'!$AD$24:$AD$33)</f>
        <v>0</v>
      </c>
      <c r="X15" s="246">
        <f t="shared" si="1"/>
        <v>0</v>
      </c>
      <c r="Y15" s="247">
        <f t="shared" ca="1" si="2"/>
        <v>0</v>
      </c>
    </row>
    <row r="16" spans="1:25" hidden="1">
      <c r="A16" s="241" t="s">
        <v>34</v>
      </c>
      <c r="B16" s="242">
        <f>SUMIF('Fiche Vente'!$A$5:$A$14,A16,'Fiche Vente'!$C$5:$C$14)</f>
        <v>0</v>
      </c>
      <c r="C16" s="242">
        <f>SUMIF('Fiche Vente'!$D$5:$D$14,A16,'Fiche Vente'!$F$5:$F$14)</f>
        <v>5</v>
      </c>
      <c r="D16" s="242">
        <f>SUMIF('Fiche Vente'!$G$5:$G$14,A16,'Fiche Vente'!$I$5:$I$14)</f>
        <v>0</v>
      </c>
      <c r="E16" s="242">
        <f>SUMIF('Fiche Vente'!$J$5:$J$14,A16,'Fiche Vente'!$L$5:$L$14)</f>
        <v>0</v>
      </c>
      <c r="F16" s="242">
        <f>SUMIF('Fiche Vente'!$M$5:$M$14,A16,'Fiche Vente'!$O$5:$O$14)</f>
        <v>0</v>
      </c>
      <c r="G16" s="242">
        <f>SUMIF('Fiche Vente'!$P$5:P25,$A16,'Fiche Vente'!$R$5:R25)</f>
        <v>0</v>
      </c>
      <c r="H16" s="242">
        <f>SUMIF('Fiche Vente'!$S$5:$S$14,A16,'Fiche Vente'!$U$5:$U$14)</f>
        <v>2</v>
      </c>
      <c r="I16" s="242">
        <f>SUMIF('Fiche Vente'!$V$5:$V$14,A16,'Fiche Vente'!$X$5:$X$14)</f>
        <v>0</v>
      </c>
      <c r="J16" s="242">
        <f>SUMIF('Fiche Vente'!$Y$5:$Y$14,A16,'Fiche Vente'!$AA$5:$AA$14)</f>
        <v>0</v>
      </c>
      <c r="K16" s="243">
        <f ca="1">SUMIF('Fiche Vente'!$AB$5:$AB$14,A16,'Fiche Vente'!$AD$5)</f>
        <v>0</v>
      </c>
      <c r="L16" s="244">
        <f t="shared" ca="1" si="0"/>
        <v>7</v>
      </c>
      <c r="M16" s="245" t="s">
        <v>34</v>
      </c>
      <c r="N16" s="242">
        <f>SUMIF('Fiche Vente'!$A$24:$A$33,M16,'Fiche Vente'!$C$24:$C$33)</f>
        <v>0</v>
      </c>
      <c r="O16" s="242">
        <f>SUMIF('Fiche Vente'!$D$24:$D$33,M16,'Fiche Vente'!$F$24:$F$33)</f>
        <v>0</v>
      </c>
      <c r="P16" s="242">
        <f>SUMIF('Fiche Vente'!$G$24:$G$33,M16,'Fiche Vente'!$I$24:$I$33)</f>
        <v>0</v>
      </c>
      <c r="Q16" s="242">
        <f>SUMIF('Fiche Vente'!$J$24:$J$33,M16,'Fiche Vente'!$L$24:$L$33)</f>
        <v>0</v>
      </c>
      <c r="R16" s="242">
        <f>SUMIF('Fiche Vente'!$M$24:$M$33,M16,'Fiche Vente'!$O$24:$O$33)</f>
        <v>0</v>
      </c>
      <c r="S16" s="242">
        <f>SUMIF('Fiche Vente'!$P$24:$P$33,M16,'Fiche Vente'!$R$24:$R$33)</f>
        <v>0</v>
      </c>
      <c r="T16" s="242">
        <f>SUMIF('Fiche Vente'!$S$24:$S$33,M16,'Fiche Vente'!$U$24:$U$33)</f>
        <v>0</v>
      </c>
      <c r="U16" s="242">
        <f>SUMIF('Fiche Vente'!$V$24:$V$33,M16,'Fiche Vente'!$X$24:$X$33)</f>
        <v>4</v>
      </c>
      <c r="V16" s="242">
        <f>SUMIF('Fiche Vente'!$Y$24:$Y$33,M16,'Fiche Vente'!$AA$24:$AA$33)</f>
        <v>0</v>
      </c>
      <c r="W16" s="243">
        <f>SUMIF('Fiche Vente'!$AB$24:$AB$33,M16,'Fiche Vente'!$AD$24:$AD$33)</f>
        <v>0</v>
      </c>
      <c r="X16" s="246">
        <f t="shared" si="1"/>
        <v>4</v>
      </c>
      <c r="Y16" s="247">
        <f t="shared" ca="1" si="2"/>
        <v>11</v>
      </c>
    </row>
    <row r="17" spans="1:25" hidden="1">
      <c r="A17" s="241" t="s">
        <v>94</v>
      </c>
      <c r="B17" s="242">
        <f>SUMIF('Fiche Vente'!$A$5:$A$14,A17,'Fiche Vente'!$C$5:$C$14)</f>
        <v>0</v>
      </c>
      <c r="C17" s="242">
        <f>SUMIF('Fiche Vente'!$D$5:$D$14,A17,'Fiche Vente'!$F$5:$F$14)</f>
        <v>0</v>
      </c>
      <c r="D17" s="242">
        <f>SUMIF('Fiche Vente'!$G$5:$G$14,A17,'Fiche Vente'!$I$5:$I$14)</f>
        <v>0</v>
      </c>
      <c r="E17" s="242">
        <f>SUMIF('Fiche Vente'!$J$5:$J$14,A17,'Fiche Vente'!$L$5:$L$14)</f>
        <v>0</v>
      </c>
      <c r="F17" s="242">
        <f>SUMIF('Fiche Vente'!$M$5:$M$14,A17,'Fiche Vente'!$O$5:$O$14)</f>
        <v>0</v>
      </c>
      <c r="G17" s="242">
        <f>SUMIF('Fiche Vente'!$P$5:P26,$A17,'Fiche Vente'!$R$5:R26)</f>
        <v>0</v>
      </c>
      <c r="H17" s="242">
        <f>SUMIF('Fiche Vente'!$S$5:$S$14,A17,'Fiche Vente'!$U$5:$U$14)</f>
        <v>0</v>
      </c>
      <c r="I17" s="242">
        <f>SUMIF('Fiche Vente'!$V$5:$V$14,A17,'Fiche Vente'!$X$5:$X$14)</f>
        <v>0</v>
      </c>
      <c r="J17" s="242">
        <f>SUMIF('Fiche Vente'!$Y$5:$Y$14,A17,'Fiche Vente'!$AA$5:$AA$14)</f>
        <v>0</v>
      </c>
      <c r="K17" s="243">
        <f ca="1">SUMIF('Fiche Vente'!$AB$5:$AB$14,A17,'Fiche Vente'!$AD$5)</f>
        <v>0</v>
      </c>
      <c r="L17" s="244">
        <f t="shared" ca="1" si="0"/>
        <v>0</v>
      </c>
      <c r="M17" s="245" t="s">
        <v>94</v>
      </c>
      <c r="N17" s="242">
        <f>SUMIF('Fiche Vente'!$A$24:$A$33,M17,'Fiche Vente'!$C$24:$C$33)</f>
        <v>0</v>
      </c>
      <c r="O17" s="242">
        <f>SUMIF('Fiche Vente'!$D$24:$D$33,M17,'Fiche Vente'!$F$24:$F$33)</f>
        <v>0</v>
      </c>
      <c r="P17" s="242">
        <f>SUMIF('Fiche Vente'!$G$24:$G$33,M17,'Fiche Vente'!$I$24:$I$33)</f>
        <v>0</v>
      </c>
      <c r="Q17" s="242">
        <f>SUMIF('Fiche Vente'!$J$24:$J$33,M17,'Fiche Vente'!$L$24:$L$33)</f>
        <v>0</v>
      </c>
      <c r="R17" s="242">
        <f>SUMIF('Fiche Vente'!$M$24:$M$33,M17,'Fiche Vente'!$O$24:$O$33)</f>
        <v>0</v>
      </c>
      <c r="S17" s="242">
        <f>SUMIF('Fiche Vente'!$P$24:$P$33,M17,'Fiche Vente'!$R$24:$R$33)</f>
        <v>0</v>
      </c>
      <c r="T17" s="242">
        <f>SUMIF('Fiche Vente'!$S$24:$S$33,M17,'Fiche Vente'!$U$24:$U$33)</f>
        <v>0</v>
      </c>
      <c r="U17" s="242">
        <f>SUMIF('Fiche Vente'!$V$24:$V$33,M17,'Fiche Vente'!$X$24:$X$33)</f>
        <v>0</v>
      </c>
      <c r="V17" s="242">
        <f>SUMIF('Fiche Vente'!$Y$24:$Y$33,M17,'Fiche Vente'!$AA$24:$AA$33)</f>
        <v>0</v>
      </c>
      <c r="W17" s="243">
        <f>SUMIF('Fiche Vente'!$AB$24:$AB$33,M17,'Fiche Vente'!$AD$24:$AD$33)</f>
        <v>0</v>
      </c>
      <c r="X17" s="246">
        <f t="shared" si="1"/>
        <v>0</v>
      </c>
      <c r="Y17" s="247">
        <f t="shared" ca="1" si="2"/>
        <v>0</v>
      </c>
    </row>
    <row r="18" spans="1:25" hidden="1">
      <c r="A18" s="241" t="s">
        <v>33</v>
      </c>
      <c r="B18" s="242">
        <f>SUMIF('Fiche Vente'!$A$5:$A$14,A18,'Fiche Vente'!$C$5:$C$14)</f>
        <v>0</v>
      </c>
      <c r="C18" s="242">
        <f>SUMIF('Fiche Vente'!$D$5:$D$14,A18,'Fiche Vente'!$F$5:$F$14)</f>
        <v>2</v>
      </c>
      <c r="D18" s="242">
        <f>SUMIF('Fiche Vente'!$G$5:$G$14,A18,'Fiche Vente'!$I$5:$I$14)</f>
        <v>0</v>
      </c>
      <c r="E18" s="242">
        <f>SUMIF('Fiche Vente'!$J$5:$J$14,A18,'Fiche Vente'!$L$5:$L$14)</f>
        <v>0</v>
      </c>
      <c r="F18" s="242">
        <f>SUMIF('Fiche Vente'!$M$5:$M$14,A18,'Fiche Vente'!$O$5:$O$14)</f>
        <v>0</v>
      </c>
      <c r="G18" s="242">
        <f>SUMIF('Fiche Vente'!$P$5:P27,$A18,'Fiche Vente'!$R$5:R27)</f>
        <v>1</v>
      </c>
      <c r="H18" s="242">
        <f>SUMIF('Fiche Vente'!$S$5:$S$14,A18,'Fiche Vente'!$U$5:$U$14)</f>
        <v>0</v>
      </c>
      <c r="I18" s="242">
        <f>SUMIF('Fiche Vente'!$V$5:$V$14,A18,'Fiche Vente'!$X$5:$X$14)</f>
        <v>0</v>
      </c>
      <c r="J18" s="242">
        <f>SUMIF('Fiche Vente'!$Y$5:$Y$14,A18,'Fiche Vente'!$AA$5:$AA$14)</f>
        <v>0</v>
      </c>
      <c r="K18" s="243">
        <f ca="1">SUMIF('Fiche Vente'!$AB$5:$AB$14,A18,'Fiche Vente'!$AD$5)</f>
        <v>0</v>
      </c>
      <c r="L18" s="244">
        <f t="shared" ca="1" si="0"/>
        <v>3</v>
      </c>
      <c r="M18" s="245" t="s">
        <v>33</v>
      </c>
      <c r="N18" s="242">
        <f>SUMIF('Fiche Vente'!$A$24:$A$33,M18,'Fiche Vente'!$C$24:$C$33)</f>
        <v>0</v>
      </c>
      <c r="O18" s="242">
        <f>SUMIF('Fiche Vente'!$D$24:$D$33,M18,'Fiche Vente'!$F$24:$F$33)</f>
        <v>0</v>
      </c>
      <c r="P18" s="242">
        <f>SUMIF('Fiche Vente'!$G$24:$G$33,M18,'Fiche Vente'!$I$24:$I$33)</f>
        <v>0</v>
      </c>
      <c r="Q18" s="242">
        <f>SUMIF('Fiche Vente'!$J$24:$J$33,M18,'Fiche Vente'!$L$24:$L$33)</f>
        <v>0</v>
      </c>
      <c r="R18" s="242">
        <f>SUMIF('Fiche Vente'!$M$24:$M$33,M18,'Fiche Vente'!$O$24:$O$33)</f>
        <v>0</v>
      </c>
      <c r="S18" s="242">
        <f>SUMIF('Fiche Vente'!$P$24:$P$33,M18,'Fiche Vente'!$R$24:$R$33)</f>
        <v>0</v>
      </c>
      <c r="T18" s="242">
        <f>SUMIF('Fiche Vente'!$S$24:$S$33,M18,'Fiche Vente'!$U$24:$U$33)</f>
        <v>0</v>
      </c>
      <c r="U18" s="242">
        <f>SUMIF('Fiche Vente'!$V$24:$V$33,M18,'Fiche Vente'!$X$24:$X$33)</f>
        <v>0</v>
      </c>
      <c r="V18" s="242">
        <f>SUMIF('Fiche Vente'!$Y$24:$Y$33,M18,'Fiche Vente'!$AA$24:$AA$33)</f>
        <v>0</v>
      </c>
      <c r="W18" s="243">
        <f>SUMIF('Fiche Vente'!$AB$24:$AB$33,M18,'Fiche Vente'!$AD$24:$AD$33)</f>
        <v>2</v>
      </c>
      <c r="X18" s="246">
        <f t="shared" si="1"/>
        <v>2</v>
      </c>
      <c r="Y18" s="247">
        <f t="shared" ca="1" si="2"/>
        <v>5</v>
      </c>
    </row>
    <row r="19" spans="1:25" hidden="1">
      <c r="A19" s="241" t="s">
        <v>37</v>
      </c>
      <c r="B19" s="242">
        <f>SUMIF('Fiche Vente'!$A$5:$A$14,A19,'Fiche Vente'!$C$5:$C$14)</f>
        <v>1</v>
      </c>
      <c r="C19" s="242">
        <f>SUMIF('Fiche Vente'!$D$5:$D$14,A19,'Fiche Vente'!$F$5:$F$14)</f>
        <v>0</v>
      </c>
      <c r="D19" s="242">
        <f>SUMIF('Fiche Vente'!$G$5:$G$14,A19,'Fiche Vente'!$I$5:$I$14)</f>
        <v>0</v>
      </c>
      <c r="E19" s="242">
        <f>SUMIF('Fiche Vente'!$J$5:$J$14,A19,'Fiche Vente'!$L$5:$L$14)</f>
        <v>0</v>
      </c>
      <c r="F19" s="242">
        <f>SUMIF('Fiche Vente'!$M$5:$M$14,A19,'Fiche Vente'!$O$5:$O$14)</f>
        <v>0</v>
      </c>
      <c r="G19" s="242">
        <f>SUMIF('Fiche Vente'!$P$5:P28,$A19,'Fiche Vente'!$R$5:R28)</f>
        <v>0</v>
      </c>
      <c r="H19" s="242">
        <f>SUMIF('Fiche Vente'!$S$5:$S$14,A19,'Fiche Vente'!$U$5:$U$14)</f>
        <v>0</v>
      </c>
      <c r="I19" s="242">
        <f>SUMIF('Fiche Vente'!$V$5:$V$14,A19,'Fiche Vente'!$X$5:$X$14)</f>
        <v>0</v>
      </c>
      <c r="J19" s="242">
        <f>SUMIF('Fiche Vente'!$Y$5:$Y$14,A19,'Fiche Vente'!$AA$5:$AA$14)</f>
        <v>0</v>
      </c>
      <c r="K19" s="243">
        <f ca="1">SUMIF('Fiche Vente'!$AB$5:$AB$14,A19,'Fiche Vente'!$AD$5)</f>
        <v>0</v>
      </c>
      <c r="L19" s="244">
        <f t="shared" ca="1" si="0"/>
        <v>1</v>
      </c>
      <c r="M19" s="245" t="s">
        <v>37</v>
      </c>
      <c r="N19" s="242">
        <f>SUMIF('Fiche Vente'!$A$24:$A$33,M19,'Fiche Vente'!$C$24:$C$33)</f>
        <v>0</v>
      </c>
      <c r="O19" s="242">
        <f>SUMIF('Fiche Vente'!$D$24:$D$33,M19,'Fiche Vente'!$F$24:$F$33)</f>
        <v>0</v>
      </c>
      <c r="P19" s="242">
        <f>SUMIF('Fiche Vente'!$G$24:$G$33,M19,'Fiche Vente'!$I$24:$I$33)</f>
        <v>0</v>
      </c>
      <c r="Q19" s="242">
        <f>SUMIF('Fiche Vente'!$J$24:$J$33,M19,'Fiche Vente'!$L$24:$L$33)</f>
        <v>0</v>
      </c>
      <c r="R19" s="242">
        <f>SUMIF('Fiche Vente'!$M$24:$M$33,M19,'Fiche Vente'!$O$24:$O$33)</f>
        <v>0</v>
      </c>
      <c r="S19" s="242">
        <f>SUMIF('Fiche Vente'!$P$24:$P$33,M19,'Fiche Vente'!$R$24:$R$33)</f>
        <v>0</v>
      </c>
      <c r="T19" s="242">
        <f>SUMIF('Fiche Vente'!$S$24:$S$33,M19,'Fiche Vente'!$U$24:$U$33)</f>
        <v>0</v>
      </c>
      <c r="U19" s="242">
        <f>SUMIF('Fiche Vente'!$V$24:$V$33,M19,'Fiche Vente'!$X$24:$X$33)</f>
        <v>0</v>
      </c>
      <c r="V19" s="242">
        <f>SUMIF('Fiche Vente'!$Y$24:$Y$33,M19,'Fiche Vente'!$AA$24:$AA$33)</f>
        <v>0</v>
      </c>
      <c r="W19" s="243">
        <f>SUMIF('Fiche Vente'!$AB$24:$AB$33,M19,'Fiche Vente'!$AD$24:$AD$33)</f>
        <v>0</v>
      </c>
      <c r="X19" s="246">
        <f t="shared" si="1"/>
        <v>0</v>
      </c>
      <c r="Y19" s="247">
        <f t="shared" ca="1" si="2"/>
        <v>1</v>
      </c>
    </row>
    <row r="20" spans="1:25" hidden="1">
      <c r="A20" s="241" t="s">
        <v>95</v>
      </c>
      <c r="B20" s="242">
        <f>SUMIF('Fiche Vente'!$A$5:$A$14,A20,'Fiche Vente'!$C$5:$C$14)</f>
        <v>0</v>
      </c>
      <c r="C20" s="242">
        <f>SUMIF('Fiche Vente'!$D$5:$D$14,A20,'Fiche Vente'!$F$5:$F$14)</f>
        <v>0</v>
      </c>
      <c r="D20" s="242">
        <f>SUMIF('Fiche Vente'!$G$5:$G$14,A20,'Fiche Vente'!$I$5:$I$14)</f>
        <v>0</v>
      </c>
      <c r="E20" s="242">
        <f>SUMIF('Fiche Vente'!$J$5:$J$14,A20,'Fiche Vente'!$L$5:$L$14)</f>
        <v>0</v>
      </c>
      <c r="F20" s="242">
        <f>SUMIF('Fiche Vente'!$M$5:$M$14,A20,'Fiche Vente'!$O$5:$O$14)</f>
        <v>0</v>
      </c>
      <c r="G20" s="242">
        <f>SUMIF('Fiche Vente'!$P$5:P29,$A20,'Fiche Vente'!$R$5:R29)</f>
        <v>0</v>
      </c>
      <c r="H20" s="242">
        <f>SUMIF('Fiche Vente'!$S$5:$S$14,A20,'Fiche Vente'!$U$5:$U$14)</f>
        <v>0</v>
      </c>
      <c r="I20" s="242">
        <f>SUMIF('Fiche Vente'!$V$5:$V$14,A20,'Fiche Vente'!$X$5:$X$14)</f>
        <v>0</v>
      </c>
      <c r="J20" s="242">
        <f>SUMIF('Fiche Vente'!$Y$5:$Y$14,A20,'Fiche Vente'!$AA$5:$AA$14)</f>
        <v>0</v>
      </c>
      <c r="K20" s="243">
        <f ca="1">SUMIF('Fiche Vente'!$AB$5:$AB$14,A20,'Fiche Vente'!$AD$5)</f>
        <v>0</v>
      </c>
      <c r="L20" s="244">
        <f t="shared" ca="1" si="0"/>
        <v>0</v>
      </c>
      <c r="M20" s="245" t="s">
        <v>95</v>
      </c>
      <c r="N20" s="242">
        <f>SUMIF('Fiche Vente'!$A$24:$A$33,M20,'Fiche Vente'!$C$24:$C$33)</f>
        <v>0</v>
      </c>
      <c r="O20" s="242">
        <f>SUMIF('Fiche Vente'!$D$24:$D$33,M20,'Fiche Vente'!$F$24:$F$33)</f>
        <v>0</v>
      </c>
      <c r="P20" s="242">
        <f>SUMIF('Fiche Vente'!$G$24:$G$33,M20,'Fiche Vente'!$I$24:$I$33)</f>
        <v>0</v>
      </c>
      <c r="Q20" s="242">
        <f>SUMIF('Fiche Vente'!$J$24:$J$33,M20,'Fiche Vente'!$L$24:$L$33)</f>
        <v>0</v>
      </c>
      <c r="R20" s="242">
        <f>SUMIF('Fiche Vente'!$M$24:$M$33,M20,'Fiche Vente'!$O$24:$O$33)</f>
        <v>0</v>
      </c>
      <c r="S20" s="242">
        <f>SUMIF('Fiche Vente'!$P$24:$P$33,M20,'Fiche Vente'!$R$24:$R$33)</f>
        <v>0</v>
      </c>
      <c r="T20" s="242">
        <f>SUMIF('Fiche Vente'!$S$24:$S$33,M20,'Fiche Vente'!$U$24:$U$33)</f>
        <v>0</v>
      </c>
      <c r="U20" s="242">
        <f>SUMIF('Fiche Vente'!$V$24:$V$33,M20,'Fiche Vente'!$X$24:$X$33)</f>
        <v>0</v>
      </c>
      <c r="V20" s="242">
        <f>SUMIF('Fiche Vente'!$Y$24:$Y$33,M20,'Fiche Vente'!$AA$24:$AA$33)</f>
        <v>0</v>
      </c>
      <c r="W20" s="243">
        <f>SUMIF('Fiche Vente'!$AB$24:$AB$33,M20,'Fiche Vente'!$AD$24:$AD$33)</f>
        <v>0</v>
      </c>
      <c r="X20" s="246">
        <f t="shared" si="1"/>
        <v>0</v>
      </c>
      <c r="Y20" s="247">
        <f t="shared" ca="1" si="2"/>
        <v>0</v>
      </c>
    </row>
    <row r="21" spans="1:25" hidden="1">
      <c r="A21" s="241" t="s">
        <v>35</v>
      </c>
      <c r="B21" s="242">
        <f>SUMIF('Fiche Vente'!$A$5:$A$14,A21,'Fiche Vente'!$C$5:$C$14)</f>
        <v>0</v>
      </c>
      <c r="C21" s="242">
        <f>SUMIF('Fiche Vente'!$D$5:$D$14,A21,'Fiche Vente'!$F$5:$F$14)</f>
        <v>6</v>
      </c>
      <c r="D21" s="242">
        <f>SUMIF('Fiche Vente'!$G$5:$G$14,A21,'Fiche Vente'!$I$5:$I$14)</f>
        <v>0</v>
      </c>
      <c r="E21" s="242">
        <f>SUMIF('Fiche Vente'!$J$5:$J$14,A21,'Fiche Vente'!$L$5:$L$14)</f>
        <v>0</v>
      </c>
      <c r="F21" s="242">
        <f>SUMIF('Fiche Vente'!$M$5:$M$14,A21,'Fiche Vente'!$O$5:$O$14)</f>
        <v>0</v>
      </c>
      <c r="G21" s="242">
        <f>SUMIF('Fiche Vente'!$P$5:P30,$A21,'Fiche Vente'!$R$5:R30)</f>
        <v>0</v>
      </c>
      <c r="H21" s="242">
        <f>SUMIF('Fiche Vente'!$S$5:$S$14,A21,'Fiche Vente'!$U$5:$U$14)</f>
        <v>0</v>
      </c>
      <c r="I21" s="242">
        <f>SUMIF('Fiche Vente'!$V$5:$V$14,A21,'Fiche Vente'!$X$5:$X$14)</f>
        <v>0</v>
      </c>
      <c r="J21" s="242">
        <f>SUMIF('Fiche Vente'!$Y$5:$Y$14,A21,'Fiche Vente'!$AA$5:$AA$14)</f>
        <v>0</v>
      </c>
      <c r="K21" s="243">
        <f ca="1">SUMIF('Fiche Vente'!$AB$5:$AB$14,A21,'Fiche Vente'!$AD$5)</f>
        <v>0</v>
      </c>
      <c r="L21" s="244">
        <f t="shared" ca="1" si="0"/>
        <v>6</v>
      </c>
      <c r="M21" s="245" t="s">
        <v>35</v>
      </c>
      <c r="N21" s="242">
        <f>SUMIF('Fiche Vente'!$A$24:$A$33,M21,'Fiche Vente'!$C$24:$C$33)</f>
        <v>0</v>
      </c>
      <c r="O21" s="242">
        <f>SUMIF('Fiche Vente'!$D$24:$D$33,M21,'Fiche Vente'!$F$24:$F$33)</f>
        <v>0</v>
      </c>
      <c r="P21" s="242">
        <f>SUMIF('Fiche Vente'!$G$24:$G$33,M21,'Fiche Vente'!$I$24:$I$33)</f>
        <v>0</v>
      </c>
      <c r="Q21" s="242">
        <f>SUMIF('Fiche Vente'!$J$24:$J$33,M21,'Fiche Vente'!$L$24:$L$33)</f>
        <v>0</v>
      </c>
      <c r="R21" s="242">
        <f>SUMIF('Fiche Vente'!$M$24:$M$33,M21,'Fiche Vente'!$O$24:$O$33)</f>
        <v>0</v>
      </c>
      <c r="S21" s="242">
        <f>SUMIF('Fiche Vente'!$P$24:$P$33,M21,'Fiche Vente'!$R$24:$R$33)</f>
        <v>0</v>
      </c>
      <c r="T21" s="242">
        <f>SUMIF('Fiche Vente'!$S$24:$S$33,M21,'Fiche Vente'!$U$24:$U$33)</f>
        <v>0</v>
      </c>
      <c r="U21" s="242">
        <f>SUMIF('Fiche Vente'!$V$24:$V$33,M21,'Fiche Vente'!$X$24:$X$33)</f>
        <v>0</v>
      </c>
      <c r="V21" s="242">
        <f>SUMIF('Fiche Vente'!$Y$24:$Y$33,M21,'Fiche Vente'!$AA$24:$AA$33)</f>
        <v>0</v>
      </c>
      <c r="W21" s="243">
        <f>SUMIF('Fiche Vente'!$AB$24:$AB$33,M21,'Fiche Vente'!$AD$24:$AD$33)</f>
        <v>0</v>
      </c>
      <c r="X21" s="246">
        <f t="shared" si="1"/>
        <v>0</v>
      </c>
      <c r="Y21" s="247">
        <f t="shared" ca="1" si="2"/>
        <v>6</v>
      </c>
    </row>
    <row r="22" spans="1:25" hidden="1">
      <c r="A22" s="241" t="s">
        <v>36</v>
      </c>
      <c r="B22" s="242">
        <f>SUMIF('Fiche Vente'!$A$5:$A$14,A22,'Fiche Vente'!$C$5:$C$14)</f>
        <v>0</v>
      </c>
      <c r="C22" s="242">
        <f>SUMIF('Fiche Vente'!$D$5:$D$14,A22,'Fiche Vente'!$F$5:$F$14)</f>
        <v>0</v>
      </c>
      <c r="D22" s="242">
        <f>SUMIF('Fiche Vente'!$G$5:$G$14,A22,'Fiche Vente'!$I$5:$I$14)</f>
        <v>0</v>
      </c>
      <c r="E22" s="242">
        <f>SUMIF('Fiche Vente'!$J$5:$J$14,A22,'Fiche Vente'!$L$5:$L$14)</f>
        <v>0</v>
      </c>
      <c r="F22" s="242">
        <f>SUMIF('Fiche Vente'!$M$5:$M$14,A22,'Fiche Vente'!$O$5:$O$14)</f>
        <v>0</v>
      </c>
      <c r="G22" s="242">
        <f>SUMIF('Fiche Vente'!$P$5:P31,$A22,'Fiche Vente'!$R$5:R31)</f>
        <v>0</v>
      </c>
      <c r="H22" s="242">
        <f>SUMIF('Fiche Vente'!$S$5:$S$14,A22,'Fiche Vente'!$U$5:$U$14)</f>
        <v>0</v>
      </c>
      <c r="I22" s="242">
        <f>SUMIF('Fiche Vente'!$V$5:$V$14,A22,'Fiche Vente'!$X$5:$X$14)</f>
        <v>0</v>
      </c>
      <c r="J22" s="242">
        <f>SUMIF('Fiche Vente'!$Y$5:$Y$14,A22,'Fiche Vente'!$AA$5:$AA$14)</f>
        <v>5</v>
      </c>
      <c r="K22" s="243">
        <f ca="1">SUMIF('Fiche Vente'!$AB$5:$AB$14,A22,'Fiche Vente'!$AD$5)</f>
        <v>0</v>
      </c>
      <c r="L22" s="244">
        <f t="shared" ca="1" si="0"/>
        <v>5</v>
      </c>
      <c r="M22" s="245" t="s">
        <v>36</v>
      </c>
      <c r="N22" s="242">
        <f>SUMIF('Fiche Vente'!$A$24:$A$33,M22,'Fiche Vente'!$C$24:$C$33)</f>
        <v>0</v>
      </c>
      <c r="O22" s="242">
        <f>SUMIF('Fiche Vente'!$D$24:$D$33,M22,'Fiche Vente'!$F$24:$F$33)</f>
        <v>0</v>
      </c>
      <c r="P22" s="242">
        <f>SUMIF('Fiche Vente'!$G$24:$G$33,M22,'Fiche Vente'!$I$24:$I$33)</f>
        <v>0</v>
      </c>
      <c r="Q22" s="242">
        <f>SUMIF('Fiche Vente'!$J$24:$J$33,M22,'Fiche Vente'!$L$24:$L$33)</f>
        <v>0</v>
      </c>
      <c r="R22" s="242">
        <f>SUMIF('Fiche Vente'!$M$24:$M$33,M22,'Fiche Vente'!$O$24:$O$33)</f>
        <v>0</v>
      </c>
      <c r="S22" s="242">
        <f>SUMIF('Fiche Vente'!$P$24:$P$33,M22,'Fiche Vente'!$R$24:$R$33)</f>
        <v>0</v>
      </c>
      <c r="T22" s="242">
        <f>SUMIF('Fiche Vente'!$S$24:$S$33,M22,'Fiche Vente'!$U$24:$U$33)</f>
        <v>0</v>
      </c>
      <c r="U22" s="242">
        <f>SUMIF('Fiche Vente'!$V$24:$V$33,M22,'Fiche Vente'!$X$24:$X$33)</f>
        <v>0</v>
      </c>
      <c r="V22" s="242">
        <f>SUMIF('Fiche Vente'!$Y$24:$Y$33,M22,'Fiche Vente'!$AA$24:$AA$33)</f>
        <v>0</v>
      </c>
      <c r="W22" s="243">
        <f>SUMIF('Fiche Vente'!$AB$24:$AB$33,M22,'Fiche Vente'!$AD$24:$AD$33)</f>
        <v>0</v>
      </c>
      <c r="X22" s="246">
        <f t="shared" si="1"/>
        <v>0</v>
      </c>
      <c r="Y22" s="247">
        <f t="shared" ca="1" si="2"/>
        <v>5</v>
      </c>
    </row>
    <row r="23" spans="1:25" hidden="1">
      <c r="A23" s="241" t="s">
        <v>38</v>
      </c>
      <c r="B23" s="242">
        <f>SUMIF('Fiche Vente'!$A$5:$A$14,A23,'Fiche Vente'!$C$5:$C$14)</f>
        <v>1</v>
      </c>
      <c r="C23" s="242">
        <f>SUMIF('Fiche Vente'!$D$5:$D$14,A23,'Fiche Vente'!$F$5:$F$14)</f>
        <v>0</v>
      </c>
      <c r="D23" s="242">
        <f>SUMIF('Fiche Vente'!$G$5:$G$14,A23,'Fiche Vente'!$I$5:$I$14)</f>
        <v>0</v>
      </c>
      <c r="E23" s="242">
        <f>SUMIF('Fiche Vente'!$J$5:$J$14,A23,'Fiche Vente'!$L$5:$L$14)</f>
        <v>0</v>
      </c>
      <c r="F23" s="242">
        <f>SUMIF('Fiche Vente'!$M$5:$M$14,A23,'Fiche Vente'!$O$5:$O$14)</f>
        <v>0</v>
      </c>
      <c r="G23" s="242">
        <f>SUMIF('Fiche Vente'!$P$5:P32,$A23,'Fiche Vente'!$R$5:R32)</f>
        <v>0</v>
      </c>
      <c r="H23" s="242">
        <f>SUMIF('Fiche Vente'!$S$5:$S$14,A23,'Fiche Vente'!$U$5:$U$14)</f>
        <v>0</v>
      </c>
      <c r="I23" s="242">
        <f>SUMIF('Fiche Vente'!$V$5:$V$14,A23,'Fiche Vente'!$X$5:$X$14)</f>
        <v>0</v>
      </c>
      <c r="J23" s="242">
        <f>SUMIF('Fiche Vente'!$Y$5:$Y$14,A23,'Fiche Vente'!$AA$5:$AA$14)</f>
        <v>0</v>
      </c>
      <c r="K23" s="243">
        <f ca="1">SUMIF('Fiche Vente'!$AB$5:$AB$14,A23,'Fiche Vente'!$AD$5)</f>
        <v>0</v>
      </c>
      <c r="L23" s="244">
        <f t="shared" ca="1" si="0"/>
        <v>1</v>
      </c>
      <c r="M23" s="245" t="s">
        <v>38</v>
      </c>
      <c r="N23" s="242">
        <f>SUMIF('Fiche Vente'!$A$24:$A$33,M23,'Fiche Vente'!$C$24:$C$33)</f>
        <v>0</v>
      </c>
      <c r="O23" s="242">
        <f>SUMIF('Fiche Vente'!$D$24:$D$33,M23,'Fiche Vente'!$F$24:$F$33)</f>
        <v>0</v>
      </c>
      <c r="P23" s="242">
        <f>SUMIF('Fiche Vente'!$G$24:$G$33,M23,'Fiche Vente'!$I$24:$I$33)</f>
        <v>0</v>
      </c>
      <c r="Q23" s="242">
        <f>SUMIF('Fiche Vente'!$J$24:$J$33,M23,'Fiche Vente'!$L$24:$L$33)</f>
        <v>0</v>
      </c>
      <c r="R23" s="242">
        <f>SUMIF('Fiche Vente'!$M$24:$M$33,M23,'Fiche Vente'!$O$24:$O$33)</f>
        <v>0</v>
      </c>
      <c r="S23" s="242">
        <f>SUMIF('Fiche Vente'!$P$24:$P$33,M23,'Fiche Vente'!$R$24:$R$33)</f>
        <v>0</v>
      </c>
      <c r="T23" s="242">
        <f>SUMIF('Fiche Vente'!$S$24:$S$33,M23,'Fiche Vente'!$U$24:$U$33)</f>
        <v>0</v>
      </c>
      <c r="U23" s="242">
        <f>SUMIF('Fiche Vente'!$V$24:$V$33,M23,'Fiche Vente'!$X$24:$X$33)</f>
        <v>0</v>
      </c>
      <c r="V23" s="242">
        <f>SUMIF('Fiche Vente'!$Y$24:$Y$33,M23,'Fiche Vente'!$AA$24:$AA$33)</f>
        <v>0</v>
      </c>
      <c r="W23" s="243">
        <f>SUMIF('Fiche Vente'!$AB$24:$AB$33,M23,'Fiche Vente'!$AD$24:$AD$33)</f>
        <v>0</v>
      </c>
      <c r="X23" s="246">
        <f t="shared" si="1"/>
        <v>0</v>
      </c>
      <c r="Y23" s="247">
        <f t="shared" ca="1" si="2"/>
        <v>1</v>
      </c>
    </row>
    <row r="24" spans="1:25" hidden="1">
      <c r="A24" s="241" t="s">
        <v>39</v>
      </c>
      <c r="B24" s="242">
        <f>SUMIF('Fiche Vente'!$A$5:$A$14,A24,'Fiche Vente'!$C$5:$C$14)</f>
        <v>0</v>
      </c>
      <c r="C24" s="242">
        <f>SUMIF('Fiche Vente'!$D$5:$D$14,A24,'Fiche Vente'!$F$5:$F$14)</f>
        <v>2</v>
      </c>
      <c r="D24" s="242">
        <f>SUMIF('Fiche Vente'!$G$5:$G$14,A24,'Fiche Vente'!$I$5:$I$14)</f>
        <v>0</v>
      </c>
      <c r="E24" s="242">
        <f>SUMIF('Fiche Vente'!$J$5:$J$14,A24,'Fiche Vente'!$L$5:$L$14)</f>
        <v>0</v>
      </c>
      <c r="F24" s="242">
        <f>SUMIF('Fiche Vente'!$M$5:$M$14,A24,'Fiche Vente'!$O$5:$O$14)</f>
        <v>0</v>
      </c>
      <c r="G24" s="242">
        <f>SUMIF('Fiche Vente'!$P$5:P33,$A24,'Fiche Vente'!$R$5:R33)</f>
        <v>0</v>
      </c>
      <c r="H24" s="242">
        <f>SUMIF('Fiche Vente'!$S$5:$S$14,A24,'Fiche Vente'!$U$5:$U$14)</f>
        <v>0</v>
      </c>
      <c r="I24" s="242">
        <f>SUMIF('Fiche Vente'!$V$5:$V$14,A24,'Fiche Vente'!$X$5:$X$14)</f>
        <v>0</v>
      </c>
      <c r="J24" s="242">
        <f>SUMIF('Fiche Vente'!$Y$5:$Y$14,A24,'Fiche Vente'!$AA$5:$AA$14)</f>
        <v>0</v>
      </c>
      <c r="K24" s="243">
        <f ca="1">SUMIF('Fiche Vente'!$AB$5:$AB$14,A24,'Fiche Vente'!$AD$5)</f>
        <v>0</v>
      </c>
      <c r="L24" s="244">
        <f t="shared" ca="1" si="0"/>
        <v>2</v>
      </c>
      <c r="M24" s="245" t="s">
        <v>39</v>
      </c>
      <c r="N24" s="242">
        <f>SUMIF('Fiche Vente'!$A$24:$A$33,M24,'Fiche Vente'!$C$24:$C$33)</f>
        <v>0</v>
      </c>
      <c r="O24" s="242">
        <f>SUMIF('Fiche Vente'!$D$24:$D$33,M24,'Fiche Vente'!$F$24:$F$33)</f>
        <v>0</v>
      </c>
      <c r="P24" s="242">
        <f>SUMIF('Fiche Vente'!$G$24:$G$33,M24,'Fiche Vente'!$I$24:$I$33)</f>
        <v>0</v>
      </c>
      <c r="Q24" s="242">
        <f>SUMIF('Fiche Vente'!$J$24:$J$33,M24,'Fiche Vente'!$L$24:$L$33)</f>
        <v>0</v>
      </c>
      <c r="R24" s="242">
        <f>SUMIF('Fiche Vente'!$M$24:$M$33,M24,'Fiche Vente'!$O$24:$O$33)</f>
        <v>0</v>
      </c>
      <c r="S24" s="242">
        <f>SUMIF('Fiche Vente'!$P$24:$P$33,M24,'Fiche Vente'!$R$24:$R$33)</f>
        <v>0</v>
      </c>
      <c r="T24" s="242">
        <f>SUMIF('Fiche Vente'!$S$24:$S$33,M24,'Fiche Vente'!$U$24:$U$33)</f>
        <v>0</v>
      </c>
      <c r="U24" s="242">
        <f>SUMIF('Fiche Vente'!$V$24:$V$33,M24,'Fiche Vente'!$X$24:$X$33)</f>
        <v>0</v>
      </c>
      <c r="V24" s="242">
        <f>SUMIF('Fiche Vente'!$Y$24:$Y$33,M24,'Fiche Vente'!$AA$24:$AA$33)</f>
        <v>0</v>
      </c>
      <c r="W24" s="243">
        <f>SUMIF('Fiche Vente'!$AB$24:$AB$33,M24,'Fiche Vente'!$AD$24:$AD$33)</f>
        <v>0</v>
      </c>
      <c r="X24" s="246">
        <f t="shared" si="1"/>
        <v>0</v>
      </c>
      <c r="Y24" s="247">
        <f t="shared" ca="1" si="2"/>
        <v>2</v>
      </c>
    </row>
    <row r="25" spans="1:25" hidden="1">
      <c r="A25" s="241" t="s">
        <v>26</v>
      </c>
      <c r="B25" s="242">
        <f>SUMIF('Fiche Vente'!$A$5:$A$14,A25,'Fiche Vente'!$C$5:$C$14)</f>
        <v>0</v>
      </c>
      <c r="C25" s="242">
        <f>SUMIF('Fiche Vente'!$D$5:$D$14,A25,'Fiche Vente'!$F$5:$F$14)</f>
        <v>0</v>
      </c>
      <c r="D25" s="242">
        <f>SUMIF('Fiche Vente'!$G$5:$G$14,A25,'Fiche Vente'!$I$5:$I$14)</f>
        <v>0</v>
      </c>
      <c r="E25" s="242">
        <f>SUMIF('Fiche Vente'!$J$5:$J$14,A25,'Fiche Vente'!$L$5:$L$14)</f>
        <v>1</v>
      </c>
      <c r="F25" s="242">
        <f>SUMIF('Fiche Vente'!$M$5:$M$14,A25,'Fiche Vente'!$O$5:$O$14)</f>
        <v>0</v>
      </c>
      <c r="G25" s="242">
        <f>SUMIF('Fiche Vente'!$P$5:P34,$A25,'Fiche Vente'!$R$5:R34)</f>
        <v>0</v>
      </c>
      <c r="H25" s="242">
        <f>SUMIF('Fiche Vente'!$S$5:$S$14,A25,'Fiche Vente'!$U$5:$U$14)</f>
        <v>0</v>
      </c>
      <c r="I25" s="242">
        <f>SUMIF('Fiche Vente'!$V$5:$V$14,A25,'Fiche Vente'!$X$5:$X$14)</f>
        <v>0</v>
      </c>
      <c r="J25" s="242">
        <f>SUMIF('Fiche Vente'!$Y$5:$Y$14,A25,'Fiche Vente'!$AA$5:$AA$14)</f>
        <v>0</v>
      </c>
      <c r="K25" s="243">
        <f ca="1">SUMIF('Fiche Vente'!$AB$5:$AB$14,A25,'Fiche Vente'!$AD$5)</f>
        <v>0</v>
      </c>
      <c r="L25" s="244">
        <f t="shared" ca="1" si="0"/>
        <v>1</v>
      </c>
      <c r="M25" s="245" t="s">
        <v>26</v>
      </c>
      <c r="N25" s="242">
        <f>SUMIF('Fiche Vente'!$A$24:$A$33,M25,'Fiche Vente'!$C$24:$C$33)</f>
        <v>0</v>
      </c>
      <c r="O25" s="242">
        <f>SUMIF('Fiche Vente'!$D$24:$D$33,M25,'Fiche Vente'!$F$24:$F$33)</f>
        <v>0</v>
      </c>
      <c r="P25" s="242">
        <f>SUMIF('Fiche Vente'!$G$24:$G$33,M25,'Fiche Vente'!$I$24:$I$33)</f>
        <v>0</v>
      </c>
      <c r="Q25" s="242">
        <f>SUMIF('Fiche Vente'!$J$24:$J$33,M25,'Fiche Vente'!$L$24:$L$33)</f>
        <v>0</v>
      </c>
      <c r="R25" s="242">
        <f>SUMIF('Fiche Vente'!$M$24:$M$33,M25,'Fiche Vente'!$O$24:$O$33)</f>
        <v>0</v>
      </c>
      <c r="S25" s="242">
        <f>SUMIF('Fiche Vente'!$P$24:$P$33,M25,'Fiche Vente'!$R$24:$R$33)</f>
        <v>0</v>
      </c>
      <c r="T25" s="242">
        <f>SUMIF('Fiche Vente'!$S$24:$S$33,M25,'Fiche Vente'!$U$24:$U$33)</f>
        <v>0</v>
      </c>
      <c r="U25" s="242">
        <f>SUMIF('Fiche Vente'!$V$24:$V$33,M25,'Fiche Vente'!$X$24:$X$33)</f>
        <v>0</v>
      </c>
      <c r="V25" s="242">
        <f>SUMIF('Fiche Vente'!$Y$24:$Y$33,M25,'Fiche Vente'!$AA$24:$AA$33)</f>
        <v>0</v>
      </c>
      <c r="W25" s="243">
        <f>SUMIF('Fiche Vente'!$AB$24:$AB$33,M25,'Fiche Vente'!$AD$24:$AD$33)</f>
        <v>0</v>
      </c>
      <c r="X25" s="246">
        <f t="shared" si="1"/>
        <v>0</v>
      </c>
      <c r="Y25" s="247">
        <f t="shared" ca="1" si="2"/>
        <v>1</v>
      </c>
    </row>
    <row r="26" spans="1:25" hidden="1">
      <c r="A26" s="241" t="s">
        <v>40</v>
      </c>
      <c r="B26" s="242">
        <f>SUMIF('Fiche Vente'!$A$5:$A$14,A26,'Fiche Vente'!$C$5:$C$14)</f>
        <v>0</v>
      </c>
      <c r="C26" s="242">
        <f>SUMIF('Fiche Vente'!$D$5:$D$14,A26,'Fiche Vente'!$F$5:$F$14)</f>
        <v>0</v>
      </c>
      <c r="D26" s="242">
        <f>SUMIF('Fiche Vente'!$G$5:$G$14,A26,'Fiche Vente'!$I$5:$I$14)</f>
        <v>0</v>
      </c>
      <c r="E26" s="242">
        <f>SUMIF('Fiche Vente'!$J$5:$J$14,A26,'Fiche Vente'!$L$5:$L$14)</f>
        <v>0</v>
      </c>
      <c r="F26" s="242">
        <f>SUMIF('Fiche Vente'!$M$5:$M$14,A26,'Fiche Vente'!$O$5:$O$14)</f>
        <v>0</v>
      </c>
      <c r="G26" s="242">
        <f>SUMIF('Fiche Vente'!$P$5:P35,$A26,'Fiche Vente'!$R$5:R35)</f>
        <v>0</v>
      </c>
      <c r="H26" s="242">
        <f>SUMIF('Fiche Vente'!$S$5:$S$14,A26,'Fiche Vente'!$U$5:$U$14)</f>
        <v>0</v>
      </c>
      <c r="I26" s="242">
        <f>SUMIF('Fiche Vente'!$V$5:$V$14,A26,'Fiche Vente'!$X$5:$X$14)</f>
        <v>0</v>
      </c>
      <c r="J26" s="242">
        <f>SUMIF('Fiche Vente'!$Y$5:$Y$14,A26,'Fiche Vente'!$AA$5:$AA$14)</f>
        <v>4</v>
      </c>
      <c r="K26" s="243">
        <f ca="1">SUMIF('Fiche Vente'!$AB$5:$AB$14,A26,'Fiche Vente'!$AD$5)</f>
        <v>0</v>
      </c>
      <c r="L26" s="244">
        <f t="shared" ca="1" si="0"/>
        <v>4</v>
      </c>
      <c r="M26" s="245" t="s">
        <v>40</v>
      </c>
      <c r="N26" s="242">
        <f>SUMIF('Fiche Vente'!$A$24:$A$33,M26,'Fiche Vente'!$C$24:$C$33)</f>
        <v>0</v>
      </c>
      <c r="O26" s="242">
        <f>SUMIF('Fiche Vente'!$D$24:$D$33,M26,'Fiche Vente'!$F$24:$F$33)</f>
        <v>0</v>
      </c>
      <c r="P26" s="242">
        <f>SUMIF('Fiche Vente'!$G$24:$G$33,M26,'Fiche Vente'!$I$24:$I$33)</f>
        <v>0</v>
      </c>
      <c r="Q26" s="242">
        <f>SUMIF('Fiche Vente'!$J$24:$J$33,M26,'Fiche Vente'!$L$24:$L$33)</f>
        <v>0</v>
      </c>
      <c r="R26" s="242">
        <f>SUMIF('Fiche Vente'!$M$24:$M$33,M26,'Fiche Vente'!$O$24:$O$33)</f>
        <v>0</v>
      </c>
      <c r="S26" s="242">
        <f>SUMIF('Fiche Vente'!$P$24:$P$33,M26,'Fiche Vente'!$R$24:$R$33)</f>
        <v>0</v>
      </c>
      <c r="T26" s="242">
        <f>SUMIF('Fiche Vente'!$S$24:$S$33,M26,'Fiche Vente'!$U$24:$U$33)</f>
        <v>0</v>
      </c>
      <c r="U26" s="242">
        <f>SUMIF('Fiche Vente'!$V$24:$V$33,M26,'Fiche Vente'!$X$24:$X$33)</f>
        <v>0</v>
      </c>
      <c r="V26" s="242">
        <f>SUMIF('Fiche Vente'!$Y$24:$Y$33,M26,'Fiche Vente'!$AA$24:$AA$33)</f>
        <v>0</v>
      </c>
      <c r="W26" s="243">
        <f>SUMIF('Fiche Vente'!$AB$24:$AB$33,M26,'Fiche Vente'!$AD$24:$AD$33)</f>
        <v>0</v>
      </c>
      <c r="X26" s="246">
        <f t="shared" si="1"/>
        <v>0</v>
      </c>
      <c r="Y26" s="247">
        <f t="shared" ca="1" si="2"/>
        <v>4</v>
      </c>
    </row>
    <row r="27" spans="1:25" hidden="1">
      <c r="A27" s="241" t="s">
        <v>24</v>
      </c>
      <c r="B27" s="242">
        <f>SUMIF('Fiche Vente'!$A$5:$A$14,A27,'Fiche Vente'!$C$5:$C$14)</f>
        <v>0</v>
      </c>
      <c r="C27" s="242">
        <f>SUMIF('Fiche Vente'!$D$5:$D$14,A27,'Fiche Vente'!$F$5:$F$14)</f>
        <v>0</v>
      </c>
      <c r="D27" s="242">
        <f>SUMIF('Fiche Vente'!$G$5:$G$14,A27,'Fiche Vente'!$I$5:$I$14)</f>
        <v>0</v>
      </c>
      <c r="E27" s="242">
        <f>SUMIF('Fiche Vente'!$J$5:$J$14,A27,'Fiche Vente'!$L$5:$L$14)</f>
        <v>0</v>
      </c>
      <c r="F27" s="242">
        <f>SUMIF('Fiche Vente'!$M$5:$M$14,A27,'Fiche Vente'!$O$5:$O$14)</f>
        <v>0</v>
      </c>
      <c r="G27" s="242">
        <f>SUMIF('Fiche Vente'!$P$5:P36,$A27,'Fiche Vente'!$R$5:R36)</f>
        <v>0</v>
      </c>
      <c r="H27" s="242">
        <f>SUMIF('Fiche Vente'!$S$5:$S$14,A27,'Fiche Vente'!$U$5:$U$14)</f>
        <v>0</v>
      </c>
      <c r="I27" s="242">
        <f>SUMIF('Fiche Vente'!$V$5:$V$14,A27,'Fiche Vente'!$X$5:$X$14)</f>
        <v>0</v>
      </c>
      <c r="J27" s="242">
        <f>SUMIF('Fiche Vente'!$Y$5:$Y$14,A27,'Fiche Vente'!$AA$5:$AA$14)</f>
        <v>0</v>
      </c>
      <c r="K27" s="243">
        <f ca="1">SUMIF('Fiche Vente'!$AB$5:$AB$14,A27,'Fiche Vente'!$AD$5)</f>
        <v>4</v>
      </c>
      <c r="L27" s="244">
        <f t="shared" ca="1" si="0"/>
        <v>4</v>
      </c>
      <c r="M27" s="245" t="s">
        <v>24</v>
      </c>
      <c r="N27" s="242">
        <f>SUMIF('Fiche Vente'!$A$24:$A$33,M27,'Fiche Vente'!$C$24:$C$33)</f>
        <v>0</v>
      </c>
      <c r="O27" s="242">
        <f>SUMIF('Fiche Vente'!$D$24:$D$33,M27,'Fiche Vente'!$F$24:$F$33)</f>
        <v>0</v>
      </c>
      <c r="P27" s="242">
        <f>SUMIF('Fiche Vente'!$G$24:$G$33,M27,'Fiche Vente'!$I$24:$I$33)</f>
        <v>0</v>
      </c>
      <c r="Q27" s="242">
        <f>SUMIF('Fiche Vente'!$J$24:$J$33,M27,'Fiche Vente'!$L$24:$L$33)</f>
        <v>1</v>
      </c>
      <c r="R27" s="242">
        <f>SUMIF('Fiche Vente'!$M$24:$M$33,M27,'Fiche Vente'!$O$24:$O$33)</f>
        <v>0</v>
      </c>
      <c r="S27" s="242">
        <f>SUMIF('Fiche Vente'!$P$24:$P$33,M27,'Fiche Vente'!$R$24:$R$33)</f>
        <v>0</v>
      </c>
      <c r="T27" s="242">
        <f>SUMIF('Fiche Vente'!$S$24:$S$33,M27,'Fiche Vente'!$U$24:$U$33)</f>
        <v>0</v>
      </c>
      <c r="U27" s="242">
        <f>SUMIF('Fiche Vente'!$V$24:$V$33,M27,'Fiche Vente'!$X$24:$X$33)</f>
        <v>0</v>
      </c>
      <c r="V27" s="242">
        <f>SUMIF('Fiche Vente'!$Y$24:$Y$33,M27,'Fiche Vente'!$AA$24:$AA$33)</f>
        <v>9</v>
      </c>
      <c r="W27" s="243">
        <f>SUMIF('Fiche Vente'!$AB$24:$AB$33,M27,'Fiche Vente'!$AD$24:$AD$33)</f>
        <v>0</v>
      </c>
      <c r="X27" s="246">
        <f t="shared" si="1"/>
        <v>10</v>
      </c>
      <c r="Y27" s="247">
        <f t="shared" ca="1" si="2"/>
        <v>14</v>
      </c>
    </row>
    <row r="28" spans="1:25" hidden="1">
      <c r="A28" s="241" t="s">
        <v>96</v>
      </c>
      <c r="B28" s="242">
        <f>SUMIF('Fiche Vente'!$A$5:$A$14,A28,'Fiche Vente'!$C$5:$C$14)</f>
        <v>0</v>
      </c>
      <c r="C28" s="242">
        <f>SUMIF('Fiche Vente'!$D$5:$D$14,A28,'Fiche Vente'!$F$5:$F$14)</f>
        <v>0</v>
      </c>
      <c r="D28" s="242">
        <f>SUMIF('Fiche Vente'!$G$5:$G$14,A28,'Fiche Vente'!$I$5:$I$14)</f>
        <v>0</v>
      </c>
      <c r="E28" s="242">
        <f>SUMIF('Fiche Vente'!$J$5:$J$14,A28,'Fiche Vente'!$L$5:$L$14)</f>
        <v>0</v>
      </c>
      <c r="F28" s="242">
        <f>SUMIF('Fiche Vente'!$M$5:$M$14,A28,'Fiche Vente'!$O$5:$O$14)</f>
        <v>0</v>
      </c>
      <c r="G28" s="242">
        <f>SUMIF('Fiche Vente'!$P$5:P37,$A28,'Fiche Vente'!$R$5:R37)</f>
        <v>0</v>
      </c>
      <c r="H28" s="242">
        <f>SUMIF('Fiche Vente'!$S$5:$S$14,A28,'Fiche Vente'!$U$5:$U$14)</f>
        <v>0</v>
      </c>
      <c r="I28" s="242">
        <f>SUMIF('Fiche Vente'!$V$5:$V$14,A28,'Fiche Vente'!$X$5:$X$14)</f>
        <v>0</v>
      </c>
      <c r="J28" s="242">
        <f>SUMIF('Fiche Vente'!$Y$5:$Y$14,A28,'Fiche Vente'!$AA$5:$AA$14)</f>
        <v>0</v>
      </c>
      <c r="K28" s="243">
        <f ca="1">SUMIF('Fiche Vente'!$AB$5:$AB$14,A28,'Fiche Vente'!$AD$5)</f>
        <v>0</v>
      </c>
      <c r="L28" s="244">
        <f t="shared" ca="1" si="0"/>
        <v>0</v>
      </c>
      <c r="M28" s="245" t="s">
        <v>96</v>
      </c>
      <c r="N28" s="242">
        <f>SUMIF('Fiche Vente'!$A$24:$A$33,M28,'Fiche Vente'!$C$24:$C$33)</f>
        <v>0</v>
      </c>
      <c r="O28" s="242">
        <f>SUMIF('Fiche Vente'!$D$24:$D$33,M28,'Fiche Vente'!$F$24:$F$33)</f>
        <v>0</v>
      </c>
      <c r="P28" s="242">
        <f>SUMIF('Fiche Vente'!$G$24:$G$33,M28,'Fiche Vente'!$I$24:$I$33)</f>
        <v>0</v>
      </c>
      <c r="Q28" s="242">
        <f>SUMIF('Fiche Vente'!$J$24:$J$33,M28,'Fiche Vente'!$L$24:$L$33)</f>
        <v>0</v>
      </c>
      <c r="R28" s="242">
        <f>SUMIF('Fiche Vente'!$M$24:$M$33,M28,'Fiche Vente'!$O$24:$O$33)</f>
        <v>0</v>
      </c>
      <c r="S28" s="242">
        <f>SUMIF('Fiche Vente'!$P$24:$P$33,M28,'Fiche Vente'!$R$24:$R$33)</f>
        <v>0</v>
      </c>
      <c r="T28" s="242">
        <f>SUMIF('Fiche Vente'!$S$24:$S$33,M28,'Fiche Vente'!$U$24:$U$33)</f>
        <v>0</v>
      </c>
      <c r="U28" s="242">
        <f>SUMIF('Fiche Vente'!$V$24:$V$33,M28,'Fiche Vente'!$X$24:$X$33)</f>
        <v>0</v>
      </c>
      <c r="V28" s="242">
        <f>SUMIF('Fiche Vente'!$Y$24:$Y$33,M28,'Fiche Vente'!$AA$24:$AA$33)</f>
        <v>0</v>
      </c>
      <c r="W28" s="243">
        <f>SUMIF('Fiche Vente'!$AB$24:$AB$33,M28,'Fiche Vente'!$AD$24:$AD$33)</f>
        <v>0</v>
      </c>
      <c r="X28" s="246">
        <f t="shared" si="1"/>
        <v>0</v>
      </c>
      <c r="Y28" s="247">
        <f t="shared" ca="1" si="2"/>
        <v>0</v>
      </c>
    </row>
    <row r="29" spans="1:25" hidden="1">
      <c r="A29" s="241" t="s">
        <v>54</v>
      </c>
      <c r="B29" s="242">
        <f>SUMIF('Fiche Vente'!$A$5:$A$14,A29,'Fiche Vente'!$C$5:$C$14)</f>
        <v>0</v>
      </c>
      <c r="C29" s="242">
        <f>SUMIF('Fiche Vente'!$D$5:$D$14,A29,'Fiche Vente'!$F$5:$F$14)</f>
        <v>0</v>
      </c>
      <c r="D29" s="242">
        <f>SUMIF('Fiche Vente'!$G$5:$G$14,A29,'Fiche Vente'!$I$5:$I$14)</f>
        <v>0</v>
      </c>
      <c r="E29" s="242">
        <f>SUMIF('Fiche Vente'!$J$5:$J$14,A29,'Fiche Vente'!$L$5:$L$14)</f>
        <v>0</v>
      </c>
      <c r="F29" s="242">
        <f>SUMIF('Fiche Vente'!$M$5:$M$14,A29,'Fiche Vente'!$O$5:$O$14)</f>
        <v>0</v>
      </c>
      <c r="G29" s="242">
        <f>SUMIF('Fiche Vente'!$P$5:P38,$A29,'Fiche Vente'!$R$5:R38)</f>
        <v>0</v>
      </c>
      <c r="H29" s="242">
        <f>SUMIF('Fiche Vente'!$S$5:$S$14,A29,'Fiche Vente'!$U$5:$U$14)</f>
        <v>0</v>
      </c>
      <c r="I29" s="242">
        <f>SUMIF('Fiche Vente'!$V$5:$V$14,A29,'Fiche Vente'!$X$5:$X$14)</f>
        <v>0</v>
      </c>
      <c r="J29" s="242">
        <f>SUMIF('Fiche Vente'!$Y$5:$Y$14,A29,'Fiche Vente'!$AA$5:$AA$14)</f>
        <v>0</v>
      </c>
      <c r="K29" s="243">
        <f ca="1">SUMIF('Fiche Vente'!$AB$5:$AB$14,A29,'Fiche Vente'!$AD$5)</f>
        <v>0</v>
      </c>
      <c r="L29" s="244">
        <f t="shared" ca="1" si="0"/>
        <v>0</v>
      </c>
      <c r="M29" s="245" t="s">
        <v>54</v>
      </c>
      <c r="N29" s="242">
        <f>SUMIF('Fiche Vente'!$A$24:$A$33,M29,'Fiche Vente'!$C$24:$C$33)</f>
        <v>0</v>
      </c>
      <c r="O29" s="242">
        <f>SUMIF('Fiche Vente'!$D$24:$D$33,M29,'Fiche Vente'!$F$24:$F$33)</f>
        <v>0</v>
      </c>
      <c r="P29" s="242">
        <f>SUMIF('Fiche Vente'!$G$24:$G$33,M29,'Fiche Vente'!$I$24:$I$33)</f>
        <v>0</v>
      </c>
      <c r="Q29" s="242">
        <f>SUMIF('Fiche Vente'!$J$24:$J$33,M29,'Fiche Vente'!$L$24:$L$33)</f>
        <v>0</v>
      </c>
      <c r="R29" s="242">
        <f>SUMIF('Fiche Vente'!$M$24:$M$33,M29,'Fiche Vente'!$O$24:$O$33)</f>
        <v>0</v>
      </c>
      <c r="S29" s="242">
        <f>SUMIF('Fiche Vente'!$P$24:$P$33,M29,'Fiche Vente'!$R$24:$R$33)</f>
        <v>0</v>
      </c>
      <c r="T29" s="242">
        <f>SUMIF('Fiche Vente'!$S$24:$S$33,M29,'Fiche Vente'!$U$24:$U$33)</f>
        <v>2</v>
      </c>
      <c r="U29" s="242">
        <f>SUMIF('Fiche Vente'!$V$24:$V$33,M29,'Fiche Vente'!$X$24:$X$33)</f>
        <v>0</v>
      </c>
      <c r="V29" s="242">
        <f>SUMIF('Fiche Vente'!$Y$24:$Y$33,M29,'Fiche Vente'!$AA$24:$AA$33)</f>
        <v>2</v>
      </c>
      <c r="W29" s="243">
        <f>SUMIF('Fiche Vente'!$AB$24:$AB$33,M29,'Fiche Vente'!$AD$24:$AD$33)</f>
        <v>0</v>
      </c>
      <c r="X29" s="246">
        <f t="shared" si="1"/>
        <v>4</v>
      </c>
      <c r="Y29" s="247">
        <f t="shared" ca="1" si="2"/>
        <v>4</v>
      </c>
    </row>
    <row r="30" spans="1:25" hidden="1">
      <c r="A30" s="241" t="s">
        <v>97</v>
      </c>
      <c r="B30" s="242">
        <f>SUMIF('Fiche Vente'!$A$5:$A$14,A30,'Fiche Vente'!$C$5:$C$14)</f>
        <v>0</v>
      </c>
      <c r="C30" s="242">
        <f>SUMIF('Fiche Vente'!$D$5:$D$14,A30,'Fiche Vente'!$F$5:$F$14)</f>
        <v>0</v>
      </c>
      <c r="D30" s="242">
        <f>SUMIF('Fiche Vente'!$G$5:$G$14,A30,'Fiche Vente'!$I$5:$I$14)</f>
        <v>0</v>
      </c>
      <c r="E30" s="242">
        <f>SUMIF('Fiche Vente'!$J$5:$J$14,A30,'Fiche Vente'!$L$5:$L$14)</f>
        <v>0</v>
      </c>
      <c r="F30" s="242">
        <f>SUMIF('Fiche Vente'!$M$5:$M$14,A30,'Fiche Vente'!$O$5:$O$14)</f>
        <v>0</v>
      </c>
      <c r="G30" s="242">
        <f>SUMIF('Fiche Vente'!$P$5:P39,$A30,'Fiche Vente'!$R$5:R39)</f>
        <v>0</v>
      </c>
      <c r="H30" s="242">
        <f>SUMIF('Fiche Vente'!$S$5:$S$14,A30,'Fiche Vente'!$U$5:$U$14)</f>
        <v>0</v>
      </c>
      <c r="I30" s="242">
        <f>SUMIF('Fiche Vente'!$V$5:$V$14,A30,'Fiche Vente'!$X$5:$X$14)</f>
        <v>0</v>
      </c>
      <c r="J30" s="242">
        <f>SUMIF('Fiche Vente'!$Y$5:$Y$14,A30,'Fiche Vente'!$AA$5:$AA$14)</f>
        <v>0</v>
      </c>
      <c r="K30" s="243">
        <f ca="1">SUMIF('Fiche Vente'!$AB$5:$AB$14,A30,'Fiche Vente'!$AD$5)</f>
        <v>0</v>
      </c>
      <c r="L30" s="244">
        <f t="shared" ca="1" si="0"/>
        <v>0</v>
      </c>
      <c r="M30" s="245" t="s">
        <v>97</v>
      </c>
      <c r="N30" s="242">
        <f>SUMIF('Fiche Vente'!$A$24:$A$33,M30,'Fiche Vente'!$C$24:$C$33)</f>
        <v>0</v>
      </c>
      <c r="O30" s="242">
        <f>SUMIF('Fiche Vente'!$D$24:$D$33,M30,'Fiche Vente'!$F$24:$F$33)</f>
        <v>0</v>
      </c>
      <c r="P30" s="242">
        <f>SUMIF('Fiche Vente'!$G$24:$G$33,M30,'Fiche Vente'!$I$24:$I$33)</f>
        <v>0</v>
      </c>
      <c r="Q30" s="242">
        <f>SUMIF('Fiche Vente'!$J$24:$J$33,M30,'Fiche Vente'!$L$24:$L$33)</f>
        <v>0</v>
      </c>
      <c r="R30" s="242">
        <f>SUMIF('Fiche Vente'!$M$24:$M$33,M30,'Fiche Vente'!$O$24:$O$33)</f>
        <v>0</v>
      </c>
      <c r="S30" s="242">
        <f>SUMIF('Fiche Vente'!$P$24:$P$33,M30,'Fiche Vente'!$R$24:$R$33)</f>
        <v>0</v>
      </c>
      <c r="T30" s="242">
        <f>SUMIF('Fiche Vente'!$S$24:$S$33,M30,'Fiche Vente'!$U$24:$U$33)</f>
        <v>0</v>
      </c>
      <c r="U30" s="242">
        <f>SUMIF('Fiche Vente'!$V$24:$V$33,M30,'Fiche Vente'!$X$24:$X$33)</f>
        <v>0</v>
      </c>
      <c r="V30" s="242">
        <f>SUMIF('Fiche Vente'!$Y$24:$Y$33,M30,'Fiche Vente'!$AA$24:$AA$33)</f>
        <v>0</v>
      </c>
      <c r="W30" s="243">
        <f>SUMIF('Fiche Vente'!$AB$24:$AB$33,M30,'Fiche Vente'!$AD$24:$AD$33)</f>
        <v>0</v>
      </c>
      <c r="X30" s="246">
        <f t="shared" si="1"/>
        <v>0</v>
      </c>
      <c r="Y30" s="247">
        <f t="shared" ca="1" si="2"/>
        <v>0</v>
      </c>
    </row>
    <row r="31" spans="1:25" hidden="1">
      <c r="A31" s="241" t="s">
        <v>98</v>
      </c>
      <c r="B31" s="242">
        <f>SUMIF('Fiche Vente'!$A$5:$A$14,A31,'Fiche Vente'!$C$5:$C$14)</f>
        <v>0</v>
      </c>
      <c r="C31" s="242">
        <f>SUMIF('Fiche Vente'!$D$5:$D$14,A31,'Fiche Vente'!$F$5:$F$14)</f>
        <v>0</v>
      </c>
      <c r="D31" s="242">
        <f>SUMIF('Fiche Vente'!$G$5:$G$14,A31,'Fiche Vente'!$I$5:$I$14)</f>
        <v>0</v>
      </c>
      <c r="E31" s="242">
        <f>SUMIF('Fiche Vente'!$J$5:$J$14,A31,'Fiche Vente'!$L$5:$L$14)</f>
        <v>0</v>
      </c>
      <c r="F31" s="242">
        <f>SUMIF('Fiche Vente'!$M$5:$M$14,A31,'Fiche Vente'!$O$5:$O$14)</f>
        <v>0</v>
      </c>
      <c r="G31" s="242">
        <f>SUMIF('Fiche Vente'!$P$5:P40,$A31,'Fiche Vente'!$R$5:R40)</f>
        <v>0</v>
      </c>
      <c r="H31" s="242">
        <f>SUMIF('Fiche Vente'!$S$5:$S$14,A31,'Fiche Vente'!$U$5:$U$14)</f>
        <v>0</v>
      </c>
      <c r="I31" s="242">
        <f>SUMIF('Fiche Vente'!$V$5:$V$14,A31,'Fiche Vente'!$X$5:$X$14)</f>
        <v>0</v>
      </c>
      <c r="J31" s="242">
        <f>SUMIF('Fiche Vente'!$Y$5:$Y$14,A31,'Fiche Vente'!$AA$5:$AA$14)</f>
        <v>0</v>
      </c>
      <c r="K31" s="243">
        <f ca="1">SUMIF('Fiche Vente'!$AB$5:$AB$14,A31,'Fiche Vente'!$AD$5)</f>
        <v>0</v>
      </c>
      <c r="L31" s="244">
        <f t="shared" ca="1" si="0"/>
        <v>0</v>
      </c>
      <c r="M31" s="245" t="s">
        <v>98</v>
      </c>
      <c r="N31" s="242">
        <f>SUMIF('Fiche Vente'!$A$24:$A$33,M31,'Fiche Vente'!$C$24:$C$33)</f>
        <v>0</v>
      </c>
      <c r="O31" s="242">
        <f>SUMIF('Fiche Vente'!$D$24:$D$33,M31,'Fiche Vente'!$F$24:$F$33)</f>
        <v>0</v>
      </c>
      <c r="P31" s="242">
        <f>SUMIF('Fiche Vente'!$G$24:$G$33,M31,'Fiche Vente'!$I$24:$I$33)</f>
        <v>0</v>
      </c>
      <c r="Q31" s="242">
        <f>SUMIF('Fiche Vente'!$J$24:$J$33,M31,'Fiche Vente'!$L$24:$L$33)</f>
        <v>0</v>
      </c>
      <c r="R31" s="242">
        <f>SUMIF('Fiche Vente'!$M$24:$M$33,M31,'Fiche Vente'!$O$24:$O$33)</f>
        <v>0</v>
      </c>
      <c r="S31" s="242">
        <f>SUMIF('Fiche Vente'!$P$24:$P$33,M31,'Fiche Vente'!$R$24:$R$33)</f>
        <v>0</v>
      </c>
      <c r="T31" s="242">
        <f>SUMIF('Fiche Vente'!$S$24:$S$33,M31,'Fiche Vente'!$U$24:$U$33)</f>
        <v>0</v>
      </c>
      <c r="U31" s="242">
        <f>SUMIF('Fiche Vente'!$V$24:$V$33,M31,'Fiche Vente'!$X$24:$X$33)</f>
        <v>0</v>
      </c>
      <c r="V31" s="242">
        <f>SUMIF('Fiche Vente'!$Y$24:$Y$33,M31,'Fiche Vente'!$AA$24:$AA$33)</f>
        <v>0</v>
      </c>
      <c r="W31" s="243">
        <f>SUMIF('Fiche Vente'!$AB$24:$AB$33,M31,'Fiche Vente'!$AD$24:$AD$33)</f>
        <v>0</v>
      </c>
      <c r="X31" s="246">
        <f t="shared" si="1"/>
        <v>0</v>
      </c>
      <c r="Y31" s="247">
        <f t="shared" ca="1" si="2"/>
        <v>0</v>
      </c>
    </row>
    <row r="32" spans="1:25" hidden="1">
      <c r="A32" s="241" t="s">
        <v>99</v>
      </c>
      <c r="B32" s="242">
        <f>SUMIF('Fiche Vente'!$A$5:$A$14,A32,'Fiche Vente'!$C$5:$C$14)</f>
        <v>0</v>
      </c>
      <c r="C32" s="242">
        <f>SUMIF('Fiche Vente'!$D$5:$D$14,A32,'Fiche Vente'!$F$5:$F$14)</f>
        <v>0</v>
      </c>
      <c r="D32" s="242">
        <f>SUMIF('Fiche Vente'!$G$5:$G$14,A32,'Fiche Vente'!$I$5:$I$14)</f>
        <v>0</v>
      </c>
      <c r="E32" s="242">
        <f>SUMIF('Fiche Vente'!$J$5:$J$14,A32,'Fiche Vente'!$L$5:$L$14)</f>
        <v>0</v>
      </c>
      <c r="F32" s="242">
        <f>SUMIF('Fiche Vente'!$M$5:$M$14,A32,'Fiche Vente'!$O$5:$O$14)</f>
        <v>0</v>
      </c>
      <c r="G32" s="242">
        <f>SUMIF('Fiche Vente'!$P$5:P41,$A32,'Fiche Vente'!$R$5:R41)</f>
        <v>0</v>
      </c>
      <c r="H32" s="242">
        <f>SUMIF('Fiche Vente'!$S$5:$S$14,A32,'Fiche Vente'!$U$5:$U$14)</f>
        <v>0</v>
      </c>
      <c r="I32" s="242">
        <f>SUMIF('Fiche Vente'!$V$5:$V$14,A32,'Fiche Vente'!$X$5:$X$14)</f>
        <v>0</v>
      </c>
      <c r="J32" s="242">
        <f>SUMIF('Fiche Vente'!$Y$5:$Y$14,A32,'Fiche Vente'!$AA$5:$AA$14)</f>
        <v>0</v>
      </c>
      <c r="K32" s="243">
        <f ca="1">SUMIF('Fiche Vente'!$AB$5:$AB$14,A32,'Fiche Vente'!$AD$5)</f>
        <v>0</v>
      </c>
      <c r="L32" s="244">
        <f t="shared" ca="1" si="0"/>
        <v>0</v>
      </c>
      <c r="M32" s="245" t="s">
        <v>99</v>
      </c>
      <c r="N32" s="242">
        <f>SUMIF('Fiche Vente'!$A$24:$A$33,M32,'Fiche Vente'!$C$24:$C$33)</f>
        <v>0</v>
      </c>
      <c r="O32" s="242">
        <f>SUMIF('Fiche Vente'!$D$24:$D$33,M32,'Fiche Vente'!$F$24:$F$33)</f>
        <v>0</v>
      </c>
      <c r="P32" s="242">
        <f>SUMIF('Fiche Vente'!$G$24:$G$33,M32,'Fiche Vente'!$I$24:$I$33)</f>
        <v>0</v>
      </c>
      <c r="Q32" s="242">
        <f>SUMIF('Fiche Vente'!$J$24:$J$33,M32,'Fiche Vente'!$L$24:$L$33)</f>
        <v>0</v>
      </c>
      <c r="R32" s="242">
        <f>SUMIF('Fiche Vente'!$M$24:$M$33,M32,'Fiche Vente'!$O$24:$O$33)</f>
        <v>0</v>
      </c>
      <c r="S32" s="242">
        <f>SUMIF('Fiche Vente'!$P$24:$P$33,M32,'Fiche Vente'!$R$24:$R$33)</f>
        <v>0</v>
      </c>
      <c r="T32" s="242">
        <f>SUMIF('Fiche Vente'!$S$24:$S$33,M32,'Fiche Vente'!$U$24:$U$33)</f>
        <v>0</v>
      </c>
      <c r="U32" s="242">
        <f>SUMIF('Fiche Vente'!$V$24:$V$33,M32,'Fiche Vente'!$X$24:$X$33)</f>
        <v>0</v>
      </c>
      <c r="V32" s="242">
        <f>SUMIF('Fiche Vente'!$Y$24:$Y$33,M32,'Fiche Vente'!$AA$24:$AA$33)</f>
        <v>0</v>
      </c>
      <c r="W32" s="243">
        <f>SUMIF('Fiche Vente'!$AB$24:$AB$33,M32,'Fiche Vente'!$AD$24:$AD$33)</f>
        <v>0</v>
      </c>
      <c r="X32" s="246">
        <f t="shared" si="1"/>
        <v>0</v>
      </c>
      <c r="Y32" s="247">
        <f t="shared" ca="1" si="2"/>
        <v>0</v>
      </c>
    </row>
    <row r="33" spans="1:25" hidden="1">
      <c r="A33" s="241" t="s">
        <v>25</v>
      </c>
      <c r="B33" s="242">
        <f>SUMIF('Fiche Vente'!$A$5:$A$14,A33,'Fiche Vente'!$C$5:$C$14)</f>
        <v>0</v>
      </c>
      <c r="C33" s="242">
        <f>SUMIF('Fiche Vente'!$D$5:$D$14,A33,'Fiche Vente'!$F$5:$F$14)</f>
        <v>0</v>
      </c>
      <c r="D33" s="242">
        <f>SUMIF('Fiche Vente'!$G$5:$G$14,A33,'Fiche Vente'!$I$5:$I$14)</f>
        <v>2</v>
      </c>
      <c r="E33" s="242">
        <f>SUMIF('Fiche Vente'!$J$5:$J$14,A33,'Fiche Vente'!$L$5:$L$14)</f>
        <v>0</v>
      </c>
      <c r="F33" s="242">
        <f>SUMIF('Fiche Vente'!$M$5:$M$14,A33,'Fiche Vente'!$O$5:$O$14)</f>
        <v>0</v>
      </c>
      <c r="G33" s="242">
        <f>SUMIF('Fiche Vente'!$P$5:P42,$A33,'Fiche Vente'!$R$5:R42)</f>
        <v>0</v>
      </c>
      <c r="H33" s="242">
        <f>SUMIF('Fiche Vente'!$S$5:$S$14,A33,'Fiche Vente'!$U$5:$U$14)</f>
        <v>0</v>
      </c>
      <c r="I33" s="242">
        <f>SUMIF('Fiche Vente'!$V$5:$V$14,A33,'Fiche Vente'!$X$5:$X$14)</f>
        <v>0</v>
      </c>
      <c r="J33" s="242">
        <f>SUMIF('Fiche Vente'!$Y$5:$Y$14,A33,'Fiche Vente'!$AA$5:$AA$14)</f>
        <v>0</v>
      </c>
      <c r="K33" s="243">
        <f ca="1">SUMIF('Fiche Vente'!$AB$5:$AB$14,A33,'Fiche Vente'!$AD$5)</f>
        <v>0</v>
      </c>
      <c r="L33" s="244">
        <f t="shared" ca="1" si="0"/>
        <v>2</v>
      </c>
      <c r="M33" s="245" t="s">
        <v>25</v>
      </c>
      <c r="N33" s="242">
        <f>SUMIF('Fiche Vente'!$A$24:$A$33,M33,'Fiche Vente'!$C$24:$C$33)</f>
        <v>0</v>
      </c>
      <c r="O33" s="242">
        <f>SUMIF('Fiche Vente'!$D$24:$D$33,M33,'Fiche Vente'!$F$24:$F$33)</f>
        <v>0</v>
      </c>
      <c r="P33" s="242">
        <f>SUMIF('Fiche Vente'!$G$24:$G$33,M33,'Fiche Vente'!$I$24:$I$33)</f>
        <v>0</v>
      </c>
      <c r="Q33" s="242">
        <f>SUMIF('Fiche Vente'!$J$24:$J$33,M33,'Fiche Vente'!$L$24:$L$33)</f>
        <v>0</v>
      </c>
      <c r="R33" s="242">
        <f>SUMIF('Fiche Vente'!$M$24:$M$33,M33,'Fiche Vente'!$O$24:$O$33)</f>
        <v>3</v>
      </c>
      <c r="S33" s="242">
        <f>SUMIF('Fiche Vente'!$P$24:$P$33,M33,'Fiche Vente'!$R$24:$R$33)</f>
        <v>0</v>
      </c>
      <c r="T33" s="242">
        <f>SUMIF('Fiche Vente'!$S$24:$S$33,M33,'Fiche Vente'!$U$24:$U$33)</f>
        <v>0</v>
      </c>
      <c r="U33" s="242">
        <f>SUMIF('Fiche Vente'!$V$24:$V$33,M33,'Fiche Vente'!$X$24:$X$33)</f>
        <v>0</v>
      </c>
      <c r="V33" s="242">
        <f>SUMIF('Fiche Vente'!$Y$24:$Y$33,M33,'Fiche Vente'!$AA$24:$AA$33)</f>
        <v>0</v>
      </c>
      <c r="W33" s="243">
        <f>SUMIF('Fiche Vente'!$AB$24:$AB$33,M33,'Fiche Vente'!$AD$24:$AD$33)</f>
        <v>0</v>
      </c>
      <c r="X33" s="246">
        <f t="shared" si="1"/>
        <v>3</v>
      </c>
      <c r="Y33" s="247">
        <f t="shared" ca="1" si="2"/>
        <v>5</v>
      </c>
    </row>
    <row r="34" spans="1:25" hidden="1">
      <c r="A34" s="241" t="s">
        <v>30</v>
      </c>
      <c r="B34" s="242">
        <f>SUMIF('Fiche Vente'!$A$5:$A$14,A34,'Fiche Vente'!$C$5:$C$14)</f>
        <v>0</v>
      </c>
      <c r="C34" s="242">
        <f>SUMIF('Fiche Vente'!$D$5:$D$14,A34,'Fiche Vente'!$F$5:$F$14)</f>
        <v>0</v>
      </c>
      <c r="D34" s="242">
        <f>SUMIF('Fiche Vente'!$G$5:$G$14,A34,'Fiche Vente'!$I$5:$I$14)</f>
        <v>1</v>
      </c>
      <c r="E34" s="242">
        <f>SUMIF('Fiche Vente'!$J$5:$J$14,A34,'Fiche Vente'!$L$5:$L$14)</f>
        <v>0</v>
      </c>
      <c r="F34" s="242">
        <f>SUMIF('Fiche Vente'!$M$5:$M$14,A34,'Fiche Vente'!$O$5:$O$14)</f>
        <v>0</v>
      </c>
      <c r="G34" s="242">
        <f>SUMIF('Fiche Vente'!$P$5:P43,$A34,'Fiche Vente'!$R$5:R43)</f>
        <v>0</v>
      </c>
      <c r="H34" s="242">
        <f>SUMIF('Fiche Vente'!$S$5:$S$14,A34,'Fiche Vente'!$U$5:$U$14)</f>
        <v>0</v>
      </c>
      <c r="I34" s="242">
        <f>SUMIF('Fiche Vente'!$V$5:$V$14,A34,'Fiche Vente'!$X$5:$X$14)</f>
        <v>0</v>
      </c>
      <c r="J34" s="242">
        <f>SUMIF('Fiche Vente'!$Y$5:$Y$14,A34,'Fiche Vente'!$AA$5:$AA$14)</f>
        <v>0</v>
      </c>
      <c r="K34" s="243">
        <f ca="1">SUMIF('Fiche Vente'!$AB$5:$AB$14,A34,'Fiche Vente'!$AD$5)</f>
        <v>0</v>
      </c>
      <c r="L34" s="244">
        <f t="shared" ca="1" si="0"/>
        <v>1</v>
      </c>
      <c r="M34" s="245" t="s">
        <v>30</v>
      </c>
      <c r="N34" s="242">
        <f>SUMIF('Fiche Vente'!$A$24:$A$33,M34,'Fiche Vente'!$C$24:$C$33)</f>
        <v>0</v>
      </c>
      <c r="O34" s="242">
        <f>SUMIF('Fiche Vente'!$D$24:$D$33,M34,'Fiche Vente'!$F$24:$F$33)</f>
        <v>0</v>
      </c>
      <c r="P34" s="242">
        <f>SUMIF('Fiche Vente'!$G$24:$G$33,M34,'Fiche Vente'!$I$24:$I$33)</f>
        <v>0</v>
      </c>
      <c r="Q34" s="242">
        <f>SUMIF('Fiche Vente'!$J$24:$J$33,M34,'Fiche Vente'!$L$24:$L$33)</f>
        <v>0</v>
      </c>
      <c r="R34" s="242">
        <f>SUMIF('Fiche Vente'!$M$24:$M$33,M34,'Fiche Vente'!$O$24:$O$33)</f>
        <v>0</v>
      </c>
      <c r="S34" s="242">
        <f>SUMIF('Fiche Vente'!$P$24:$P$33,M34,'Fiche Vente'!$R$24:$R$33)</f>
        <v>0</v>
      </c>
      <c r="T34" s="242">
        <f>SUMIF('Fiche Vente'!$S$24:$S$33,M34,'Fiche Vente'!$U$24:$U$33)</f>
        <v>0</v>
      </c>
      <c r="U34" s="242">
        <f>SUMIF('Fiche Vente'!$V$24:$V$33,M34,'Fiche Vente'!$X$24:$X$33)</f>
        <v>0</v>
      </c>
      <c r="V34" s="242">
        <f>SUMIF('Fiche Vente'!$Y$24:$Y$33,M34,'Fiche Vente'!$AA$24:$AA$33)</f>
        <v>0</v>
      </c>
      <c r="W34" s="243">
        <f>SUMIF('Fiche Vente'!$AB$24:$AB$33,M34,'Fiche Vente'!$AD$24:$AD$33)</f>
        <v>0</v>
      </c>
      <c r="X34" s="246">
        <f t="shared" si="1"/>
        <v>0</v>
      </c>
      <c r="Y34" s="247">
        <f t="shared" ca="1" si="2"/>
        <v>1</v>
      </c>
    </row>
    <row r="35" spans="1:25" hidden="1">
      <c r="A35" s="250" t="s">
        <v>100</v>
      </c>
      <c r="B35" s="242">
        <f>SUMIF('Fiche Vente'!$A$5:$A$14,A35,'Fiche Vente'!$C$5:$C$14)</f>
        <v>0</v>
      </c>
      <c r="C35" s="242">
        <f>SUMIF('Fiche Vente'!$D$5:$D$14,A35,'Fiche Vente'!$F$5:$F$14)</f>
        <v>0</v>
      </c>
      <c r="D35" s="242">
        <f>SUMIF('Fiche Vente'!$G$5:$G$14,A35,'Fiche Vente'!$I$5:$I$14)</f>
        <v>0</v>
      </c>
      <c r="E35" s="242">
        <f>SUMIF('Fiche Vente'!$J$5:$J$14,A35,'Fiche Vente'!$L$5:$L$14)</f>
        <v>0</v>
      </c>
      <c r="F35" s="242">
        <f>SUMIF('Fiche Vente'!$M$5:$M$14,A35,'Fiche Vente'!$O$5:$O$14)</f>
        <v>0</v>
      </c>
      <c r="G35" s="242">
        <f>SUMIF('Fiche Vente'!$P$5:P44,$A35,'Fiche Vente'!$R$5:R44)</f>
        <v>0</v>
      </c>
      <c r="H35" s="242">
        <f>SUMIF('Fiche Vente'!$S$5:$S$14,A35,'Fiche Vente'!$U$5:$U$14)</f>
        <v>0</v>
      </c>
      <c r="I35" s="242">
        <f>SUMIF('Fiche Vente'!$V$5:$V$14,A35,'Fiche Vente'!$X$5:$X$14)</f>
        <v>0</v>
      </c>
      <c r="J35" s="242">
        <f>SUMIF('Fiche Vente'!$Y$5:$Y$14,A35,'Fiche Vente'!$AA$5:$AA$14)</f>
        <v>0</v>
      </c>
      <c r="K35" s="243">
        <f ca="1">SUMIF('Fiche Vente'!$AB$5:$AB$14,A35,'Fiche Vente'!$AD$5)</f>
        <v>0</v>
      </c>
      <c r="L35" s="244">
        <f t="shared" ca="1" si="0"/>
        <v>0</v>
      </c>
      <c r="M35" s="251" t="s">
        <v>100</v>
      </c>
      <c r="N35" s="242">
        <f>SUMIF('Fiche Vente'!$A$24:$A$33,M35,'Fiche Vente'!$C$24:$C$33)</f>
        <v>0</v>
      </c>
      <c r="O35" s="242">
        <f>SUMIF('Fiche Vente'!$D$24:$D$33,M35,'Fiche Vente'!$F$24:$F$33)</f>
        <v>0</v>
      </c>
      <c r="P35" s="242">
        <f>SUMIF('Fiche Vente'!$G$24:$G$33,M35,'Fiche Vente'!$I$24:$I$33)</f>
        <v>0</v>
      </c>
      <c r="Q35" s="242">
        <f>SUMIF('Fiche Vente'!$J$24:$J$33,M35,'Fiche Vente'!$L$24:$L$33)</f>
        <v>0</v>
      </c>
      <c r="R35" s="242">
        <f>SUMIF('Fiche Vente'!$M$24:$M$33,M35,'Fiche Vente'!$O$24:$O$33)</f>
        <v>0</v>
      </c>
      <c r="S35" s="242">
        <f>SUMIF('Fiche Vente'!$P$24:$P$33,M35,'Fiche Vente'!$R$24:$R$33)</f>
        <v>0</v>
      </c>
      <c r="T35" s="242">
        <f>SUMIF('Fiche Vente'!$S$24:$S$33,M35,'Fiche Vente'!$U$24:$U$33)</f>
        <v>0</v>
      </c>
      <c r="U35" s="242">
        <f>SUMIF('Fiche Vente'!$V$24:$V$33,M35,'Fiche Vente'!$X$24:$X$33)</f>
        <v>0</v>
      </c>
      <c r="V35" s="242">
        <f>SUMIF('Fiche Vente'!$Y$24:$Y$33,M35,'Fiche Vente'!$AA$24:$AA$33)</f>
        <v>0</v>
      </c>
      <c r="W35" s="243">
        <f>SUMIF('Fiche Vente'!$AB$24:$AB$33,M35,'Fiche Vente'!$AD$24:$AD$33)</f>
        <v>0</v>
      </c>
      <c r="X35" s="246">
        <f t="shared" si="1"/>
        <v>0</v>
      </c>
      <c r="Y35" s="247">
        <f t="shared" ca="1" si="2"/>
        <v>0</v>
      </c>
    </row>
    <row r="36" spans="1:25" hidden="1">
      <c r="A36" s="252" t="s">
        <v>101</v>
      </c>
      <c r="B36" s="242">
        <f>SUMIF('Fiche Vente'!$A$5:$A$14,A36,'Fiche Vente'!$C$5:$C$14)</f>
        <v>0</v>
      </c>
      <c r="C36" s="242">
        <f>SUMIF('Fiche Vente'!$D$5:$D$14,A36,'Fiche Vente'!$F$5:$F$14)</f>
        <v>0</v>
      </c>
      <c r="D36" s="242">
        <f>SUMIF('Fiche Vente'!$G$5:$G$14,A36,'Fiche Vente'!$I$5:$I$14)</f>
        <v>0</v>
      </c>
      <c r="E36" s="242">
        <f>SUMIF('Fiche Vente'!$J$5:$J$14,A36,'Fiche Vente'!$L$5:$L$14)</f>
        <v>0</v>
      </c>
      <c r="F36" s="242">
        <f>SUMIF('Fiche Vente'!$M$5:$M$14,A36,'Fiche Vente'!$O$5:$O$14)</f>
        <v>0</v>
      </c>
      <c r="G36" s="242">
        <f>SUMIF('Fiche Vente'!$P$5:P45,$A36,'Fiche Vente'!$R$5:R45)</f>
        <v>0</v>
      </c>
      <c r="H36" s="242">
        <f>SUMIF('Fiche Vente'!$S$5:$S$14,A36,'Fiche Vente'!$U$5:$U$14)</f>
        <v>0</v>
      </c>
      <c r="I36" s="242">
        <f>SUMIF('Fiche Vente'!$V$5:$V$14,A36,'Fiche Vente'!$X$5:$X$14)</f>
        <v>0</v>
      </c>
      <c r="J36" s="242">
        <f>SUMIF('Fiche Vente'!$Y$5:$Y$14,A36,'Fiche Vente'!$AA$5:$AA$14)</f>
        <v>0</v>
      </c>
      <c r="K36" s="243">
        <f ca="1">SUMIF('Fiche Vente'!$AB$5:$AB$14,A36,'Fiche Vente'!$AD$5)</f>
        <v>0</v>
      </c>
      <c r="L36" s="244">
        <f t="shared" ca="1" si="0"/>
        <v>0</v>
      </c>
      <c r="M36" s="253" t="s">
        <v>101</v>
      </c>
      <c r="N36" s="242">
        <f>SUMIF('Fiche Vente'!$A$24:$A$33,M36,'Fiche Vente'!$C$24:$C$33)</f>
        <v>0</v>
      </c>
      <c r="O36" s="242">
        <f>SUMIF('Fiche Vente'!$D$24:$D$33,M36,'Fiche Vente'!$F$24:$F$33)</f>
        <v>0</v>
      </c>
      <c r="P36" s="242">
        <f>SUMIF('Fiche Vente'!$G$24:$G$33,M36,'Fiche Vente'!$I$24:$I$33)</f>
        <v>0</v>
      </c>
      <c r="Q36" s="242">
        <f>SUMIF('Fiche Vente'!$J$24:$J$33,M36,'Fiche Vente'!$L$24:$L$33)</f>
        <v>0</v>
      </c>
      <c r="R36" s="242">
        <f>SUMIF('Fiche Vente'!$M$24:$M$33,M36,'Fiche Vente'!$O$24:$O$33)</f>
        <v>0</v>
      </c>
      <c r="S36" s="242">
        <f>SUMIF('Fiche Vente'!$P$24:$P$33,M36,'Fiche Vente'!$R$24:$R$33)</f>
        <v>0</v>
      </c>
      <c r="T36" s="242">
        <f>SUMIF('Fiche Vente'!$S$24:$S$33,M36,'Fiche Vente'!$U$24:$U$33)</f>
        <v>0</v>
      </c>
      <c r="U36" s="242">
        <f>SUMIF('Fiche Vente'!$V$24:$V$33,M36,'Fiche Vente'!$X$24:$X$33)</f>
        <v>0</v>
      </c>
      <c r="V36" s="242">
        <f>SUMIF('Fiche Vente'!$Y$24:$Y$33,M36,'Fiche Vente'!$AA$24:$AA$33)</f>
        <v>0</v>
      </c>
      <c r="W36" s="243">
        <f>SUMIF('Fiche Vente'!$AB$24:$AB$33,M36,'Fiche Vente'!$AD$24:$AD$33)</f>
        <v>0</v>
      </c>
      <c r="X36" s="246">
        <f t="shared" si="1"/>
        <v>0</v>
      </c>
      <c r="Y36" s="247">
        <f t="shared" ca="1" si="2"/>
        <v>0</v>
      </c>
    </row>
    <row r="37" spans="1:25">
      <c r="A37" s="254"/>
      <c r="B37" s="242">
        <f>SUMIF('Fiche Vente'!$A$5:$A$14,A37,'Fiche Vente'!$C$5:$C$14)</f>
        <v>0</v>
      </c>
      <c r="C37" s="242">
        <f>SUMIF('Fiche Vente'!$D$5:$D$14,A37,'Fiche Vente'!$F$5:$F$14)</f>
        <v>0</v>
      </c>
      <c r="D37" s="242">
        <f>SUMIF('Fiche Vente'!$G$5:$G$14,A37,'Fiche Vente'!$I$5:$I$14)</f>
        <v>0</v>
      </c>
      <c r="E37" s="242">
        <f>SUMIF('Fiche Vente'!$J$5:$J$14,A37,'Fiche Vente'!$L$5:$L$14)</f>
        <v>0</v>
      </c>
      <c r="F37" s="242">
        <f>SUMIF('Fiche Vente'!$M$5:$M$14,A37,'Fiche Vente'!$O$5:$O$14)</f>
        <v>0</v>
      </c>
      <c r="G37" s="242">
        <f>SUMIF('Fiche Vente'!$P$5:P46,$A37,'Fiche Vente'!$R$5:R46)</f>
        <v>0</v>
      </c>
      <c r="H37" s="242">
        <f>SUMIF('Fiche Vente'!$S$5:$S$14,A37,'Fiche Vente'!$U$5:$U$14)</f>
        <v>0</v>
      </c>
      <c r="I37" s="242">
        <f>SUMIF('Fiche Vente'!$V$5:$V$14,A37,'Fiche Vente'!$X$5:$X$14)</f>
        <v>0</v>
      </c>
      <c r="J37" s="242">
        <f>SUMIF('Fiche Vente'!$Y$5:$Y$14,A37,'Fiche Vente'!$AA$5:$AA$14)</f>
        <v>0</v>
      </c>
      <c r="K37" s="243">
        <f ca="1">SUMIF('Fiche Vente'!$AB$5:$AB$14,A37,'Fiche Vente'!$AD$5)</f>
        <v>0</v>
      </c>
      <c r="L37" s="244">
        <f t="shared" ca="1" si="0"/>
        <v>0</v>
      </c>
      <c r="M37" s="255"/>
      <c r="N37" s="242">
        <f>SUMIF('Fiche Vente'!$A$24:$A$33,M37,'Fiche Vente'!$C$24:$C$33)</f>
        <v>0</v>
      </c>
      <c r="O37" s="242">
        <f>SUMIF('Fiche Vente'!$D$24:$D$33,M37,'Fiche Vente'!$F$24:$F$33)</f>
        <v>0</v>
      </c>
      <c r="P37" s="242">
        <f>SUMIF('Fiche Vente'!$G$24:$G$33,M37,'Fiche Vente'!$I$24:$I$33)</f>
        <v>0</v>
      </c>
      <c r="Q37" s="242">
        <f>SUMIF('Fiche Vente'!$J$24:$J$33,M37,'Fiche Vente'!$L$24:$L$33)</f>
        <v>0</v>
      </c>
      <c r="R37" s="242">
        <f>SUMIF('Fiche Vente'!$M$24:$M$33,M37,'Fiche Vente'!$O$24:$O$33)</f>
        <v>0</v>
      </c>
      <c r="S37" s="242">
        <f>SUMIF('Fiche Vente'!$P$24:$P$33,M37,'Fiche Vente'!$R$24:$R$33)</f>
        <v>0</v>
      </c>
      <c r="T37" s="242">
        <f>SUMIF('Fiche Vente'!$S$24:$S$33,M37,'Fiche Vente'!$U$24:$U$33)</f>
        <v>0</v>
      </c>
      <c r="U37" s="242">
        <f>SUMIF('Fiche Vente'!$V$24:$V$33,M37,'Fiche Vente'!$X$24:$X$33)</f>
        <v>0</v>
      </c>
      <c r="V37" s="242">
        <f>SUMIF('Fiche Vente'!$Y$24:$Y$33,M37,'Fiche Vente'!$AA$24:$AA$33)</f>
        <v>0</v>
      </c>
      <c r="W37" s="243">
        <f>SUMIF('Fiche Vente'!$AB$24:$AB$33,M37,'Fiche Vente'!$AD$24:$AD$33)</f>
        <v>0</v>
      </c>
      <c r="X37" s="246">
        <f t="shared" si="1"/>
        <v>0</v>
      </c>
      <c r="Y37" s="247">
        <f t="shared" ca="1" si="2"/>
        <v>0</v>
      </c>
    </row>
    <row r="38" spans="1:25">
      <c r="A38" s="241"/>
      <c r="B38" s="242">
        <f>SUMIF('Fiche Vente'!$A$5:$A$14,A38,'Fiche Vente'!$C$5:$C$14)</f>
        <v>0</v>
      </c>
      <c r="C38" s="242">
        <f>SUMIF('Fiche Vente'!$D$5:$D$14,A38,'Fiche Vente'!$F$5:$F$14)</f>
        <v>0</v>
      </c>
      <c r="D38" s="242">
        <f>SUMIF('Fiche Vente'!$G$5:$G$14,A38,'Fiche Vente'!$I$5:$I$14)</f>
        <v>0</v>
      </c>
      <c r="E38" s="242">
        <f>SUMIF('Fiche Vente'!$J$5:$J$14,A38,'Fiche Vente'!$L$5:$L$14)</f>
        <v>0</v>
      </c>
      <c r="F38" s="242">
        <f>SUMIF('Fiche Vente'!$M$5:$M$14,A38,'Fiche Vente'!$O$5:$O$14)</f>
        <v>0</v>
      </c>
      <c r="G38" s="242">
        <f>SUMIF('Fiche Vente'!$P$5:P47,$A38,'Fiche Vente'!$R$5:R47)</f>
        <v>0</v>
      </c>
      <c r="H38" s="242">
        <f>SUMIF('Fiche Vente'!$S$5:$S$14,A38,'Fiche Vente'!$U$5:$U$14)</f>
        <v>0</v>
      </c>
      <c r="I38" s="242">
        <f>SUMIF('Fiche Vente'!$V$5:$V$14,A38,'Fiche Vente'!$X$5:$X$14)</f>
        <v>0</v>
      </c>
      <c r="J38" s="242">
        <f>SUMIF('Fiche Vente'!$Y$5:$Y$14,A38,'Fiche Vente'!$AA$5:$AA$14)</f>
        <v>0</v>
      </c>
      <c r="K38" s="243">
        <f ca="1">SUMIF('Fiche Vente'!$AB$5:$AB$14,A38,'Fiche Vente'!$AD$5)</f>
        <v>0</v>
      </c>
      <c r="L38" s="244">
        <f t="shared" ca="1" si="0"/>
        <v>0</v>
      </c>
      <c r="M38" s="245"/>
      <c r="N38" s="242">
        <f>SUMIF('Fiche Vente'!$A$24:$A$33,M38,'Fiche Vente'!$C$24:$C$33)</f>
        <v>0</v>
      </c>
      <c r="O38" s="242">
        <f>SUMIF('Fiche Vente'!$D$24:$D$33,M38,'Fiche Vente'!$F$24:$F$33)</f>
        <v>0</v>
      </c>
      <c r="P38" s="242">
        <f>SUMIF('Fiche Vente'!$G$24:$G$33,M38,'Fiche Vente'!$I$24:$I$33)</f>
        <v>0</v>
      </c>
      <c r="Q38" s="242">
        <f>SUMIF('Fiche Vente'!$J$24:$J$33,M38,'Fiche Vente'!$L$24:$L$33)</f>
        <v>0</v>
      </c>
      <c r="R38" s="242">
        <f>SUMIF('Fiche Vente'!$M$24:$M$33,M38,'Fiche Vente'!$O$24:$O$33)</f>
        <v>0</v>
      </c>
      <c r="S38" s="242">
        <f>SUMIF('Fiche Vente'!$P$24:$P$33,M38,'Fiche Vente'!$R$24:$R$33)</f>
        <v>0</v>
      </c>
      <c r="T38" s="242">
        <f>SUMIF('Fiche Vente'!$S$24:$S$33,M38,'Fiche Vente'!$U$24:$U$33)</f>
        <v>0</v>
      </c>
      <c r="U38" s="242">
        <f>SUMIF('Fiche Vente'!$V$24:$V$33,M38,'Fiche Vente'!$X$24:$X$33)</f>
        <v>0</v>
      </c>
      <c r="V38" s="242">
        <f>SUMIF('Fiche Vente'!$Y$24:$Y$33,M38,'Fiche Vente'!$AA$24:$AA$33)</f>
        <v>0</v>
      </c>
      <c r="W38" s="243">
        <f>SUMIF('Fiche Vente'!$AB$24:$AB$33,M38,'Fiche Vente'!$AD$24:$AD$33)</f>
        <v>0</v>
      </c>
      <c r="X38" s="246">
        <f t="shared" si="1"/>
        <v>0</v>
      </c>
      <c r="Y38" s="247">
        <f t="shared" ca="1" si="2"/>
        <v>0</v>
      </c>
    </row>
    <row r="39" spans="1:25">
      <c r="A39" s="241"/>
      <c r="B39" s="242">
        <f>SUMIF('Fiche Vente'!$A$5:$A$14,A39,'Fiche Vente'!$C$5:$C$14)</f>
        <v>0</v>
      </c>
      <c r="C39" s="242">
        <f>SUMIF('Fiche Vente'!$D$5:$D$14,A39,'Fiche Vente'!$F$5:$F$14)</f>
        <v>0</v>
      </c>
      <c r="D39" s="242">
        <f>SUMIF('Fiche Vente'!$G$5:$G$14,A39,'Fiche Vente'!$I$5:$I$14)</f>
        <v>0</v>
      </c>
      <c r="E39" s="242">
        <f>SUMIF('Fiche Vente'!$J$5:$J$14,A39,'Fiche Vente'!$L$5:$L$14)</f>
        <v>0</v>
      </c>
      <c r="F39" s="242">
        <f>SUMIF('Fiche Vente'!$M$5:$M$14,A39,'Fiche Vente'!$O$5:$O$14)</f>
        <v>0</v>
      </c>
      <c r="G39" s="242">
        <f>SUMIF('Fiche Vente'!$P$5:P48,$A39,'Fiche Vente'!$R$5:R48)</f>
        <v>0</v>
      </c>
      <c r="H39" s="242">
        <f>SUMIF('Fiche Vente'!$S$5:$S$14,A39,'Fiche Vente'!$U$5:$U$14)</f>
        <v>0</v>
      </c>
      <c r="I39" s="242">
        <f>SUMIF('Fiche Vente'!$V$5:$V$14,A39,'Fiche Vente'!$X$5:$X$14)</f>
        <v>0</v>
      </c>
      <c r="J39" s="242">
        <f>SUMIF('Fiche Vente'!$Y$5:$Y$14,A39,'Fiche Vente'!$AA$5:$AA$14)</f>
        <v>0</v>
      </c>
      <c r="K39" s="243">
        <f ca="1">SUMIF('Fiche Vente'!$AB$5:$AB$14,A39,'Fiche Vente'!$AD$5)</f>
        <v>0</v>
      </c>
      <c r="L39" s="244">
        <f t="shared" ca="1" si="0"/>
        <v>0</v>
      </c>
      <c r="M39" s="245"/>
      <c r="N39" s="242">
        <f>SUMIF('Fiche Vente'!$A$24:$A$33,M39,'Fiche Vente'!$C$24:$C$33)</f>
        <v>0</v>
      </c>
      <c r="O39" s="242">
        <f>SUMIF('Fiche Vente'!$D$24:$D$33,M39,'Fiche Vente'!$F$24:$F$33)</f>
        <v>0</v>
      </c>
      <c r="P39" s="242">
        <f>SUMIF('Fiche Vente'!$G$24:$G$33,M39,'Fiche Vente'!$I$24:$I$33)</f>
        <v>0</v>
      </c>
      <c r="Q39" s="242">
        <f>SUMIF('Fiche Vente'!$J$24:$J$33,M39,'Fiche Vente'!$L$24:$L$33)</f>
        <v>0</v>
      </c>
      <c r="R39" s="242">
        <f>SUMIF('Fiche Vente'!$M$24:$M$33,M39,'Fiche Vente'!$O$24:$O$33)</f>
        <v>0</v>
      </c>
      <c r="S39" s="242">
        <f>SUMIF('Fiche Vente'!$P$24:$P$33,M39,'Fiche Vente'!$R$24:$R$33)</f>
        <v>0</v>
      </c>
      <c r="T39" s="242">
        <f>SUMIF('Fiche Vente'!$S$24:$S$33,M39,'Fiche Vente'!$U$24:$U$33)</f>
        <v>0</v>
      </c>
      <c r="U39" s="242">
        <f>SUMIF('Fiche Vente'!$V$24:$V$33,M39,'Fiche Vente'!$X$24:$X$33)</f>
        <v>0</v>
      </c>
      <c r="V39" s="242">
        <f>SUMIF('Fiche Vente'!$Y$24:$Y$33,M39,'Fiche Vente'!$AA$24:$AA$33)</f>
        <v>0</v>
      </c>
      <c r="W39" s="243">
        <f>SUMIF('Fiche Vente'!$AB$24:$AB$33,M39,'Fiche Vente'!$AD$24:$AD$33)</f>
        <v>0</v>
      </c>
      <c r="X39" s="246">
        <f t="shared" si="1"/>
        <v>0</v>
      </c>
      <c r="Y39" s="247">
        <f t="shared" ca="1" si="2"/>
        <v>0</v>
      </c>
    </row>
    <row r="40" spans="1:25">
      <c r="A40" s="241"/>
      <c r="B40" s="242">
        <f>SUMIF('Fiche Vente'!$A$5:$A$14,A40,'Fiche Vente'!$C$5:$C$14)</f>
        <v>0</v>
      </c>
      <c r="C40" s="242">
        <f>SUMIF('Fiche Vente'!$D$5:$D$14,A40,'Fiche Vente'!$F$5:$F$14)</f>
        <v>0</v>
      </c>
      <c r="D40" s="242">
        <f>SUMIF('Fiche Vente'!$G$5:$G$14,A40,'Fiche Vente'!$I$5:$I$14)</f>
        <v>0</v>
      </c>
      <c r="E40" s="242">
        <f>SUMIF('Fiche Vente'!$J$5:$J$14,A40,'Fiche Vente'!$L$5:$L$14)</f>
        <v>0</v>
      </c>
      <c r="F40" s="242">
        <f>SUMIF('Fiche Vente'!$M$5:$M$14,A40,'Fiche Vente'!$O$5:$O$14)</f>
        <v>0</v>
      </c>
      <c r="G40" s="242">
        <f>SUMIF('Fiche Vente'!$P$5:P49,$A40,'Fiche Vente'!$R$5:R49)</f>
        <v>0</v>
      </c>
      <c r="H40" s="242">
        <f>SUMIF('Fiche Vente'!$S$5:$S$14,A40,'Fiche Vente'!$U$5:$U$14)</f>
        <v>0</v>
      </c>
      <c r="I40" s="242">
        <f>SUMIF('Fiche Vente'!$V$5:$V$14,A40,'Fiche Vente'!$X$5:$X$14)</f>
        <v>0</v>
      </c>
      <c r="J40" s="242">
        <f>SUMIF('Fiche Vente'!$Y$5:$Y$14,A40,'Fiche Vente'!$AA$5:$AA$14)</f>
        <v>0</v>
      </c>
      <c r="K40" s="243">
        <f ca="1">SUMIF('Fiche Vente'!$AB$5:$AB$14,A40,'Fiche Vente'!$AD$5)</f>
        <v>0</v>
      </c>
      <c r="L40" s="244">
        <f t="shared" ca="1" si="0"/>
        <v>0</v>
      </c>
      <c r="M40" s="245"/>
      <c r="N40" s="242">
        <f>SUMIF('Fiche Vente'!$A$24:$A$33,M40,'Fiche Vente'!$C$24:$C$33)</f>
        <v>0</v>
      </c>
      <c r="O40" s="242">
        <f>SUMIF('Fiche Vente'!$D$24:$D$33,M40,'Fiche Vente'!$F$24:$F$33)</f>
        <v>0</v>
      </c>
      <c r="P40" s="242">
        <f>SUMIF('Fiche Vente'!$G$24:$G$33,M40,'Fiche Vente'!$I$24:$I$33)</f>
        <v>0</v>
      </c>
      <c r="Q40" s="242">
        <f>SUMIF('Fiche Vente'!$J$24:$J$33,M40,'Fiche Vente'!$L$24:$L$33)</f>
        <v>0</v>
      </c>
      <c r="R40" s="242">
        <f>SUMIF('Fiche Vente'!$M$24:$M$33,M40,'Fiche Vente'!$O$24:$O$33)</f>
        <v>0</v>
      </c>
      <c r="S40" s="242">
        <f>SUMIF('Fiche Vente'!$P$24:$P$33,M40,'Fiche Vente'!$R$24:$R$33)</f>
        <v>0</v>
      </c>
      <c r="T40" s="242">
        <f>SUMIF('Fiche Vente'!$S$24:$S$33,M40,'Fiche Vente'!$U$24:$U$33)</f>
        <v>0</v>
      </c>
      <c r="U40" s="242">
        <f>SUMIF('Fiche Vente'!$V$24:$V$33,M40,'Fiche Vente'!$X$24:$X$33)</f>
        <v>0</v>
      </c>
      <c r="V40" s="242">
        <f>SUMIF('Fiche Vente'!$Y$24:$Y$33,M40,'Fiche Vente'!$AA$24:$AA$33)</f>
        <v>0</v>
      </c>
      <c r="W40" s="243">
        <f>SUMIF('Fiche Vente'!$AB$24:$AB$33,M40,'Fiche Vente'!$AD$24:$AD$33)</f>
        <v>0</v>
      </c>
      <c r="X40" s="246">
        <f t="shared" si="1"/>
        <v>0</v>
      </c>
      <c r="Y40" s="247">
        <f t="shared" ca="1" si="2"/>
        <v>0</v>
      </c>
    </row>
    <row r="41" spans="1:25">
      <c r="A41" s="241"/>
      <c r="B41" s="242">
        <f>SUMIF('Fiche Vente'!$A$5:$A$14,A41,'Fiche Vente'!$C$5:$C$14)</f>
        <v>0</v>
      </c>
      <c r="C41" s="242">
        <f>SUMIF('Fiche Vente'!$D$5:$D$14,A41,'Fiche Vente'!$F$5:$F$14)</f>
        <v>0</v>
      </c>
      <c r="D41" s="242">
        <f>SUMIF('Fiche Vente'!$G$5:$G$14,A41,'Fiche Vente'!$I$5:$I$14)</f>
        <v>0</v>
      </c>
      <c r="E41" s="242">
        <f>SUMIF('Fiche Vente'!$J$5:$J$14,A41,'Fiche Vente'!$L$5:$L$14)</f>
        <v>0</v>
      </c>
      <c r="F41" s="242">
        <f>SUMIF('Fiche Vente'!$M$5:$M$14,A41,'Fiche Vente'!$O$5:$O$14)</f>
        <v>0</v>
      </c>
      <c r="G41" s="242">
        <f>SUMIF('Fiche Vente'!$P$5:P50,$A41,'Fiche Vente'!$R$5:R50)</f>
        <v>0</v>
      </c>
      <c r="H41" s="242">
        <f>SUMIF('Fiche Vente'!$S$5:$S$14,A41,'Fiche Vente'!$U$5:$U$14)</f>
        <v>0</v>
      </c>
      <c r="I41" s="242">
        <f>SUMIF('Fiche Vente'!$V$5:$V$14,A41,'Fiche Vente'!$X$5:$X$14)</f>
        <v>0</v>
      </c>
      <c r="J41" s="242">
        <f>SUMIF('Fiche Vente'!$Y$5:$Y$14,A41,'Fiche Vente'!$AA$5:$AA$14)</f>
        <v>0</v>
      </c>
      <c r="K41" s="243">
        <f ca="1">SUMIF('Fiche Vente'!$AB$5:$AB$14,A41,'Fiche Vente'!$AD$5)</f>
        <v>0</v>
      </c>
      <c r="L41" s="244">
        <f t="shared" ca="1" si="0"/>
        <v>0</v>
      </c>
      <c r="M41" s="245"/>
      <c r="N41" s="242">
        <f>SUMIF('Fiche Vente'!$A$24:$A$33,M41,'Fiche Vente'!$C$24:$C$33)</f>
        <v>0</v>
      </c>
      <c r="O41" s="242">
        <f>SUMIF('Fiche Vente'!$D$24:$D$33,M41,'Fiche Vente'!$F$24:$F$33)</f>
        <v>0</v>
      </c>
      <c r="P41" s="242">
        <f>SUMIF('Fiche Vente'!$G$24:$G$33,M41,'Fiche Vente'!$I$24:$I$33)</f>
        <v>0</v>
      </c>
      <c r="Q41" s="242">
        <f>SUMIF('Fiche Vente'!$J$24:$J$33,M41,'Fiche Vente'!$L$24:$L$33)</f>
        <v>0</v>
      </c>
      <c r="R41" s="242">
        <f>SUMIF('Fiche Vente'!$M$24:$M$33,M41,'Fiche Vente'!$O$24:$O$33)</f>
        <v>0</v>
      </c>
      <c r="S41" s="242">
        <f>SUMIF('Fiche Vente'!$P$24:$P$33,M41,'Fiche Vente'!$R$24:$R$33)</f>
        <v>0</v>
      </c>
      <c r="T41" s="242">
        <f>SUMIF('Fiche Vente'!$S$24:$S$33,M41,'Fiche Vente'!$U$24:$U$33)</f>
        <v>0</v>
      </c>
      <c r="U41" s="242">
        <f>SUMIF('Fiche Vente'!$V$24:$V$33,M41,'Fiche Vente'!$X$24:$X$33)</f>
        <v>0</v>
      </c>
      <c r="V41" s="242">
        <f>SUMIF('Fiche Vente'!$Y$24:$Y$33,M41,'Fiche Vente'!$AA$24:$AA$33)</f>
        <v>0</v>
      </c>
      <c r="W41" s="243">
        <f>SUMIF('Fiche Vente'!$AB$24:$AB$33,M41,'Fiche Vente'!$AD$24:$AD$33)</f>
        <v>0</v>
      </c>
      <c r="X41" s="246">
        <f t="shared" si="1"/>
        <v>0</v>
      </c>
      <c r="Y41" s="247">
        <f t="shared" ca="1" si="2"/>
        <v>0</v>
      </c>
    </row>
    <row r="42" spans="1:25">
      <c r="A42" s="241"/>
      <c r="B42" s="242">
        <f>SUMIF('Fiche Vente'!$A$5:$A$14,A42,'Fiche Vente'!$C$5:$C$14)</f>
        <v>0</v>
      </c>
      <c r="C42" s="242">
        <f>SUMIF('Fiche Vente'!$D$5:$D$14,A42,'Fiche Vente'!$F$5:$F$14)</f>
        <v>0</v>
      </c>
      <c r="D42" s="242">
        <f>SUMIF('Fiche Vente'!$G$5:$G$14,A42,'Fiche Vente'!$I$5:$I$14)</f>
        <v>0</v>
      </c>
      <c r="E42" s="242">
        <f>SUMIF('Fiche Vente'!$J$5:$J$14,A42,'Fiche Vente'!$L$5:$L$14)</f>
        <v>0</v>
      </c>
      <c r="F42" s="242">
        <f>SUMIF('Fiche Vente'!$M$5:$M$14,A42,'Fiche Vente'!$O$5:$O$14)</f>
        <v>0</v>
      </c>
      <c r="G42" s="242">
        <f>SUMIF('Fiche Vente'!$P$5:P51,$A42,'Fiche Vente'!$R$5:R51)</f>
        <v>0</v>
      </c>
      <c r="H42" s="242">
        <f>SUMIF('Fiche Vente'!$S$5:$S$14,A42,'Fiche Vente'!$U$5:$U$14)</f>
        <v>0</v>
      </c>
      <c r="I42" s="242">
        <f>SUMIF('Fiche Vente'!$V$5:$V$14,A42,'Fiche Vente'!$X$5:$X$14)</f>
        <v>0</v>
      </c>
      <c r="J42" s="242">
        <f>SUMIF('Fiche Vente'!$Y$5:$Y$14,A42,'Fiche Vente'!$AA$5:$AA$14)</f>
        <v>0</v>
      </c>
      <c r="K42" s="243">
        <f ca="1">SUMIF('Fiche Vente'!$AB$5:$AB$14,A42,'Fiche Vente'!$AD$5)</f>
        <v>0</v>
      </c>
      <c r="L42" s="244">
        <f t="shared" ca="1" si="0"/>
        <v>0</v>
      </c>
      <c r="M42" s="245"/>
      <c r="N42" s="242">
        <f>SUMIF('Fiche Vente'!$A$24:$A$33,M42,'Fiche Vente'!$C$24:$C$33)</f>
        <v>0</v>
      </c>
      <c r="O42" s="242">
        <f>SUMIF('Fiche Vente'!$D$24:$D$33,M42,'Fiche Vente'!$F$24:$F$33)</f>
        <v>0</v>
      </c>
      <c r="P42" s="242">
        <f>SUMIF('Fiche Vente'!$G$24:$G$33,M42,'Fiche Vente'!$I$24:$I$33)</f>
        <v>0</v>
      </c>
      <c r="Q42" s="242">
        <f>SUMIF('Fiche Vente'!$J$24:$J$33,M42,'Fiche Vente'!$L$24:$L$33)</f>
        <v>0</v>
      </c>
      <c r="R42" s="242">
        <f>SUMIF('Fiche Vente'!$M$24:$M$33,M42,'Fiche Vente'!$O$24:$O$33)</f>
        <v>0</v>
      </c>
      <c r="S42" s="242">
        <f>SUMIF('Fiche Vente'!$P$24:$P$33,M42,'Fiche Vente'!$R$24:$R$33)</f>
        <v>0</v>
      </c>
      <c r="T42" s="242">
        <f>SUMIF('Fiche Vente'!$S$24:$S$33,M42,'Fiche Vente'!$U$24:$U$33)</f>
        <v>0</v>
      </c>
      <c r="U42" s="242">
        <f>SUMIF('Fiche Vente'!$V$24:$V$33,M42,'Fiche Vente'!$X$24:$X$33)</f>
        <v>0</v>
      </c>
      <c r="V42" s="242">
        <f>SUMIF('Fiche Vente'!$Y$24:$Y$33,M42,'Fiche Vente'!$AA$24:$AA$33)</f>
        <v>0</v>
      </c>
      <c r="W42" s="243">
        <f>SUMIF('Fiche Vente'!$AB$24:$AB$33,M42,'Fiche Vente'!$AD$24:$AD$33)</f>
        <v>0</v>
      </c>
      <c r="X42" s="246">
        <f t="shared" si="1"/>
        <v>0</v>
      </c>
      <c r="Y42" s="247">
        <f t="shared" ca="1" si="2"/>
        <v>0</v>
      </c>
    </row>
    <row r="43" spans="1:25">
      <c r="A43" s="241"/>
      <c r="B43" s="242">
        <f>SUMIF('Fiche Vente'!$A$5:$A$14,A43,'Fiche Vente'!$C$5:$C$14)</f>
        <v>0</v>
      </c>
      <c r="C43" s="242">
        <f>SUMIF('Fiche Vente'!$D$5:$D$14,A43,'Fiche Vente'!$F$5:$F$14)</f>
        <v>0</v>
      </c>
      <c r="D43" s="242">
        <f>SUMIF('Fiche Vente'!$G$5:$G$14,A43,'Fiche Vente'!$I$5:$I$14)</f>
        <v>0</v>
      </c>
      <c r="E43" s="242">
        <f>SUMIF('Fiche Vente'!$J$5:$J$14,A43,'Fiche Vente'!$L$5:$L$14)</f>
        <v>0</v>
      </c>
      <c r="F43" s="242">
        <f>SUMIF('Fiche Vente'!$M$5:$M$14,A43,'Fiche Vente'!$O$5:$O$14)</f>
        <v>0</v>
      </c>
      <c r="G43" s="242">
        <f>SUMIF('Fiche Vente'!$P$5:P52,$A43,'Fiche Vente'!$R$5:R52)</f>
        <v>0</v>
      </c>
      <c r="H43" s="242">
        <f>SUMIF('Fiche Vente'!$S$5:$S$14,A43,'Fiche Vente'!$U$5:$U$14)</f>
        <v>0</v>
      </c>
      <c r="I43" s="242">
        <f>SUMIF('Fiche Vente'!$V$5:$V$14,A43,'Fiche Vente'!$X$5:$X$14)</f>
        <v>0</v>
      </c>
      <c r="J43" s="242">
        <f>SUMIF('Fiche Vente'!$Y$5:$Y$14,A43,'Fiche Vente'!$AA$5:$AA$14)</f>
        <v>0</v>
      </c>
      <c r="K43" s="243">
        <f ca="1">SUMIF('Fiche Vente'!$AB$5:$AB$14,A43,'Fiche Vente'!$AD$5)</f>
        <v>0</v>
      </c>
      <c r="L43" s="244">
        <f t="shared" ca="1" si="0"/>
        <v>0</v>
      </c>
      <c r="M43" s="245"/>
      <c r="N43" s="242">
        <f>SUMIF('Fiche Vente'!$A$24:$A$33,M43,'Fiche Vente'!$C$24:$C$33)</f>
        <v>0</v>
      </c>
      <c r="O43" s="242">
        <f>SUMIF('Fiche Vente'!$D$24:$D$33,M43,'Fiche Vente'!$F$24:$F$33)</f>
        <v>0</v>
      </c>
      <c r="P43" s="242">
        <f>SUMIF('Fiche Vente'!$G$24:$G$33,M43,'Fiche Vente'!$I$24:$I$33)</f>
        <v>0</v>
      </c>
      <c r="Q43" s="242">
        <f>SUMIF('Fiche Vente'!$J$24:$J$33,M43,'Fiche Vente'!$L$24:$L$33)</f>
        <v>0</v>
      </c>
      <c r="R43" s="242">
        <f>SUMIF('Fiche Vente'!$M$24:$M$33,M43,'Fiche Vente'!$O$24:$O$33)</f>
        <v>0</v>
      </c>
      <c r="S43" s="242">
        <f>SUMIF('Fiche Vente'!$P$24:$P$33,M43,'Fiche Vente'!$R$24:$R$33)</f>
        <v>0</v>
      </c>
      <c r="T43" s="242">
        <f>SUMIF('Fiche Vente'!$S$24:$S$33,M43,'Fiche Vente'!$U$24:$U$33)</f>
        <v>0</v>
      </c>
      <c r="U43" s="242">
        <f>SUMIF('Fiche Vente'!$V$24:$V$33,M43,'Fiche Vente'!$X$24:$X$33)</f>
        <v>0</v>
      </c>
      <c r="V43" s="242">
        <f>SUMIF('Fiche Vente'!$Y$24:$Y$33,M43,'Fiche Vente'!$AA$24:$AA$33)</f>
        <v>0</v>
      </c>
      <c r="W43" s="243">
        <f>SUMIF('Fiche Vente'!$AB$24:$AB$33,M43,'Fiche Vente'!$AD$24:$AD$33)</f>
        <v>0</v>
      </c>
      <c r="X43" s="246">
        <f t="shared" si="1"/>
        <v>0</v>
      </c>
      <c r="Y43" s="247">
        <f t="shared" ca="1" si="2"/>
        <v>0</v>
      </c>
    </row>
    <row r="44" spans="1:25">
      <c r="A44" s="241"/>
      <c r="B44" s="242">
        <f>SUMIF('Fiche Vente'!$A$5:$A$14,A44,'Fiche Vente'!$C$5:$C$14)</f>
        <v>0</v>
      </c>
      <c r="C44" s="242">
        <f>SUMIF('Fiche Vente'!$D$5:$D$14,A44,'Fiche Vente'!$F$5:$F$14)</f>
        <v>0</v>
      </c>
      <c r="D44" s="242">
        <f>SUMIF('Fiche Vente'!$G$5:$G$14,A44,'Fiche Vente'!$I$5:$I$14)</f>
        <v>0</v>
      </c>
      <c r="E44" s="242">
        <f>SUMIF('Fiche Vente'!$J$5:$J$14,A44,'Fiche Vente'!$L$5:$L$14)</f>
        <v>0</v>
      </c>
      <c r="F44" s="242">
        <f>SUMIF('Fiche Vente'!$M$5:$M$14,A44,'Fiche Vente'!$O$5:$O$14)</f>
        <v>0</v>
      </c>
      <c r="G44" s="242">
        <f>SUMIF('Fiche Vente'!$P$5:P53,$A44,'Fiche Vente'!$R$5:R53)</f>
        <v>0</v>
      </c>
      <c r="H44" s="242">
        <f>SUMIF('Fiche Vente'!$S$5:$S$14,A44,'Fiche Vente'!$U$5:$U$14)</f>
        <v>0</v>
      </c>
      <c r="I44" s="242">
        <f>SUMIF('Fiche Vente'!$V$5:$V$14,A44,'Fiche Vente'!$X$5:$X$14)</f>
        <v>0</v>
      </c>
      <c r="J44" s="242">
        <f>SUMIF('Fiche Vente'!$Y$5:$Y$14,A44,'Fiche Vente'!$AA$5:$AA$14)</f>
        <v>0</v>
      </c>
      <c r="K44" s="243">
        <f ca="1">SUMIF('Fiche Vente'!$AB$5:$AB$14,A44,'Fiche Vente'!$AD$5)</f>
        <v>0</v>
      </c>
      <c r="L44" s="244">
        <f t="shared" ca="1" si="0"/>
        <v>0</v>
      </c>
      <c r="M44" s="245"/>
      <c r="N44" s="242">
        <f>SUMIF('Fiche Vente'!$A$24:$A$33,M44,'Fiche Vente'!$C$24:$C$33)</f>
        <v>0</v>
      </c>
      <c r="O44" s="242">
        <f>SUMIF('Fiche Vente'!$D$24:$D$33,M44,'Fiche Vente'!$F$24:$F$33)</f>
        <v>0</v>
      </c>
      <c r="P44" s="242">
        <f>SUMIF('Fiche Vente'!$G$24:$G$33,M44,'Fiche Vente'!$I$24:$I$33)</f>
        <v>0</v>
      </c>
      <c r="Q44" s="242">
        <f>SUMIF('Fiche Vente'!$J$24:$J$33,M44,'Fiche Vente'!$L$24:$L$33)</f>
        <v>0</v>
      </c>
      <c r="R44" s="242">
        <f>SUMIF('Fiche Vente'!$M$24:$M$33,M44,'Fiche Vente'!$O$24:$O$33)</f>
        <v>0</v>
      </c>
      <c r="S44" s="242">
        <f>SUMIF('Fiche Vente'!$P$24:$P$33,M44,'Fiche Vente'!$R$24:$R$33)</f>
        <v>0</v>
      </c>
      <c r="T44" s="242">
        <f>SUMIF('Fiche Vente'!$S$24:$S$33,M44,'Fiche Vente'!$U$24:$U$33)</f>
        <v>0</v>
      </c>
      <c r="U44" s="242">
        <f>SUMIF('Fiche Vente'!$V$24:$V$33,M44,'Fiche Vente'!$X$24:$X$33)</f>
        <v>0</v>
      </c>
      <c r="V44" s="242">
        <f>SUMIF('Fiche Vente'!$Y$24:$Y$33,M44,'Fiche Vente'!$AA$24:$AA$33)</f>
        <v>0</v>
      </c>
      <c r="W44" s="243">
        <f>SUMIF('Fiche Vente'!$AB$24:$AB$33,M44,'Fiche Vente'!$AD$24:$AD$33)</f>
        <v>0</v>
      </c>
      <c r="X44" s="246">
        <f t="shared" si="1"/>
        <v>0</v>
      </c>
      <c r="Y44" s="247">
        <f t="shared" ca="1" si="2"/>
        <v>0</v>
      </c>
    </row>
    <row r="45" spans="1:25" ht="15.75" thickBot="1">
      <c r="A45" s="256"/>
      <c r="B45" s="257">
        <f>SUMIF('Fiche Vente'!$A$5:$A$14,A45,'Fiche Vente'!$C$5:$C$14)</f>
        <v>0</v>
      </c>
      <c r="C45" s="257">
        <f>SUMIF('Fiche Vente'!$D$5:$D$14,A45,'Fiche Vente'!$F$5:$F$14)</f>
        <v>0</v>
      </c>
      <c r="D45" s="257">
        <f>SUMIF('Fiche Vente'!$G$5:$G$14,A45,'Fiche Vente'!$I$5:$I$14)</f>
        <v>0</v>
      </c>
      <c r="E45" s="257">
        <f>SUMIF('Fiche Vente'!$J$5:$J$14,A45,'Fiche Vente'!$L$5:$L$14)</f>
        <v>0</v>
      </c>
      <c r="F45" s="257">
        <f>SUMIF('Fiche Vente'!$M$5:$M$14,A45,'Fiche Vente'!$O$5:$O$14)</f>
        <v>0</v>
      </c>
      <c r="G45" s="257">
        <f>SUMIF('Fiche Vente'!$P$5:P54,$A45,'Fiche Vente'!$R$5:R54)</f>
        <v>0</v>
      </c>
      <c r="H45" s="257">
        <f>SUMIF('Fiche Vente'!$S$5:$S$14,A45,'Fiche Vente'!$U$5:$U$14)</f>
        <v>0</v>
      </c>
      <c r="I45" s="257">
        <f>SUMIF('Fiche Vente'!$V$5:$V$14,A45,'Fiche Vente'!$X$5:$X$14)</f>
        <v>0</v>
      </c>
      <c r="J45" s="257">
        <f>SUMIF('Fiche Vente'!$Y$5:$Y$14,A45,'Fiche Vente'!$AA$5:$AA$14)</f>
        <v>0</v>
      </c>
      <c r="K45" s="258">
        <f ca="1">SUMIF('Fiche Vente'!$AB$5:$AB$14,A45,'Fiche Vente'!$AD$5)</f>
        <v>0</v>
      </c>
      <c r="L45" s="259">
        <f t="shared" ca="1" si="0"/>
        <v>0</v>
      </c>
      <c r="M45" s="260"/>
      <c r="N45" s="257">
        <f>SUMIF('Fiche Vente'!$A$24:$A$33,M45,'Fiche Vente'!$C$24:$C$33)</f>
        <v>0</v>
      </c>
      <c r="O45" s="257">
        <f>SUMIF('Fiche Vente'!$D$24:$D$33,M45,'Fiche Vente'!$F$24:$F$33)</f>
        <v>0</v>
      </c>
      <c r="P45" s="257">
        <f>SUMIF('Fiche Vente'!$G$24:$G$33,M45,'Fiche Vente'!$I$24:$I$33)</f>
        <v>0</v>
      </c>
      <c r="Q45" s="257">
        <f>SUMIF('Fiche Vente'!$J$24:$J$33,M45,'Fiche Vente'!$L$24:$L$33)</f>
        <v>0</v>
      </c>
      <c r="R45" s="257">
        <f>SUMIF('Fiche Vente'!$M$24:$M$33,M45,'Fiche Vente'!$O$24:$O$33)</f>
        <v>0</v>
      </c>
      <c r="S45" s="257">
        <f>SUMIF('Fiche Vente'!$P$24:$P$33,M45,'Fiche Vente'!$R$24:$R$33)</f>
        <v>0</v>
      </c>
      <c r="T45" s="257">
        <f>SUMIF('Fiche Vente'!$S$24:$S$33,M45,'Fiche Vente'!$U$24:$U$33)</f>
        <v>0</v>
      </c>
      <c r="U45" s="257">
        <f>SUMIF('Fiche Vente'!$V$24:$V$33,M45,'Fiche Vente'!$X$24:$X$33)</f>
        <v>0</v>
      </c>
      <c r="V45" s="257">
        <f>SUMIF('Fiche Vente'!$Y$24:$Y$33,M45,'Fiche Vente'!$AA$24:$AA$33)</f>
        <v>0</v>
      </c>
      <c r="W45" s="258">
        <f>SUMIF('Fiche Vente'!$AB$24:$AB$33,M45,'Fiche Vente'!$AD$24:$AD$33)</f>
        <v>0</v>
      </c>
      <c r="X45" s="261">
        <f t="shared" si="1"/>
        <v>0</v>
      </c>
      <c r="Y45" s="262">
        <f t="shared" ca="1" si="2"/>
        <v>0</v>
      </c>
    </row>
  </sheetData>
  <autoFilter ref="A2:Y45">
    <filterColumn colId="0">
      <filters blank="1"/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">
    <mergeCell ref="B2:K2"/>
    <mergeCell ref="M2:W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38B046"/>
  </sheetPr>
  <dimension ref="A1:K48"/>
  <sheetViews>
    <sheetView workbookViewId="0">
      <selection activeCell="N5" sqref="N5"/>
    </sheetView>
  </sheetViews>
  <sheetFormatPr baseColWidth="10" defaultColWidth="11" defaultRowHeight="15"/>
  <cols>
    <col min="1" max="1" width="16.140625" customWidth="1"/>
    <col min="2" max="2" width="27.7109375" customWidth="1"/>
    <col min="3" max="3" width="7.85546875" customWidth="1"/>
    <col min="4" max="4" width="10.140625" customWidth="1"/>
    <col min="5" max="5" width="10" customWidth="1"/>
    <col min="6" max="6" width="7.140625" customWidth="1"/>
    <col min="7" max="7" width="9.42578125" customWidth="1"/>
    <col min="8" max="8" width="10" customWidth="1"/>
    <col min="9" max="9" width="9.7109375" customWidth="1"/>
    <col min="10" max="10" width="10.7109375" customWidth="1"/>
    <col min="11" max="11" width="10.28515625" customWidth="1"/>
  </cols>
  <sheetData>
    <row r="1" spans="1:11">
      <c r="A1" s="263"/>
      <c r="B1" s="264" t="s">
        <v>102</v>
      </c>
      <c r="C1" s="265" t="s">
        <v>103</v>
      </c>
      <c r="D1" s="266"/>
      <c r="E1" s="267"/>
      <c r="F1" s="265" t="s">
        <v>104</v>
      </c>
      <c r="G1" s="266"/>
      <c r="H1" s="267"/>
      <c r="I1" s="265" t="s">
        <v>105</v>
      </c>
      <c r="J1" s="266"/>
      <c r="K1" s="267"/>
    </row>
    <row r="2" spans="1:11" ht="30.75" customHeight="1">
      <c r="A2" s="268"/>
      <c r="B2" s="269"/>
      <c r="C2" s="268" t="s">
        <v>106</v>
      </c>
      <c r="D2" s="270" t="s">
        <v>107</v>
      </c>
      <c r="E2" s="269" t="s">
        <v>108</v>
      </c>
      <c r="F2" s="268" t="s">
        <v>106</v>
      </c>
      <c r="G2" s="270" t="s">
        <v>107</v>
      </c>
      <c r="H2" s="269" t="s">
        <v>108</v>
      </c>
      <c r="I2" s="268" t="s">
        <v>106</v>
      </c>
      <c r="J2" s="270" t="s">
        <v>109</v>
      </c>
      <c r="K2" s="269" t="s">
        <v>108</v>
      </c>
    </row>
    <row r="3" spans="1:11">
      <c r="A3" s="271"/>
      <c r="B3" s="272">
        <v>44287</v>
      </c>
      <c r="C3" s="273" t="e">
        <f>SUM(#REF!)</f>
        <v>#REF!</v>
      </c>
      <c r="D3" s="274" t="e">
        <f>SUM(#REF!)</f>
        <v>#REF!</v>
      </c>
      <c r="E3" s="275" t="e">
        <f t="shared" ref="E3:E5" si="0">SUM(C3:D3)</f>
        <v>#REF!</v>
      </c>
      <c r="F3" s="276" t="e">
        <f>SUM(#REF!)</f>
        <v>#REF!</v>
      </c>
      <c r="G3" s="277" t="e">
        <f>SUM(#REF!)</f>
        <v>#REF!</v>
      </c>
      <c r="H3" s="278" t="e">
        <f t="shared" ref="H3:H5" si="1">SUM(F3:G3)</f>
        <v>#REF!</v>
      </c>
      <c r="I3" s="279" t="e">
        <f>SUM(#REF!)</f>
        <v>#REF!</v>
      </c>
      <c r="J3" s="280" t="e">
        <f>SUM(#REF!)</f>
        <v>#REF!</v>
      </c>
      <c r="K3" s="281" t="e">
        <f t="shared" ref="K3:K5" si="2">SUM(I3:J3)</f>
        <v>#REF!</v>
      </c>
    </row>
    <row r="4" spans="1:11">
      <c r="A4" s="282"/>
      <c r="B4" s="283">
        <f t="shared" ref="B4:B36" si="3">SUM(B3+1)</f>
        <v>44288</v>
      </c>
      <c r="C4" s="284" t="e">
        <f>SUM(#REF!)</f>
        <v>#REF!</v>
      </c>
      <c r="D4" s="285" t="e">
        <f>SUM(#REF!)</f>
        <v>#REF!</v>
      </c>
      <c r="E4" s="275" t="e">
        <f t="shared" si="0"/>
        <v>#REF!</v>
      </c>
      <c r="F4" s="286" t="e">
        <f>SUM(#REF!)</f>
        <v>#REF!</v>
      </c>
      <c r="G4" s="287" t="e">
        <f>SUM(#REF!)</f>
        <v>#REF!</v>
      </c>
      <c r="H4" s="278" t="e">
        <f t="shared" si="1"/>
        <v>#REF!</v>
      </c>
      <c r="I4" s="288" t="e">
        <f>SUM(#REF!)</f>
        <v>#REF!</v>
      </c>
      <c r="J4" s="289" t="e">
        <f>SUM(#REF!)</f>
        <v>#REF!</v>
      </c>
      <c r="K4" s="281" t="e">
        <f t="shared" si="2"/>
        <v>#REF!</v>
      </c>
    </row>
    <row r="5" spans="1:11">
      <c r="A5" s="282"/>
      <c r="B5" s="283">
        <f t="shared" si="3"/>
        <v>44289</v>
      </c>
      <c r="C5" s="284" t="e">
        <f>SUM(#REF!)</f>
        <v>#REF!</v>
      </c>
      <c r="D5" s="285" t="e">
        <f>SUM(#REF!)</f>
        <v>#REF!</v>
      </c>
      <c r="E5" s="275" t="e">
        <f t="shared" si="0"/>
        <v>#REF!</v>
      </c>
      <c r="F5" s="286" t="e">
        <f>SUM(#REF!)</f>
        <v>#REF!</v>
      </c>
      <c r="G5" s="287" t="e">
        <f>SUM(#REF!)</f>
        <v>#REF!</v>
      </c>
      <c r="H5" s="278" t="e">
        <f t="shared" si="1"/>
        <v>#REF!</v>
      </c>
      <c r="I5" s="288" t="e">
        <f>SUM(#REF!)</f>
        <v>#REF!</v>
      </c>
      <c r="J5" s="289" t="e">
        <f>SUM(#REF!)</f>
        <v>#REF!</v>
      </c>
      <c r="K5" s="281" t="e">
        <f t="shared" si="2"/>
        <v>#REF!</v>
      </c>
    </row>
    <row r="6" spans="1:11">
      <c r="A6" s="290"/>
      <c r="B6" s="291">
        <f>SUM(B5+1)</f>
        <v>44290</v>
      </c>
      <c r="C6" s="290"/>
      <c r="D6" s="292"/>
      <c r="E6" s="293"/>
      <c r="F6" s="290"/>
      <c r="G6" s="292"/>
      <c r="H6" s="293"/>
      <c r="I6" s="290"/>
      <c r="J6" s="292"/>
      <c r="K6" s="293"/>
    </row>
    <row r="7" spans="1:11">
      <c r="A7" s="294" t="s">
        <v>110</v>
      </c>
      <c r="B7" s="293"/>
      <c r="C7" s="295" t="e">
        <f t="shared" ref="C7:K7" si="4">SUM(C3:C5)</f>
        <v>#REF!</v>
      </c>
      <c r="D7" s="296" t="e">
        <f t="shared" si="4"/>
        <v>#REF!</v>
      </c>
      <c r="E7" s="297" t="e">
        <f t="shared" si="4"/>
        <v>#REF!</v>
      </c>
      <c r="F7" s="298" t="e">
        <f t="shared" si="4"/>
        <v>#REF!</v>
      </c>
      <c r="G7" s="299" t="e">
        <f t="shared" si="4"/>
        <v>#REF!</v>
      </c>
      <c r="H7" s="300" t="e">
        <f t="shared" si="4"/>
        <v>#REF!</v>
      </c>
      <c r="I7" s="301" t="e">
        <f t="shared" si="4"/>
        <v>#REF!</v>
      </c>
      <c r="J7" s="302" t="e">
        <f t="shared" si="4"/>
        <v>#REF!</v>
      </c>
      <c r="K7" s="303" t="e">
        <f t="shared" si="4"/>
        <v>#REF!</v>
      </c>
    </row>
    <row r="8" spans="1:11">
      <c r="A8" s="282"/>
      <c r="B8" s="283">
        <f>SUM(B6+1)</f>
        <v>44291</v>
      </c>
      <c r="C8" s="284"/>
      <c r="D8" s="285"/>
      <c r="E8" s="275"/>
      <c r="F8" s="286"/>
      <c r="G8" s="304"/>
      <c r="H8" s="278"/>
      <c r="I8" s="305"/>
      <c r="J8" s="306"/>
      <c r="K8" s="281"/>
    </row>
    <row r="9" spans="1:11">
      <c r="A9" s="282"/>
      <c r="B9" s="283">
        <f t="shared" si="3"/>
        <v>44292</v>
      </c>
      <c r="C9" s="284"/>
      <c r="D9" s="285"/>
      <c r="E9" s="275"/>
      <c r="F9" s="286"/>
      <c r="G9" s="304"/>
      <c r="H9" s="278"/>
      <c r="I9" s="305"/>
      <c r="J9" s="306"/>
      <c r="K9" s="281"/>
    </row>
    <row r="10" spans="1:11">
      <c r="A10" s="282"/>
      <c r="B10" s="283">
        <f t="shared" si="3"/>
        <v>44293</v>
      </c>
      <c r="C10" s="284"/>
      <c r="D10" s="285"/>
      <c r="E10" s="275"/>
      <c r="F10" s="286"/>
      <c r="G10" s="304"/>
      <c r="H10" s="278"/>
      <c r="I10" s="305"/>
      <c r="J10" s="306"/>
      <c r="K10" s="281"/>
    </row>
    <row r="11" spans="1:11">
      <c r="A11" s="271"/>
      <c r="B11" s="272">
        <f t="shared" si="3"/>
        <v>44294</v>
      </c>
      <c r="C11" s="273"/>
      <c r="D11" s="274"/>
      <c r="E11" s="307"/>
      <c r="F11" s="276"/>
      <c r="G11" s="308"/>
      <c r="H11" s="309"/>
      <c r="I11" s="310"/>
      <c r="J11" s="311"/>
      <c r="K11" s="312"/>
    </row>
    <row r="12" spans="1:11">
      <c r="A12" s="282"/>
      <c r="B12" s="283">
        <f t="shared" si="3"/>
        <v>44295</v>
      </c>
      <c r="C12" s="284"/>
      <c r="D12" s="285"/>
      <c r="E12" s="275"/>
      <c r="F12" s="286"/>
      <c r="G12" s="304"/>
      <c r="H12" s="278"/>
      <c r="I12" s="305"/>
      <c r="J12" s="306"/>
      <c r="K12" s="281"/>
    </row>
    <row r="13" spans="1:11">
      <c r="A13" s="282"/>
      <c r="B13" s="283">
        <f t="shared" si="3"/>
        <v>44296</v>
      </c>
      <c r="C13" s="284"/>
      <c r="D13" s="285"/>
      <c r="E13" s="275"/>
      <c r="F13" s="286"/>
      <c r="G13" s="304"/>
      <c r="H13" s="278"/>
      <c r="I13" s="305"/>
      <c r="J13" s="306"/>
      <c r="K13" s="281"/>
    </row>
    <row r="14" spans="1:11">
      <c r="A14" s="294"/>
      <c r="B14" s="291">
        <f>SUM(B13+1)</f>
        <v>44297</v>
      </c>
      <c r="C14" s="295">
        <f t="shared" ref="C14:K14" si="5">SUM(C8:C13)</f>
        <v>0</v>
      </c>
      <c r="D14" s="296">
        <f t="shared" si="5"/>
        <v>0</v>
      </c>
      <c r="E14" s="297">
        <f t="shared" si="5"/>
        <v>0</v>
      </c>
      <c r="F14" s="298">
        <f t="shared" si="5"/>
        <v>0</v>
      </c>
      <c r="G14" s="299">
        <f t="shared" si="5"/>
        <v>0</v>
      </c>
      <c r="H14" s="300">
        <f t="shared" si="5"/>
        <v>0</v>
      </c>
      <c r="I14" s="301">
        <f t="shared" si="5"/>
        <v>0</v>
      </c>
      <c r="J14" s="302">
        <f t="shared" si="5"/>
        <v>0</v>
      </c>
      <c r="K14" s="303">
        <f t="shared" si="5"/>
        <v>0</v>
      </c>
    </row>
    <row r="15" spans="1:11">
      <c r="A15" s="294" t="s">
        <v>110</v>
      </c>
      <c r="B15" s="293"/>
      <c r="C15" s="290"/>
      <c r="D15" s="292"/>
      <c r="E15" s="293"/>
      <c r="F15" s="290"/>
      <c r="G15" s="292"/>
      <c r="H15" s="293"/>
      <c r="I15" s="290"/>
      <c r="J15" s="292"/>
      <c r="K15" s="293"/>
    </row>
    <row r="16" spans="1:11">
      <c r="A16" s="282"/>
      <c r="B16" s="283">
        <f>SUM(B14+1)</f>
        <v>44298</v>
      </c>
      <c r="C16" s="284"/>
      <c r="D16" s="285"/>
      <c r="E16" s="275"/>
      <c r="F16" s="286"/>
      <c r="G16" s="304"/>
      <c r="H16" s="278"/>
      <c r="I16" s="305"/>
      <c r="J16" s="306"/>
      <c r="K16" s="281"/>
    </row>
    <row r="17" spans="1:11">
      <c r="A17" s="282"/>
      <c r="B17" s="283">
        <f t="shared" si="3"/>
        <v>44299</v>
      </c>
      <c r="C17" s="284"/>
      <c r="D17" s="285"/>
      <c r="E17" s="275"/>
      <c r="F17" s="286"/>
      <c r="G17" s="304"/>
      <c r="H17" s="278"/>
      <c r="I17" s="305"/>
      <c r="J17" s="306"/>
      <c r="K17" s="281"/>
    </row>
    <row r="18" spans="1:11">
      <c r="A18" s="282"/>
      <c r="B18" s="283">
        <f t="shared" si="3"/>
        <v>44300</v>
      </c>
      <c r="C18" s="284"/>
      <c r="D18" s="285"/>
      <c r="E18" s="275"/>
      <c r="F18" s="286"/>
      <c r="G18" s="304"/>
      <c r="H18" s="278"/>
      <c r="I18" s="305"/>
      <c r="J18" s="306"/>
      <c r="K18" s="281"/>
    </row>
    <row r="19" spans="1:11">
      <c r="A19" s="271"/>
      <c r="B19" s="272">
        <f t="shared" si="3"/>
        <v>44301</v>
      </c>
      <c r="C19" s="273"/>
      <c r="D19" s="274"/>
      <c r="E19" s="307"/>
      <c r="F19" s="276"/>
      <c r="G19" s="308"/>
      <c r="H19" s="309"/>
      <c r="I19" s="310"/>
      <c r="J19" s="311"/>
      <c r="K19" s="312"/>
    </row>
    <row r="20" spans="1:11">
      <c r="A20" s="282"/>
      <c r="B20" s="283">
        <f t="shared" si="3"/>
        <v>44302</v>
      </c>
      <c r="C20" s="284"/>
      <c r="D20" s="285"/>
      <c r="E20" s="275"/>
      <c r="F20" s="286"/>
      <c r="G20" s="304"/>
      <c r="H20" s="278"/>
      <c r="I20" s="305"/>
      <c r="J20" s="306"/>
      <c r="K20" s="281"/>
    </row>
    <row r="21" spans="1:11">
      <c r="A21" s="282"/>
      <c r="B21" s="283">
        <f t="shared" si="3"/>
        <v>44303</v>
      </c>
      <c r="C21" s="284"/>
      <c r="D21" s="285"/>
      <c r="E21" s="275"/>
      <c r="F21" s="286"/>
      <c r="G21" s="304"/>
      <c r="H21" s="278"/>
      <c r="I21" s="305"/>
      <c r="J21" s="306"/>
      <c r="K21" s="281"/>
    </row>
    <row r="22" spans="1:11">
      <c r="A22" s="313"/>
      <c r="B22" s="291">
        <f>SUM(B21+1)</f>
        <v>44304</v>
      </c>
      <c r="C22" s="290"/>
      <c r="D22" s="292"/>
      <c r="E22" s="293"/>
      <c r="F22" s="290"/>
      <c r="G22" s="292"/>
      <c r="H22" s="293"/>
      <c r="I22" s="290"/>
      <c r="J22" s="292"/>
      <c r="K22" s="293"/>
    </row>
    <row r="23" spans="1:11">
      <c r="A23" s="294" t="s">
        <v>110</v>
      </c>
      <c r="B23" s="293"/>
      <c r="C23" s="295">
        <f t="shared" ref="C23:K23" si="6">SUM(C16:C21)</f>
        <v>0</v>
      </c>
      <c r="D23" s="296">
        <f t="shared" si="6"/>
        <v>0</v>
      </c>
      <c r="E23" s="297">
        <f t="shared" si="6"/>
        <v>0</v>
      </c>
      <c r="F23" s="298">
        <f t="shared" si="6"/>
        <v>0</v>
      </c>
      <c r="G23" s="299">
        <f t="shared" si="6"/>
        <v>0</v>
      </c>
      <c r="H23" s="300">
        <f t="shared" si="6"/>
        <v>0</v>
      </c>
      <c r="I23" s="301">
        <f t="shared" si="6"/>
        <v>0</v>
      </c>
      <c r="J23" s="302">
        <f t="shared" si="6"/>
        <v>0</v>
      </c>
      <c r="K23" s="303">
        <f t="shared" si="6"/>
        <v>0</v>
      </c>
    </row>
    <row r="24" spans="1:11">
      <c r="A24" s="282"/>
      <c r="B24" s="283">
        <f>SUM(B22+1)</f>
        <v>44305</v>
      </c>
      <c r="C24" s="284"/>
      <c r="D24" s="285"/>
      <c r="E24" s="275"/>
      <c r="F24" s="286"/>
      <c r="G24" s="304"/>
      <c r="H24" s="278"/>
      <c r="I24" s="305"/>
      <c r="J24" s="306"/>
      <c r="K24" s="281"/>
    </row>
    <row r="25" spans="1:11">
      <c r="A25" s="282"/>
      <c r="B25" s="283">
        <f t="shared" si="3"/>
        <v>44306</v>
      </c>
      <c r="C25" s="284"/>
      <c r="D25" s="285"/>
      <c r="E25" s="275"/>
      <c r="F25" s="286"/>
      <c r="G25" s="304"/>
      <c r="H25" s="278"/>
      <c r="I25" s="305"/>
      <c r="J25" s="306"/>
      <c r="K25" s="281"/>
    </row>
    <row r="26" spans="1:11">
      <c r="A26" s="282"/>
      <c r="B26" s="283">
        <f t="shared" si="3"/>
        <v>44307</v>
      </c>
      <c r="C26" s="284"/>
      <c r="D26" s="285"/>
      <c r="E26" s="275"/>
      <c r="F26" s="286"/>
      <c r="G26" s="304"/>
      <c r="H26" s="278"/>
      <c r="I26" s="305"/>
      <c r="J26" s="306"/>
      <c r="K26" s="281"/>
    </row>
    <row r="27" spans="1:11">
      <c r="A27" s="314"/>
      <c r="B27" s="272">
        <f t="shared" si="3"/>
        <v>44308</v>
      </c>
      <c r="C27" s="273"/>
      <c r="D27" s="274"/>
      <c r="E27" s="307"/>
      <c r="F27" s="276"/>
      <c r="G27" s="308"/>
      <c r="H27" s="309"/>
      <c r="I27" s="310"/>
      <c r="J27" s="311"/>
      <c r="K27" s="312"/>
    </row>
    <row r="28" spans="1:11">
      <c r="A28" s="282"/>
      <c r="B28" s="283">
        <f t="shared" si="3"/>
        <v>44309</v>
      </c>
      <c r="C28" s="284"/>
      <c r="D28" s="285"/>
      <c r="E28" s="275"/>
      <c r="F28" s="286"/>
      <c r="G28" s="304"/>
      <c r="H28" s="278"/>
      <c r="I28" s="305"/>
      <c r="J28" s="306"/>
      <c r="K28" s="281"/>
    </row>
    <row r="29" spans="1:11">
      <c r="A29" s="282"/>
      <c r="B29" s="283">
        <f t="shared" si="3"/>
        <v>44310</v>
      </c>
      <c r="C29" s="284"/>
      <c r="D29" s="285"/>
      <c r="E29" s="275"/>
      <c r="F29" s="286"/>
      <c r="G29" s="304"/>
      <c r="H29" s="278"/>
      <c r="I29" s="305"/>
      <c r="J29" s="306"/>
      <c r="K29" s="281"/>
    </row>
    <row r="30" spans="1:11">
      <c r="A30" s="313"/>
      <c r="B30" s="291">
        <f>SUM(B29+1)</f>
        <v>44311</v>
      </c>
      <c r="C30" s="295"/>
      <c r="D30" s="296"/>
      <c r="E30" s="297"/>
      <c r="F30" s="298"/>
      <c r="G30" s="299"/>
      <c r="H30" s="300"/>
      <c r="I30" s="301"/>
      <c r="J30" s="302"/>
      <c r="K30" s="303"/>
    </row>
    <row r="31" spans="1:11">
      <c r="A31" s="294" t="s">
        <v>110</v>
      </c>
      <c r="B31" s="293"/>
      <c r="C31" s="295">
        <f t="shared" ref="C31:K31" si="7">SUM(C24:C29)</f>
        <v>0</v>
      </c>
      <c r="D31" s="296">
        <f t="shared" si="7"/>
        <v>0</v>
      </c>
      <c r="E31" s="297">
        <f t="shared" si="7"/>
        <v>0</v>
      </c>
      <c r="F31" s="298">
        <f t="shared" si="7"/>
        <v>0</v>
      </c>
      <c r="G31" s="299">
        <f t="shared" si="7"/>
        <v>0</v>
      </c>
      <c r="H31" s="300">
        <f t="shared" si="7"/>
        <v>0</v>
      </c>
      <c r="I31" s="301">
        <f t="shared" si="7"/>
        <v>0</v>
      </c>
      <c r="J31" s="302">
        <f t="shared" si="7"/>
        <v>0</v>
      </c>
      <c r="K31" s="303">
        <f t="shared" si="7"/>
        <v>0</v>
      </c>
    </row>
    <row r="32" spans="1:11">
      <c r="A32" s="282"/>
      <c r="B32" s="283">
        <f>SUM(B30+1)</f>
        <v>44312</v>
      </c>
      <c r="C32" s="284"/>
      <c r="D32" s="285"/>
      <c r="E32" s="275"/>
      <c r="F32" s="286"/>
      <c r="G32" s="304"/>
      <c r="H32" s="278"/>
      <c r="I32" s="305"/>
      <c r="J32" s="306"/>
      <c r="K32" s="281"/>
    </row>
    <row r="33" spans="1:11">
      <c r="A33" s="282"/>
      <c r="B33" s="283">
        <f t="shared" si="3"/>
        <v>44313</v>
      </c>
      <c r="C33" s="284"/>
      <c r="D33" s="285"/>
      <c r="E33" s="275"/>
      <c r="F33" s="286"/>
      <c r="G33" s="304"/>
      <c r="H33" s="278"/>
      <c r="I33" s="305"/>
      <c r="J33" s="306"/>
      <c r="K33" s="281"/>
    </row>
    <row r="34" spans="1:11">
      <c r="A34" s="282"/>
      <c r="B34" s="283">
        <f t="shared" si="3"/>
        <v>44314</v>
      </c>
      <c r="C34" s="284"/>
      <c r="D34" s="285"/>
      <c r="E34" s="275"/>
      <c r="F34" s="286"/>
      <c r="G34" s="304"/>
      <c r="H34" s="278"/>
      <c r="I34" s="305"/>
      <c r="J34" s="306"/>
      <c r="K34" s="281"/>
    </row>
    <row r="35" spans="1:11">
      <c r="A35" s="314"/>
      <c r="B35" s="272">
        <f t="shared" si="3"/>
        <v>44315</v>
      </c>
      <c r="C35" s="273"/>
      <c r="D35" s="274"/>
      <c r="E35" s="307"/>
      <c r="F35" s="276"/>
      <c r="G35" s="308"/>
      <c r="H35" s="309"/>
      <c r="I35" s="310"/>
      <c r="J35" s="311"/>
      <c r="K35" s="312"/>
    </row>
    <row r="36" spans="1:11">
      <c r="A36" s="282"/>
      <c r="B36" s="283">
        <f t="shared" si="3"/>
        <v>44316</v>
      </c>
      <c r="C36" s="284"/>
      <c r="D36" s="285"/>
      <c r="E36" s="275"/>
      <c r="F36" s="286"/>
      <c r="G36" s="304"/>
      <c r="H36" s="278"/>
      <c r="I36" s="305"/>
      <c r="J36" s="306"/>
      <c r="K36" s="281"/>
    </row>
    <row r="37" spans="1:11">
      <c r="A37" s="294"/>
      <c r="B37" s="291"/>
      <c r="C37" s="295"/>
      <c r="D37" s="296"/>
      <c r="E37" s="297"/>
      <c r="F37" s="298"/>
      <c r="G37" s="299"/>
      <c r="H37" s="300"/>
      <c r="I37" s="301"/>
      <c r="J37" s="302"/>
      <c r="K37" s="303"/>
    </row>
    <row r="38" spans="1:11">
      <c r="A38" s="294" t="s">
        <v>110</v>
      </c>
      <c r="B38" s="291"/>
      <c r="C38" s="295">
        <f t="shared" ref="C38:K38" si="8">SUM(C32:C36)</f>
        <v>0</v>
      </c>
      <c r="D38" s="296">
        <f t="shared" si="8"/>
        <v>0</v>
      </c>
      <c r="E38" s="297">
        <f t="shared" si="8"/>
        <v>0</v>
      </c>
      <c r="F38" s="298">
        <f t="shared" si="8"/>
        <v>0</v>
      </c>
      <c r="G38" s="299">
        <f t="shared" si="8"/>
        <v>0</v>
      </c>
      <c r="H38" s="300">
        <f t="shared" si="8"/>
        <v>0</v>
      </c>
      <c r="I38" s="301">
        <f t="shared" si="8"/>
        <v>0</v>
      </c>
      <c r="J38" s="302">
        <f t="shared" si="8"/>
        <v>0</v>
      </c>
      <c r="K38" s="303">
        <f t="shared" si="8"/>
        <v>0</v>
      </c>
    </row>
    <row r="39" spans="1:11" ht="15.75" thickBot="1">
      <c r="A39" s="315" t="s">
        <v>111</v>
      </c>
      <c r="B39" s="316"/>
      <c r="C39" s="317" t="e">
        <f>SUM(C38,C31,C23,C14,C7)</f>
        <v>#REF!</v>
      </c>
      <c r="D39" s="318" t="e">
        <f>SUM(D38,D31,D23,D14,D7)</f>
        <v>#REF!</v>
      </c>
      <c r="E39" s="319" t="e">
        <f t="shared" ref="E39:K39" si="9">SUM(E7+E14+E23+E31+E38)</f>
        <v>#REF!</v>
      </c>
      <c r="F39" s="320" t="e">
        <f t="shared" si="9"/>
        <v>#REF!</v>
      </c>
      <c r="G39" s="321" t="e">
        <f t="shared" si="9"/>
        <v>#REF!</v>
      </c>
      <c r="H39" s="322" t="e">
        <f t="shared" si="9"/>
        <v>#REF!</v>
      </c>
      <c r="I39" s="323" t="e">
        <f t="shared" si="9"/>
        <v>#REF!</v>
      </c>
      <c r="J39" s="324" t="e">
        <f t="shared" si="9"/>
        <v>#REF!</v>
      </c>
      <c r="K39" s="325" t="e">
        <f t="shared" si="9"/>
        <v>#REF!</v>
      </c>
    </row>
    <row r="40" spans="1:11">
      <c r="B40" s="218"/>
    </row>
    <row r="41" spans="1:11">
      <c r="B41" s="218"/>
    </row>
    <row r="42" spans="1:11">
      <c r="B42" s="218"/>
    </row>
    <row r="43" spans="1:11">
      <c r="B43" s="218"/>
    </row>
    <row r="44" spans="1:11">
      <c r="B44" s="218"/>
    </row>
    <row r="45" spans="1:11">
      <c r="B45" s="218"/>
    </row>
    <row r="46" spans="1:11">
      <c r="B46" s="218"/>
    </row>
    <row r="47" spans="1:11">
      <c r="B47" s="218"/>
    </row>
    <row r="48" spans="1:11">
      <c r="B48" s="218"/>
    </row>
  </sheetData>
  <mergeCells count="3">
    <mergeCell ref="C1:E1"/>
    <mergeCell ref="F1:H1"/>
    <mergeCell ref="I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38B046"/>
  </sheetPr>
  <dimension ref="A1:L15"/>
  <sheetViews>
    <sheetView workbookViewId="0">
      <selection activeCell="L1" sqref="L1"/>
    </sheetView>
  </sheetViews>
  <sheetFormatPr baseColWidth="10" defaultColWidth="11" defaultRowHeight="15"/>
  <cols>
    <col min="1" max="1" width="16.140625" customWidth="1"/>
    <col min="2" max="2" width="27.7109375" customWidth="1"/>
    <col min="3" max="3" width="8.28515625" customWidth="1"/>
    <col min="4" max="4" width="10.140625" customWidth="1"/>
    <col min="5" max="5" width="10" customWidth="1"/>
    <col min="6" max="6" width="7.140625" customWidth="1"/>
    <col min="7" max="7" width="9.42578125" customWidth="1"/>
    <col min="8" max="8" width="10" customWidth="1"/>
    <col min="9" max="9" width="9.7109375" customWidth="1"/>
    <col min="10" max="10" width="10.7109375" customWidth="1"/>
    <col min="11" max="11" width="10.28515625" customWidth="1"/>
  </cols>
  <sheetData>
    <row r="1" spans="1:12">
      <c r="A1" s="263"/>
      <c r="B1" s="264" t="s">
        <v>102</v>
      </c>
      <c r="C1" s="265" t="s">
        <v>103</v>
      </c>
      <c r="D1" s="266"/>
      <c r="E1" s="267"/>
      <c r="F1" s="265" t="s">
        <v>104</v>
      </c>
      <c r="G1" s="266"/>
      <c r="H1" s="267"/>
      <c r="I1" s="265" t="s">
        <v>105</v>
      </c>
      <c r="J1" s="266"/>
      <c r="K1" s="267"/>
    </row>
    <row r="2" spans="1:12" ht="27">
      <c r="A2" s="268"/>
      <c r="B2" s="269"/>
      <c r="C2" s="268" t="s">
        <v>106</v>
      </c>
      <c r="D2" s="270" t="s">
        <v>107</v>
      </c>
      <c r="E2" s="269" t="s">
        <v>108</v>
      </c>
      <c r="F2" s="268" t="s">
        <v>106</v>
      </c>
      <c r="G2" s="270" t="s">
        <v>107</v>
      </c>
      <c r="H2" s="269" t="s">
        <v>108</v>
      </c>
      <c r="I2" s="268" t="s">
        <v>106</v>
      </c>
      <c r="J2" s="270" t="s">
        <v>109</v>
      </c>
      <c r="K2" s="269" t="s">
        <v>108</v>
      </c>
    </row>
    <row r="3" spans="1:12">
      <c r="A3" s="282"/>
      <c r="B3" s="283">
        <f>DATE(2021,3,29)</f>
        <v>44284</v>
      </c>
      <c r="C3" s="326" t="e">
        <f>SUM(#REF!)</f>
        <v>#REF!</v>
      </c>
      <c r="D3" s="285" t="e">
        <f>SUM(#REF!)</f>
        <v>#REF!</v>
      </c>
      <c r="E3" s="275" t="e">
        <f>SUM(C3:D3)</f>
        <v>#REF!</v>
      </c>
      <c r="F3" s="286" t="e">
        <f>SUM(#REF!)</f>
        <v>#REF!</v>
      </c>
      <c r="G3" s="287" t="e">
        <f>SUM(#REF!)</f>
        <v>#REF!</v>
      </c>
      <c r="H3" s="278" t="e">
        <f>SUM(F3:G3)</f>
        <v>#REF!</v>
      </c>
      <c r="I3" s="288" t="e">
        <f>SUM(#REF!)</f>
        <v>#REF!</v>
      </c>
      <c r="J3" s="289" t="e">
        <f>SUM(#REF!)</f>
        <v>#REF!</v>
      </c>
      <c r="K3" s="281" t="e">
        <f>SUM(I3:J3)</f>
        <v>#REF!</v>
      </c>
      <c r="L3" s="9"/>
    </row>
    <row r="4" spans="1:12">
      <c r="A4" s="282"/>
      <c r="B4" s="283">
        <f>SUM(B3+1)</f>
        <v>44285</v>
      </c>
      <c r="C4" s="284" t="e">
        <f>SUM(#REF!)</f>
        <v>#REF!</v>
      </c>
      <c r="D4" s="285" t="e">
        <f>SUM(#REF!)</f>
        <v>#REF!</v>
      </c>
      <c r="E4" s="275" t="e">
        <f>SUM(C4:D4)</f>
        <v>#REF!</v>
      </c>
      <c r="F4" s="286" t="e">
        <f>SUM(#REF!)</f>
        <v>#REF!</v>
      </c>
      <c r="G4" s="287" t="e">
        <f>SUM(#REF!)</f>
        <v>#REF!</v>
      </c>
      <c r="H4" s="278" t="e">
        <f>SUM(F4:G4)</f>
        <v>#REF!</v>
      </c>
      <c r="I4" s="288" t="e">
        <f>SUM(#REF!)</f>
        <v>#REF!</v>
      </c>
      <c r="J4" s="289" t="e">
        <f>SUM(#REF!)</f>
        <v>#REF!</v>
      </c>
      <c r="K4" s="281" t="e">
        <f t="shared" ref="K4:K5" si="0">SUM(I4:J4)</f>
        <v>#REF!</v>
      </c>
    </row>
    <row r="5" spans="1:12">
      <c r="A5" s="282"/>
      <c r="B5" s="283">
        <f t="shared" ref="B5" si="1">SUM(B4+1)</f>
        <v>44286</v>
      </c>
      <c r="C5" s="284" t="e">
        <f>SUM(#REF!)</f>
        <v>#REF!</v>
      </c>
      <c r="D5" s="285" t="e">
        <f>SUM(#REF!)</f>
        <v>#REF!</v>
      </c>
      <c r="E5" s="275" t="e">
        <f t="shared" ref="E5" si="2">SUM(C5:D5)</f>
        <v>#REF!</v>
      </c>
      <c r="F5" s="286" t="e">
        <f>SUM(#REF!)</f>
        <v>#REF!</v>
      </c>
      <c r="G5" s="287" t="e">
        <f>SUM(#REF!)</f>
        <v>#REF!</v>
      </c>
      <c r="H5" s="278" t="e">
        <f t="shared" ref="H5" si="3">SUM(F5:G5)</f>
        <v>#REF!</v>
      </c>
      <c r="I5" s="288" t="e">
        <f>SUM(#REF!)</f>
        <v>#REF!</v>
      </c>
      <c r="J5" s="289" t="e">
        <f>SUM(#REF!)</f>
        <v>#REF!</v>
      </c>
      <c r="K5" s="281" t="e">
        <f t="shared" si="0"/>
        <v>#REF!</v>
      </c>
    </row>
    <row r="6" spans="1:12" ht="15.75" thickBot="1">
      <c r="A6" s="315" t="s">
        <v>111</v>
      </c>
      <c r="B6" s="316"/>
      <c r="C6" s="327" t="e">
        <f>SUM(C3:C5)</f>
        <v>#REF!</v>
      </c>
      <c r="D6" s="327" t="e">
        <f t="shared" ref="D6:K6" si="4">SUM(D3:D5)</f>
        <v>#REF!</v>
      </c>
      <c r="E6" s="327" t="e">
        <f t="shared" si="4"/>
        <v>#REF!</v>
      </c>
      <c r="F6" s="327" t="e">
        <f t="shared" si="4"/>
        <v>#REF!</v>
      </c>
      <c r="G6" s="327" t="e">
        <f t="shared" si="4"/>
        <v>#REF!</v>
      </c>
      <c r="H6" s="327" t="e">
        <f t="shared" si="4"/>
        <v>#REF!</v>
      </c>
      <c r="I6" s="327" t="e">
        <f t="shared" si="4"/>
        <v>#REF!</v>
      </c>
      <c r="J6" s="327" t="e">
        <f t="shared" si="4"/>
        <v>#REF!</v>
      </c>
      <c r="K6" s="327" t="e">
        <f t="shared" si="4"/>
        <v>#REF!</v>
      </c>
    </row>
    <row r="7" spans="1:12">
      <c r="B7" s="218"/>
    </row>
    <row r="8" spans="1:12">
      <c r="B8" s="218"/>
    </row>
    <row r="9" spans="1:12">
      <c r="B9" s="218"/>
    </row>
    <row r="10" spans="1:12">
      <c r="B10" s="218"/>
    </row>
    <row r="11" spans="1:12">
      <c r="B11" s="218"/>
    </row>
    <row r="12" spans="1:12">
      <c r="B12" s="218"/>
    </row>
    <row r="13" spans="1:12">
      <c r="B13" s="218"/>
    </row>
    <row r="14" spans="1:12">
      <c r="B14" s="218"/>
    </row>
    <row r="15" spans="1:12">
      <c r="B15" s="218"/>
    </row>
  </sheetData>
  <mergeCells count="3">
    <mergeCell ref="C1:E1"/>
    <mergeCell ref="F1:H1"/>
    <mergeCell ref="I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Fond de caisse</vt:lpstr>
      <vt:lpstr>Fiche Vente</vt:lpstr>
      <vt:lpstr>Rapport journalier</vt:lpstr>
      <vt:lpstr>Notice</vt:lpstr>
      <vt:lpstr>Stock</vt:lpstr>
      <vt:lpstr>Rapport 04-2021</vt:lpstr>
      <vt:lpstr>Rapport 03-2021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2021-04-11T07:12:59Z</dcterms:created>
  <dcterms:modified xsi:type="dcterms:W3CDTF">2021-04-11T08:07:11Z</dcterms:modified>
</cp:coreProperties>
</file>