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15" windowHeight="7620" tabRatio="911"/>
  </bookViews>
  <sheets>
    <sheet name="Récap Attestation" sheetId="11" r:id="rId1"/>
    <sheet name="Récap Attestation (2)" sheetId="17" r:id="rId2"/>
    <sheet name="Modèle" sheetId="10" r:id="rId3"/>
    <sheet name="540" sheetId="16" r:id="rId4"/>
    <sheet name="566" sheetId="12" r:id="rId5"/>
    <sheet name="631" sheetId="13" r:id="rId6"/>
    <sheet name="653" sheetId="14" r:id="rId7"/>
    <sheet name="668" sheetId="15" r:id="rId8"/>
    <sheet name="702" sheetId="2" r:id="rId9"/>
    <sheet name="721" sheetId="3" r:id="rId10"/>
    <sheet name="736" sheetId="4" r:id="rId11"/>
    <sheet name="780" sheetId="5" r:id="rId12"/>
    <sheet name="822" sheetId="6" r:id="rId13"/>
  </sheets>
  <calcPr calcId="162913" iterateDelta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" i="17" l="1"/>
  <c r="C10" i="17"/>
  <c r="B10" i="17"/>
  <c r="D9" i="17"/>
  <c r="C9" i="17"/>
  <c r="B9" i="17"/>
  <c r="D8" i="17"/>
  <c r="C8" i="17"/>
  <c r="B8" i="17"/>
  <c r="D7" i="17"/>
  <c r="C7" i="17"/>
  <c r="B7" i="17"/>
  <c r="D6" i="17"/>
  <c r="C6" i="17"/>
  <c r="B6" i="17"/>
  <c r="D5" i="17"/>
  <c r="C5" i="17"/>
  <c r="B5" i="17"/>
  <c r="D4" i="17"/>
  <c r="C4" i="17"/>
  <c r="B4" i="17"/>
  <c r="D3" i="17"/>
  <c r="C3" i="17"/>
  <c r="B3" i="17"/>
  <c r="D2" i="17"/>
  <c r="C2" i="17"/>
  <c r="B2" i="17"/>
  <c r="I25" i="16"/>
  <c r="I23" i="16" l="1"/>
  <c r="H23" i="16"/>
  <c r="G23" i="16"/>
  <c r="G15" i="16"/>
  <c r="G14" i="16"/>
  <c r="G13" i="16"/>
  <c r="G12" i="16"/>
  <c r="G11" i="16"/>
  <c r="G10" i="16"/>
  <c r="G9" i="16"/>
  <c r="G8" i="16"/>
  <c r="G7" i="16"/>
  <c r="G6" i="16"/>
  <c r="G16" i="16" s="1"/>
  <c r="G17" i="16" l="1"/>
  <c r="H24" i="16" s="1"/>
  <c r="H26" i="16" s="1"/>
  <c r="I27" i="16" s="1"/>
  <c r="G24" i="16"/>
  <c r="G18" i="16" l="1"/>
  <c r="I24" i="16"/>
  <c r="G25" i="16"/>
  <c r="H20" i="16" l="1"/>
  <c r="I20" i="16" s="1"/>
  <c r="I23" i="15" l="1"/>
  <c r="H23" i="15"/>
  <c r="G23" i="15"/>
  <c r="G15" i="15"/>
  <c r="G14" i="15"/>
  <c r="G13" i="15"/>
  <c r="G12" i="15"/>
  <c r="G11" i="15"/>
  <c r="G10" i="15"/>
  <c r="G9" i="15"/>
  <c r="G8" i="15"/>
  <c r="G7" i="15"/>
  <c r="G6" i="15"/>
  <c r="I23" i="14"/>
  <c r="H23" i="14"/>
  <c r="G23" i="14"/>
  <c r="G15" i="14"/>
  <c r="G14" i="14"/>
  <c r="G13" i="14"/>
  <c r="G12" i="14"/>
  <c r="G11" i="14"/>
  <c r="G10" i="14"/>
  <c r="G9" i="14"/>
  <c r="G8" i="14"/>
  <c r="G7" i="14"/>
  <c r="G6" i="14"/>
  <c r="G16" i="14" s="1"/>
  <c r="I23" i="13"/>
  <c r="H23" i="13"/>
  <c r="G23" i="13"/>
  <c r="G15" i="13"/>
  <c r="G14" i="13"/>
  <c r="G13" i="13"/>
  <c r="G12" i="13"/>
  <c r="G11" i="13"/>
  <c r="G10" i="13"/>
  <c r="G9" i="13"/>
  <c r="G8" i="13"/>
  <c r="G7" i="13"/>
  <c r="G6" i="13"/>
  <c r="I23" i="12"/>
  <c r="H23" i="12"/>
  <c r="G23" i="12"/>
  <c r="G15" i="12"/>
  <c r="G14" i="12"/>
  <c r="G13" i="12"/>
  <c r="G12" i="12"/>
  <c r="G11" i="12"/>
  <c r="G10" i="12"/>
  <c r="G9" i="12"/>
  <c r="G8" i="12"/>
  <c r="G7" i="12"/>
  <c r="G6" i="12"/>
  <c r="I23" i="10"/>
  <c r="H23" i="10"/>
  <c r="G23" i="10"/>
  <c r="G15" i="10"/>
  <c r="G14" i="10"/>
  <c r="G13" i="10"/>
  <c r="G12" i="10"/>
  <c r="G11" i="10"/>
  <c r="G10" i="10"/>
  <c r="G9" i="10"/>
  <c r="G8" i="10"/>
  <c r="G7" i="10"/>
  <c r="G6" i="10"/>
  <c r="G16" i="15" l="1"/>
  <c r="G24" i="15" s="1"/>
  <c r="G16" i="13"/>
  <c r="G17" i="14"/>
  <c r="H24" i="14" s="1"/>
  <c r="H26" i="14" s="1"/>
  <c r="I27" i="14" s="1"/>
  <c r="G24" i="14"/>
  <c r="G25" i="14" s="1"/>
  <c r="H26" i="13"/>
  <c r="I27" i="13" s="1"/>
  <c r="G17" i="13"/>
  <c r="H24" i="13" s="1"/>
  <c r="G24" i="13"/>
  <c r="G16" i="12"/>
  <c r="G24" i="12"/>
  <c r="G17" i="12"/>
  <c r="H24" i="12" s="1"/>
  <c r="H26" i="12"/>
  <c r="I27" i="12" s="1"/>
  <c r="G16" i="10"/>
  <c r="G17" i="10" s="1"/>
  <c r="G24" i="10"/>
  <c r="G6" i="6"/>
  <c r="G7" i="6"/>
  <c r="G8" i="6"/>
  <c r="G9" i="6"/>
  <c r="G10" i="6"/>
  <c r="G11" i="6"/>
  <c r="G12" i="6"/>
  <c r="G13" i="6"/>
  <c r="G14" i="6"/>
  <c r="G15" i="6"/>
  <c r="G16" i="6"/>
  <c r="G23" i="6"/>
  <c r="H23" i="6"/>
  <c r="I23" i="6"/>
  <c r="G6" i="5"/>
  <c r="G7" i="5"/>
  <c r="G8" i="5"/>
  <c r="G9" i="5"/>
  <c r="G16" i="5" s="1"/>
  <c r="G10" i="5"/>
  <c r="G11" i="5"/>
  <c r="G12" i="5"/>
  <c r="G13" i="5"/>
  <c r="G14" i="5"/>
  <c r="G15" i="5"/>
  <c r="G23" i="5"/>
  <c r="H23" i="5"/>
  <c r="I23" i="5"/>
  <c r="I23" i="4"/>
  <c r="H23" i="4"/>
  <c r="G23" i="4"/>
  <c r="G15" i="4"/>
  <c r="G14" i="4"/>
  <c r="G13" i="4"/>
  <c r="G12" i="4"/>
  <c r="G11" i="4"/>
  <c r="G10" i="4"/>
  <c r="G9" i="4"/>
  <c r="G8" i="4"/>
  <c r="G7" i="4"/>
  <c r="G16" i="4" s="1"/>
  <c r="G6" i="4"/>
  <c r="G6" i="3"/>
  <c r="G7" i="3"/>
  <c r="G8" i="3"/>
  <c r="G9" i="3"/>
  <c r="G16" i="3" s="1"/>
  <c r="G10" i="3"/>
  <c r="G11" i="3"/>
  <c r="G12" i="3"/>
  <c r="G13" i="3"/>
  <c r="G14" i="3"/>
  <c r="G15" i="3"/>
  <c r="G23" i="3"/>
  <c r="H23" i="3"/>
  <c r="I23" i="3"/>
  <c r="G6" i="2"/>
  <c r="G7" i="2"/>
  <c r="G8" i="2"/>
  <c r="G9" i="2"/>
  <c r="G10" i="2"/>
  <c r="G11" i="2"/>
  <c r="G12" i="2"/>
  <c r="G13" i="2"/>
  <c r="G14" i="2"/>
  <c r="G15" i="2"/>
  <c r="G16" i="2"/>
  <c r="G23" i="2"/>
  <c r="H23" i="2"/>
  <c r="I23" i="2"/>
  <c r="I24" i="15" l="1"/>
  <c r="G25" i="15"/>
  <c r="I25" i="15" s="1"/>
  <c r="G17" i="15"/>
  <c r="H24" i="15" s="1"/>
  <c r="H26" i="15" s="1"/>
  <c r="I27" i="15" s="1"/>
  <c r="G18" i="15"/>
  <c r="I25" i="14"/>
  <c r="I24" i="14"/>
  <c r="G18" i="14"/>
  <c r="H20" i="14" s="1"/>
  <c r="I20" i="14" s="1"/>
  <c r="G18" i="13"/>
  <c r="I24" i="13"/>
  <c r="G25" i="13"/>
  <c r="I24" i="12"/>
  <c r="G25" i="12"/>
  <c r="G18" i="12"/>
  <c r="H24" i="10"/>
  <c r="H26" i="10" s="1"/>
  <c r="I27" i="10" s="1"/>
  <c r="G18" i="10"/>
  <c r="G25" i="10"/>
  <c r="G18" i="6"/>
  <c r="G24" i="6"/>
  <c r="G17" i="6"/>
  <c r="H24" i="6" s="1"/>
  <c r="H26" i="6" s="1"/>
  <c r="I27" i="6" s="1"/>
  <c r="G17" i="5"/>
  <c r="H24" i="5" s="1"/>
  <c r="H26" i="5" s="1"/>
  <c r="I27" i="5" s="1"/>
  <c r="G24" i="5"/>
  <c r="I24" i="5" s="1"/>
  <c r="H26" i="4"/>
  <c r="G18" i="4"/>
  <c r="G24" i="4"/>
  <c r="G17" i="4"/>
  <c r="H24" i="4" s="1"/>
  <c r="I27" i="4"/>
  <c r="G18" i="3"/>
  <c r="G17" i="3"/>
  <c r="H24" i="3" s="1"/>
  <c r="H26" i="3" s="1"/>
  <c r="I27" i="3" s="1"/>
  <c r="G24" i="3"/>
  <c r="G25" i="3"/>
  <c r="G17" i="2"/>
  <c r="H24" i="2" s="1"/>
  <c r="H26" i="2" s="1"/>
  <c r="I27" i="2" s="1"/>
  <c r="G24" i="2"/>
  <c r="H20" i="15" l="1"/>
  <c r="I20" i="15" s="1"/>
  <c r="I25" i="13"/>
  <c r="H20" i="13"/>
  <c r="I20" i="13" s="1"/>
  <c r="I25" i="12"/>
  <c r="H20" i="12"/>
  <c r="I20" i="12" s="1"/>
  <c r="I24" i="10"/>
  <c r="I25" i="10"/>
  <c r="H20" i="10"/>
  <c r="I20" i="10" s="1"/>
  <c r="I24" i="6"/>
  <c r="G25" i="6"/>
  <c r="G25" i="5"/>
  <c r="G18" i="5"/>
  <c r="I24" i="4"/>
  <c r="G25" i="4"/>
  <c r="H20" i="3"/>
  <c r="I20" i="3" s="1"/>
  <c r="I25" i="3"/>
  <c r="I24" i="3"/>
  <c r="I24" i="2"/>
  <c r="G25" i="2"/>
  <c r="G18" i="2"/>
  <c r="H20" i="6" l="1"/>
  <c r="I20" i="6" s="1"/>
  <c r="I25" i="6"/>
  <c r="H20" i="5"/>
  <c r="I20" i="5" s="1"/>
  <c r="I25" i="5"/>
  <c r="H20" i="4"/>
  <c r="I20" i="4" s="1"/>
  <c r="I25" i="4"/>
  <c r="H20" i="2"/>
  <c r="I20" i="2" s="1"/>
  <c r="I25" i="2"/>
</calcChain>
</file>

<file path=xl/sharedStrings.xml><?xml version="1.0" encoding="utf-8"?>
<sst xmlns="http://schemas.openxmlformats.org/spreadsheetml/2006/main" count="517" uniqueCount="57">
  <si>
    <t xml:space="preserve"> </t>
  </si>
  <si>
    <t>TVA</t>
  </si>
  <si>
    <t>HT</t>
  </si>
  <si>
    <t>TTC</t>
  </si>
  <si>
    <t>TOTAL HT</t>
  </si>
  <si>
    <t>F2MB241009037E20</t>
  </si>
  <si>
    <t>RP1M722264</t>
  </si>
  <si>
    <t>07/012021</t>
  </si>
  <si>
    <t>RA1M295434500</t>
  </si>
  <si>
    <t>FGFB252463417A4</t>
  </si>
  <si>
    <t>FGFB256007420A2</t>
  </si>
  <si>
    <t>350A72401300</t>
  </si>
  <si>
    <t>Clients</t>
  </si>
  <si>
    <t>Mont.h.t.</t>
  </si>
  <si>
    <t>PRIX UNIT</t>
  </si>
  <si>
    <t>Qtés</t>
  </si>
  <si>
    <t>OF</t>
  </si>
  <si>
    <t>Libellés</t>
  </si>
  <si>
    <t>Date</t>
  </si>
  <si>
    <t>Bons cdes</t>
  </si>
  <si>
    <t>COMMANDES SOUMISES A TVA</t>
  </si>
  <si>
    <t>F21-00729</t>
  </si>
  <si>
    <t xml:space="preserve">FACTURE </t>
  </si>
  <si>
    <t>F21-00191</t>
  </si>
  <si>
    <t>F20-12824</t>
  </si>
  <si>
    <t>F21-00278</t>
  </si>
  <si>
    <t>Total TTC + HT franchise</t>
  </si>
  <si>
    <t>TVA SUR FACTURE EN FRANCHISE TVA - AVOIR A ETABLIR</t>
  </si>
  <si>
    <t>Exonérée</t>
  </si>
  <si>
    <t>TVA 20%</t>
  </si>
  <si>
    <t>Facture</t>
  </si>
  <si>
    <t>TTC Facture</t>
  </si>
  <si>
    <t>TVA facture</t>
  </si>
  <si>
    <t>HT facture</t>
  </si>
  <si>
    <t>Contrôle total facture</t>
  </si>
  <si>
    <t>FACTURE</t>
  </si>
  <si>
    <t>350A72071221</t>
  </si>
  <si>
    <t>350A72071220</t>
  </si>
  <si>
    <t>F21-00877</t>
  </si>
  <si>
    <t>FGFB255509003D1Q</t>
  </si>
  <si>
    <t>F21-00993</t>
  </si>
  <si>
    <t>F21-01172</t>
  </si>
  <si>
    <t>FGFB25725001D1P</t>
  </si>
  <si>
    <t>AOG (&amp;)</t>
  </si>
  <si>
    <t>RP1M722270</t>
  </si>
  <si>
    <t>FGFB252461021</t>
  </si>
  <si>
    <t>F21-01770</t>
  </si>
  <si>
    <t>F50B161000139B2</t>
  </si>
  <si>
    <t>F21-02020</t>
  </si>
  <si>
    <t>N° Facture</t>
  </si>
  <si>
    <t>Date de facture</t>
  </si>
  <si>
    <t>Montant</t>
  </si>
  <si>
    <t>Pièce</t>
  </si>
  <si>
    <t>F20-12225</t>
  </si>
  <si>
    <t>fgfb252461004a1</t>
  </si>
  <si>
    <t>attestation faite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</si>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</sst>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164" fontId="4" fillId="0" borderId="0" applyFont="0" applyFill="0" applyBorder="0" applyAlignment="0" applyProtection="0"/>
  </cellStyleXfs>
  <cellXfs count="64">
    <xf numFmtId="0" fontId="0" fillId="0" borderId="0" xfId="0"/>
    <xf numFmtId="0" fontId="0" fillId="2" borderId="20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2" xfId="2" applyFont="1" applyBorder="1"/>
    <xf numFmtId="0" fontId="0" fillId="0" borderId="5" xfId="0" applyBorder="1"/>
    <xf numFmtId="0" fontId="0" fillId="0" borderId="6" xfId="0" applyBorder="1"/>
    <xf numFmtId="164" fontId="0" fillId="0" borderId="7" xfId="2" applyFont="1" applyBorder="1"/>
    <xf numFmtId="164" fontId="6" fillId="0" borderId="0" xfId="2" applyFont="1" applyBorder="1" applyAlignment="1">
      <alignment horizontal="left"/>
    </xf>
    <xf numFmtId="164" fontId="0" fillId="0" borderId="9" xfId="2" applyFont="1" applyBorder="1"/>
    <xf numFmtId="164" fontId="0" fillId="0" borderId="1" xfId="2" applyFont="1" applyBorder="1"/>
    <xf numFmtId="0" fontId="0" fillId="0" borderId="10" xfId="0" applyBorder="1" applyAlignment="1">
      <alignment horizontal="center"/>
    </xf>
    <xf numFmtId="0" fontId="1" fillId="0" borderId="8" xfId="0" applyFont="1" applyBorder="1" applyAlignment="1">
      <alignment horizontal="left"/>
    </xf>
    <xf numFmtId="164" fontId="0" fillId="0" borderId="7" xfId="2" applyFont="1" applyFill="1" applyBorder="1"/>
    <xf numFmtId="164" fontId="0" fillId="0" borderId="0" xfId="2" applyFont="1" applyFill="1" applyBorder="1" applyAlignment="1">
      <alignment horizontal="left"/>
    </xf>
    <xf numFmtId="164" fontId="0" fillId="0" borderId="0" xfId="2" applyFont="1" applyFill="1" applyBorder="1" applyAlignment="1">
      <alignment horizontal="center"/>
    </xf>
    <xf numFmtId="9" fontId="0" fillId="0" borderId="11" xfId="0" applyNumberFormat="1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14" xfId="0" applyFont="1" applyBorder="1" applyAlignment="1">
      <alignment horizontal="center"/>
    </xf>
    <xf numFmtId="164" fontId="0" fillId="0" borderId="0" xfId="2" applyFont="1" applyBorder="1" applyAlignment="1">
      <alignment horizontal="center"/>
    </xf>
    <xf numFmtId="164" fontId="0" fillId="0" borderId="15" xfId="2" applyFont="1" applyBorder="1" applyAlignment="1">
      <alignment horizontal="center"/>
    </xf>
    <xf numFmtId="0" fontId="0" fillId="0" borderId="16" xfId="0" applyBorder="1" applyAlignment="1">
      <alignment horizontal="left"/>
    </xf>
    <xf numFmtId="0" fontId="0" fillId="0" borderId="7" xfId="0" applyBorder="1"/>
    <xf numFmtId="164" fontId="0" fillId="0" borderId="17" xfId="2" applyFont="1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9" xfId="0" applyBorder="1"/>
    <xf numFmtId="164" fontId="0" fillId="0" borderId="10" xfId="2" applyFont="1" applyBorder="1"/>
    <xf numFmtId="164" fontId="1" fillId="0" borderId="0" xfId="2" applyFont="1" applyBorder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8" xfId="0" applyBorder="1" applyAlignment="1">
      <alignment horizontal="center"/>
    </xf>
    <xf numFmtId="0" fontId="2" fillId="0" borderId="7" xfId="0" applyFont="1" applyBorder="1" applyAlignment="1">
      <alignment vertical="center"/>
    </xf>
    <xf numFmtId="0" fontId="5" fillId="0" borderId="0" xfId="1" applyFont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22" xfId="0" applyBorder="1"/>
    <xf numFmtId="0" fontId="0" fillId="0" borderId="23" xfId="0" applyBorder="1" applyAlignment="1">
      <alignment horizontal="left"/>
    </xf>
    <xf numFmtId="0" fontId="0" fillId="0" borderId="23" xfId="0" applyBorder="1" applyAlignment="1">
      <alignment horizontal="center"/>
    </xf>
    <xf numFmtId="14" fontId="0" fillId="0" borderId="23" xfId="0" applyNumberFormat="1" applyBorder="1" applyAlignment="1">
      <alignment horizontal="left"/>
    </xf>
    <xf numFmtId="0" fontId="1" fillId="0" borderId="23" xfId="0" applyFont="1" applyBorder="1" applyAlignment="1">
      <alignment horizontal="left"/>
    </xf>
    <xf numFmtId="0" fontId="1" fillId="0" borderId="24" xfId="0" applyFont="1" applyBorder="1" applyAlignment="1">
      <alignment horizontal="left"/>
    </xf>
    <xf numFmtId="0" fontId="1" fillId="0" borderId="25" xfId="0" applyFont="1" applyBorder="1" applyAlignment="1">
      <alignment horizontal="left"/>
    </xf>
    <xf numFmtId="14" fontId="0" fillId="0" borderId="25" xfId="0" applyNumberFormat="1" applyBorder="1" applyAlignment="1">
      <alignment horizontal="left"/>
    </xf>
    <xf numFmtId="0" fontId="0" fillId="0" borderId="26" xfId="0" applyBorder="1"/>
    <xf numFmtId="0" fontId="1" fillId="0" borderId="26" xfId="0" applyFont="1" applyBorder="1" applyAlignment="1">
      <alignment horizontal="left"/>
    </xf>
    <xf numFmtId="14" fontId="0" fillId="0" borderId="26" xfId="0" applyNumberFormat="1" applyBorder="1" applyAlignment="1">
      <alignment horizontal="left"/>
    </xf>
    <xf numFmtId="164" fontId="0" fillId="0" borderId="26" xfId="0" applyNumberFormat="1" applyBorder="1"/>
    <xf numFmtId="0" fontId="0" fillId="0" borderId="26" xfId="0" applyFill="1" applyBorder="1"/>
    <xf numFmtId="0" fontId="0" fillId="2" borderId="21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4" xfId="0" applyBorder="1" applyAlignment="1">
      <alignment horizontal="right"/>
    </xf>
    <xf numFmtId="0" fontId="0" fillId="0" borderId="3" xfId="0" applyBorder="1" applyAlignment="1">
      <alignment horizontal="right"/>
    </xf>
    <xf numFmtId="14" fontId="0" fillId="0" borderId="26" xfId="0" applyNumberFormat="1" applyBorder="1"/>
    <xf numFmtId="14" fontId="0" fillId="0" borderId="0" xfId="0" applyNumberFormat="1"/>
  </cellXfs>
  <cellStyles count="3">
    <cellStyle name="Milliers" xfId="2" builtinId="3"/>
    <cellStyle name="NiveauLigne_4" xfId="1" builtinId="1" iLevel="3"/>
    <cellStyle name="Normal" xfId="0" builtinId="0"/>
  </cellStyles>
  <dxfs count="9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676275</xdr:colOff>
      <xdr:row>8</xdr:row>
      <xdr:rowOff>57151</xdr:rowOff>
    </xdr:from>
    <xdr:to>
      <xdr:col>13</xdr:col>
      <xdr:colOff>333375</xdr:colOff>
      <xdr:row>15</xdr:row>
      <xdr:rowOff>66675</xdr:rowOff>
    </xdr:to>
    <xdr:sp macro="" textlink="">
      <xdr:nvSpPr>
        <xdr:cNvPr id="2" name="ZoneTexte 1"/>
        <xdr:cNvSpPr txBox="1"/>
      </xdr:nvSpPr>
      <xdr:spPr>
        <a:xfrm>
          <a:off x="6981825" y="1581151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13</xdr:col>
      <xdr:colOff>419100</xdr:colOff>
      <xdr:row>10</xdr:row>
      <xdr:rowOff>9524</xdr:rowOff>
    </xdr:to>
    <xdr:sp macro="" textlink="">
      <xdr:nvSpPr>
        <xdr:cNvPr id="2" name="ZoneTexte 1"/>
        <xdr:cNvSpPr txBox="1"/>
      </xdr:nvSpPr>
      <xdr:spPr>
        <a:xfrm>
          <a:off x="7067550" y="571500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13</xdr:col>
      <xdr:colOff>419100</xdr:colOff>
      <xdr:row>10</xdr:row>
      <xdr:rowOff>9524</xdr:rowOff>
    </xdr:to>
    <xdr:sp macro="" textlink="">
      <xdr:nvSpPr>
        <xdr:cNvPr id="2" name="ZoneTexte 1"/>
        <xdr:cNvSpPr txBox="1"/>
      </xdr:nvSpPr>
      <xdr:spPr>
        <a:xfrm>
          <a:off x="7067550" y="571500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13</xdr:col>
      <xdr:colOff>419100</xdr:colOff>
      <xdr:row>10</xdr:row>
      <xdr:rowOff>9524</xdr:rowOff>
    </xdr:to>
    <xdr:sp macro="" textlink="">
      <xdr:nvSpPr>
        <xdr:cNvPr id="2" name="ZoneTexte 1"/>
        <xdr:cNvSpPr txBox="1"/>
      </xdr:nvSpPr>
      <xdr:spPr>
        <a:xfrm>
          <a:off x="7067550" y="571500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19050</xdr:rowOff>
    </xdr:from>
    <xdr:to>
      <xdr:col>13</xdr:col>
      <xdr:colOff>419100</xdr:colOff>
      <xdr:row>10</xdr:row>
      <xdr:rowOff>28574</xdr:rowOff>
    </xdr:to>
    <xdr:sp macro="" textlink="">
      <xdr:nvSpPr>
        <xdr:cNvPr id="2" name="ZoneTexte 1"/>
        <xdr:cNvSpPr txBox="1"/>
      </xdr:nvSpPr>
      <xdr:spPr>
        <a:xfrm>
          <a:off x="7067550" y="590550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3</xdr:row>
      <xdr:rowOff>19050</xdr:rowOff>
    </xdr:from>
    <xdr:to>
      <xdr:col>13</xdr:col>
      <xdr:colOff>428625</xdr:colOff>
      <xdr:row>10</xdr:row>
      <xdr:rowOff>28574</xdr:rowOff>
    </xdr:to>
    <xdr:sp macro="" textlink="">
      <xdr:nvSpPr>
        <xdr:cNvPr id="2" name="ZoneTexte 1"/>
        <xdr:cNvSpPr txBox="1"/>
      </xdr:nvSpPr>
      <xdr:spPr>
        <a:xfrm>
          <a:off x="7077075" y="590550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2</xdr:row>
      <xdr:rowOff>171450</xdr:rowOff>
    </xdr:from>
    <xdr:to>
      <xdr:col>13</xdr:col>
      <xdr:colOff>438150</xdr:colOff>
      <xdr:row>9</xdr:row>
      <xdr:rowOff>180974</xdr:rowOff>
    </xdr:to>
    <xdr:sp macro="" textlink="">
      <xdr:nvSpPr>
        <xdr:cNvPr id="2" name="ZoneTexte 1"/>
        <xdr:cNvSpPr txBox="1"/>
      </xdr:nvSpPr>
      <xdr:spPr>
        <a:xfrm>
          <a:off x="7086600" y="552450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13</xdr:col>
      <xdr:colOff>419100</xdr:colOff>
      <xdr:row>10</xdr:row>
      <xdr:rowOff>9524</xdr:rowOff>
    </xdr:to>
    <xdr:sp macro="" textlink="">
      <xdr:nvSpPr>
        <xdr:cNvPr id="2" name="ZoneTexte 1"/>
        <xdr:cNvSpPr txBox="1"/>
      </xdr:nvSpPr>
      <xdr:spPr>
        <a:xfrm>
          <a:off x="7067550" y="571500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13</xdr:col>
      <xdr:colOff>419100</xdr:colOff>
      <xdr:row>10</xdr:row>
      <xdr:rowOff>9524</xdr:rowOff>
    </xdr:to>
    <xdr:sp macro="" textlink="">
      <xdr:nvSpPr>
        <xdr:cNvPr id="2" name="ZoneTexte 1"/>
        <xdr:cNvSpPr txBox="1"/>
      </xdr:nvSpPr>
      <xdr:spPr>
        <a:xfrm>
          <a:off x="7067550" y="571500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13</xdr:col>
      <xdr:colOff>419100</xdr:colOff>
      <xdr:row>10</xdr:row>
      <xdr:rowOff>9524</xdr:rowOff>
    </xdr:to>
    <xdr:sp macro="" textlink="">
      <xdr:nvSpPr>
        <xdr:cNvPr id="2" name="ZoneTexte 1"/>
        <xdr:cNvSpPr txBox="1"/>
      </xdr:nvSpPr>
      <xdr:spPr>
        <a:xfrm>
          <a:off x="7067550" y="571500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13</xdr:col>
      <xdr:colOff>419100</xdr:colOff>
      <xdr:row>10</xdr:row>
      <xdr:rowOff>9524</xdr:rowOff>
    </xdr:to>
    <xdr:sp macro="" textlink="">
      <xdr:nvSpPr>
        <xdr:cNvPr id="2" name="ZoneTexte 1"/>
        <xdr:cNvSpPr txBox="1"/>
      </xdr:nvSpPr>
      <xdr:spPr>
        <a:xfrm>
          <a:off x="7067550" y="571500"/>
          <a:ext cx="2705100" cy="134302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Quand on a saisi ou corriger les données de la facture, pour les reporter sur la feuille Récap, taper simultanément sur les touches :</a:t>
          </a:r>
        </a:p>
        <a:p>
          <a:r>
            <a:rPr lang="fr-FR" sz="1100" baseline="0"/>
            <a:t>                           </a:t>
          </a:r>
          <a:r>
            <a:rPr lang="fr-FR" sz="2000" baseline="0"/>
            <a:t>Ctrl</a:t>
          </a:r>
          <a:r>
            <a:rPr lang="fr-FR" sz="1100" baseline="0"/>
            <a:t>   et   </a:t>
          </a:r>
          <a:r>
            <a:rPr lang="fr-FR" sz="2000" baseline="0"/>
            <a:t>r</a:t>
          </a:r>
          <a:endParaRPr lang="fr-FR" sz="20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6" name="Tableau134567" displayName="Tableau134567" ref="A5:H15" totalsRowShown="0" dataDxfId="98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97"/>
    <tableColumn id="2" name="Date" dataDxfId="96"/>
    <tableColumn id="3" name="Libellés" dataDxfId="95"/>
    <tableColumn id="4" name="OF" dataDxfId="94"/>
    <tableColumn id="5" name="Qtés" dataDxfId="93"/>
    <tableColumn id="6" name="PRIX UNIT" dataDxfId="92"/>
    <tableColumn id="7" name="Mont.h.t." dataDxfId="91" dataCellStyle="Milliers">
      <calculatedColumnFormula>E6*F6</calculatedColumnFormula>
    </tableColumn>
    <tableColumn id="8" name="Clients" dataDxfId="90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id="11" name="Tableau13456712" displayName="Tableau13456712" ref="A5:H15" totalsRowShown="0" dataDxfId="89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88"/>
    <tableColumn id="2" name="Date" dataDxfId="87"/>
    <tableColumn id="3" name="Libellés" dataDxfId="86"/>
    <tableColumn id="4" name="OF" dataDxfId="85"/>
    <tableColumn id="5" name="Qtés" dataDxfId="84"/>
    <tableColumn id="6" name="PRIX UNIT" dataDxfId="83"/>
    <tableColumn id="7" name="Mont.h.t." dataDxfId="82" dataCellStyle="Milliers">
      <calculatedColumnFormula>E6*F6</calculatedColumnFormula>
    </tableColumn>
    <tableColumn id="8" name="Clients" dataDxfId="81"/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id="7" name="Tableau1345678" displayName="Tableau1345678" ref="A5:H15" totalsRowShown="0" dataDxfId="80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79"/>
    <tableColumn id="2" name="Date" dataDxfId="78"/>
    <tableColumn id="3" name="Libellés" dataDxfId="77"/>
    <tableColumn id="4" name="OF" dataDxfId="76"/>
    <tableColumn id="5" name="Qtés" dataDxfId="75"/>
    <tableColumn id="6" name="PRIX UNIT" dataDxfId="74"/>
    <tableColumn id="7" name="Mont.h.t." dataDxfId="73" dataCellStyle="Milliers">
      <calculatedColumnFormula>E6*F6</calculatedColumnFormula>
    </tableColumn>
    <tableColumn id="8" name="Clients" dataDxfId="72"/>
  </tableColumns>
  <tableStyleInfo name="TableStyleMedium18" showFirstColumn="0" showLastColumn="0" showRowStripes="1" showColumnStripes="0"/>
</table>
</file>

<file path=xl/tables/table4.xml><?xml version="1.0" encoding="utf-8"?>
<table xmlns="http://schemas.openxmlformats.org/spreadsheetml/2006/main" id="8" name="Tableau1345679" displayName="Tableau1345679" ref="A5:H15" totalsRowShown="0" dataDxfId="71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70"/>
    <tableColumn id="2" name="Date" dataDxfId="69"/>
    <tableColumn id="3" name="Libellés" dataDxfId="68"/>
    <tableColumn id="4" name="OF" dataDxfId="67"/>
    <tableColumn id="5" name="Qtés" dataDxfId="66"/>
    <tableColumn id="6" name="PRIX UNIT" dataDxfId="65"/>
    <tableColumn id="7" name="Mont.h.t." dataDxfId="64" dataCellStyle="Milliers">
      <calculatedColumnFormula>E6*F6</calculatedColumnFormula>
    </tableColumn>
    <tableColumn id="8" name="Clients" dataDxfId="63"/>
  </tableColumns>
  <tableStyleInfo name="TableStyleMedium18" showFirstColumn="0" showLastColumn="0" showRowStripes="1" showColumnStripes="0"/>
</table>
</file>

<file path=xl/tables/table5.xml><?xml version="1.0" encoding="utf-8"?>
<table xmlns="http://schemas.openxmlformats.org/spreadsheetml/2006/main" id="9" name="Tableau13456710" displayName="Tableau13456710" ref="A5:H15" totalsRowShown="0" dataDxfId="62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61"/>
    <tableColumn id="2" name="Date" dataDxfId="60"/>
    <tableColumn id="3" name="Libellés" dataDxfId="59"/>
    <tableColumn id="4" name="OF" dataDxfId="58"/>
    <tableColumn id="5" name="Qtés" dataDxfId="57"/>
    <tableColumn id="6" name="PRIX UNIT" dataDxfId="56"/>
    <tableColumn id="7" name="Mont.h.t." dataDxfId="55" dataCellStyle="Milliers">
      <calculatedColumnFormula>E6*F6</calculatedColumnFormula>
    </tableColumn>
    <tableColumn id="8" name="Clients" dataDxfId="54"/>
  </tableColumns>
  <tableStyleInfo name="TableStyleMedium18" showFirstColumn="0" showLastColumn="0" showRowStripes="1" showColumnStripes="0"/>
</table>
</file>

<file path=xl/tables/table6.xml><?xml version="1.0" encoding="utf-8"?>
<table xmlns="http://schemas.openxmlformats.org/spreadsheetml/2006/main" id="10" name="Tableau13456711" displayName="Tableau13456711" ref="A5:H15" totalsRowShown="0" dataDxfId="53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52"/>
    <tableColumn id="2" name="Date" dataDxfId="51"/>
    <tableColumn id="3" name="Libellés" dataDxfId="50"/>
    <tableColumn id="4" name="OF" dataDxfId="49"/>
    <tableColumn id="5" name="Qtés" dataDxfId="48"/>
    <tableColumn id="6" name="PRIX UNIT" dataDxfId="47"/>
    <tableColumn id="7" name="Mont.h.t." dataDxfId="46" dataCellStyle="Milliers">
      <calculatedColumnFormula>E6*F6</calculatedColumnFormula>
    </tableColumn>
    <tableColumn id="8" name="Clients" dataDxfId="45"/>
  </tableColumns>
  <tableStyleInfo name="TableStyleMedium18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5:H15" totalsRowShown="0" dataDxfId="44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43"/>
    <tableColumn id="2" name="Date" dataDxfId="42"/>
    <tableColumn id="3" name="Libellés" dataDxfId="41"/>
    <tableColumn id="4" name="OF" dataDxfId="40"/>
    <tableColumn id="5" name="Qtés" dataDxfId="39"/>
    <tableColumn id="6" name="PRIX UNIT" dataDxfId="38"/>
    <tableColumn id="7" name="Mont.h.t." dataDxfId="37" dataCellStyle="Milliers">
      <calculatedColumnFormula>E6*F6</calculatedColumnFormula>
    </tableColumn>
    <tableColumn id="8" name="Clients" dataDxfId="36"/>
  </tableColumns>
  <tableStyleInfo name="TableStyleMedium18" showFirstColumn="0" showLastColumn="0" showRowStripes="1" showColumnStripes="0"/>
</table>
</file>

<file path=xl/tables/table8.xml><?xml version="1.0" encoding="utf-8"?>
<table xmlns="http://schemas.openxmlformats.org/spreadsheetml/2006/main" id="2" name="Tableau13" displayName="Tableau13" ref="A5:H15" totalsRowShown="0" dataDxfId="35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34"/>
    <tableColumn id="2" name="Date" dataDxfId="33"/>
    <tableColumn id="3" name="Libellés" dataDxfId="32"/>
    <tableColumn id="4" name="OF" dataDxfId="31"/>
    <tableColumn id="5" name="Qtés" dataDxfId="30"/>
    <tableColumn id="6" name="PRIX UNIT" dataDxfId="29"/>
    <tableColumn id="7" name="Mont.h.t." dataDxfId="28" dataCellStyle="Milliers">
      <calculatedColumnFormula>E6*F6</calculatedColumnFormula>
    </tableColumn>
    <tableColumn id="8" name="Clients" dataDxfId="27"/>
  </tableColumns>
  <tableStyleInfo name="TableStyleMedium18" showFirstColumn="0" showLastColumn="0" showRowStripes="1" showColumnStripes="0"/>
</table>
</file>

<file path=xl/tables/table9.xml><?xml version="1.0" encoding="utf-8"?>
<table xmlns="http://schemas.openxmlformats.org/spreadsheetml/2006/main" id="3" name="Tableau134" displayName="Tableau134" ref="A5:H15" totalsRowShown="0" dataDxfId="26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25"/>
    <tableColumn id="2" name="Date" dataDxfId="24"/>
    <tableColumn id="3" name="Libellés" dataDxfId="23"/>
    <tableColumn id="4" name="OF" dataDxfId="22"/>
    <tableColumn id="5" name="Qtés" dataDxfId="21"/>
    <tableColumn id="6" name="PRIX UNIT" dataDxfId="20"/>
    <tableColumn id="7" name="Mont.h.t." dataDxfId="19" dataCellStyle="Milliers">
      <calculatedColumnFormula>E6*F6</calculatedColumnFormula>
    </tableColumn>
    <tableColumn id="8" name="Clients" dataDxfId="18"/>
  </tableColumns>
  <tableStyleInfo name="TableStyleMedium18" showFirstColumn="0" showLastColumn="0" showRowStripes="1" showColumnStripes="0"/>
</table>
</file>

<file path=xl/tables/table10.xml><?xml version="1.0" encoding="utf-8"?>
<table xmlns="http://schemas.openxmlformats.org/spreadsheetml/2006/main" id="4" name="Tableau1345" displayName="Tableau1345" ref="A5:H15" totalsRowShown="0" dataDxfId="17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16"/>
    <tableColumn id="2" name="Date" dataDxfId="15"/>
    <tableColumn id="3" name="Libellés" dataDxfId="14"/>
    <tableColumn id="4" name="OF" dataDxfId="13"/>
    <tableColumn id="5" name="Qtés" dataDxfId="12"/>
    <tableColumn id="6" name="PRIX UNIT" dataDxfId="11"/>
    <tableColumn id="7" name="Mont.h.t." dataDxfId="10" dataCellStyle="Milliers">
      <calculatedColumnFormula>E6*F6</calculatedColumnFormula>
    </tableColumn>
    <tableColumn id="8" name="Clients" dataDxfId="9"/>
  </tableColumns>
  <tableStyleInfo name="TableStyleMedium18" showFirstColumn="0" showLastColumn="0" showRowStripes="1" showColumnStripes="0"/>
</table>
</file>

<file path=xl/tables/table11.xml><?xml version="1.0" encoding="utf-8"?>
<table xmlns="http://schemas.openxmlformats.org/spreadsheetml/2006/main" id="5" name="Tableau13456" displayName="Tableau13456" ref="A5:H15" totalsRowShown="0" dataDxfId="8">
  <autoFilter ref="A5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Bons cdes" dataDxfId="7"/>
    <tableColumn id="2" name="Date" dataDxfId="6"/>
    <tableColumn id="3" name="Libellés" dataDxfId="5"/>
    <tableColumn id="4" name="OF" dataDxfId="4"/>
    <tableColumn id="5" name="Qtés" dataDxfId="3"/>
    <tableColumn id="6" name="PRIX UNIT" dataDxfId="2"/>
    <tableColumn id="7" name="Mont.h.t." dataDxfId="1" dataCellStyle="Milliers">
      <calculatedColumnFormula>E6*F6</calculatedColumnFormula>
    </tableColumn>
    <tableColumn id="8" name="Clients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tabSelected="1" workbookViewId="0">
      <selection activeCell="H10" sqref="H10"/>
    </sheetView>
  </sheetViews>
  <sheetFormatPr baseColWidth="10" defaultRowHeight="15" x14ac:dyDescent="0.25"/>
  <cols>
    <col min="1" max="1" width="5.85546875" bestFit="1" customWidth="1"/>
    <col min="3" max="3" width="14.5703125" style="63" bestFit="1" customWidth="1"/>
    <col min="5" max="5" width="15.28515625" bestFit="1" customWidth="1"/>
  </cols>
  <sheetData>
    <row r="1" spans="1:5" x14ac:dyDescent="0.25">
      <c r="A1" s="50" t="s">
        <v>52</v>
      </c>
      <c r="B1" s="50" t="s">
        <v>49</v>
      </c>
      <c r="C1" s="62" t="s">
        <v>50</v>
      </c>
      <c r="D1" s="50" t="s">
        <v>51</v>
      </c>
      <c r="E1" s="54" t="s">
        <v>55</v>
      </c>
    </row>
    <row r="2" spans="1:5" x14ac:dyDescent="0.25">
      <c r="A2" s="50">
        <v>540</v>
      </c>
      <c r="B2" s="50" t="s">
        <v>53</v>
      </c>
      <c r="C2" s="62">
        <v>44181</v>
      </c>
      <c r="D2" s="50">
        <v>1436.7</v>
      </c>
      <c r="E2" s="50"/>
    </row>
    <row r="3" spans="1:5" x14ac:dyDescent="0.25">
      <c r="A3" s="50">
        <v>566</v>
      </c>
      <c r="B3" s="50" t="s">
        <v>24</v>
      </c>
      <c r="C3" s="62">
        <v>44188</v>
      </c>
      <c r="D3" s="50">
        <v>835.54</v>
      </c>
      <c r="E3" s="50"/>
    </row>
    <row r="4" spans="1:5" x14ac:dyDescent="0.25">
      <c r="A4" s="50">
        <v>631</v>
      </c>
      <c r="B4" s="50" t="s">
        <v>23</v>
      </c>
      <c r="C4" s="62">
        <v>44210</v>
      </c>
      <c r="D4" s="50">
        <v>1144.57</v>
      </c>
      <c r="E4" s="50"/>
    </row>
    <row r="5" spans="1:5" x14ac:dyDescent="0.25">
      <c r="A5" s="50">
        <v>653</v>
      </c>
      <c r="B5" s="50" t="s">
        <v>25</v>
      </c>
      <c r="C5" s="62">
        <v>44217</v>
      </c>
      <c r="D5" s="50">
        <v>1493.62</v>
      </c>
      <c r="E5" s="50"/>
    </row>
    <row r="6" spans="1:5" x14ac:dyDescent="0.25">
      <c r="A6" s="50">
        <v>668</v>
      </c>
      <c r="B6" s="50" t="s">
        <v>21</v>
      </c>
      <c r="C6" s="62">
        <v>44224</v>
      </c>
      <c r="D6" s="50">
        <v>3188.02</v>
      </c>
      <c r="E6" s="50"/>
    </row>
    <row r="7" spans="1:5" x14ac:dyDescent="0.25">
      <c r="A7" s="50">
        <v>702</v>
      </c>
      <c r="B7" s="50" t="s">
        <v>38</v>
      </c>
      <c r="C7" s="62">
        <v>44232</v>
      </c>
      <c r="D7" s="50">
        <v>1121.45</v>
      </c>
      <c r="E7" s="50"/>
    </row>
    <row r="8" spans="1:5" x14ac:dyDescent="0.25">
      <c r="A8" s="50">
        <v>721</v>
      </c>
      <c r="B8" s="50" t="s">
        <v>40</v>
      </c>
      <c r="C8" s="62">
        <v>44239</v>
      </c>
      <c r="D8" s="50">
        <v>772.18999999999994</v>
      </c>
      <c r="E8" s="50"/>
    </row>
    <row r="9" spans="1:5" x14ac:dyDescent="0.25">
      <c r="A9" s="50">
        <v>736</v>
      </c>
      <c r="B9" s="50" t="s">
        <v>41</v>
      </c>
      <c r="C9" s="62">
        <v>44246</v>
      </c>
      <c r="D9" s="50">
        <v>1398.56</v>
      </c>
      <c r="E9" s="50"/>
    </row>
    <row r="10" spans="1:5" x14ac:dyDescent="0.25">
      <c r="A10" s="50">
        <v>780</v>
      </c>
      <c r="B10" s="50" t="s">
        <v>46</v>
      </c>
      <c r="C10" s="62">
        <v>44253</v>
      </c>
      <c r="D10" s="50">
        <v>1036.21</v>
      </c>
      <c r="E10" s="50"/>
    </row>
    <row r="11" spans="1:5" x14ac:dyDescent="0.25">
      <c r="A11" s="50">
        <v>822</v>
      </c>
      <c r="B11" s="50" t="s">
        <v>48</v>
      </c>
      <c r="C11" s="62">
        <v>44264</v>
      </c>
      <c r="D11" s="50">
        <v>3012.61</v>
      </c>
      <c r="E11" s="50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10"/>
  <sheetViews>
    <sheetView workbookViewId="0">
      <selection activeCell="E1" sqref="E1"/>
    </sheetView>
  </sheetViews>
  <sheetFormatPr baseColWidth="10" defaultRowHeight="15" x14ac:dyDescent="0.25"/>
  <cols>
    <col min="1" max="1" width="5.85546875" bestFit="1" customWidth="1"/>
    <col min="3" max="3" width="14.5703125" bestFit="1" customWidth="1"/>
    <col min="5" max="5" width="15.28515625" bestFit="1" customWidth="1"/>
  </cols>
  <sheetData>
    <row r="1" spans="1:5" x14ac:dyDescent="0.25">
      <c r="A1" s="50" t="s">
        <v>52</v>
      </c>
      <c r="B1" s="50" t="s">
        <v>49</v>
      </c>
      <c r="C1" s="50" t="s">
        <v>50</v>
      </c>
      <c r="D1" s="50" t="s">
        <v>51</v>
      </c>
      <c r="E1" s="54" t="s">
        <v>55</v>
      </c>
    </row>
    <row r="2" spans="1:5" x14ac:dyDescent="0.25">
      <c r="A2" s="50">
        <v>540</v>
      </c>
      <c r="B2" s="51" t="str">
        <f>'540'!$B$1</f>
        <v>F20-12225</v>
      </c>
      <c r="C2" s="52">
        <f>'540'!$C$1</f>
        <v>44181</v>
      </c>
      <c r="D2" s="53">
        <f>'540'!$I$25</f>
        <v>1436.7</v>
      </c>
      <c r="E2" s="50" t="s">
        <v>56</v>
      </c>
    </row>
    <row r="3" spans="1:5" x14ac:dyDescent="0.25">
      <c r="A3" s="50">
        <v>566</v>
      </c>
      <c r="B3" s="51" t="str">
        <f>'566'!$B$1</f>
        <v>F20-12824</v>
      </c>
      <c r="C3" s="52">
        <f>'566'!$C$1</f>
        <v>44188</v>
      </c>
      <c r="D3" s="53">
        <f>'566'!$I$25</f>
        <v>835.54</v>
      </c>
      <c r="E3" s="50" t="s">
        <v>56</v>
      </c>
    </row>
    <row r="4" spans="1:5" x14ac:dyDescent="0.25">
      <c r="A4" s="50">
        <v>631</v>
      </c>
      <c r="B4" s="51" t="str">
        <f>'631'!$B$1</f>
        <v>F21-00191</v>
      </c>
      <c r="C4" s="52">
        <f>'631'!$C$1</f>
        <v>44210</v>
      </c>
      <c r="D4" s="53">
        <f>'631'!$I$25</f>
        <v>1144.57</v>
      </c>
      <c r="E4" s="50" t="s">
        <v>56</v>
      </c>
    </row>
    <row r="5" spans="1:5" x14ac:dyDescent="0.25">
      <c r="A5" s="50">
        <v>653</v>
      </c>
      <c r="B5" s="51" t="str">
        <f>'653'!$B$1</f>
        <v>F21-00278</v>
      </c>
      <c r="C5" s="52">
        <f>'653'!$C$1</f>
        <v>44217</v>
      </c>
      <c r="D5" s="53">
        <f>'653'!$I$25</f>
        <v>1493.62</v>
      </c>
      <c r="E5" s="50" t="s">
        <v>56</v>
      </c>
    </row>
    <row r="6" spans="1:5" x14ac:dyDescent="0.25">
      <c r="A6" s="50">
        <v>668</v>
      </c>
      <c r="B6" s="51" t="str">
        <f>'668'!$B$1</f>
        <v>F21-00729</v>
      </c>
      <c r="C6" s="52">
        <f>'668'!$C$1</f>
        <v>44224</v>
      </c>
      <c r="D6" s="53">
        <f>'668'!$I$25</f>
        <v>3188.02</v>
      </c>
      <c r="E6" s="50" t="s">
        <v>56</v>
      </c>
    </row>
    <row r="7" spans="1:5" x14ac:dyDescent="0.25">
      <c r="A7" s="50">
        <v>702</v>
      </c>
      <c r="B7" s="51" t="str">
        <f>'702'!$B$1</f>
        <v>F21-00877</v>
      </c>
      <c r="C7" s="52">
        <f>'702'!$C$1</f>
        <v>44232</v>
      </c>
      <c r="D7" s="53">
        <f>'702'!$I$25</f>
        <v>1121.45</v>
      </c>
      <c r="E7" s="50" t="s">
        <v>56</v>
      </c>
    </row>
    <row r="8" spans="1:5" x14ac:dyDescent="0.25">
      <c r="A8" s="50">
        <v>721</v>
      </c>
      <c r="B8" s="51" t="str">
        <f>'721'!$B$1</f>
        <v>F21-00993</v>
      </c>
      <c r="C8" s="52">
        <f>'721'!$C$1</f>
        <v>44239</v>
      </c>
      <c r="D8" s="53">
        <f>'721'!$I$25</f>
        <v>772.18999999999994</v>
      </c>
      <c r="E8" s="50"/>
    </row>
    <row r="9" spans="1:5" x14ac:dyDescent="0.25">
      <c r="A9" s="50">
        <v>736</v>
      </c>
      <c r="B9" s="51" t="str">
        <f>'736'!$B$1</f>
        <v>F21-01172</v>
      </c>
      <c r="C9" s="52">
        <f>'736'!$C$1</f>
        <v>44246</v>
      </c>
      <c r="D9" s="53">
        <f>'736'!$I$25</f>
        <v>1398.56</v>
      </c>
      <c r="E9" s="50" t="s">
        <v>56</v>
      </c>
    </row>
    <row r="10" spans="1:5" x14ac:dyDescent="0.25">
      <c r="A10" s="50">
        <v>780</v>
      </c>
      <c r="B10" s="51" t="str">
        <f>'780'!$B$1</f>
        <v>F21-01770</v>
      </c>
      <c r="C10" s="52">
        <f>'780'!$C$1</f>
        <v>44253</v>
      </c>
      <c r="D10" s="53">
        <f>'780'!$I$25</f>
        <v>1036.21</v>
      </c>
      <c r="E10" s="50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27"/>
  <sheetViews>
    <sheetView zoomScaleNormal="100" workbookViewId="0">
      <selection activeCell="M4" sqref="M4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8"/>
      <c r="C1" s="49"/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/>
      <c r="B6" s="6"/>
      <c r="C6" s="4"/>
      <c r="D6" s="2"/>
      <c r="E6" s="2"/>
      <c r="F6" s="2"/>
      <c r="G6" s="28">
        <f t="shared" ref="G6:G15" si="0">E6*F6</f>
        <v>0</v>
      </c>
      <c r="H6" s="4"/>
      <c r="I6" s="31"/>
    </row>
    <row r="7" spans="1:9" x14ac:dyDescent="0.25">
      <c r="A7" s="38"/>
      <c r="B7" s="6"/>
      <c r="C7" s="4"/>
      <c r="D7" s="2"/>
      <c r="E7" s="2"/>
      <c r="F7" s="2"/>
      <c r="G7" s="28">
        <f t="shared" si="0"/>
        <v>0</v>
      </c>
      <c r="H7" s="4"/>
      <c r="I7" s="31"/>
    </row>
    <row r="8" spans="1:9" x14ac:dyDescent="0.25">
      <c r="A8" s="38"/>
      <c r="B8" s="6"/>
      <c r="C8" s="4"/>
      <c r="D8" s="2"/>
      <c r="E8" s="2"/>
      <c r="F8" s="2"/>
      <c r="G8" s="28">
        <f t="shared" si="0"/>
        <v>0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0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0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0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/>
      <c r="E20" s="28"/>
      <c r="H20" s="35">
        <f>G25+G18+H26</f>
        <v>0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/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/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0</v>
      </c>
      <c r="H23" s="20">
        <f>D21</f>
        <v>0</v>
      </c>
      <c r="I23" s="19">
        <f>D22</f>
        <v>0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0</v>
      </c>
      <c r="H24" s="20">
        <f>G17</f>
        <v>0</v>
      </c>
      <c r="I24" s="19">
        <f>G24+H24</f>
        <v>0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0</v>
      </c>
      <c r="H25" s="16">
        <v>0</v>
      </c>
      <c r="I25" s="15">
        <f>SUM(G25:H25)</f>
        <v>0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0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0</v>
      </c>
    </row>
  </sheetData>
  <mergeCells count="4">
    <mergeCell ref="C19:D19"/>
    <mergeCell ref="H19:I19"/>
    <mergeCell ref="A26:G26"/>
    <mergeCell ref="F27:H27"/>
  </mergeCells>
  <pageMargins left="0.7" right="0.7" top="0.75" bottom="0.75" header="0.3" footer="0.3"/>
  <pageSetup paperSize="9" scale="93" fitToHeight="0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I27"/>
  <sheetViews>
    <sheetView zoomScaleNormal="100" workbookViewId="0">
      <selection activeCell="J1" sqref="J1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8" t="s">
        <v>53</v>
      </c>
      <c r="C1" s="49">
        <v>44181</v>
      </c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>
        <v>4370</v>
      </c>
      <c r="B6" s="6">
        <v>44176</v>
      </c>
      <c r="C6" s="4" t="s">
        <v>54</v>
      </c>
      <c r="D6" s="2">
        <v>143070</v>
      </c>
      <c r="E6" s="2">
        <v>19</v>
      </c>
      <c r="F6" s="2">
        <v>5.24</v>
      </c>
      <c r="G6" s="28">
        <f t="shared" ref="G6:G15" si="0">E6*F6</f>
        <v>99.56</v>
      </c>
      <c r="H6" s="4"/>
      <c r="I6" s="31"/>
    </row>
    <row r="7" spans="1:9" x14ac:dyDescent="0.25">
      <c r="A7" s="38"/>
      <c r="B7" s="6"/>
      <c r="C7" s="4"/>
      <c r="D7" s="2"/>
      <c r="E7" s="2"/>
      <c r="F7" s="2"/>
      <c r="G7" s="28">
        <f t="shared" si="0"/>
        <v>0</v>
      </c>
      <c r="H7" s="4"/>
      <c r="I7" s="31"/>
    </row>
    <row r="8" spans="1:9" x14ac:dyDescent="0.25">
      <c r="A8" s="38"/>
      <c r="B8" s="6"/>
      <c r="C8" s="4"/>
      <c r="D8" s="2"/>
      <c r="E8" s="2"/>
      <c r="F8" s="2"/>
      <c r="G8" s="28">
        <f t="shared" si="0"/>
        <v>0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99.56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19.912000000000003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119.47200000000001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>
        <v>1536.26</v>
      </c>
      <c r="E20" s="28"/>
      <c r="H20" s="35">
        <f>G25+G18+H26</f>
        <v>1843.51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>
        <v>307.25</v>
      </c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>
        <v>1843.51</v>
      </c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1536.26</v>
      </c>
      <c r="H23" s="20">
        <f>D21</f>
        <v>307.25</v>
      </c>
      <c r="I23" s="19">
        <f>D22</f>
        <v>1843.51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99.56</v>
      </c>
      <c r="H24" s="20">
        <f>G17</f>
        <v>19.912000000000003</v>
      </c>
      <c r="I24" s="19">
        <f>G24+H24</f>
        <v>119.47200000000001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1436.7</v>
      </c>
      <c r="H25" s="16">
        <v>0</v>
      </c>
      <c r="I25" s="15">
        <f>SUM(G25:H25)</f>
        <v>1436.7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287.33800000000002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1556.172</v>
      </c>
    </row>
  </sheetData>
  <mergeCells count="4">
    <mergeCell ref="C19:D19"/>
    <mergeCell ref="H19:I19"/>
    <mergeCell ref="A26:G26"/>
    <mergeCell ref="F27:H27"/>
  </mergeCells>
  <pageMargins left="0.7" right="0.7" top="0.75" bottom="0.75" header="0.3" footer="0.3"/>
  <pageSetup paperSize="9" scale="93" fitToHeight="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27"/>
  <sheetViews>
    <sheetView zoomScaleNormal="100" workbookViewId="0">
      <selection activeCell="J1" sqref="J1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8" t="s">
        <v>24</v>
      </c>
      <c r="C1" s="49">
        <v>44188</v>
      </c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>
        <v>4444</v>
      </c>
      <c r="B6" s="6">
        <v>44187</v>
      </c>
      <c r="C6" s="4" t="s">
        <v>11</v>
      </c>
      <c r="D6" s="2">
        <v>146909</v>
      </c>
      <c r="E6" s="2">
        <v>60</v>
      </c>
      <c r="F6" s="2">
        <v>3.04</v>
      </c>
      <c r="G6" s="28">
        <f t="shared" ref="G6:G15" si="0">E6*F6</f>
        <v>182.4</v>
      </c>
      <c r="H6" s="4"/>
      <c r="I6" s="31"/>
    </row>
    <row r="7" spans="1:9" x14ac:dyDescent="0.25">
      <c r="A7" s="38">
        <v>4440</v>
      </c>
      <c r="B7" s="6">
        <v>44186</v>
      </c>
      <c r="C7" s="4" t="s">
        <v>8</v>
      </c>
      <c r="D7" s="2">
        <v>145237</v>
      </c>
      <c r="E7" s="2">
        <v>16</v>
      </c>
      <c r="F7" s="2">
        <v>6.01</v>
      </c>
      <c r="G7" s="28">
        <f t="shared" si="0"/>
        <v>96.16</v>
      </c>
      <c r="H7" s="4"/>
      <c r="I7" s="31"/>
    </row>
    <row r="8" spans="1:9" x14ac:dyDescent="0.25">
      <c r="A8" s="38">
        <v>4447</v>
      </c>
      <c r="B8" s="6">
        <v>44183</v>
      </c>
      <c r="C8" s="4" t="s">
        <v>5</v>
      </c>
      <c r="D8" s="2">
        <v>146318</v>
      </c>
      <c r="E8" s="2">
        <v>20</v>
      </c>
      <c r="F8" s="2">
        <v>2.27</v>
      </c>
      <c r="G8" s="28">
        <f t="shared" si="0"/>
        <v>45.4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323.95999999999998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64.792000000000002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388.75199999999995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>
        <v>1159.5</v>
      </c>
      <c r="E20" s="28"/>
      <c r="H20" s="35">
        <f>G25+G18+H26</f>
        <v>1379.37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>
        <v>219.87</v>
      </c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>
        <v>1379.37</v>
      </c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1159.5</v>
      </c>
      <c r="H23" s="20">
        <f>D21</f>
        <v>219.87</v>
      </c>
      <c r="I23" s="19">
        <f>D22</f>
        <v>1379.37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323.95999999999998</v>
      </c>
      <c r="H24" s="20">
        <f>G17</f>
        <v>64.792000000000002</v>
      </c>
      <c r="I24" s="19">
        <f>G24+H24</f>
        <v>388.75199999999995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835.54</v>
      </c>
      <c r="H25" s="16">
        <v>0</v>
      </c>
      <c r="I25" s="15">
        <f>SUM(G25:H25)</f>
        <v>835.54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155.078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1224.2919999999999</v>
      </c>
    </row>
  </sheetData>
  <mergeCells count="4">
    <mergeCell ref="C19:D19"/>
    <mergeCell ref="H19:I19"/>
    <mergeCell ref="A26:G26"/>
    <mergeCell ref="F27:H27"/>
  </mergeCells>
  <pageMargins left="0.7" right="0.7" top="0.75" bottom="0.75" header="0.3" footer="0.3"/>
  <pageSetup paperSize="9" scale="93" fitToHeight="0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27"/>
  <sheetViews>
    <sheetView zoomScaleNormal="100" workbookViewId="0">
      <selection activeCell="J1" sqref="J1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8" t="s">
        <v>23</v>
      </c>
      <c r="C1" s="49">
        <v>44210</v>
      </c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>
        <v>4450</v>
      </c>
      <c r="B6" s="6">
        <v>44204</v>
      </c>
      <c r="C6" s="4" t="s">
        <v>10</v>
      </c>
      <c r="D6" s="2">
        <v>143199</v>
      </c>
      <c r="E6" s="2">
        <v>16</v>
      </c>
      <c r="F6" s="2">
        <v>9.85</v>
      </c>
      <c r="G6" s="28">
        <f t="shared" ref="G6:G15" si="0">E6*F6</f>
        <v>157.6</v>
      </c>
      <c r="H6" s="4"/>
      <c r="I6" s="31"/>
    </row>
    <row r="7" spans="1:9" x14ac:dyDescent="0.25">
      <c r="A7" s="38">
        <v>4457</v>
      </c>
      <c r="B7" s="6" t="s">
        <v>7</v>
      </c>
      <c r="C7" s="4" t="s">
        <v>6</v>
      </c>
      <c r="D7" s="2">
        <v>147734</v>
      </c>
      <c r="E7" s="2">
        <v>1</v>
      </c>
      <c r="F7" s="2">
        <v>1.38</v>
      </c>
      <c r="G7" s="28">
        <f t="shared" si="0"/>
        <v>1.38</v>
      </c>
      <c r="H7" s="4"/>
      <c r="I7" s="31"/>
    </row>
    <row r="8" spans="1:9" x14ac:dyDescent="0.25">
      <c r="A8" s="38"/>
      <c r="B8" s="6"/>
      <c r="C8" s="4"/>
      <c r="D8" s="2"/>
      <c r="E8" s="2"/>
      <c r="F8" s="2"/>
      <c r="G8" s="28">
        <f t="shared" si="0"/>
        <v>0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158.97999999999999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31.795999999999999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190.77599999999998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>
        <v>1303.55</v>
      </c>
      <c r="E20" s="28"/>
      <c r="H20" s="35">
        <f>G25+G18+H26</f>
        <v>1564.26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>
        <v>260.70999999999998</v>
      </c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>
        <v>1564.26</v>
      </c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1303.55</v>
      </c>
      <c r="H23" s="20">
        <f>D21</f>
        <v>260.70999999999998</v>
      </c>
      <c r="I23" s="19">
        <f>D22</f>
        <v>1564.26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158.97999999999999</v>
      </c>
      <c r="H24" s="20">
        <f>G17</f>
        <v>31.795999999999999</v>
      </c>
      <c r="I24" s="19">
        <f>G24+H24</f>
        <v>190.77599999999998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1144.57</v>
      </c>
      <c r="H25" s="16">
        <v>0</v>
      </c>
      <c r="I25" s="15">
        <f>SUM(G25:H25)</f>
        <v>1144.57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228.91399999999999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1335.346</v>
      </c>
    </row>
  </sheetData>
  <mergeCells count="4">
    <mergeCell ref="C19:D19"/>
    <mergeCell ref="H19:I19"/>
    <mergeCell ref="A26:G26"/>
    <mergeCell ref="F27:H27"/>
  </mergeCells>
  <pageMargins left="0.7" right="0.7" top="0.75" bottom="0.75" header="0.3" footer="0.3"/>
  <pageSetup paperSize="9" scale="93" fitToHeight="0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27"/>
  <sheetViews>
    <sheetView zoomScaleNormal="100" workbookViewId="0">
      <selection activeCell="J1" sqref="J1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8" t="s">
        <v>25</v>
      </c>
      <c r="C1" s="49">
        <v>44217</v>
      </c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/>
      <c r="B6" s="6"/>
      <c r="C6" s="4"/>
      <c r="D6" s="2"/>
      <c r="E6" s="2"/>
      <c r="F6" s="2"/>
      <c r="G6" s="28">
        <f t="shared" ref="G6:G15" si="0">E6*F6</f>
        <v>0</v>
      </c>
      <c r="H6" s="4"/>
      <c r="I6" s="31"/>
    </row>
    <row r="7" spans="1:9" x14ac:dyDescent="0.25">
      <c r="A7" s="38"/>
      <c r="B7" s="6"/>
      <c r="C7" s="4"/>
      <c r="D7" s="2"/>
      <c r="E7" s="2"/>
      <c r="F7" s="2"/>
      <c r="G7" s="28">
        <f t="shared" si="0"/>
        <v>0</v>
      </c>
      <c r="H7" s="4"/>
      <c r="I7" s="31"/>
    </row>
    <row r="8" spans="1:9" x14ac:dyDescent="0.25">
      <c r="A8" s="38"/>
      <c r="B8" s="6"/>
      <c r="C8" s="4"/>
      <c r="D8" s="2"/>
      <c r="E8" s="2"/>
      <c r="F8" s="2"/>
      <c r="G8" s="28">
        <f t="shared" si="0"/>
        <v>0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0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0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0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>
        <v>1493.62</v>
      </c>
      <c r="E20" s="28"/>
      <c r="H20" s="35">
        <f>G25+G18+H26</f>
        <v>1792.34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>
        <v>298.72000000000003</v>
      </c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>
        <v>1792.34</v>
      </c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1493.62</v>
      </c>
      <c r="H23" s="20">
        <f>D21</f>
        <v>298.72000000000003</v>
      </c>
      <c r="I23" s="19">
        <f>D22</f>
        <v>1792.34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0</v>
      </c>
      <c r="H24" s="20">
        <f>G17</f>
        <v>0</v>
      </c>
      <c r="I24" s="19">
        <f>G24+H24</f>
        <v>0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1493.62</v>
      </c>
      <c r="H25" s="16">
        <v>0</v>
      </c>
      <c r="I25" s="15">
        <f>SUM(G25:H25)</f>
        <v>1493.62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298.72000000000003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1493.62</v>
      </c>
    </row>
  </sheetData>
  <mergeCells count="4">
    <mergeCell ref="C19:D19"/>
    <mergeCell ref="H19:I19"/>
    <mergeCell ref="A26:G26"/>
    <mergeCell ref="F27:H27"/>
  </mergeCells>
  <pageMargins left="0.7" right="0.7" top="0.75" bottom="0.75" header="0.3" footer="0.3"/>
  <pageSetup paperSize="9" scale="93" fitToHeight="0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I27"/>
  <sheetViews>
    <sheetView zoomScaleNormal="100" workbookViewId="0">
      <selection activeCell="J1" sqref="J1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8" t="s">
        <v>21</v>
      </c>
      <c r="C1" s="49">
        <v>44224</v>
      </c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>
        <v>4490</v>
      </c>
      <c r="B6" s="6">
        <v>44223</v>
      </c>
      <c r="C6" s="4" t="s">
        <v>9</v>
      </c>
      <c r="D6" s="2">
        <v>147502</v>
      </c>
      <c r="E6" s="2">
        <v>5</v>
      </c>
      <c r="F6" s="2">
        <v>1.97</v>
      </c>
      <c r="G6" s="28">
        <f t="shared" ref="G6:G15" si="0">E6*F6</f>
        <v>9.85</v>
      </c>
      <c r="H6" s="4"/>
      <c r="I6" s="31"/>
    </row>
    <row r="7" spans="1:9" x14ac:dyDescent="0.25">
      <c r="A7" s="38"/>
      <c r="B7" s="6"/>
      <c r="C7" s="4"/>
      <c r="D7" s="2"/>
      <c r="E7" s="2"/>
      <c r="F7" s="2"/>
      <c r="G7" s="28">
        <f t="shared" si="0"/>
        <v>0</v>
      </c>
      <c r="H7" s="4"/>
      <c r="I7" s="31"/>
    </row>
    <row r="8" spans="1:9" x14ac:dyDescent="0.25">
      <c r="A8" s="38"/>
      <c r="B8" s="6"/>
      <c r="C8" s="4"/>
      <c r="D8" s="2"/>
      <c r="E8" s="2"/>
      <c r="F8" s="2"/>
      <c r="G8" s="28">
        <f t="shared" si="0"/>
        <v>0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9.85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1.97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11.82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>
        <v>3197.87</v>
      </c>
      <c r="E20" s="28"/>
      <c r="H20" s="35">
        <f>G25+G18+H26</f>
        <v>3831.23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>
        <v>633.36</v>
      </c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>
        <v>3831.23</v>
      </c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3197.87</v>
      </c>
      <c r="H23" s="20">
        <f>D21</f>
        <v>633.36</v>
      </c>
      <c r="I23" s="19">
        <f>D22</f>
        <v>3831.23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9.85</v>
      </c>
      <c r="H24" s="20">
        <f>G17</f>
        <v>1.97</v>
      </c>
      <c r="I24" s="19">
        <f>G24+H24</f>
        <v>11.82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3188.02</v>
      </c>
      <c r="H25" s="16">
        <v>0</v>
      </c>
      <c r="I25" s="15">
        <f>SUM(G25:H25)</f>
        <v>3188.02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631.39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3199.84</v>
      </c>
    </row>
  </sheetData>
  <mergeCells count="4">
    <mergeCell ref="C19:D19"/>
    <mergeCell ref="H19:I19"/>
    <mergeCell ref="A26:G26"/>
    <mergeCell ref="F27:H27"/>
  </mergeCells>
  <pageMargins left="0.7" right="0.7" top="0.75" bottom="0.75" header="0.3" footer="0.3"/>
  <pageSetup paperSize="9" scale="93" fitToHeight="0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27"/>
  <sheetViews>
    <sheetView zoomScaleNormal="100" workbookViewId="0">
      <selection activeCell="J1" sqref="J1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6" t="s">
        <v>38</v>
      </c>
      <c r="C1" s="45">
        <v>44232</v>
      </c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>
        <v>4475</v>
      </c>
      <c r="B6" s="6">
        <v>44225</v>
      </c>
      <c r="C6" s="4" t="s">
        <v>37</v>
      </c>
      <c r="D6" s="2">
        <v>147136</v>
      </c>
      <c r="E6" s="2">
        <v>36</v>
      </c>
      <c r="F6" s="2">
        <v>1.68</v>
      </c>
      <c r="G6" s="28">
        <f t="shared" ref="G6:G15" si="0">E6*F6</f>
        <v>60.48</v>
      </c>
      <c r="H6" s="4"/>
      <c r="I6" s="31"/>
    </row>
    <row r="7" spans="1:9" x14ac:dyDescent="0.25">
      <c r="A7" s="38">
        <v>4475</v>
      </c>
      <c r="B7" s="6">
        <v>44225</v>
      </c>
      <c r="C7" s="4" t="s">
        <v>36</v>
      </c>
      <c r="D7" s="2">
        <v>147137</v>
      </c>
      <c r="E7" s="2">
        <v>42</v>
      </c>
      <c r="F7" s="2">
        <v>1.68</v>
      </c>
      <c r="G7" s="28">
        <f t="shared" si="0"/>
        <v>70.56</v>
      </c>
      <c r="H7" s="4"/>
      <c r="I7" s="31"/>
    </row>
    <row r="8" spans="1:9" x14ac:dyDescent="0.25">
      <c r="A8" s="38"/>
      <c r="B8" s="6"/>
      <c r="C8" s="4"/>
      <c r="D8" s="2"/>
      <c r="E8" s="2"/>
      <c r="F8" s="2"/>
      <c r="G8" s="28">
        <f t="shared" si="0"/>
        <v>0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131.04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26.207999999999998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157.24799999999999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>
        <v>1252.49</v>
      </c>
      <c r="E20" s="28"/>
      <c r="H20" s="35">
        <f>G25+G18+H26</f>
        <v>1495.5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>
        <v>243.01</v>
      </c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>
        <v>1495.5</v>
      </c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1252.49</v>
      </c>
      <c r="H23" s="20">
        <f>D21</f>
        <v>243.01</v>
      </c>
      <c r="I23" s="19">
        <f>D22</f>
        <v>1495.5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131.04</v>
      </c>
      <c r="H24" s="20">
        <f>G17</f>
        <v>26.207999999999998</v>
      </c>
      <c r="I24" s="19">
        <f>G24+H24</f>
        <v>157.24799999999999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1121.45</v>
      </c>
      <c r="H25" s="16">
        <v>0</v>
      </c>
      <c r="I25" s="15">
        <f>SUM(G25:H25)</f>
        <v>1121.45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216.80199999999999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1278.6980000000001</v>
      </c>
    </row>
  </sheetData>
  <mergeCells count="4">
    <mergeCell ref="A26:G26"/>
    <mergeCell ref="C19:D19"/>
    <mergeCell ref="H19:I19"/>
    <mergeCell ref="F27:H27"/>
  </mergeCells>
  <pageMargins left="0.7" right="0.7" top="0.75" bottom="0.75" header="0.3" footer="0.3"/>
  <pageSetup paperSize="9" scale="93" fitToHeight="0" orientation="portrait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I27"/>
  <sheetViews>
    <sheetView zoomScaleNormal="100" workbookViewId="0">
      <selection activeCell="J1" sqref="J1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6" t="s">
        <v>40</v>
      </c>
      <c r="C1" s="45">
        <v>44239</v>
      </c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>
        <v>4507</v>
      </c>
      <c r="B6" s="6">
        <v>44236</v>
      </c>
      <c r="C6" s="4" t="s">
        <v>39</v>
      </c>
      <c r="D6" s="2">
        <v>148647</v>
      </c>
      <c r="E6" s="2">
        <v>1</v>
      </c>
      <c r="F6" s="2">
        <v>6.99</v>
      </c>
      <c r="G6" s="28">
        <f t="shared" ref="G6:G15" si="0">E6*F6</f>
        <v>6.99</v>
      </c>
      <c r="H6" s="4"/>
      <c r="I6" s="31"/>
    </row>
    <row r="7" spans="1:9" x14ac:dyDescent="0.25">
      <c r="A7" s="38">
        <v>4515</v>
      </c>
      <c r="B7" s="6">
        <v>44237</v>
      </c>
      <c r="C7" s="4">
        <v>39585816003</v>
      </c>
      <c r="D7" s="2">
        <v>148761</v>
      </c>
      <c r="E7" s="2">
        <v>1</v>
      </c>
      <c r="F7" s="2">
        <v>1.98</v>
      </c>
      <c r="G7" s="28">
        <f t="shared" si="0"/>
        <v>1.98</v>
      </c>
      <c r="H7" s="4"/>
      <c r="I7" s="31"/>
    </row>
    <row r="8" spans="1:9" x14ac:dyDescent="0.25">
      <c r="A8" s="38">
        <v>4515</v>
      </c>
      <c r="B8" s="6">
        <v>44237</v>
      </c>
      <c r="C8" s="4">
        <v>39585817003</v>
      </c>
      <c r="D8" s="2">
        <v>148770</v>
      </c>
      <c r="E8" s="2">
        <v>1</v>
      </c>
      <c r="F8" s="2">
        <v>1.98</v>
      </c>
      <c r="G8" s="28">
        <f t="shared" si="0"/>
        <v>1.98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10.950000000000001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2.1900000000000004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13.14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>
        <v>783.14</v>
      </c>
      <c r="E20" s="28"/>
      <c r="H20" s="35">
        <f>G25+G18+H26</f>
        <v>939.77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>
        <v>156.63</v>
      </c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>
        <v>939.77</v>
      </c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783.14</v>
      </c>
      <c r="H23" s="20">
        <f>D21</f>
        <v>156.63</v>
      </c>
      <c r="I23" s="19">
        <f>D22</f>
        <v>939.77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10.950000000000001</v>
      </c>
      <c r="H24" s="20">
        <f>G17</f>
        <v>2.1900000000000004</v>
      </c>
      <c r="I24" s="19">
        <f>G24+H24</f>
        <v>13.14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772.18999999999994</v>
      </c>
      <c r="H25" s="16">
        <v>0</v>
      </c>
      <c r="I25" s="15">
        <f>SUM(G25:H25)</f>
        <v>772.18999999999994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154.44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785.32999999999993</v>
      </c>
    </row>
  </sheetData>
  <mergeCells count="4">
    <mergeCell ref="C19:D19"/>
    <mergeCell ref="H19:I19"/>
    <mergeCell ref="A26:G26"/>
    <mergeCell ref="F27:H27"/>
  </mergeCells>
  <pageMargins left="0.7" right="0.7" top="0.75" bottom="0.75" header="0.3" footer="0.3"/>
  <pageSetup paperSize="9" scale="93" fitToHeight="0"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I27"/>
  <sheetViews>
    <sheetView zoomScaleNormal="100" workbookViewId="0">
      <selection activeCell="J1" sqref="J1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6" t="s">
        <v>41</v>
      </c>
      <c r="C1" s="45">
        <v>44246</v>
      </c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>
        <v>4521</v>
      </c>
      <c r="B6" s="6">
        <v>44245</v>
      </c>
      <c r="C6" s="4" t="s">
        <v>42</v>
      </c>
      <c r="D6" s="2">
        <v>149180</v>
      </c>
      <c r="E6" s="2">
        <v>1</v>
      </c>
      <c r="F6" s="2">
        <v>7.52</v>
      </c>
      <c r="G6" s="28">
        <f t="shared" ref="G6:G15" si="0">E6*F6</f>
        <v>7.52</v>
      </c>
      <c r="H6" s="4"/>
      <c r="I6" s="31"/>
    </row>
    <row r="7" spans="1:9" x14ac:dyDescent="0.25">
      <c r="A7" s="38"/>
      <c r="B7" s="6"/>
      <c r="C7" s="4" t="s">
        <v>43</v>
      </c>
      <c r="D7" s="2">
        <v>149180</v>
      </c>
      <c r="E7" s="2">
        <v>1</v>
      </c>
      <c r="F7" s="2">
        <v>50</v>
      </c>
      <c r="G7" s="28">
        <f t="shared" si="0"/>
        <v>50</v>
      </c>
      <c r="H7" s="4"/>
      <c r="I7" s="31"/>
    </row>
    <row r="8" spans="1:9" x14ac:dyDescent="0.25">
      <c r="A8" s="38"/>
      <c r="B8" s="6"/>
      <c r="C8" s="4"/>
      <c r="D8" s="2"/>
      <c r="E8" s="2"/>
      <c r="F8" s="2"/>
      <c r="G8" s="28">
        <f t="shared" si="0"/>
        <v>0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57.519999999999996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11.504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69.024000000000001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>
        <v>1456.08</v>
      </c>
      <c r="E20" s="28"/>
      <c r="H20" s="35">
        <f>G25+G18+H26</f>
        <v>1747.2999999999997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>
        <v>291.22000000000003</v>
      </c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>
        <v>1747.3</v>
      </c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1456.08</v>
      </c>
      <c r="H23" s="20">
        <f>D21</f>
        <v>291.22000000000003</v>
      </c>
      <c r="I23" s="19">
        <f>D22</f>
        <v>1747.3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57.519999999999996</v>
      </c>
      <c r="H24" s="20">
        <f>G17</f>
        <v>11.504</v>
      </c>
      <c r="I24" s="19">
        <f>G24+H24</f>
        <v>69.024000000000001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1398.56</v>
      </c>
      <c r="H25" s="16">
        <v>0</v>
      </c>
      <c r="I25" s="15">
        <f>SUM(G25:H25)</f>
        <v>1398.56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279.71600000000001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1467.5839999999998</v>
      </c>
    </row>
  </sheetData>
  <mergeCells count="4">
    <mergeCell ref="C19:D19"/>
    <mergeCell ref="H19:I19"/>
    <mergeCell ref="A26:G26"/>
    <mergeCell ref="F27:H27"/>
  </mergeCells>
  <pageMargins left="0.7" right="0.7" top="0.75" bottom="0.75" header="0.3" footer="0.3"/>
  <pageSetup paperSize="9" scale="92" fitToHeight="0" orientation="portrait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I27"/>
  <sheetViews>
    <sheetView zoomScaleNormal="100" workbookViewId="0">
      <selection activeCell="J1" sqref="J1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6" t="s">
        <v>46</v>
      </c>
      <c r="C1" s="45">
        <v>44253</v>
      </c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>
        <v>4523</v>
      </c>
      <c r="B6" s="6">
        <v>44252</v>
      </c>
      <c r="C6" s="4" t="s">
        <v>45</v>
      </c>
      <c r="D6" s="2">
        <v>149210</v>
      </c>
      <c r="E6" s="2">
        <v>1</v>
      </c>
      <c r="F6" s="2">
        <v>2.44</v>
      </c>
      <c r="G6" s="28">
        <f t="shared" ref="G6:G15" si="0">E6*F6</f>
        <v>2.44</v>
      </c>
      <c r="H6" s="4"/>
      <c r="I6" s="31"/>
    </row>
    <row r="7" spans="1:9" x14ac:dyDescent="0.25">
      <c r="A7" s="38">
        <v>4539</v>
      </c>
      <c r="B7" s="6">
        <v>44251</v>
      </c>
      <c r="C7" s="4" t="s">
        <v>44</v>
      </c>
      <c r="D7" s="2">
        <v>149461</v>
      </c>
      <c r="E7" s="2">
        <v>1</v>
      </c>
      <c r="F7" s="2">
        <v>1.38</v>
      </c>
      <c r="G7" s="28">
        <f t="shared" si="0"/>
        <v>1.38</v>
      </c>
      <c r="H7" s="4"/>
      <c r="I7" s="31"/>
    </row>
    <row r="8" spans="1:9" x14ac:dyDescent="0.25">
      <c r="A8" s="38">
        <v>4541</v>
      </c>
      <c r="B8" s="6">
        <v>44251</v>
      </c>
      <c r="C8" s="4" t="s">
        <v>44</v>
      </c>
      <c r="D8" s="2">
        <v>149463</v>
      </c>
      <c r="E8" s="2">
        <v>1</v>
      </c>
      <c r="F8" s="2">
        <v>1.38</v>
      </c>
      <c r="G8" s="28">
        <f t="shared" si="0"/>
        <v>1.38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5.1999999999999993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1.0399999999999998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6.2399999999999993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>
        <v>1041.4100000000001</v>
      </c>
      <c r="E20" s="28"/>
      <c r="H20" s="35">
        <f>G25+G18+H26</f>
        <v>1238.05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>
        <v>196.64</v>
      </c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>
        <v>1238.05</v>
      </c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1041.4100000000001</v>
      </c>
      <c r="H23" s="20">
        <f>D21</f>
        <v>196.64</v>
      </c>
      <c r="I23" s="19">
        <f>D22</f>
        <v>1238.05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5.1999999999999993</v>
      </c>
      <c r="H24" s="20">
        <f>G17</f>
        <v>1.0399999999999998</v>
      </c>
      <c r="I24" s="19">
        <f>G24+H24</f>
        <v>6.2399999999999993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1036.21</v>
      </c>
      <c r="H25" s="16">
        <v>0</v>
      </c>
      <c r="I25" s="15">
        <f>SUM(G25:H25)</f>
        <v>1036.21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195.6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1042.45</v>
      </c>
    </row>
  </sheetData>
  <mergeCells count="4">
    <mergeCell ref="C19:D19"/>
    <mergeCell ref="H19:I19"/>
    <mergeCell ref="A26:G26"/>
    <mergeCell ref="F27:H27"/>
  </mergeCells>
  <pageMargins left="0.7" right="0.7" top="0.75" bottom="0.75" header="0.3" footer="0.3"/>
  <pageSetup paperSize="9" scale="92" fitToHeight="0" orientation="portrait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I27"/>
  <sheetViews>
    <sheetView zoomScaleNormal="100" workbookViewId="0">
      <selection activeCell="M16" sqref="M16"/>
    </sheetView>
  </sheetViews>
  <sheetFormatPr baseColWidth="10" defaultRowHeight="15" x14ac:dyDescent="0.25"/>
  <cols>
    <col min="1" max="1" width="11.85546875" customWidth="1"/>
    <col min="3" max="3" width="13.28515625" bestFit="1" customWidth="1"/>
    <col min="4" max="4" width="9.5703125" customWidth="1"/>
    <col min="5" max="5" width="6.85546875" customWidth="1"/>
    <col min="6" max="6" width="9.85546875" bestFit="1" customWidth="1"/>
    <col min="7" max="7" width="9.42578125" bestFit="1" customWidth="1"/>
    <col min="8" max="8" width="10.85546875" bestFit="1" customWidth="1"/>
  </cols>
  <sheetData>
    <row r="1" spans="1:9" x14ac:dyDescent="0.25">
      <c r="A1" s="47" t="s">
        <v>22</v>
      </c>
      <c r="B1" s="46" t="s">
        <v>48</v>
      </c>
      <c r="C1" s="45">
        <v>44264</v>
      </c>
      <c r="D1" s="43"/>
      <c r="E1" s="44"/>
      <c r="F1" s="44"/>
      <c r="G1" s="44"/>
      <c r="H1" s="43"/>
      <c r="I1" s="42"/>
    </row>
    <row r="2" spans="1:9" x14ac:dyDescent="0.25">
      <c r="A2" s="23"/>
      <c r="B2" s="4"/>
      <c r="C2" s="4"/>
      <c r="D2" s="4"/>
      <c r="E2" s="2"/>
      <c r="F2" s="2"/>
      <c r="G2" s="2"/>
      <c r="H2" s="4"/>
      <c r="I2" s="31"/>
    </row>
    <row r="3" spans="1:9" x14ac:dyDescent="0.25">
      <c r="A3" s="18" t="s">
        <v>20</v>
      </c>
      <c r="B3" s="4"/>
      <c r="C3" s="4"/>
      <c r="D3" s="4"/>
      <c r="E3" s="2"/>
      <c r="F3" s="2"/>
      <c r="G3" s="2"/>
      <c r="H3" s="4"/>
      <c r="I3" s="31"/>
    </row>
    <row r="4" spans="1:9" x14ac:dyDescent="0.25">
      <c r="A4" s="23"/>
      <c r="B4" s="4"/>
      <c r="C4" s="4"/>
      <c r="D4" s="4"/>
      <c r="E4" s="2"/>
      <c r="F4" s="2"/>
      <c r="G4" s="2"/>
      <c r="H4" s="4"/>
      <c r="I4" s="31"/>
    </row>
    <row r="5" spans="1:9" x14ac:dyDescent="0.25">
      <c r="A5" s="41" t="s">
        <v>19</v>
      </c>
      <c r="B5" s="9" t="s">
        <v>18</v>
      </c>
      <c r="C5" s="9" t="s">
        <v>17</v>
      </c>
      <c r="D5" s="9" t="s">
        <v>16</v>
      </c>
      <c r="E5" s="9" t="s">
        <v>15</v>
      </c>
      <c r="F5" s="40" t="s">
        <v>14</v>
      </c>
      <c r="G5" s="8" t="s">
        <v>13</v>
      </c>
      <c r="H5" s="7" t="s">
        <v>12</v>
      </c>
      <c r="I5" s="39"/>
    </row>
    <row r="6" spans="1:9" x14ac:dyDescent="0.25">
      <c r="A6" s="38">
        <v>4545</v>
      </c>
      <c r="B6" s="6">
        <v>44258</v>
      </c>
      <c r="C6" s="4" t="s">
        <v>47</v>
      </c>
      <c r="D6" s="2">
        <v>148595</v>
      </c>
      <c r="E6" s="2">
        <v>10</v>
      </c>
      <c r="F6" s="2">
        <v>2.57</v>
      </c>
      <c r="G6" s="28">
        <f t="shared" ref="G6:G15" si="0">E6*F6</f>
        <v>25.7</v>
      </c>
      <c r="H6" s="4"/>
      <c r="I6" s="31"/>
    </row>
    <row r="7" spans="1:9" x14ac:dyDescent="0.25">
      <c r="A7" s="38"/>
      <c r="B7" s="6"/>
      <c r="C7" s="4"/>
      <c r="D7" s="2"/>
      <c r="E7" s="2"/>
      <c r="F7" s="2"/>
      <c r="G7" s="28">
        <f t="shared" si="0"/>
        <v>0</v>
      </c>
      <c r="H7" s="4"/>
      <c r="I7" s="31"/>
    </row>
    <row r="8" spans="1:9" x14ac:dyDescent="0.25">
      <c r="A8" s="38"/>
      <c r="B8" s="6"/>
      <c r="C8" s="4"/>
      <c r="D8" s="2"/>
      <c r="E8" s="2"/>
      <c r="F8" s="2"/>
      <c r="G8" s="28">
        <f t="shared" si="0"/>
        <v>0</v>
      </c>
      <c r="H8" s="4"/>
      <c r="I8" s="31"/>
    </row>
    <row r="9" spans="1:9" x14ac:dyDescent="0.25">
      <c r="A9" s="38"/>
      <c r="B9" s="6"/>
      <c r="C9" s="4"/>
      <c r="D9" s="2"/>
      <c r="E9" s="2"/>
      <c r="F9" s="2"/>
      <c r="G9" s="28">
        <f t="shared" si="0"/>
        <v>0</v>
      </c>
      <c r="H9" s="4" t="s">
        <v>0</v>
      </c>
      <c r="I9" s="31"/>
    </row>
    <row r="10" spans="1:9" x14ac:dyDescent="0.25">
      <c r="A10" s="38"/>
      <c r="B10" s="6"/>
      <c r="C10" s="4" t="s">
        <v>0</v>
      </c>
      <c r="D10" s="2"/>
      <c r="E10" s="2"/>
      <c r="F10" s="2"/>
      <c r="G10" s="28">
        <f t="shared" si="0"/>
        <v>0</v>
      </c>
      <c r="H10" s="4" t="s">
        <v>0</v>
      </c>
      <c r="I10" s="31"/>
    </row>
    <row r="11" spans="1:9" x14ac:dyDescent="0.25">
      <c r="A11" s="38"/>
      <c r="B11" s="6"/>
      <c r="C11" s="4" t="s">
        <v>0</v>
      </c>
      <c r="D11" s="2"/>
      <c r="E11" s="2"/>
      <c r="F11" s="2"/>
      <c r="G11" s="28">
        <f t="shared" si="0"/>
        <v>0</v>
      </c>
      <c r="H11" s="4" t="s">
        <v>0</v>
      </c>
      <c r="I11" s="31"/>
    </row>
    <row r="12" spans="1:9" x14ac:dyDescent="0.25">
      <c r="A12" s="38"/>
      <c r="B12" s="6"/>
      <c r="C12" s="4" t="s">
        <v>0</v>
      </c>
      <c r="D12" s="2"/>
      <c r="E12" s="2"/>
      <c r="F12" s="2"/>
      <c r="G12" s="28">
        <f t="shared" si="0"/>
        <v>0</v>
      </c>
      <c r="H12" s="4" t="s">
        <v>0</v>
      </c>
      <c r="I12" s="31"/>
    </row>
    <row r="13" spans="1:9" x14ac:dyDescent="0.25">
      <c r="A13" s="38"/>
      <c r="B13" s="6"/>
      <c r="C13" s="4" t="s">
        <v>0</v>
      </c>
      <c r="D13" s="2"/>
      <c r="E13" s="2"/>
      <c r="F13" s="2"/>
      <c r="G13" s="28">
        <f t="shared" si="0"/>
        <v>0</v>
      </c>
      <c r="H13" s="4" t="s">
        <v>0</v>
      </c>
      <c r="I13" s="31"/>
    </row>
    <row r="14" spans="1:9" x14ac:dyDescent="0.25">
      <c r="A14" s="38"/>
      <c r="B14" s="6"/>
      <c r="C14" s="4" t="s">
        <v>0</v>
      </c>
      <c r="D14" s="2"/>
      <c r="E14" s="2"/>
      <c r="F14" s="2"/>
      <c r="G14" s="28">
        <f t="shared" si="0"/>
        <v>0</v>
      </c>
      <c r="H14" s="4" t="s">
        <v>0</v>
      </c>
      <c r="I14" s="31"/>
    </row>
    <row r="15" spans="1:9" x14ac:dyDescent="0.25">
      <c r="A15" s="38"/>
      <c r="B15" s="6"/>
      <c r="C15" s="4" t="s">
        <v>0</v>
      </c>
      <c r="D15" s="2"/>
      <c r="E15" s="2"/>
      <c r="F15" s="2"/>
      <c r="G15" s="28">
        <f t="shared" si="0"/>
        <v>0</v>
      </c>
      <c r="H15" s="4" t="s">
        <v>0</v>
      </c>
      <c r="I15" s="31"/>
    </row>
    <row r="16" spans="1:9" x14ac:dyDescent="0.25">
      <c r="A16" s="23"/>
      <c r="B16" s="6"/>
      <c r="C16" s="4"/>
      <c r="D16" s="4"/>
      <c r="F16" s="3" t="s">
        <v>4</v>
      </c>
      <c r="G16" s="28">
        <f>SUM(G6:G15)</f>
        <v>25.7</v>
      </c>
      <c r="I16" s="31"/>
    </row>
    <row r="17" spans="1:9" x14ac:dyDescent="0.25">
      <c r="A17" s="23"/>
      <c r="B17" s="6"/>
      <c r="C17" s="4"/>
      <c r="D17" s="4"/>
      <c r="E17" s="37">
        <v>0.2</v>
      </c>
      <c r="F17" s="3" t="s">
        <v>1</v>
      </c>
      <c r="G17" s="28">
        <f>G16*E17</f>
        <v>5.1400000000000006</v>
      </c>
      <c r="I17" s="31"/>
    </row>
    <row r="18" spans="1:9" x14ac:dyDescent="0.25">
      <c r="A18" s="23"/>
      <c r="B18" s="6"/>
      <c r="C18" s="4"/>
      <c r="D18" s="4"/>
      <c r="F18" s="3" t="s">
        <v>3</v>
      </c>
      <c r="G18" s="36">
        <f>+G16+G17</f>
        <v>30.84</v>
      </c>
      <c r="I18" s="31"/>
    </row>
    <row r="19" spans="1:9" x14ac:dyDescent="0.25">
      <c r="A19" s="23"/>
      <c r="B19" s="6"/>
      <c r="C19" s="1" t="s">
        <v>35</v>
      </c>
      <c r="D19" s="55"/>
      <c r="E19" s="28"/>
      <c r="F19" s="2"/>
      <c r="G19" s="2"/>
      <c r="H19" s="56" t="s">
        <v>34</v>
      </c>
      <c r="I19" s="57"/>
    </row>
    <row r="20" spans="1:9" x14ac:dyDescent="0.25">
      <c r="A20" s="23"/>
      <c r="B20" s="4"/>
      <c r="C20" s="33" t="s">
        <v>33</v>
      </c>
      <c r="D20" s="32">
        <v>3038.31</v>
      </c>
      <c r="E20" s="28"/>
      <c r="H20" s="35">
        <f>G25+G18+H26</f>
        <v>3645.9700000000003</v>
      </c>
      <c r="I20" s="34" t="b">
        <f>H20=D22</f>
        <v>1</v>
      </c>
    </row>
    <row r="21" spans="1:9" x14ac:dyDescent="0.25">
      <c r="A21" s="23"/>
      <c r="B21" s="4"/>
      <c r="C21" s="33" t="s">
        <v>32</v>
      </c>
      <c r="D21" s="32">
        <v>607.66</v>
      </c>
      <c r="E21" s="28"/>
      <c r="F21" s="2"/>
      <c r="G21" s="2"/>
      <c r="H21" s="4"/>
      <c r="I21" s="31"/>
    </row>
    <row r="22" spans="1:9" x14ac:dyDescent="0.25">
      <c r="A22" s="23"/>
      <c r="B22" s="4"/>
      <c r="C22" s="30" t="s">
        <v>31</v>
      </c>
      <c r="D22" s="29">
        <v>3645.97</v>
      </c>
      <c r="E22" s="28"/>
      <c r="F22" s="27"/>
      <c r="G22" s="26" t="s">
        <v>2</v>
      </c>
      <c r="H22" s="26" t="s">
        <v>1</v>
      </c>
      <c r="I22" s="25" t="s">
        <v>3</v>
      </c>
    </row>
    <row r="23" spans="1:9" x14ac:dyDescent="0.25">
      <c r="A23" s="23"/>
      <c r="B23" s="4"/>
      <c r="C23" s="5" t="s">
        <v>0</v>
      </c>
      <c r="D23" s="4"/>
      <c r="E23" s="2" t="s">
        <v>0</v>
      </c>
      <c r="F23" s="24" t="s">
        <v>30</v>
      </c>
      <c r="G23" s="21">
        <f>D20</f>
        <v>3038.31</v>
      </c>
      <c r="H23" s="20">
        <f>D21</f>
        <v>607.66</v>
      </c>
      <c r="I23" s="19">
        <f>D22</f>
        <v>3645.97</v>
      </c>
    </row>
    <row r="24" spans="1:9" x14ac:dyDescent="0.25">
      <c r="A24" s="23" t="s">
        <v>0</v>
      </c>
      <c r="B24" s="4"/>
      <c r="C24" s="4"/>
      <c r="D24" s="4"/>
      <c r="E24" s="2"/>
      <c r="F24" s="22" t="s">
        <v>29</v>
      </c>
      <c r="G24" s="21">
        <f>G16</f>
        <v>25.7</v>
      </c>
      <c r="H24" s="20">
        <f>G17</f>
        <v>5.1400000000000006</v>
      </c>
      <c r="I24" s="19">
        <f>G24+H24</f>
        <v>30.84</v>
      </c>
    </row>
    <row r="25" spans="1:9" x14ac:dyDescent="0.25">
      <c r="A25" s="18"/>
      <c r="B25" s="5"/>
      <c r="C25" s="4"/>
      <c r="D25" s="4"/>
      <c r="E25" s="3"/>
      <c r="F25" s="17" t="s">
        <v>28</v>
      </c>
      <c r="G25" s="16">
        <f>G23-G24</f>
        <v>3012.61</v>
      </c>
      <c r="H25" s="16">
        <v>0</v>
      </c>
      <c r="I25" s="15">
        <f>SUM(G25:H25)</f>
        <v>3012.61</v>
      </c>
    </row>
    <row r="26" spans="1:9" ht="18.75" x14ac:dyDescent="0.3">
      <c r="A26" s="58" t="s">
        <v>27</v>
      </c>
      <c r="B26" s="59"/>
      <c r="C26" s="59"/>
      <c r="D26" s="59"/>
      <c r="E26" s="59"/>
      <c r="F26" s="59"/>
      <c r="G26" s="59"/>
      <c r="H26" s="14">
        <f>H23-H24</f>
        <v>602.52</v>
      </c>
      <c r="I26" s="13"/>
    </row>
    <row r="27" spans="1:9" ht="15.75" thickBot="1" x14ac:dyDescent="0.3">
      <c r="A27" s="12"/>
      <c r="B27" s="11"/>
      <c r="C27" s="11"/>
      <c r="D27" s="11"/>
      <c r="E27" s="11"/>
      <c r="F27" s="60" t="s">
        <v>26</v>
      </c>
      <c r="G27" s="61"/>
      <c r="H27" s="61"/>
      <c r="I27" s="10">
        <f>I23-H26</f>
        <v>3043.45</v>
      </c>
    </row>
  </sheetData>
  <mergeCells count="4">
    <mergeCell ref="C19:D19"/>
    <mergeCell ref="H19:I19"/>
    <mergeCell ref="A26:G26"/>
    <mergeCell ref="F27:H27"/>
  </mergeCells>
  <pageMargins left="0.7" right="0.7" top="0.75" bottom="0.75" header="0.3" footer="0.3"/>
  <pageSetup paperSize="9" scale="93" fitToHeight="0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Récap Attestation</vt:lpstr>
      <vt:lpstr>Récap Attestation (2)</vt:lpstr>
      <vt:lpstr>Modèle</vt:lpstr>
      <vt:lpstr>540</vt:lpstr>
      <vt:lpstr>566</vt:lpstr>
      <vt:lpstr>631</vt:lpstr>
      <vt:lpstr>653</vt:lpstr>
      <vt:lpstr>668</vt:lpstr>
      <vt:lpstr>702</vt:lpstr>
      <vt:lpstr>721</vt:lpstr>
      <vt:lpstr>736</vt:lpstr>
      <vt:lpstr>780</vt:lpstr>
      <vt:lpstr>822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Guy Blancher</cp:lastModifiedBy>
  <cp:lastPrinted>2021-03-02T14:42:43Z</cp:lastPrinted>
  <dcterms:created xsi:type="dcterms:W3CDTF">2021-02-25T07:13:52Z</dcterms:created>
  <dcterms:modified xsi:type="dcterms:W3CDTF">2021-03-16T18:09:25Z</dcterms:modified>
</cp:coreProperties>
</file>