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25" windowHeight="10905" tabRatio="876" activeTab="1"/>
  </bookViews>
  <sheets>
    <sheet name="base 2011-2012" sheetId="34" r:id="rId1"/>
    <sheet name="base 2012-2013" sheetId="36" r:id="rId2"/>
    <sheet name="base 2012-2013 (2)" sheetId="39" r:id="rId3"/>
    <sheet name="Tri N-1 2011-2012" sheetId="38" r:id="rId4"/>
    <sheet name="Tri N 2012-2013" sheetId="37" r:id="rId5"/>
    <sheet name="Septembre" sheetId="12" r:id="rId6"/>
    <sheet name="Octobre" sheetId="13" r:id="rId7"/>
    <sheet name="Novembre" sheetId="8" r:id="rId8"/>
  </sheets>
  <definedNames>
    <definedName name="_xlnm._FilterDatabase" localSheetId="0" hidden="1">'base 2011-2012'!$A$1:$P$15</definedName>
    <definedName name="_xlnm._FilterDatabase" localSheetId="7" hidden="1">Novembre!$A$1:$A$87</definedName>
    <definedName name="_xlnm._FilterDatabase" localSheetId="6" hidden="1">Octobre!$A$1:$A$87</definedName>
    <definedName name="_xlnm._FilterDatabase" localSheetId="5" hidden="1">Septembre!$A$1:$A$87</definedName>
    <definedName name="aout_antérieur">'Tri N-1 2011-2012'!$O$5:$O$78</definedName>
    <definedName name="aout_n">'Tri N 2012-2013'!$O$5:$O$78</definedName>
    <definedName name="avril_antérieur">'Tri N-1 2011-2012'!$K$5:$K$78</definedName>
    <definedName name="avril_n">'Tri N 2012-2013'!$K$5:$K$78</definedName>
    <definedName name="champ_reconstitué_antérieur">'base 2011-2012'!$P:$P</definedName>
    <definedName name="Champ_reconstitué_n" localSheetId="2">'base 2012-2013 (2)'!$P:$P</definedName>
    <definedName name="Champ_reconstitué_n">'base 2012-2013'!$P:$P</definedName>
    <definedName name="comptes_généraux_base_antérieur">'base 2011-2012'!$C:$C</definedName>
    <definedName name="comptes_généraux_base_N" localSheetId="2">'base 2012-2013 (2)'!$C:$C</definedName>
    <definedName name="comptes_généraux_base_N">'base 2012-2013'!$C:$C</definedName>
    <definedName name="Date_comptable_année_antérieur">'base 2011-2012'!$B:$B</definedName>
    <definedName name="Date_comptable_N" localSheetId="2">'base 2012-2013 (2)'!$B:$B</definedName>
    <definedName name="Date_comptable_N">'base 2012-2013'!$B:$B</definedName>
    <definedName name="décembre_antérieur">'Tri N-1 2011-2012'!$G$5:$G$78</definedName>
    <definedName name="décembre_n">'Tri N 2012-2013'!$G$5:$G$78</definedName>
    <definedName name="février_antérieur">'Tri N-1 2011-2012'!$I$5:$I$78</definedName>
    <definedName name="février_n">'Tri N 2012-2013'!$I$5:$I$78</definedName>
    <definedName name="janvier_antérieur">'Tri N-1 2011-2012'!$H$5:$H$78</definedName>
    <definedName name="janvier_n">'Tri N 2012-2013'!$H$5:$H$78</definedName>
    <definedName name="juillet_antérieur">'Tri N-1 2011-2012'!$N$5:$N$78</definedName>
    <definedName name="juillet_n">'Tri N 2012-2013'!$N$5:$N$78</definedName>
    <definedName name="juin_antérieur">'Tri N-1 2011-2012'!$M$5:$M$78</definedName>
    <definedName name="juin_n">'Tri N 2012-2013'!$M$5:$M$78</definedName>
    <definedName name="Libellé_comptable_N" localSheetId="2">'base 2012-2013 (2)'!$D:$D</definedName>
    <definedName name="Libellé_comptable_N">'base 2012-2013'!$D:$D</definedName>
    <definedName name="mai_antérieur">'Tri N-1 2011-2012'!$L$5:$L$78</definedName>
    <definedName name="mai_n">'Tri N 2012-2013'!$L$5:$L$78</definedName>
    <definedName name="mars_antérieur">'Tri N-1 2011-2012'!$J$5:$J$78</definedName>
    <definedName name="mars_n">'Tri N 2012-2013'!$J$5:$J$78</definedName>
    <definedName name="novembre_antérieur">'Tri N-1 2011-2012'!$F$5:$F$78</definedName>
    <definedName name="novembre_n">'Tri N 2012-2013'!$F$5:$F$78</definedName>
    <definedName name="num_compte_antérieur">'Tri N-1 2011-2012'!$B$5:$B$78</definedName>
    <definedName name="num_compte_n">'Tri N 2012-2013'!$B$5:$B$78</definedName>
    <definedName name="octobre_antérieur">'Tri N-1 2011-2012'!$E$5:$E$78</definedName>
    <definedName name="octobre_n">'Tri N 2012-2013'!$E$5:$E$78</definedName>
    <definedName name="septembre_antérieur">'Tri N-1 2011-2012'!$D$5:$D$78</definedName>
    <definedName name="septembre_n">'Tri N 2012-2013'!$D$5:$D$78</definedName>
    <definedName name="Solde_antérieur">'base 2011-2012'!$M:$M</definedName>
    <definedName name="Solde_N" localSheetId="2">'base 2012-2013 (2)'!$M:$M</definedName>
    <definedName name="Solde_N">'base 2012-2013'!$M:$M</definedName>
    <definedName name="_xlnm.Print_Area" localSheetId="7">Novembre!$B$10:$W$87</definedName>
    <definedName name="_xlnm.Print_Area" localSheetId="6">Octobre!$D$10:$M$86</definedName>
    <definedName name="_xlnm.Print_Area" localSheetId="5">Septembre!$B$1:$W$87</definedName>
  </definedNames>
  <calcPr calcId="152511"/>
</workbook>
</file>

<file path=xl/calcChain.xml><?xml version="1.0" encoding="utf-8"?>
<calcChain xmlns="http://schemas.openxmlformats.org/spreadsheetml/2006/main">
  <c r="P15" i="39" l="1"/>
  <c r="O15" i="39"/>
  <c r="P14" i="39"/>
  <c r="O14" i="39"/>
  <c r="P13" i="39"/>
  <c r="O13" i="39"/>
  <c r="P12" i="39"/>
  <c r="O12" i="39"/>
  <c r="P11" i="39"/>
  <c r="O11" i="39"/>
  <c r="P10" i="39"/>
  <c r="O10" i="39"/>
  <c r="P9" i="39"/>
  <c r="O9" i="39"/>
  <c r="P8" i="39"/>
  <c r="O8" i="39"/>
  <c r="P7" i="39"/>
  <c r="O7" i="39"/>
  <c r="P6" i="39"/>
  <c r="O6" i="39"/>
  <c r="P5" i="39"/>
  <c r="O5" i="39"/>
  <c r="P4" i="39"/>
  <c r="O4" i="39"/>
  <c r="P3" i="39"/>
  <c r="O3" i="39"/>
  <c r="P2" i="39"/>
  <c r="O2" i="39"/>
  <c r="N13" i="38"/>
  <c r="G14" i="8" l="1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13" i="8"/>
  <c r="G14" i="12" l="1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G67" i="12"/>
  <c r="G68" i="12"/>
  <c r="G69" i="12"/>
  <c r="G70" i="12"/>
  <c r="G71" i="12"/>
  <c r="G72" i="12"/>
  <c r="G73" i="12"/>
  <c r="G74" i="12"/>
  <c r="G75" i="12"/>
  <c r="G76" i="12"/>
  <c r="G77" i="12"/>
  <c r="G78" i="12"/>
  <c r="G79" i="12"/>
  <c r="G80" i="12"/>
  <c r="G81" i="12"/>
  <c r="G82" i="12"/>
  <c r="G83" i="12"/>
  <c r="G84" i="12"/>
  <c r="G85" i="12"/>
  <c r="G86" i="12"/>
  <c r="G87" i="12"/>
  <c r="G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13" i="12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13" i="13"/>
  <c r="E87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13" i="13"/>
  <c r="O3" i="34" l="1"/>
  <c r="P3" i="34"/>
  <c r="O4" i="34"/>
  <c r="P4" i="34"/>
  <c r="O5" i="34"/>
  <c r="P5" i="34"/>
  <c r="O6" i="34"/>
  <c r="P6" i="34"/>
  <c r="O7" i="34"/>
  <c r="P7" i="34"/>
  <c r="O8" i="34"/>
  <c r="P8" i="34"/>
  <c r="O9" i="34"/>
  <c r="P9" i="34"/>
  <c r="O10" i="34"/>
  <c r="P10" i="34"/>
  <c r="O11" i="34"/>
  <c r="P11" i="34"/>
  <c r="O12" i="34"/>
  <c r="P12" i="34"/>
  <c r="O13" i="34"/>
  <c r="P13" i="34"/>
  <c r="O14" i="34"/>
  <c r="P14" i="34"/>
  <c r="O15" i="34"/>
  <c r="P15" i="34"/>
  <c r="P2" i="34"/>
  <c r="O2" i="34"/>
  <c r="P2" i="36"/>
  <c r="O2" i="36"/>
  <c r="D5" i="37" l="1"/>
  <c r="N13" i="37"/>
  <c r="B79" i="37"/>
  <c r="B79" i="38"/>
  <c r="E5" i="37" l="1"/>
  <c r="F13" i="13" s="1"/>
  <c r="I5" i="37"/>
  <c r="M5" i="37"/>
  <c r="F6" i="37"/>
  <c r="F14" i="8" s="1"/>
  <c r="J6" i="37"/>
  <c r="N6" i="37"/>
  <c r="G7" i="37"/>
  <c r="K7" i="37"/>
  <c r="O7" i="37"/>
  <c r="H8" i="37"/>
  <c r="L8" i="37"/>
  <c r="E9" i="37"/>
  <c r="F17" i="13" s="1"/>
  <c r="I9" i="37"/>
  <c r="M9" i="37"/>
  <c r="F10" i="37"/>
  <c r="F18" i="8" s="1"/>
  <c r="J10" i="37"/>
  <c r="N10" i="37"/>
  <c r="G11" i="37"/>
  <c r="K11" i="37"/>
  <c r="O11" i="37"/>
  <c r="H12" i="37"/>
  <c r="L12" i="37"/>
  <c r="E13" i="37"/>
  <c r="F21" i="13" s="1"/>
  <c r="I13" i="37"/>
  <c r="M13" i="37"/>
  <c r="F14" i="37"/>
  <c r="F22" i="8" s="1"/>
  <c r="J14" i="37"/>
  <c r="N14" i="37"/>
  <c r="G15" i="37"/>
  <c r="K15" i="37"/>
  <c r="O15" i="37"/>
  <c r="H16" i="37"/>
  <c r="L16" i="37"/>
  <c r="E17" i="37"/>
  <c r="F25" i="13" s="1"/>
  <c r="I17" i="37"/>
  <c r="M17" i="37"/>
  <c r="F18" i="37"/>
  <c r="F26" i="8" s="1"/>
  <c r="J18" i="37"/>
  <c r="N18" i="37"/>
  <c r="G19" i="37"/>
  <c r="K19" i="37"/>
  <c r="O19" i="37"/>
  <c r="H20" i="37"/>
  <c r="L20" i="37"/>
  <c r="E21" i="37"/>
  <c r="F29" i="13" s="1"/>
  <c r="I21" i="37"/>
  <c r="M21" i="37"/>
  <c r="F22" i="37"/>
  <c r="F30" i="8" s="1"/>
  <c r="J22" i="37"/>
  <c r="N22" i="37"/>
  <c r="G23" i="37"/>
  <c r="K23" i="37"/>
  <c r="O23" i="37"/>
  <c r="H24" i="37"/>
  <c r="L24" i="37"/>
  <c r="E25" i="37"/>
  <c r="F33" i="13" s="1"/>
  <c r="I25" i="37"/>
  <c r="M25" i="37"/>
  <c r="F26" i="37"/>
  <c r="F34" i="8" s="1"/>
  <c r="J26" i="37"/>
  <c r="N26" i="37"/>
  <c r="G27" i="37"/>
  <c r="K27" i="37"/>
  <c r="O27" i="37"/>
  <c r="H28" i="37"/>
  <c r="F5" i="37"/>
  <c r="F13" i="8" s="1"/>
  <c r="J5" i="37"/>
  <c r="N5" i="37"/>
  <c r="G6" i="37"/>
  <c r="K6" i="37"/>
  <c r="O6" i="37"/>
  <c r="H7" i="37"/>
  <c r="L7" i="37"/>
  <c r="E8" i="37"/>
  <c r="F16" i="13" s="1"/>
  <c r="I8" i="37"/>
  <c r="M8" i="37"/>
  <c r="F9" i="37"/>
  <c r="F17" i="8" s="1"/>
  <c r="J9" i="37"/>
  <c r="N9" i="37"/>
  <c r="G10" i="37"/>
  <c r="K10" i="37"/>
  <c r="O10" i="37"/>
  <c r="H11" i="37"/>
  <c r="L11" i="37"/>
  <c r="E12" i="37"/>
  <c r="F20" i="13" s="1"/>
  <c r="I12" i="37"/>
  <c r="M12" i="37"/>
  <c r="F13" i="37"/>
  <c r="F21" i="8" s="1"/>
  <c r="J13" i="37"/>
  <c r="G14" i="37"/>
  <c r="K14" i="37"/>
  <c r="O14" i="37"/>
  <c r="H15" i="37"/>
  <c r="L15" i="37"/>
  <c r="E16" i="37"/>
  <c r="F24" i="13" s="1"/>
  <c r="I16" i="37"/>
  <c r="M16" i="37"/>
  <c r="F17" i="37"/>
  <c r="F25" i="8" s="1"/>
  <c r="J17" i="37"/>
  <c r="N17" i="37"/>
  <c r="G18" i="37"/>
  <c r="K18" i="37"/>
  <c r="O18" i="37"/>
  <c r="H19" i="37"/>
  <c r="L19" i="37"/>
  <c r="E20" i="37"/>
  <c r="F28" i="13" s="1"/>
  <c r="I20" i="37"/>
  <c r="M20" i="37"/>
  <c r="F21" i="37"/>
  <c r="F29" i="8" s="1"/>
  <c r="J21" i="37"/>
  <c r="N21" i="37"/>
  <c r="G22" i="37"/>
  <c r="K22" i="37"/>
  <c r="O22" i="37"/>
  <c r="H23" i="37"/>
  <c r="L23" i="37"/>
  <c r="E24" i="37"/>
  <c r="F32" i="13" s="1"/>
  <c r="I24" i="37"/>
  <c r="M24" i="37"/>
  <c r="F25" i="37"/>
  <c r="F33" i="8" s="1"/>
  <c r="J25" i="37"/>
  <c r="N25" i="37"/>
  <c r="G26" i="37"/>
  <c r="K26" i="37"/>
  <c r="O26" i="37"/>
  <c r="H27" i="37"/>
  <c r="L27" i="37"/>
  <c r="E28" i="37"/>
  <c r="F36" i="13" s="1"/>
  <c r="I28" i="37"/>
  <c r="O78" i="37"/>
  <c r="G5" i="37"/>
  <c r="K5" i="37"/>
  <c r="O5" i="37"/>
  <c r="H6" i="37"/>
  <c r="L6" i="37"/>
  <c r="E7" i="37"/>
  <c r="F15" i="13" s="1"/>
  <c r="I7" i="37"/>
  <c r="M7" i="37"/>
  <c r="F8" i="37"/>
  <c r="F16" i="8" s="1"/>
  <c r="J8" i="37"/>
  <c r="N8" i="37"/>
  <c r="G9" i="37"/>
  <c r="K9" i="37"/>
  <c r="O9" i="37"/>
  <c r="H10" i="37"/>
  <c r="L10" i="37"/>
  <c r="E11" i="37"/>
  <c r="F19" i="13" s="1"/>
  <c r="I11" i="37"/>
  <c r="M11" i="37"/>
  <c r="F12" i="37"/>
  <c r="F20" i="8" s="1"/>
  <c r="J12" i="37"/>
  <c r="N12" i="37"/>
  <c r="G13" i="37"/>
  <c r="K13" i="37"/>
  <c r="O13" i="37"/>
  <c r="H14" i="37"/>
  <c r="L14" i="37"/>
  <c r="E15" i="37"/>
  <c r="F23" i="13" s="1"/>
  <c r="I15" i="37"/>
  <c r="M15" i="37"/>
  <c r="F16" i="37"/>
  <c r="F24" i="8" s="1"/>
  <c r="J16" i="37"/>
  <c r="N16" i="37"/>
  <c r="G17" i="37"/>
  <c r="K17" i="37"/>
  <c r="O17" i="37"/>
  <c r="H18" i="37"/>
  <c r="L18" i="37"/>
  <c r="E19" i="37"/>
  <c r="F27" i="13" s="1"/>
  <c r="I19" i="37"/>
  <c r="M19" i="37"/>
  <c r="F20" i="37"/>
  <c r="F28" i="8" s="1"/>
  <c r="J20" i="37"/>
  <c r="N20" i="37"/>
  <c r="G21" i="37"/>
  <c r="K21" i="37"/>
  <c r="O21" i="37"/>
  <c r="H22" i="37"/>
  <c r="L22" i="37"/>
  <c r="E23" i="37"/>
  <c r="F31" i="13" s="1"/>
  <c r="I23" i="37"/>
  <c r="M23" i="37"/>
  <c r="F24" i="37"/>
  <c r="F32" i="8" s="1"/>
  <c r="J24" i="37"/>
  <c r="N24" i="37"/>
  <c r="G25" i="37"/>
  <c r="K25" i="37"/>
  <c r="O25" i="37"/>
  <c r="H26" i="37"/>
  <c r="L26" i="37"/>
  <c r="E27" i="37"/>
  <c r="F35" i="13" s="1"/>
  <c r="I27" i="37"/>
  <c r="M27" i="37"/>
  <c r="N78" i="37"/>
  <c r="H5" i="37"/>
  <c r="L5" i="37"/>
  <c r="E6" i="37"/>
  <c r="F14" i="13" s="1"/>
  <c r="I6" i="37"/>
  <c r="M6" i="37"/>
  <c r="F7" i="37"/>
  <c r="F15" i="8" s="1"/>
  <c r="J7" i="37"/>
  <c r="N7" i="37"/>
  <c r="G8" i="37"/>
  <c r="K8" i="37"/>
  <c r="O8" i="37"/>
  <c r="H9" i="37"/>
  <c r="L9" i="37"/>
  <c r="E10" i="37"/>
  <c r="F18" i="13" s="1"/>
  <c r="I10" i="37"/>
  <c r="M10" i="37"/>
  <c r="F11" i="37"/>
  <c r="F19" i="8" s="1"/>
  <c r="J11" i="37"/>
  <c r="N11" i="37"/>
  <c r="G12" i="37"/>
  <c r="K12" i="37"/>
  <c r="O12" i="37"/>
  <c r="H13" i="37"/>
  <c r="L13" i="37"/>
  <c r="E14" i="37"/>
  <c r="F22" i="13" s="1"/>
  <c r="I14" i="37"/>
  <c r="M14" i="37"/>
  <c r="F15" i="37"/>
  <c r="F23" i="8" s="1"/>
  <c r="J15" i="37"/>
  <c r="N15" i="37"/>
  <c r="G16" i="37"/>
  <c r="K16" i="37"/>
  <c r="O16" i="37"/>
  <c r="H17" i="37"/>
  <c r="L17" i="37"/>
  <c r="E18" i="37"/>
  <c r="F26" i="13" s="1"/>
  <c r="I18" i="37"/>
  <c r="M18" i="37"/>
  <c r="F19" i="37"/>
  <c r="F27" i="8" s="1"/>
  <c r="J19" i="37"/>
  <c r="N19" i="37"/>
  <c r="G20" i="37"/>
  <c r="K20" i="37"/>
  <c r="O20" i="37"/>
  <c r="H21" i="37"/>
  <c r="L21" i="37"/>
  <c r="E22" i="37"/>
  <c r="F30" i="13" s="1"/>
  <c r="I22" i="37"/>
  <c r="M22" i="37"/>
  <c r="F23" i="37"/>
  <c r="F31" i="8" s="1"/>
  <c r="J23" i="37"/>
  <c r="N23" i="37"/>
  <c r="G24" i="37"/>
  <c r="K24" i="37"/>
  <c r="O24" i="37"/>
  <c r="H25" i="37"/>
  <c r="L25" i="37"/>
  <c r="E26" i="37"/>
  <c r="F34" i="13" s="1"/>
  <c r="I26" i="37"/>
  <c r="M26" i="37"/>
  <c r="F27" i="37"/>
  <c r="F35" i="8" s="1"/>
  <c r="J27" i="37"/>
  <c r="N27" i="37"/>
  <c r="F28" i="37"/>
  <c r="F36" i="8" s="1"/>
  <c r="L28" i="37"/>
  <c r="E29" i="37"/>
  <c r="F37" i="13" s="1"/>
  <c r="I29" i="37"/>
  <c r="M29" i="37"/>
  <c r="F30" i="37"/>
  <c r="F38" i="8" s="1"/>
  <c r="J30" i="37"/>
  <c r="N30" i="37"/>
  <c r="G31" i="37"/>
  <c r="K31" i="37"/>
  <c r="O31" i="37"/>
  <c r="H32" i="37"/>
  <c r="L32" i="37"/>
  <c r="E33" i="37"/>
  <c r="F41" i="13" s="1"/>
  <c r="I33" i="37"/>
  <c r="M33" i="37"/>
  <c r="F34" i="37"/>
  <c r="F42" i="8" s="1"/>
  <c r="J34" i="37"/>
  <c r="N34" i="37"/>
  <c r="G35" i="37"/>
  <c r="K35" i="37"/>
  <c r="O35" i="37"/>
  <c r="H36" i="37"/>
  <c r="L36" i="37"/>
  <c r="E37" i="37"/>
  <c r="F45" i="13" s="1"/>
  <c r="I37" i="37"/>
  <c r="M37" i="37"/>
  <c r="F38" i="37"/>
  <c r="F46" i="8" s="1"/>
  <c r="J38" i="37"/>
  <c r="N38" i="37"/>
  <c r="G39" i="37"/>
  <c r="K39" i="37"/>
  <c r="O39" i="37"/>
  <c r="H40" i="37"/>
  <c r="L40" i="37"/>
  <c r="E41" i="37"/>
  <c r="F49" i="13" s="1"/>
  <c r="I41" i="37"/>
  <c r="M41" i="37"/>
  <c r="F42" i="37"/>
  <c r="F50" i="8" s="1"/>
  <c r="J42" i="37"/>
  <c r="N42" i="37"/>
  <c r="G43" i="37"/>
  <c r="K43" i="37"/>
  <c r="O43" i="37"/>
  <c r="H44" i="37"/>
  <c r="L44" i="37"/>
  <c r="E45" i="37"/>
  <c r="F53" i="13" s="1"/>
  <c r="I45" i="37"/>
  <c r="M45" i="37"/>
  <c r="F46" i="37"/>
  <c r="F54" i="8" s="1"/>
  <c r="J46" i="37"/>
  <c r="N46" i="37"/>
  <c r="G47" i="37"/>
  <c r="K47" i="37"/>
  <c r="O47" i="37"/>
  <c r="H48" i="37"/>
  <c r="L48" i="37"/>
  <c r="E49" i="37"/>
  <c r="F57" i="13" s="1"/>
  <c r="I49" i="37"/>
  <c r="M49" i="37"/>
  <c r="F50" i="37"/>
  <c r="F58" i="8" s="1"/>
  <c r="J50" i="37"/>
  <c r="N50" i="37"/>
  <c r="G51" i="37"/>
  <c r="K51" i="37"/>
  <c r="O51" i="37"/>
  <c r="H52" i="37"/>
  <c r="L52" i="37"/>
  <c r="E53" i="37"/>
  <c r="F61" i="13" s="1"/>
  <c r="I53" i="37"/>
  <c r="M53" i="37"/>
  <c r="F54" i="37"/>
  <c r="F62" i="8" s="1"/>
  <c r="J54" i="37"/>
  <c r="N54" i="37"/>
  <c r="G55" i="37"/>
  <c r="K55" i="37"/>
  <c r="O55" i="37"/>
  <c r="H56" i="37"/>
  <c r="L56" i="37"/>
  <c r="E57" i="37"/>
  <c r="F65" i="13" s="1"/>
  <c r="G28" i="37"/>
  <c r="M28" i="37"/>
  <c r="F29" i="37"/>
  <c r="F37" i="8" s="1"/>
  <c r="J29" i="37"/>
  <c r="N29" i="37"/>
  <c r="G30" i="37"/>
  <c r="K30" i="37"/>
  <c r="O30" i="37"/>
  <c r="H31" i="37"/>
  <c r="L31" i="37"/>
  <c r="E32" i="37"/>
  <c r="F40" i="13" s="1"/>
  <c r="I32" i="37"/>
  <c r="M32" i="37"/>
  <c r="F33" i="37"/>
  <c r="F41" i="8" s="1"/>
  <c r="J33" i="37"/>
  <c r="N33" i="37"/>
  <c r="G34" i="37"/>
  <c r="K34" i="37"/>
  <c r="O34" i="37"/>
  <c r="H35" i="37"/>
  <c r="L35" i="37"/>
  <c r="E36" i="37"/>
  <c r="F44" i="13" s="1"/>
  <c r="I36" i="37"/>
  <c r="M36" i="37"/>
  <c r="F37" i="37"/>
  <c r="F45" i="8" s="1"/>
  <c r="J37" i="37"/>
  <c r="N37" i="37"/>
  <c r="G38" i="37"/>
  <c r="K38" i="37"/>
  <c r="O38" i="37"/>
  <c r="H39" i="37"/>
  <c r="L39" i="37"/>
  <c r="E40" i="37"/>
  <c r="F48" i="13" s="1"/>
  <c r="I40" i="37"/>
  <c r="M40" i="37"/>
  <c r="F41" i="37"/>
  <c r="F49" i="8" s="1"/>
  <c r="J41" i="37"/>
  <c r="N41" i="37"/>
  <c r="G42" i="37"/>
  <c r="K42" i="37"/>
  <c r="O42" i="37"/>
  <c r="H43" i="37"/>
  <c r="L43" i="37"/>
  <c r="E44" i="37"/>
  <c r="F52" i="13" s="1"/>
  <c r="I44" i="37"/>
  <c r="M44" i="37"/>
  <c r="F45" i="37"/>
  <c r="F53" i="8" s="1"/>
  <c r="J45" i="37"/>
  <c r="N45" i="37"/>
  <c r="G46" i="37"/>
  <c r="K46" i="37"/>
  <c r="O46" i="37"/>
  <c r="H47" i="37"/>
  <c r="L47" i="37"/>
  <c r="E48" i="37"/>
  <c r="F56" i="13" s="1"/>
  <c r="I48" i="37"/>
  <c r="M48" i="37"/>
  <c r="F49" i="37"/>
  <c r="F57" i="8" s="1"/>
  <c r="J49" i="37"/>
  <c r="N49" i="37"/>
  <c r="G50" i="37"/>
  <c r="K50" i="37"/>
  <c r="O50" i="37"/>
  <c r="H51" i="37"/>
  <c r="L51" i="37"/>
  <c r="E52" i="37"/>
  <c r="F60" i="13" s="1"/>
  <c r="I52" i="37"/>
  <c r="M52" i="37"/>
  <c r="F53" i="37"/>
  <c r="F61" i="8" s="1"/>
  <c r="J53" i="37"/>
  <c r="N53" i="37"/>
  <c r="G54" i="37"/>
  <c r="K54" i="37"/>
  <c r="O54" i="37"/>
  <c r="H55" i="37"/>
  <c r="L55" i="37"/>
  <c r="E56" i="37"/>
  <c r="F64" i="13" s="1"/>
  <c r="I56" i="37"/>
  <c r="M56" i="37"/>
  <c r="F57" i="37"/>
  <c r="F65" i="8" s="1"/>
  <c r="J28" i="37"/>
  <c r="N28" i="37"/>
  <c r="G29" i="37"/>
  <c r="K29" i="37"/>
  <c r="O29" i="37"/>
  <c r="H30" i="37"/>
  <c r="L30" i="37"/>
  <c r="E31" i="37"/>
  <c r="F39" i="13" s="1"/>
  <c r="I31" i="37"/>
  <c r="M31" i="37"/>
  <c r="F32" i="37"/>
  <c r="F40" i="8" s="1"/>
  <c r="J32" i="37"/>
  <c r="N32" i="37"/>
  <c r="G33" i="37"/>
  <c r="K33" i="37"/>
  <c r="O33" i="37"/>
  <c r="H34" i="37"/>
  <c r="L34" i="37"/>
  <c r="E35" i="37"/>
  <c r="F43" i="13" s="1"/>
  <c r="I35" i="37"/>
  <c r="M35" i="37"/>
  <c r="F36" i="37"/>
  <c r="F44" i="8" s="1"/>
  <c r="J36" i="37"/>
  <c r="N36" i="37"/>
  <c r="G37" i="37"/>
  <c r="K37" i="37"/>
  <c r="O37" i="37"/>
  <c r="H38" i="37"/>
  <c r="L38" i="37"/>
  <c r="E39" i="37"/>
  <c r="F47" i="13" s="1"/>
  <c r="I39" i="37"/>
  <c r="M39" i="37"/>
  <c r="F40" i="37"/>
  <c r="F48" i="8" s="1"/>
  <c r="J40" i="37"/>
  <c r="N40" i="37"/>
  <c r="G41" i="37"/>
  <c r="K41" i="37"/>
  <c r="O41" i="37"/>
  <c r="H42" i="37"/>
  <c r="L42" i="37"/>
  <c r="E43" i="37"/>
  <c r="F51" i="13" s="1"/>
  <c r="I43" i="37"/>
  <c r="M43" i="37"/>
  <c r="F44" i="37"/>
  <c r="F52" i="8" s="1"/>
  <c r="J44" i="37"/>
  <c r="N44" i="37"/>
  <c r="G45" i="37"/>
  <c r="K45" i="37"/>
  <c r="O45" i="37"/>
  <c r="H46" i="37"/>
  <c r="L46" i="37"/>
  <c r="E47" i="37"/>
  <c r="F55" i="13" s="1"/>
  <c r="I47" i="37"/>
  <c r="M47" i="37"/>
  <c r="F48" i="37"/>
  <c r="F56" i="8" s="1"/>
  <c r="J48" i="37"/>
  <c r="N48" i="37"/>
  <c r="G49" i="37"/>
  <c r="K49" i="37"/>
  <c r="O49" i="37"/>
  <c r="H50" i="37"/>
  <c r="L50" i="37"/>
  <c r="E51" i="37"/>
  <c r="F59" i="13" s="1"/>
  <c r="I51" i="37"/>
  <c r="M51" i="37"/>
  <c r="F52" i="37"/>
  <c r="F60" i="8" s="1"/>
  <c r="J52" i="37"/>
  <c r="N52" i="37"/>
  <c r="G53" i="37"/>
  <c r="K53" i="37"/>
  <c r="O53" i="37"/>
  <c r="H54" i="37"/>
  <c r="L54" i="37"/>
  <c r="E55" i="37"/>
  <c r="F63" i="13" s="1"/>
  <c r="I55" i="37"/>
  <c r="M55" i="37"/>
  <c r="F56" i="37"/>
  <c r="F64" i="8" s="1"/>
  <c r="J56" i="37"/>
  <c r="N56" i="37"/>
  <c r="G57" i="37"/>
  <c r="K57" i="37"/>
  <c r="K28" i="37"/>
  <c r="O28" i="37"/>
  <c r="H29" i="37"/>
  <c r="L29" i="37"/>
  <c r="E30" i="37"/>
  <c r="F38" i="13" s="1"/>
  <c r="I30" i="37"/>
  <c r="M30" i="37"/>
  <c r="F31" i="37"/>
  <c r="F39" i="8" s="1"/>
  <c r="J31" i="37"/>
  <c r="N31" i="37"/>
  <c r="G32" i="37"/>
  <c r="K32" i="37"/>
  <c r="O32" i="37"/>
  <c r="H33" i="37"/>
  <c r="L33" i="37"/>
  <c r="E34" i="37"/>
  <c r="F42" i="13" s="1"/>
  <c r="I34" i="37"/>
  <c r="M34" i="37"/>
  <c r="F35" i="37"/>
  <c r="F43" i="8" s="1"/>
  <c r="J35" i="37"/>
  <c r="N35" i="37"/>
  <c r="G36" i="37"/>
  <c r="K36" i="37"/>
  <c r="O36" i="37"/>
  <c r="H37" i="37"/>
  <c r="L37" i="37"/>
  <c r="E38" i="37"/>
  <c r="F46" i="13" s="1"/>
  <c r="I38" i="37"/>
  <c r="M38" i="37"/>
  <c r="F39" i="37"/>
  <c r="F47" i="8" s="1"/>
  <c r="J39" i="37"/>
  <c r="N39" i="37"/>
  <c r="G40" i="37"/>
  <c r="K40" i="37"/>
  <c r="O40" i="37"/>
  <c r="H41" i="37"/>
  <c r="L41" i="37"/>
  <c r="E42" i="37"/>
  <c r="F50" i="13" s="1"/>
  <c r="I42" i="37"/>
  <c r="M42" i="37"/>
  <c r="F43" i="37"/>
  <c r="F51" i="8" s="1"/>
  <c r="J43" i="37"/>
  <c r="N43" i="37"/>
  <c r="G44" i="37"/>
  <c r="K44" i="37"/>
  <c r="O44" i="37"/>
  <c r="H45" i="37"/>
  <c r="L45" i="37"/>
  <c r="E46" i="37"/>
  <c r="F54" i="13" s="1"/>
  <c r="I46" i="37"/>
  <c r="M46" i="37"/>
  <c r="F47" i="37"/>
  <c r="F55" i="8" s="1"/>
  <c r="J47" i="37"/>
  <c r="N47" i="37"/>
  <c r="G48" i="37"/>
  <c r="K48" i="37"/>
  <c r="O48" i="37"/>
  <c r="H49" i="37"/>
  <c r="L49" i="37"/>
  <c r="E50" i="37"/>
  <c r="F58" i="13" s="1"/>
  <c r="I50" i="37"/>
  <c r="M50" i="37"/>
  <c r="F51" i="37"/>
  <c r="F59" i="8" s="1"/>
  <c r="J51" i="37"/>
  <c r="N51" i="37"/>
  <c r="G52" i="37"/>
  <c r="K52" i="37"/>
  <c r="O52" i="37"/>
  <c r="H53" i="37"/>
  <c r="L53" i="37"/>
  <c r="E54" i="37"/>
  <c r="F62" i="13" s="1"/>
  <c r="I54" i="37"/>
  <c r="M54" i="37"/>
  <c r="F55" i="37"/>
  <c r="F63" i="8" s="1"/>
  <c r="J55" i="37"/>
  <c r="N55" i="37"/>
  <c r="G56" i="37"/>
  <c r="K56" i="37"/>
  <c r="O56" i="37"/>
  <c r="H57" i="37"/>
  <c r="L57" i="37"/>
  <c r="E58" i="37"/>
  <c r="F66" i="13" s="1"/>
  <c r="I58" i="37"/>
  <c r="M58" i="37"/>
  <c r="F59" i="37"/>
  <c r="F67" i="8" s="1"/>
  <c r="I57" i="37"/>
  <c r="O57" i="37"/>
  <c r="J58" i="37"/>
  <c r="O58" i="37"/>
  <c r="I59" i="37"/>
  <c r="M59" i="37"/>
  <c r="F60" i="37"/>
  <c r="F68" i="8" s="1"/>
  <c r="J60" i="37"/>
  <c r="N60" i="37"/>
  <c r="G61" i="37"/>
  <c r="K61" i="37"/>
  <c r="O61" i="37"/>
  <c r="H62" i="37"/>
  <c r="L62" i="37"/>
  <c r="E63" i="37"/>
  <c r="F71" i="13" s="1"/>
  <c r="I63" i="37"/>
  <c r="M63" i="37"/>
  <c r="F64" i="37"/>
  <c r="F72" i="8" s="1"/>
  <c r="J64" i="37"/>
  <c r="N64" i="37"/>
  <c r="G65" i="37"/>
  <c r="K65" i="37"/>
  <c r="O65" i="37"/>
  <c r="H66" i="37"/>
  <c r="L66" i="37"/>
  <c r="E67" i="37"/>
  <c r="F75" i="13" s="1"/>
  <c r="I67" i="37"/>
  <c r="M67" i="37"/>
  <c r="F68" i="37"/>
  <c r="F76" i="8" s="1"/>
  <c r="J68" i="37"/>
  <c r="N68" i="37"/>
  <c r="G69" i="37"/>
  <c r="K69" i="37"/>
  <c r="O69" i="37"/>
  <c r="H70" i="37"/>
  <c r="L70" i="37"/>
  <c r="E71" i="37"/>
  <c r="F79" i="13" s="1"/>
  <c r="I71" i="37"/>
  <c r="M71" i="37"/>
  <c r="F72" i="37"/>
  <c r="F80" i="8" s="1"/>
  <c r="J72" i="37"/>
  <c r="N72" i="37"/>
  <c r="G73" i="37"/>
  <c r="K73" i="37"/>
  <c r="O73" i="37"/>
  <c r="H74" i="37"/>
  <c r="L74" i="37"/>
  <c r="E75" i="37"/>
  <c r="F83" i="13" s="1"/>
  <c r="I75" i="37"/>
  <c r="M75" i="37"/>
  <c r="F76" i="37"/>
  <c r="F84" i="8" s="1"/>
  <c r="J76" i="37"/>
  <c r="N76" i="37"/>
  <c r="G77" i="37"/>
  <c r="K77" i="37"/>
  <c r="O77" i="37"/>
  <c r="H78" i="37"/>
  <c r="L78" i="37"/>
  <c r="D76" i="37"/>
  <c r="F84" i="12" s="1"/>
  <c r="D72" i="37"/>
  <c r="F80" i="12" s="1"/>
  <c r="D68" i="37"/>
  <c r="F76" i="12" s="1"/>
  <c r="D64" i="37"/>
  <c r="F72" i="12" s="1"/>
  <c r="D60" i="37"/>
  <c r="F68" i="12" s="1"/>
  <c r="D56" i="37"/>
  <c r="D52" i="37"/>
  <c r="D48" i="37"/>
  <c r="D44" i="37"/>
  <c r="D40" i="37"/>
  <c r="D36" i="37"/>
  <c r="D32" i="37"/>
  <c r="D28" i="37"/>
  <c r="D24" i="37"/>
  <c r="D16" i="37"/>
  <c r="D8" i="37"/>
  <c r="D10" i="37"/>
  <c r="J57" i="37"/>
  <c r="F58" i="37"/>
  <c r="F66" i="8" s="1"/>
  <c r="K58" i="37"/>
  <c r="E59" i="37"/>
  <c r="F67" i="13" s="1"/>
  <c r="J59" i="37"/>
  <c r="N59" i="37"/>
  <c r="G60" i="37"/>
  <c r="K60" i="37"/>
  <c r="O60" i="37"/>
  <c r="H61" i="37"/>
  <c r="L61" i="37"/>
  <c r="E62" i="37"/>
  <c r="F70" i="13" s="1"/>
  <c r="I62" i="37"/>
  <c r="M62" i="37"/>
  <c r="F63" i="37"/>
  <c r="F71" i="8" s="1"/>
  <c r="J63" i="37"/>
  <c r="N63" i="37"/>
  <c r="G64" i="37"/>
  <c r="K64" i="37"/>
  <c r="O64" i="37"/>
  <c r="H65" i="37"/>
  <c r="L65" i="37"/>
  <c r="E66" i="37"/>
  <c r="F74" i="13" s="1"/>
  <c r="I66" i="37"/>
  <c r="M66" i="37"/>
  <c r="F67" i="37"/>
  <c r="F75" i="8" s="1"/>
  <c r="J67" i="37"/>
  <c r="N67" i="37"/>
  <c r="G68" i="37"/>
  <c r="K68" i="37"/>
  <c r="O68" i="37"/>
  <c r="H69" i="37"/>
  <c r="L69" i="37"/>
  <c r="E70" i="37"/>
  <c r="F78" i="13" s="1"/>
  <c r="I70" i="37"/>
  <c r="M70" i="37"/>
  <c r="F71" i="37"/>
  <c r="F79" i="8" s="1"/>
  <c r="J71" i="37"/>
  <c r="N71" i="37"/>
  <c r="G72" i="37"/>
  <c r="K72" i="37"/>
  <c r="O72" i="37"/>
  <c r="H73" i="37"/>
  <c r="L73" i="37"/>
  <c r="E74" i="37"/>
  <c r="F82" i="13" s="1"/>
  <c r="I74" i="37"/>
  <c r="M74" i="37"/>
  <c r="F75" i="37"/>
  <c r="F83" i="8" s="1"/>
  <c r="J75" i="37"/>
  <c r="N75" i="37"/>
  <c r="G76" i="37"/>
  <c r="K76" i="37"/>
  <c r="O76" i="37"/>
  <c r="H77" i="37"/>
  <c r="L77" i="37"/>
  <c r="E78" i="37"/>
  <c r="F86" i="13" s="1"/>
  <c r="I78" i="37"/>
  <c r="M78" i="37"/>
  <c r="D75" i="37"/>
  <c r="F83" i="12" s="1"/>
  <c r="D71" i="37"/>
  <c r="F79" i="12" s="1"/>
  <c r="D67" i="37"/>
  <c r="F75" i="12" s="1"/>
  <c r="D63" i="37"/>
  <c r="F71" i="12" s="1"/>
  <c r="D59" i="37"/>
  <c r="F67" i="12" s="1"/>
  <c r="D55" i="37"/>
  <c r="D51" i="37"/>
  <c r="D47" i="37"/>
  <c r="D43" i="37"/>
  <c r="D39" i="37"/>
  <c r="D35" i="37"/>
  <c r="D31" i="37"/>
  <c r="D27" i="37"/>
  <c r="D23" i="37"/>
  <c r="D19" i="37"/>
  <c r="D15" i="37"/>
  <c r="D11" i="37"/>
  <c r="D7" i="37"/>
  <c r="D6" i="37"/>
  <c r="M57" i="37"/>
  <c r="G58" i="37"/>
  <c r="L58" i="37"/>
  <c r="G59" i="37"/>
  <c r="K59" i="37"/>
  <c r="O59" i="37"/>
  <c r="H60" i="37"/>
  <c r="L60" i="37"/>
  <c r="E61" i="37"/>
  <c r="F69" i="13" s="1"/>
  <c r="I61" i="37"/>
  <c r="M61" i="37"/>
  <c r="F62" i="37"/>
  <c r="F70" i="8" s="1"/>
  <c r="J62" i="37"/>
  <c r="N62" i="37"/>
  <c r="G63" i="37"/>
  <c r="K63" i="37"/>
  <c r="O63" i="37"/>
  <c r="H64" i="37"/>
  <c r="L64" i="37"/>
  <c r="E65" i="37"/>
  <c r="F73" i="13" s="1"/>
  <c r="I65" i="37"/>
  <c r="M65" i="37"/>
  <c r="F66" i="37"/>
  <c r="F74" i="8" s="1"/>
  <c r="J66" i="37"/>
  <c r="N66" i="37"/>
  <c r="G67" i="37"/>
  <c r="K67" i="37"/>
  <c r="O67" i="37"/>
  <c r="H68" i="37"/>
  <c r="L68" i="37"/>
  <c r="E69" i="37"/>
  <c r="F77" i="13" s="1"/>
  <c r="I69" i="37"/>
  <c r="M69" i="37"/>
  <c r="F70" i="37"/>
  <c r="F78" i="8" s="1"/>
  <c r="J70" i="37"/>
  <c r="N70" i="37"/>
  <c r="G71" i="37"/>
  <c r="K71" i="37"/>
  <c r="O71" i="37"/>
  <c r="H72" i="37"/>
  <c r="L72" i="37"/>
  <c r="E73" i="37"/>
  <c r="F81" i="13" s="1"/>
  <c r="I73" i="37"/>
  <c r="M73" i="37"/>
  <c r="F74" i="37"/>
  <c r="F82" i="8" s="1"/>
  <c r="J74" i="37"/>
  <c r="N74" i="37"/>
  <c r="G75" i="37"/>
  <c r="K75" i="37"/>
  <c r="O75" i="37"/>
  <c r="H76" i="37"/>
  <c r="L76" i="37"/>
  <c r="E77" i="37"/>
  <c r="F85" i="13" s="1"/>
  <c r="I77" i="37"/>
  <c r="M77" i="37"/>
  <c r="F78" i="37"/>
  <c r="F86" i="8" s="1"/>
  <c r="J78" i="37"/>
  <c r="D78" i="37"/>
  <c r="F86" i="12" s="1"/>
  <c r="D74" i="37"/>
  <c r="F82" i="12" s="1"/>
  <c r="D70" i="37"/>
  <c r="F78" i="12" s="1"/>
  <c r="D66" i="37"/>
  <c r="F74" i="12" s="1"/>
  <c r="D62" i="37"/>
  <c r="F70" i="12" s="1"/>
  <c r="D58" i="37"/>
  <c r="F66" i="12" s="1"/>
  <c r="D54" i="37"/>
  <c r="D50" i="37"/>
  <c r="D46" i="37"/>
  <c r="D42" i="37"/>
  <c r="D38" i="37"/>
  <c r="D34" i="37"/>
  <c r="D30" i="37"/>
  <c r="D26" i="37"/>
  <c r="D22" i="37"/>
  <c r="D18" i="37"/>
  <c r="D14" i="37"/>
  <c r="N57" i="37"/>
  <c r="H58" i="37"/>
  <c r="N58" i="37"/>
  <c r="H59" i="37"/>
  <c r="L59" i="37"/>
  <c r="E60" i="37"/>
  <c r="F68" i="13" s="1"/>
  <c r="I60" i="37"/>
  <c r="M60" i="37"/>
  <c r="F61" i="37"/>
  <c r="F69" i="8" s="1"/>
  <c r="J61" i="37"/>
  <c r="N61" i="37"/>
  <c r="G62" i="37"/>
  <c r="K62" i="37"/>
  <c r="O62" i="37"/>
  <c r="H63" i="37"/>
  <c r="L63" i="37"/>
  <c r="E64" i="37"/>
  <c r="F72" i="13" s="1"/>
  <c r="I64" i="37"/>
  <c r="M64" i="37"/>
  <c r="F65" i="37"/>
  <c r="F73" i="8" s="1"/>
  <c r="J65" i="37"/>
  <c r="N65" i="37"/>
  <c r="G66" i="37"/>
  <c r="K66" i="37"/>
  <c r="O66" i="37"/>
  <c r="H67" i="37"/>
  <c r="L67" i="37"/>
  <c r="E68" i="37"/>
  <c r="F76" i="13" s="1"/>
  <c r="I68" i="37"/>
  <c r="M68" i="37"/>
  <c r="F69" i="37"/>
  <c r="F77" i="8" s="1"/>
  <c r="J69" i="37"/>
  <c r="N69" i="37"/>
  <c r="G70" i="37"/>
  <c r="K70" i="37"/>
  <c r="O70" i="37"/>
  <c r="H71" i="37"/>
  <c r="L71" i="37"/>
  <c r="E72" i="37"/>
  <c r="F80" i="13" s="1"/>
  <c r="I72" i="37"/>
  <c r="M72" i="37"/>
  <c r="F73" i="37"/>
  <c r="F81" i="8" s="1"/>
  <c r="J73" i="37"/>
  <c r="N73" i="37"/>
  <c r="G74" i="37"/>
  <c r="K74" i="37"/>
  <c r="O74" i="37"/>
  <c r="H75" i="37"/>
  <c r="L75" i="37"/>
  <c r="E76" i="37"/>
  <c r="F84" i="13" s="1"/>
  <c r="I76" i="37"/>
  <c r="M76" i="37"/>
  <c r="F77" i="37"/>
  <c r="F85" i="8" s="1"/>
  <c r="J77" i="37"/>
  <c r="N77" i="37"/>
  <c r="G78" i="37"/>
  <c r="K78" i="37"/>
  <c r="D77" i="37"/>
  <c r="D73" i="37"/>
  <c r="D69" i="37"/>
  <c r="D65" i="37"/>
  <c r="D61" i="37"/>
  <c r="D57" i="37"/>
  <c r="D53" i="37"/>
  <c r="D49" i="37"/>
  <c r="D45" i="37"/>
  <c r="D41" i="37"/>
  <c r="D37" i="37"/>
  <c r="D33" i="37"/>
  <c r="D29" i="37"/>
  <c r="D25" i="37"/>
  <c r="D21" i="37"/>
  <c r="D17" i="37"/>
  <c r="D13" i="37"/>
  <c r="D9" i="37"/>
  <c r="D20" i="37"/>
  <c r="D12" i="37"/>
  <c r="F13" i="12"/>
  <c r="F45" i="38"/>
  <c r="D53" i="8" s="1"/>
  <c r="J45" i="38"/>
  <c r="N45" i="38"/>
  <c r="G46" i="38"/>
  <c r="K46" i="38"/>
  <c r="O46" i="38"/>
  <c r="H47" i="38"/>
  <c r="L47" i="38"/>
  <c r="E48" i="38"/>
  <c r="D56" i="13" s="1"/>
  <c r="I48" i="38"/>
  <c r="M48" i="38"/>
  <c r="F49" i="38"/>
  <c r="D57" i="8" s="1"/>
  <c r="J49" i="38"/>
  <c r="N49" i="38"/>
  <c r="G50" i="38"/>
  <c r="K50" i="38"/>
  <c r="O50" i="38"/>
  <c r="H51" i="38"/>
  <c r="L51" i="38"/>
  <c r="E52" i="38"/>
  <c r="D60" i="13" s="1"/>
  <c r="I52" i="38"/>
  <c r="M52" i="38"/>
  <c r="F53" i="38"/>
  <c r="D61" i="8" s="1"/>
  <c r="J53" i="38"/>
  <c r="N53" i="38"/>
  <c r="G54" i="38"/>
  <c r="K54" i="38"/>
  <c r="O54" i="38"/>
  <c r="H55" i="38"/>
  <c r="L55" i="38"/>
  <c r="E56" i="38"/>
  <c r="D64" i="13" s="1"/>
  <c r="I56" i="38"/>
  <c r="M56" i="38"/>
  <c r="F57" i="38"/>
  <c r="D65" i="8" s="1"/>
  <c r="J57" i="38"/>
  <c r="N57" i="38"/>
  <c r="G58" i="38"/>
  <c r="K58" i="38"/>
  <c r="O58" i="38"/>
  <c r="H59" i="38"/>
  <c r="L59" i="38"/>
  <c r="E60" i="38"/>
  <c r="D68" i="13" s="1"/>
  <c r="I60" i="38"/>
  <c r="M60" i="38"/>
  <c r="F61" i="38"/>
  <c r="D69" i="8" s="1"/>
  <c r="J61" i="38"/>
  <c r="N61" i="38"/>
  <c r="G62" i="38"/>
  <c r="K62" i="38"/>
  <c r="O62" i="38"/>
  <c r="H63" i="38"/>
  <c r="L63" i="38"/>
  <c r="E64" i="38"/>
  <c r="D72" i="13" s="1"/>
  <c r="I64" i="38"/>
  <c r="M64" i="38"/>
  <c r="F65" i="38"/>
  <c r="D73" i="8" s="1"/>
  <c r="J65" i="38"/>
  <c r="N65" i="38"/>
  <c r="G66" i="38"/>
  <c r="K66" i="38"/>
  <c r="O66" i="38"/>
  <c r="H67" i="38"/>
  <c r="L67" i="38"/>
  <c r="E68" i="38"/>
  <c r="D76" i="13" s="1"/>
  <c r="I68" i="38"/>
  <c r="M68" i="38"/>
  <c r="F69" i="38"/>
  <c r="D77" i="8" s="1"/>
  <c r="J69" i="38"/>
  <c r="N69" i="38"/>
  <c r="G70" i="38"/>
  <c r="K70" i="38"/>
  <c r="O70" i="38"/>
  <c r="H71" i="38"/>
  <c r="L71" i="38"/>
  <c r="E72" i="38"/>
  <c r="D80" i="13" s="1"/>
  <c r="I72" i="38"/>
  <c r="M72" i="38"/>
  <c r="F73" i="38"/>
  <c r="D81" i="8" s="1"/>
  <c r="J73" i="38"/>
  <c r="N73" i="38"/>
  <c r="G74" i="38"/>
  <c r="K74" i="38"/>
  <c r="O74" i="38"/>
  <c r="H75" i="38"/>
  <c r="L75" i="38"/>
  <c r="G45" i="38"/>
  <c r="K45" i="38"/>
  <c r="O45" i="38"/>
  <c r="H46" i="38"/>
  <c r="L46" i="38"/>
  <c r="E47" i="38"/>
  <c r="D55" i="13" s="1"/>
  <c r="I47" i="38"/>
  <c r="M47" i="38"/>
  <c r="F48" i="38"/>
  <c r="D56" i="8" s="1"/>
  <c r="J48" i="38"/>
  <c r="N48" i="38"/>
  <c r="G49" i="38"/>
  <c r="K49" i="38"/>
  <c r="O49" i="38"/>
  <c r="H50" i="38"/>
  <c r="L50" i="38"/>
  <c r="E51" i="38"/>
  <c r="D59" i="13" s="1"/>
  <c r="I51" i="38"/>
  <c r="M51" i="38"/>
  <c r="F52" i="38"/>
  <c r="D60" i="8" s="1"/>
  <c r="J52" i="38"/>
  <c r="N52" i="38"/>
  <c r="G53" i="38"/>
  <c r="K53" i="38"/>
  <c r="O53" i="38"/>
  <c r="H54" i="38"/>
  <c r="L54" i="38"/>
  <c r="E55" i="38"/>
  <c r="D63" i="13" s="1"/>
  <c r="I55" i="38"/>
  <c r="M55" i="38"/>
  <c r="F56" i="38"/>
  <c r="D64" i="8" s="1"/>
  <c r="J56" i="38"/>
  <c r="N56" i="38"/>
  <c r="G57" i="38"/>
  <c r="K57" i="38"/>
  <c r="O57" i="38"/>
  <c r="H58" i="38"/>
  <c r="L58" i="38"/>
  <c r="E59" i="38"/>
  <c r="D67" i="13" s="1"/>
  <c r="I59" i="38"/>
  <c r="M59" i="38"/>
  <c r="F60" i="38"/>
  <c r="D68" i="8" s="1"/>
  <c r="J60" i="38"/>
  <c r="N60" i="38"/>
  <c r="G61" i="38"/>
  <c r="K61" i="38"/>
  <c r="O61" i="38"/>
  <c r="H62" i="38"/>
  <c r="L62" i="38"/>
  <c r="E63" i="38"/>
  <c r="D71" i="13" s="1"/>
  <c r="I63" i="38"/>
  <c r="M63" i="38"/>
  <c r="F64" i="38"/>
  <c r="D72" i="8" s="1"/>
  <c r="J64" i="38"/>
  <c r="N64" i="38"/>
  <c r="G65" i="38"/>
  <c r="K65" i="38"/>
  <c r="O65" i="38"/>
  <c r="H66" i="38"/>
  <c r="L66" i="38"/>
  <c r="E67" i="38"/>
  <c r="D75" i="13" s="1"/>
  <c r="I67" i="38"/>
  <c r="M67" i="38"/>
  <c r="F68" i="38"/>
  <c r="D76" i="8" s="1"/>
  <c r="J68" i="38"/>
  <c r="N68" i="38"/>
  <c r="G69" i="38"/>
  <c r="K69" i="38"/>
  <c r="O69" i="38"/>
  <c r="H70" i="38"/>
  <c r="L70" i="38"/>
  <c r="E71" i="38"/>
  <c r="D79" i="13" s="1"/>
  <c r="I71" i="38"/>
  <c r="M71" i="38"/>
  <c r="F72" i="38"/>
  <c r="D80" i="8" s="1"/>
  <c r="J72" i="38"/>
  <c r="N72" i="38"/>
  <c r="G73" i="38"/>
  <c r="K73" i="38"/>
  <c r="O73" i="38"/>
  <c r="H74" i="38"/>
  <c r="L74" i="38"/>
  <c r="E75" i="38"/>
  <c r="D83" i="13" s="1"/>
  <c r="H45" i="38"/>
  <c r="L45" i="38"/>
  <c r="E46" i="38"/>
  <c r="D54" i="13" s="1"/>
  <c r="I46" i="38"/>
  <c r="M46" i="38"/>
  <c r="F47" i="38"/>
  <c r="D55" i="8" s="1"/>
  <c r="J47" i="38"/>
  <c r="N47" i="38"/>
  <c r="G48" i="38"/>
  <c r="K48" i="38"/>
  <c r="O48" i="38"/>
  <c r="H49" i="38"/>
  <c r="L49" i="38"/>
  <c r="E50" i="38"/>
  <c r="D58" i="13" s="1"/>
  <c r="I50" i="38"/>
  <c r="M50" i="38"/>
  <c r="F51" i="38"/>
  <c r="D59" i="8" s="1"/>
  <c r="J51" i="38"/>
  <c r="N51" i="38"/>
  <c r="G52" i="38"/>
  <c r="K52" i="38"/>
  <c r="O52" i="38"/>
  <c r="H53" i="38"/>
  <c r="L53" i="38"/>
  <c r="E54" i="38"/>
  <c r="D62" i="13" s="1"/>
  <c r="I54" i="38"/>
  <c r="M54" i="38"/>
  <c r="F55" i="38"/>
  <c r="D63" i="8" s="1"/>
  <c r="J55" i="38"/>
  <c r="N55" i="38"/>
  <c r="G56" i="38"/>
  <c r="K56" i="38"/>
  <c r="O56" i="38"/>
  <c r="H57" i="38"/>
  <c r="L57" i="38"/>
  <c r="E58" i="38"/>
  <c r="D66" i="13" s="1"/>
  <c r="I58" i="38"/>
  <c r="M58" i="38"/>
  <c r="F59" i="38"/>
  <c r="D67" i="8" s="1"/>
  <c r="J59" i="38"/>
  <c r="N59" i="38"/>
  <c r="G60" i="38"/>
  <c r="K60" i="38"/>
  <c r="O60" i="38"/>
  <c r="H61" i="38"/>
  <c r="L61" i="38"/>
  <c r="E62" i="38"/>
  <c r="D70" i="13" s="1"/>
  <c r="I62" i="38"/>
  <c r="M62" i="38"/>
  <c r="F63" i="38"/>
  <c r="D71" i="8" s="1"/>
  <c r="J63" i="38"/>
  <c r="N63" i="38"/>
  <c r="G64" i="38"/>
  <c r="K64" i="38"/>
  <c r="O64" i="38"/>
  <c r="H65" i="38"/>
  <c r="L65" i="38"/>
  <c r="E66" i="38"/>
  <c r="D74" i="13" s="1"/>
  <c r="I66" i="38"/>
  <c r="M66" i="38"/>
  <c r="F67" i="38"/>
  <c r="D75" i="8" s="1"/>
  <c r="J67" i="38"/>
  <c r="N67" i="38"/>
  <c r="G68" i="38"/>
  <c r="K68" i="38"/>
  <c r="O68" i="38"/>
  <c r="H69" i="38"/>
  <c r="L69" i="38"/>
  <c r="E70" i="38"/>
  <c r="D78" i="13" s="1"/>
  <c r="I70" i="38"/>
  <c r="M70" i="38"/>
  <c r="F71" i="38"/>
  <c r="D79" i="8" s="1"/>
  <c r="J71" i="38"/>
  <c r="N71" i="38"/>
  <c r="G72" i="38"/>
  <c r="K72" i="38"/>
  <c r="O72" i="38"/>
  <c r="H73" i="38"/>
  <c r="L73" i="38"/>
  <c r="E74" i="38"/>
  <c r="D82" i="13" s="1"/>
  <c r="I74" i="38"/>
  <c r="M74" i="38"/>
  <c r="F75" i="38"/>
  <c r="D83" i="8" s="1"/>
  <c r="J75" i="38"/>
  <c r="E45" i="38"/>
  <c r="D53" i="13" s="1"/>
  <c r="I45" i="38"/>
  <c r="M45" i="38"/>
  <c r="F46" i="38"/>
  <c r="D54" i="8" s="1"/>
  <c r="J46" i="38"/>
  <c r="N46" i="38"/>
  <c r="G47" i="38"/>
  <c r="K47" i="38"/>
  <c r="O47" i="38"/>
  <c r="H48" i="38"/>
  <c r="L48" i="38"/>
  <c r="E49" i="38"/>
  <c r="D57" i="13" s="1"/>
  <c r="I49" i="38"/>
  <c r="P49" i="38" s="1"/>
  <c r="M49" i="38"/>
  <c r="F50" i="38"/>
  <c r="D58" i="8" s="1"/>
  <c r="J50" i="38"/>
  <c r="N50" i="38"/>
  <c r="G51" i="38"/>
  <c r="K51" i="38"/>
  <c r="O51" i="38"/>
  <c r="H52" i="38"/>
  <c r="P52" i="38" s="1"/>
  <c r="L52" i="38"/>
  <c r="E53" i="38"/>
  <c r="D61" i="13" s="1"/>
  <c r="I53" i="38"/>
  <c r="M53" i="38"/>
  <c r="F54" i="38"/>
  <c r="D62" i="8" s="1"/>
  <c r="J54" i="38"/>
  <c r="N54" i="38"/>
  <c r="G55" i="38"/>
  <c r="K55" i="38"/>
  <c r="O55" i="38"/>
  <c r="H56" i="38"/>
  <c r="L56" i="38"/>
  <c r="E57" i="38"/>
  <c r="D65" i="13" s="1"/>
  <c r="I57" i="38"/>
  <c r="P57" i="38" s="1"/>
  <c r="M57" i="38"/>
  <c r="F58" i="38"/>
  <c r="D66" i="8" s="1"/>
  <c r="J58" i="38"/>
  <c r="N58" i="38"/>
  <c r="G59" i="38"/>
  <c r="K59" i="38"/>
  <c r="O59" i="38"/>
  <c r="H60" i="38"/>
  <c r="P60" i="38" s="1"/>
  <c r="L60" i="38"/>
  <c r="E61" i="38"/>
  <c r="D69" i="13" s="1"/>
  <c r="I61" i="38"/>
  <c r="M61" i="38"/>
  <c r="F62" i="38"/>
  <c r="D70" i="8" s="1"/>
  <c r="J62" i="38"/>
  <c r="N62" i="38"/>
  <c r="G63" i="38"/>
  <c r="K63" i="38"/>
  <c r="O63" i="38"/>
  <c r="H64" i="38"/>
  <c r="L64" i="38"/>
  <c r="E65" i="38"/>
  <c r="D73" i="13" s="1"/>
  <c r="I65" i="38"/>
  <c r="P65" i="38" s="1"/>
  <c r="M65" i="38"/>
  <c r="F66" i="38"/>
  <c r="D74" i="8" s="1"/>
  <c r="J66" i="38"/>
  <c r="N66" i="38"/>
  <c r="G67" i="38"/>
  <c r="K67" i="38"/>
  <c r="O67" i="38"/>
  <c r="H68" i="38"/>
  <c r="P68" i="38" s="1"/>
  <c r="L68" i="38"/>
  <c r="E69" i="38"/>
  <c r="D77" i="13" s="1"/>
  <c r="I69" i="38"/>
  <c r="M69" i="38"/>
  <c r="F70" i="38"/>
  <c r="D78" i="8" s="1"/>
  <c r="J70" i="38"/>
  <c r="N70" i="38"/>
  <c r="G71" i="38"/>
  <c r="K71" i="38"/>
  <c r="O71" i="38"/>
  <c r="H72" i="38"/>
  <c r="L72" i="38"/>
  <c r="E73" i="38"/>
  <c r="D81" i="13" s="1"/>
  <c r="I73" i="38"/>
  <c r="P73" i="38" s="1"/>
  <c r="M73" i="38"/>
  <c r="F74" i="38"/>
  <c r="D82" i="8" s="1"/>
  <c r="J74" i="38"/>
  <c r="N74" i="38"/>
  <c r="G75" i="38"/>
  <c r="K75" i="38"/>
  <c r="N75" i="38"/>
  <c r="G76" i="38"/>
  <c r="K76" i="38"/>
  <c r="O76" i="38"/>
  <c r="H77" i="38"/>
  <c r="L77" i="38"/>
  <c r="E78" i="38"/>
  <c r="D86" i="13" s="1"/>
  <c r="I78" i="38"/>
  <c r="M78" i="38"/>
  <c r="D77" i="38"/>
  <c r="D85" i="12" s="1"/>
  <c r="D73" i="38"/>
  <c r="D81" i="12" s="1"/>
  <c r="D69" i="38"/>
  <c r="D77" i="12" s="1"/>
  <c r="D65" i="38"/>
  <c r="D73" i="12" s="1"/>
  <c r="D61" i="38"/>
  <c r="D69" i="12" s="1"/>
  <c r="D57" i="38"/>
  <c r="D65" i="12" s="1"/>
  <c r="D53" i="38"/>
  <c r="D61" i="12" s="1"/>
  <c r="D49" i="38"/>
  <c r="D57" i="12" s="1"/>
  <c r="F44" i="38"/>
  <c r="D52" i="8" s="1"/>
  <c r="J44" i="38"/>
  <c r="N44" i="38"/>
  <c r="M44" i="38"/>
  <c r="O75" i="38"/>
  <c r="H76" i="38"/>
  <c r="L76" i="38"/>
  <c r="E77" i="38"/>
  <c r="D85" i="13" s="1"/>
  <c r="I77" i="38"/>
  <c r="M77" i="38"/>
  <c r="F78" i="38"/>
  <c r="D86" i="8" s="1"/>
  <c r="J78" i="38"/>
  <c r="N78" i="38"/>
  <c r="D76" i="38"/>
  <c r="D84" i="12" s="1"/>
  <c r="D72" i="38"/>
  <c r="D80" i="12" s="1"/>
  <c r="D68" i="38"/>
  <c r="D76" i="12" s="1"/>
  <c r="D64" i="38"/>
  <c r="D72" i="12" s="1"/>
  <c r="D60" i="38"/>
  <c r="D68" i="12" s="1"/>
  <c r="D56" i="38"/>
  <c r="D64" i="12" s="1"/>
  <c r="D52" i="38"/>
  <c r="D60" i="12" s="1"/>
  <c r="D48" i="38"/>
  <c r="D56" i="12" s="1"/>
  <c r="G44" i="38"/>
  <c r="K44" i="38"/>
  <c r="O44" i="38"/>
  <c r="I44" i="38"/>
  <c r="I75" i="38"/>
  <c r="E76" i="38"/>
  <c r="D84" i="13" s="1"/>
  <c r="I76" i="38"/>
  <c r="M76" i="38"/>
  <c r="F77" i="38"/>
  <c r="D85" i="8" s="1"/>
  <c r="J77" i="38"/>
  <c r="N77" i="38"/>
  <c r="G78" i="38"/>
  <c r="K78" i="38"/>
  <c r="O78" i="38"/>
  <c r="D75" i="38"/>
  <c r="D83" i="12" s="1"/>
  <c r="D71" i="38"/>
  <c r="D79" i="12" s="1"/>
  <c r="D67" i="38"/>
  <c r="D75" i="12" s="1"/>
  <c r="D63" i="38"/>
  <c r="D71" i="12" s="1"/>
  <c r="D59" i="38"/>
  <c r="D67" i="12" s="1"/>
  <c r="D55" i="38"/>
  <c r="D63" i="12" s="1"/>
  <c r="D51" i="38"/>
  <c r="D59" i="12" s="1"/>
  <c r="D47" i="38"/>
  <c r="D55" i="12" s="1"/>
  <c r="H44" i="38"/>
  <c r="L44" i="38"/>
  <c r="D44" i="38"/>
  <c r="D52" i="12" s="1"/>
  <c r="M75" i="38"/>
  <c r="F76" i="38"/>
  <c r="D84" i="8" s="1"/>
  <c r="J76" i="38"/>
  <c r="N76" i="38"/>
  <c r="G77" i="38"/>
  <c r="K77" i="38"/>
  <c r="O77" i="38"/>
  <c r="H78" i="38"/>
  <c r="L78" i="38"/>
  <c r="D78" i="38"/>
  <c r="D86" i="12" s="1"/>
  <c r="D74" i="38"/>
  <c r="D82" i="12" s="1"/>
  <c r="D70" i="38"/>
  <c r="D78" i="12" s="1"/>
  <c r="D66" i="38"/>
  <c r="D74" i="12" s="1"/>
  <c r="D62" i="38"/>
  <c r="D70" i="12" s="1"/>
  <c r="D58" i="38"/>
  <c r="D66" i="12" s="1"/>
  <c r="D54" i="38"/>
  <c r="D62" i="12" s="1"/>
  <c r="D50" i="38"/>
  <c r="D58" i="12" s="1"/>
  <c r="E44" i="38"/>
  <c r="D52" i="13" s="1"/>
  <c r="L27" i="38"/>
  <c r="P69" i="38"/>
  <c r="P61" i="38"/>
  <c r="P53" i="38"/>
  <c r="D5" i="38"/>
  <c r="D13" i="12" s="1"/>
  <c r="L5" i="38"/>
  <c r="H5" i="38"/>
  <c r="D6" i="38"/>
  <c r="D14" i="12" s="1"/>
  <c r="O9" i="38"/>
  <c r="K9" i="38"/>
  <c r="G9" i="38"/>
  <c r="N8" i="38"/>
  <c r="J8" i="38"/>
  <c r="F8" i="38"/>
  <c r="D16" i="8" s="1"/>
  <c r="M7" i="38"/>
  <c r="I7" i="38"/>
  <c r="E7" i="38"/>
  <c r="D15" i="13" s="1"/>
  <c r="L6" i="38"/>
  <c r="H6" i="38"/>
  <c r="D10" i="38"/>
  <c r="D18" i="12" s="1"/>
  <c r="D14" i="38"/>
  <c r="D22" i="12" s="1"/>
  <c r="D18" i="38"/>
  <c r="D26" i="12" s="1"/>
  <c r="D22" i="38"/>
  <c r="D30" i="12" s="1"/>
  <c r="D26" i="38"/>
  <c r="D34" i="12" s="1"/>
  <c r="D30" i="38"/>
  <c r="D38" i="12" s="1"/>
  <c r="M31" i="38"/>
  <c r="I31" i="38"/>
  <c r="E31" i="38"/>
  <c r="D39" i="13" s="1"/>
  <c r="L30" i="38"/>
  <c r="H30" i="38"/>
  <c r="O29" i="38"/>
  <c r="K29" i="38"/>
  <c r="G29" i="38"/>
  <c r="N28" i="38"/>
  <c r="J28" i="38"/>
  <c r="F28" i="38"/>
  <c r="D36" i="8" s="1"/>
  <c r="M27" i="38"/>
  <c r="P72" i="38"/>
  <c r="P64" i="38"/>
  <c r="P56" i="38"/>
  <c r="P48" i="38"/>
  <c r="O5" i="38"/>
  <c r="K5" i="38"/>
  <c r="G5" i="38"/>
  <c r="D7" i="38"/>
  <c r="D15" i="12" s="1"/>
  <c r="N9" i="38"/>
  <c r="J9" i="38"/>
  <c r="F9" i="38"/>
  <c r="D17" i="8" s="1"/>
  <c r="M8" i="38"/>
  <c r="I8" i="38"/>
  <c r="E8" i="38"/>
  <c r="D16" i="13" s="1"/>
  <c r="L7" i="38"/>
  <c r="H7" i="38"/>
  <c r="O6" i="38"/>
  <c r="K6" i="38"/>
  <c r="G6" i="38"/>
  <c r="D11" i="38"/>
  <c r="D19" i="12" s="1"/>
  <c r="D15" i="38"/>
  <c r="D23" i="12" s="1"/>
  <c r="D19" i="38"/>
  <c r="D27" i="12" s="1"/>
  <c r="D23" i="38"/>
  <c r="D31" i="12" s="1"/>
  <c r="D27" i="38"/>
  <c r="D35" i="12" s="1"/>
  <c r="D31" i="38"/>
  <c r="D39" i="12" s="1"/>
  <c r="L31" i="38"/>
  <c r="H31" i="38"/>
  <c r="O30" i="38"/>
  <c r="K30" i="38"/>
  <c r="G30" i="38"/>
  <c r="N29" i="38"/>
  <c r="J29" i="38"/>
  <c r="F29" i="38"/>
  <c r="D37" i="8" s="1"/>
  <c r="M28" i="38"/>
  <c r="I28" i="38"/>
  <c r="E28" i="38"/>
  <c r="D36" i="13" s="1"/>
  <c r="D46" i="38"/>
  <c r="F32" i="38"/>
  <c r="D40" i="8" s="1"/>
  <c r="J32" i="38"/>
  <c r="N32" i="38"/>
  <c r="G33" i="38"/>
  <c r="K33" i="38"/>
  <c r="O33" i="38"/>
  <c r="H34" i="38"/>
  <c r="L34" i="38"/>
  <c r="E35" i="38"/>
  <c r="D43" i="13" s="1"/>
  <c r="I35" i="38"/>
  <c r="M35" i="38"/>
  <c r="F36" i="38"/>
  <c r="D44" i="8" s="1"/>
  <c r="J36" i="38"/>
  <c r="N36" i="38"/>
  <c r="G37" i="38"/>
  <c r="K37" i="38"/>
  <c r="O37" i="38"/>
  <c r="H38" i="38"/>
  <c r="L38" i="38"/>
  <c r="E39" i="38"/>
  <c r="D47" i="13" s="1"/>
  <c r="I39" i="38"/>
  <c r="M39" i="38"/>
  <c r="F40" i="38"/>
  <c r="D48" i="8" s="1"/>
  <c r="J40" i="38"/>
  <c r="N40" i="38"/>
  <c r="G41" i="38"/>
  <c r="K41" i="38"/>
  <c r="O41" i="38"/>
  <c r="H42" i="38"/>
  <c r="L42" i="38"/>
  <c r="E43" i="38"/>
  <c r="D51" i="13" s="1"/>
  <c r="I43" i="38"/>
  <c r="M43" i="38"/>
  <c r="D42" i="38"/>
  <c r="D50" i="12" s="1"/>
  <c r="D38" i="38"/>
  <c r="D46" i="12" s="1"/>
  <c r="D34" i="38"/>
  <c r="D42" i="12" s="1"/>
  <c r="F10" i="38"/>
  <c r="D18" i="8" s="1"/>
  <c r="J10" i="38"/>
  <c r="N10" i="38"/>
  <c r="G11" i="38"/>
  <c r="K11" i="38"/>
  <c r="O11" i="38"/>
  <c r="H12" i="38"/>
  <c r="L12" i="38"/>
  <c r="E13" i="38"/>
  <c r="D21" i="13" s="1"/>
  <c r="I13" i="38"/>
  <c r="M13" i="38"/>
  <c r="F14" i="38"/>
  <c r="D22" i="8" s="1"/>
  <c r="J14" i="38"/>
  <c r="N14" i="38"/>
  <c r="G15" i="38"/>
  <c r="K15" i="38"/>
  <c r="O15" i="38"/>
  <c r="H16" i="38"/>
  <c r="L16" i="38"/>
  <c r="E17" i="38"/>
  <c r="D25" i="13" s="1"/>
  <c r="I17" i="38"/>
  <c r="M17" i="38"/>
  <c r="F18" i="38"/>
  <c r="D26" i="8" s="1"/>
  <c r="J18" i="38"/>
  <c r="N18" i="38"/>
  <c r="G19" i="38"/>
  <c r="K19" i="38"/>
  <c r="O19" i="38"/>
  <c r="H20" i="38"/>
  <c r="L20" i="38"/>
  <c r="E21" i="38"/>
  <c r="D29" i="13" s="1"/>
  <c r="I21" i="38"/>
  <c r="M21" i="38"/>
  <c r="F22" i="38"/>
  <c r="D30" i="8" s="1"/>
  <c r="J22" i="38"/>
  <c r="N22" i="38"/>
  <c r="G23" i="38"/>
  <c r="K23" i="38"/>
  <c r="O23" i="38"/>
  <c r="H24" i="38"/>
  <c r="L24" i="38"/>
  <c r="E25" i="38"/>
  <c r="D33" i="13" s="1"/>
  <c r="I25" i="38"/>
  <c r="M25" i="38"/>
  <c r="F26" i="38"/>
  <c r="D34" i="8" s="1"/>
  <c r="J26" i="38"/>
  <c r="N26" i="38"/>
  <c r="G27" i="38"/>
  <c r="D45" i="38"/>
  <c r="G32" i="38"/>
  <c r="K32" i="38"/>
  <c r="O32" i="38"/>
  <c r="H33" i="38"/>
  <c r="L33" i="38"/>
  <c r="E34" i="38"/>
  <c r="D42" i="13" s="1"/>
  <c r="I34" i="38"/>
  <c r="M34" i="38"/>
  <c r="F35" i="38"/>
  <c r="D43" i="8" s="1"/>
  <c r="J35" i="38"/>
  <c r="N35" i="38"/>
  <c r="G36" i="38"/>
  <c r="K36" i="38"/>
  <c r="O36" i="38"/>
  <c r="H37" i="38"/>
  <c r="L37" i="38"/>
  <c r="E38" i="38"/>
  <c r="D46" i="13" s="1"/>
  <c r="I38" i="38"/>
  <c r="M38" i="38"/>
  <c r="F39" i="38"/>
  <c r="D47" i="8" s="1"/>
  <c r="J39" i="38"/>
  <c r="N39" i="38"/>
  <c r="G40" i="38"/>
  <c r="K40" i="38"/>
  <c r="O40" i="38"/>
  <c r="H41" i="38"/>
  <c r="L41" i="38"/>
  <c r="E42" i="38"/>
  <c r="D50" i="13" s="1"/>
  <c r="I42" i="38"/>
  <c r="M42" i="38"/>
  <c r="F43" i="38"/>
  <c r="D51" i="8" s="1"/>
  <c r="J43" i="38"/>
  <c r="N43" i="38"/>
  <c r="D41" i="38"/>
  <c r="D49" i="12" s="1"/>
  <c r="D37" i="38"/>
  <c r="D45" i="12" s="1"/>
  <c r="D33" i="38"/>
  <c r="D41" i="12" s="1"/>
  <c r="G10" i="38"/>
  <c r="K10" i="38"/>
  <c r="O10" i="38"/>
  <c r="H11" i="38"/>
  <c r="L11" i="38"/>
  <c r="E12" i="38"/>
  <c r="D20" i="13" s="1"/>
  <c r="I12" i="38"/>
  <c r="M12" i="38"/>
  <c r="F13" i="38"/>
  <c r="D21" i="8" s="1"/>
  <c r="J13" i="38"/>
  <c r="G14" i="38"/>
  <c r="K14" i="38"/>
  <c r="O14" i="38"/>
  <c r="H15" i="38"/>
  <c r="L15" i="38"/>
  <c r="E16" i="38"/>
  <c r="D24" i="13" s="1"/>
  <c r="I16" i="38"/>
  <c r="M16" i="38"/>
  <c r="F17" i="38"/>
  <c r="D25" i="8" s="1"/>
  <c r="J17" i="38"/>
  <c r="N17" i="38"/>
  <c r="G18" i="38"/>
  <c r="K18" i="38"/>
  <c r="O18" i="38"/>
  <c r="H19" i="38"/>
  <c r="L19" i="38"/>
  <c r="E20" i="38"/>
  <c r="D28" i="13" s="1"/>
  <c r="I20" i="38"/>
  <c r="M20" i="38"/>
  <c r="F21" i="38"/>
  <c r="D29" i="8" s="1"/>
  <c r="J21" i="38"/>
  <c r="N21" i="38"/>
  <c r="G22" i="38"/>
  <c r="K22" i="38"/>
  <c r="O22" i="38"/>
  <c r="H23" i="38"/>
  <c r="L23" i="38"/>
  <c r="E24" i="38"/>
  <c r="D32" i="13" s="1"/>
  <c r="I24" i="38"/>
  <c r="M24" i="38"/>
  <c r="F25" i="38"/>
  <c r="D33" i="8" s="1"/>
  <c r="J25" i="38"/>
  <c r="N25" i="38"/>
  <c r="G26" i="38"/>
  <c r="K26" i="38"/>
  <c r="O26" i="38"/>
  <c r="H27" i="38"/>
  <c r="P44" i="38"/>
  <c r="H32" i="38"/>
  <c r="L32" i="38"/>
  <c r="E33" i="38"/>
  <c r="D41" i="13" s="1"/>
  <c r="I33" i="38"/>
  <c r="M33" i="38"/>
  <c r="F34" i="38"/>
  <c r="D42" i="8" s="1"/>
  <c r="J34" i="38"/>
  <c r="N34" i="38"/>
  <c r="G35" i="38"/>
  <c r="K35" i="38"/>
  <c r="O35" i="38"/>
  <c r="H36" i="38"/>
  <c r="L36" i="38"/>
  <c r="E37" i="38"/>
  <c r="D45" i="13" s="1"/>
  <c r="I37" i="38"/>
  <c r="M37" i="38"/>
  <c r="F38" i="38"/>
  <c r="D46" i="8" s="1"/>
  <c r="J38" i="38"/>
  <c r="N38" i="38"/>
  <c r="G39" i="38"/>
  <c r="K39" i="38"/>
  <c r="O39" i="38"/>
  <c r="H40" i="38"/>
  <c r="L40" i="38"/>
  <c r="E41" i="38"/>
  <c r="D49" i="13" s="1"/>
  <c r="I41" i="38"/>
  <c r="M41" i="38"/>
  <c r="F42" i="38"/>
  <c r="D50" i="8" s="1"/>
  <c r="J42" i="38"/>
  <c r="N42" i="38"/>
  <c r="G43" i="38"/>
  <c r="K43" i="38"/>
  <c r="O43" i="38"/>
  <c r="D40" i="38"/>
  <c r="D48" i="12" s="1"/>
  <c r="D36" i="38"/>
  <c r="D44" i="12" s="1"/>
  <c r="D32" i="38"/>
  <c r="D40" i="12" s="1"/>
  <c r="H10" i="38"/>
  <c r="L10" i="38"/>
  <c r="E11" i="38"/>
  <c r="D19" i="13" s="1"/>
  <c r="I11" i="38"/>
  <c r="M11" i="38"/>
  <c r="F12" i="38"/>
  <c r="D20" i="8" s="1"/>
  <c r="J12" i="38"/>
  <c r="N12" i="38"/>
  <c r="G13" i="38"/>
  <c r="K13" i="38"/>
  <c r="O13" i="38"/>
  <c r="H14" i="38"/>
  <c r="L14" i="38"/>
  <c r="E15" i="38"/>
  <c r="D23" i="13" s="1"/>
  <c r="I15" i="38"/>
  <c r="M15" i="38"/>
  <c r="F16" i="38"/>
  <c r="D24" i="8" s="1"/>
  <c r="J16" i="38"/>
  <c r="N16" i="38"/>
  <c r="G17" i="38"/>
  <c r="K17" i="38"/>
  <c r="O17" i="38"/>
  <c r="H18" i="38"/>
  <c r="L18" i="38"/>
  <c r="E19" i="38"/>
  <c r="D27" i="13" s="1"/>
  <c r="I19" i="38"/>
  <c r="M19" i="38"/>
  <c r="F20" i="38"/>
  <c r="D28" i="8" s="1"/>
  <c r="J20" i="38"/>
  <c r="N20" i="38"/>
  <c r="G21" i="38"/>
  <c r="K21" i="38"/>
  <c r="O21" i="38"/>
  <c r="H22" i="38"/>
  <c r="L22" i="38"/>
  <c r="E23" i="38"/>
  <c r="D31" i="13" s="1"/>
  <c r="I23" i="38"/>
  <c r="M23" i="38"/>
  <c r="F24" i="38"/>
  <c r="D32" i="8" s="1"/>
  <c r="J24" i="38"/>
  <c r="N24" i="38"/>
  <c r="G25" i="38"/>
  <c r="K25" i="38"/>
  <c r="O25" i="38"/>
  <c r="H26" i="38"/>
  <c r="L26" i="38"/>
  <c r="E27" i="38"/>
  <c r="D35" i="13" s="1"/>
  <c r="E32" i="38"/>
  <c r="D40" i="13" s="1"/>
  <c r="I32" i="38"/>
  <c r="M32" i="38"/>
  <c r="F33" i="38"/>
  <c r="D41" i="8" s="1"/>
  <c r="J33" i="38"/>
  <c r="N33" i="38"/>
  <c r="G34" i="38"/>
  <c r="K34" i="38"/>
  <c r="O34" i="38"/>
  <c r="H35" i="38"/>
  <c r="L35" i="38"/>
  <c r="E36" i="38"/>
  <c r="D44" i="13" s="1"/>
  <c r="I36" i="38"/>
  <c r="M36" i="38"/>
  <c r="F37" i="38"/>
  <c r="D45" i="8" s="1"/>
  <c r="J37" i="38"/>
  <c r="N37" i="38"/>
  <c r="G38" i="38"/>
  <c r="K38" i="38"/>
  <c r="O38" i="38"/>
  <c r="H39" i="38"/>
  <c r="L39" i="38"/>
  <c r="E40" i="38"/>
  <c r="D48" i="13" s="1"/>
  <c r="I40" i="38"/>
  <c r="M40" i="38"/>
  <c r="F41" i="38"/>
  <c r="D49" i="8" s="1"/>
  <c r="J41" i="38"/>
  <c r="N41" i="38"/>
  <c r="G42" i="38"/>
  <c r="K42" i="38"/>
  <c r="O42" i="38"/>
  <c r="H43" i="38"/>
  <c r="L43" i="38"/>
  <c r="D43" i="38"/>
  <c r="D51" i="12" s="1"/>
  <c r="D39" i="38"/>
  <c r="D47" i="12" s="1"/>
  <c r="D35" i="38"/>
  <c r="E10" i="38"/>
  <c r="D18" i="13" s="1"/>
  <c r="I10" i="38"/>
  <c r="M10" i="38"/>
  <c r="F11" i="38"/>
  <c r="D19" i="8" s="1"/>
  <c r="J11" i="38"/>
  <c r="N11" i="38"/>
  <c r="G12" i="38"/>
  <c r="K12" i="38"/>
  <c r="O12" i="38"/>
  <c r="H13" i="38"/>
  <c r="L13" i="38"/>
  <c r="E14" i="38"/>
  <c r="D22" i="13" s="1"/>
  <c r="I14" i="38"/>
  <c r="M14" i="38"/>
  <c r="F15" i="38"/>
  <c r="D23" i="8" s="1"/>
  <c r="J15" i="38"/>
  <c r="N15" i="38"/>
  <c r="G16" i="38"/>
  <c r="K16" i="38"/>
  <c r="O16" i="38"/>
  <c r="H17" i="38"/>
  <c r="L17" i="38"/>
  <c r="E18" i="38"/>
  <c r="D26" i="13" s="1"/>
  <c r="I18" i="38"/>
  <c r="M18" i="38"/>
  <c r="F19" i="38"/>
  <c r="D27" i="8" s="1"/>
  <c r="J19" i="38"/>
  <c r="N19" i="38"/>
  <c r="G20" i="38"/>
  <c r="K20" i="38"/>
  <c r="O20" i="38"/>
  <c r="H21" i="38"/>
  <c r="L21" i="38"/>
  <c r="E22" i="38"/>
  <c r="D30" i="13" s="1"/>
  <c r="I22" i="38"/>
  <c r="M22" i="38"/>
  <c r="F23" i="38"/>
  <c r="D31" i="8" s="1"/>
  <c r="J23" i="38"/>
  <c r="N23" i="38"/>
  <c r="G24" i="38"/>
  <c r="K24" i="38"/>
  <c r="O24" i="38"/>
  <c r="H25" i="38"/>
  <c r="L25" i="38"/>
  <c r="E26" i="38"/>
  <c r="D34" i="13" s="1"/>
  <c r="I26" i="38"/>
  <c r="M26" i="38"/>
  <c r="F27" i="38"/>
  <c r="D35" i="8" s="1"/>
  <c r="J27" i="38"/>
  <c r="P75" i="38"/>
  <c r="P71" i="38"/>
  <c r="P67" i="38"/>
  <c r="P63" i="38"/>
  <c r="P59" i="38"/>
  <c r="P55" i="38"/>
  <c r="P51" i="38"/>
  <c r="P47" i="38"/>
  <c r="N5" i="38"/>
  <c r="J5" i="38"/>
  <c r="F5" i="38"/>
  <c r="D13" i="8" s="1"/>
  <c r="D8" i="38"/>
  <c r="D16" i="12" s="1"/>
  <c r="M9" i="38"/>
  <c r="I9" i="38"/>
  <c r="E9" i="38"/>
  <c r="D17" i="13" s="1"/>
  <c r="L8" i="38"/>
  <c r="H8" i="38"/>
  <c r="O7" i="38"/>
  <c r="K7" i="38"/>
  <c r="G7" i="38"/>
  <c r="N6" i="38"/>
  <c r="J6" i="38"/>
  <c r="F6" i="38"/>
  <c r="D14" i="8" s="1"/>
  <c r="D12" i="38"/>
  <c r="D16" i="38"/>
  <c r="D20" i="38"/>
  <c r="D28" i="12" s="1"/>
  <c r="D24" i="38"/>
  <c r="D32" i="12" s="1"/>
  <c r="D28" i="38"/>
  <c r="D36" i="12" s="1"/>
  <c r="O31" i="38"/>
  <c r="K31" i="38"/>
  <c r="G31" i="38"/>
  <c r="N30" i="38"/>
  <c r="J30" i="38"/>
  <c r="F30" i="38"/>
  <c r="D38" i="8" s="1"/>
  <c r="M29" i="38"/>
  <c r="I29" i="38"/>
  <c r="E29" i="38"/>
  <c r="D37" i="13" s="1"/>
  <c r="L28" i="38"/>
  <c r="H28" i="38"/>
  <c r="O27" i="38"/>
  <c r="K27" i="38"/>
  <c r="P78" i="38"/>
  <c r="P74" i="38"/>
  <c r="P70" i="38"/>
  <c r="P66" i="38"/>
  <c r="P62" i="38"/>
  <c r="P58" i="38"/>
  <c r="P54" i="38"/>
  <c r="P50" i="38"/>
  <c r="M5" i="38"/>
  <c r="I5" i="38"/>
  <c r="E5" i="38"/>
  <c r="D13" i="13" s="1"/>
  <c r="D9" i="38"/>
  <c r="D17" i="12" s="1"/>
  <c r="L9" i="38"/>
  <c r="H9" i="38"/>
  <c r="O8" i="38"/>
  <c r="K8" i="38"/>
  <c r="G8" i="38"/>
  <c r="N7" i="38"/>
  <c r="J7" i="38"/>
  <c r="F7" i="38"/>
  <c r="D15" i="8" s="1"/>
  <c r="M6" i="38"/>
  <c r="I6" i="38"/>
  <c r="E6" i="38"/>
  <c r="D14" i="13" s="1"/>
  <c r="D13" i="38"/>
  <c r="D17" i="38"/>
  <c r="D25" i="12" s="1"/>
  <c r="D21" i="38"/>
  <c r="D29" i="12" s="1"/>
  <c r="D25" i="38"/>
  <c r="D29" i="38"/>
  <c r="D37" i="12" s="1"/>
  <c r="N31" i="38"/>
  <c r="J31" i="38"/>
  <c r="F31" i="38"/>
  <c r="D39" i="8" s="1"/>
  <c r="M30" i="38"/>
  <c r="I30" i="38"/>
  <c r="E30" i="38"/>
  <c r="D38" i="13" s="1"/>
  <c r="L29" i="38"/>
  <c r="H29" i="38"/>
  <c r="O28" i="38"/>
  <c r="K28" i="38"/>
  <c r="G28" i="38"/>
  <c r="N27" i="38"/>
  <c r="I27" i="38"/>
  <c r="P43" i="38"/>
  <c r="P76" i="38" l="1"/>
  <c r="P77" i="38"/>
  <c r="P61" i="37"/>
  <c r="F69" i="12"/>
  <c r="P77" i="37"/>
  <c r="F85" i="12"/>
  <c r="P22" i="37"/>
  <c r="F30" i="12"/>
  <c r="P38" i="37"/>
  <c r="F46" i="12"/>
  <c r="P54" i="37"/>
  <c r="F62" i="12"/>
  <c r="P6" i="37"/>
  <c r="F14" i="12"/>
  <c r="P19" i="37"/>
  <c r="F27" i="12"/>
  <c r="P35" i="37"/>
  <c r="F43" i="12"/>
  <c r="P51" i="37"/>
  <c r="F59" i="12"/>
  <c r="P24" i="37"/>
  <c r="F32" i="12"/>
  <c r="P40" i="37"/>
  <c r="F48" i="12"/>
  <c r="P56" i="37"/>
  <c r="F64" i="12"/>
  <c r="P13" i="37"/>
  <c r="F21" i="12"/>
  <c r="P33" i="37"/>
  <c r="F41" i="12"/>
  <c r="K79" i="37"/>
  <c r="P26" i="37"/>
  <c r="F34" i="12"/>
  <c r="P42" i="37"/>
  <c r="F50" i="12"/>
  <c r="P7" i="37"/>
  <c r="F15" i="12"/>
  <c r="P23" i="37"/>
  <c r="F31" i="12"/>
  <c r="P39" i="37"/>
  <c r="F47" i="12"/>
  <c r="P55" i="37"/>
  <c r="F63" i="12"/>
  <c r="P10" i="37"/>
  <c r="F18" i="12"/>
  <c r="P28" i="37"/>
  <c r="F36" i="12"/>
  <c r="P44" i="37"/>
  <c r="F52" i="12"/>
  <c r="P29" i="37"/>
  <c r="F37" i="12"/>
  <c r="P12" i="37"/>
  <c r="F20" i="12"/>
  <c r="P65" i="37"/>
  <c r="F73" i="12"/>
  <c r="P20" i="37"/>
  <c r="F28" i="12"/>
  <c r="P21" i="37"/>
  <c r="F29" i="12"/>
  <c r="P37" i="37"/>
  <c r="F45" i="12"/>
  <c r="P53" i="37"/>
  <c r="F61" i="12"/>
  <c r="P69" i="37"/>
  <c r="F77" i="12"/>
  <c r="P14" i="37"/>
  <c r="F22" i="12"/>
  <c r="P30" i="37"/>
  <c r="F38" i="12"/>
  <c r="P46" i="37"/>
  <c r="F54" i="12"/>
  <c r="P11" i="37"/>
  <c r="F19" i="12"/>
  <c r="P27" i="37"/>
  <c r="F35" i="12"/>
  <c r="P43" i="37"/>
  <c r="F51" i="12"/>
  <c r="P8" i="37"/>
  <c r="F16" i="12"/>
  <c r="P32" i="37"/>
  <c r="F40" i="12"/>
  <c r="P48" i="37"/>
  <c r="F56" i="12"/>
  <c r="P45" i="37"/>
  <c r="F53" i="12"/>
  <c r="P17" i="37"/>
  <c r="F25" i="12"/>
  <c r="P49" i="37"/>
  <c r="F57" i="12"/>
  <c r="P9" i="37"/>
  <c r="F17" i="12"/>
  <c r="P25" i="37"/>
  <c r="F33" i="12"/>
  <c r="P41" i="37"/>
  <c r="F49" i="12"/>
  <c r="P57" i="37"/>
  <c r="F65" i="12"/>
  <c r="P73" i="37"/>
  <c r="F81" i="12"/>
  <c r="P18" i="37"/>
  <c r="F26" i="12"/>
  <c r="P34" i="37"/>
  <c r="F42" i="12"/>
  <c r="P50" i="37"/>
  <c r="F58" i="12"/>
  <c r="P15" i="37"/>
  <c r="F23" i="12"/>
  <c r="P31" i="37"/>
  <c r="F39" i="12"/>
  <c r="P47" i="37"/>
  <c r="F55" i="12"/>
  <c r="P16" i="37"/>
  <c r="F24" i="12"/>
  <c r="P36" i="37"/>
  <c r="F44" i="12"/>
  <c r="P52" i="37"/>
  <c r="F60" i="12"/>
  <c r="F87" i="13"/>
  <c r="O79" i="38"/>
  <c r="P13" i="38"/>
  <c r="D21" i="12"/>
  <c r="P16" i="38"/>
  <c r="D24" i="12"/>
  <c r="P25" i="38"/>
  <c r="D33" i="12"/>
  <c r="D87" i="13"/>
  <c r="P12" i="38"/>
  <c r="D20" i="12"/>
  <c r="P35" i="38"/>
  <c r="D43" i="12"/>
  <c r="P45" i="38"/>
  <c r="D53" i="12"/>
  <c r="P46" i="38"/>
  <c r="D54" i="12"/>
  <c r="P5" i="37"/>
  <c r="D79" i="37"/>
  <c r="P70" i="37"/>
  <c r="P67" i="37"/>
  <c r="P72" i="37"/>
  <c r="H79" i="37"/>
  <c r="G79" i="37"/>
  <c r="N79" i="37"/>
  <c r="P58" i="37"/>
  <c r="P74" i="37"/>
  <c r="P71" i="37"/>
  <c r="P60" i="37"/>
  <c r="P76" i="37"/>
  <c r="J79" i="37"/>
  <c r="M79" i="37"/>
  <c r="P62" i="37"/>
  <c r="P78" i="37"/>
  <c r="P59" i="37"/>
  <c r="P75" i="37"/>
  <c r="P64" i="37"/>
  <c r="O79" i="37"/>
  <c r="F79" i="37"/>
  <c r="I79" i="37"/>
  <c r="P66" i="37"/>
  <c r="P63" i="37"/>
  <c r="P68" i="37"/>
  <c r="L79" i="37"/>
  <c r="E79" i="37"/>
  <c r="P5" i="38"/>
  <c r="P21" i="38"/>
  <c r="P17" i="38"/>
  <c r="N79" i="38"/>
  <c r="M79" i="38"/>
  <c r="P31" i="38"/>
  <c r="D79" i="38"/>
  <c r="P9" i="38"/>
  <c r="E79" i="38"/>
  <c r="P28" i="38"/>
  <c r="P8" i="38"/>
  <c r="L79" i="38"/>
  <c r="P32" i="38"/>
  <c r="P42" i="38"/>
  <c r="P23" i="38"/>
  <c r="G79" i="38"/>
  <c r="P26" i="38"/>
  <c r="P10" i="38"/>
  <c r="P6" i="38"/>
  <c r="P24" i="38"/>
  <c r="F79" i="38"/>
  <c r="H79" i="38"/>
  <c r="P36" i="38"/>
  <c r="P33" i="38"/>
  <c r="P19" i="38"/>
  <c r="K79" i="38"/>
  <c r="P22" i="38"/>
  <c r="P20" i="38"/>
  <c r="J79" i="38"/>
  <c r="P39" i="38"/>
  <c r="P40" i="38"/>
  <c r="P37" i="38"/>
  <c r="P34" i="38"/>
  <c r="I79" i="38"/>
  <c r="P15" i="38"/>
  <c r="P18" i="38"/>
  <c r="P29" i="38"/>
  <c r="P41" i="38"/>
  <c r="P38" i="38"/>
  <c r="P27" i="38"/>
  <c r="P11" i="38"/>
  <c r="P7" i="38"/>
  <c r="P30" i="38"/>
  <c r="P14" i="38"/>
  <c r="F87" i="12" l="1"/>
  <c r="D87" i="12"/>
  <c r="Q80" i="37"/>
  <c r="P79" i="37"/>
  <c r="Q80" i="38"/>
  <c r="P79" i="38"/>
  <c r="Q81" i="37" l="1"/>
  <c r="Q81" i="38"/>
  <c r="J87" i="13" l="1"/>
  <c r="J87" i="8"/>
  <c r="K87" i="8" s="1"/>
  <c r="K87" i="13" l="1"/>
  <c r="J87" i="12"/>
  <c r="F87" i="8"/>
  <c r="D87" i="8"/>
  <c r="H14" i="13"/>
  <c r="I14" i="13"/>
  <c r="K14" i="13"/>
  <c r="L14" i="13"/>
  <c r="M14" i="13"/>
  <c r="H15" i="13"/>
  <c r="I15" i="13"/>
  <c r="K15" i="13"/>
  <c r="L15" i="13"/>
  <c r="M15" i="13"/>
  <c r="H16" i="13"/>
  <c r="I16" i="13"/>
  <c r="K16" i="13"/>
  <c r="L16" i="13"/>
  <c r="M16" i="13"/>
  <c r="H17" i="13"/>
  <c r="I17" i="13"/>
  <c r="K17" i="13"/>
  <c r="L17" i="13"/>
  <c r="M17" i="13"/>
  <c r="H18" i="13"/>
  <c r="I18" i="13"/>
  <c r="K18" i="13"/>
  <c r="L18" i="13"/>
  <c r="M18" i="13"/>
  <c r="H19" i="13"/>
  <c r="I19" i="13"/>
  <c r="K19" i="13"/>
  <c r="L19" i="13"/>
  <c r="M19" i="13"/>
  <c r="H20" i="13"/>
  <c r="I20" i="13"/>
  <c r="K20" i="13"/>
  <c r="L20" i="13"/>
  <c r="M20" i="13"/>
  <c r="H21" i="13"/>
  <c r="I21" i="13"/>
  <c r="K21" i="13"/>
  <c r="L21" i="13"/>
  <c r="M21" i="13"/>
  <c r="H22" i="13"/>
  <c r="I22" i="13"/>
  <c r="K22" i="13"/>
  <c r="L22" i="13"/>
  <c r="M22" i="13"/>
  <c r="H23" i="13"/>
  <c r="I23" i="13"/>
  <c r="K23" i="13"/>
  <c r="L23" i="13"/>
  <c r="M23" i="13"/>
  <c r="H24" i="13"/>
  <c r="I24" i="13"/>
  <c r="K24" i="13"/>
  <c r="L24" i="13"/>
  <c r="M24" i="13"/>
  <c r="H25" i="13"/>
  <c r="I25" i="13"/>
  <c r="K25" i="13"/>
  <c r="L25" i="13"/>
  <c r="M25" i="13"/>
  <c r="H26" i="13"/>
  <c r="I26" i="13"/>
  <c r="K26" i="13"/>
  <c r="L26" i="13"/>
  <c r="M26" i="13"/>
  <c r="H27" i="13"/>
  <c r="I27" i="13"/>
  <c r="K27" i="13"/>
  <c r="L27" i="13"/>
  <c r="M27" i="13"/>
  <c r="H28" i="13"/>
  <c r="I28" i="13"/>
  <c r="K28" i="13"/>
  <c r="L28" i="13"/>
  <c r="M28" i="13"/>
  <c r="H29" i="13"/>
  <c r="I29" i="13"/>
  <c r="K29" i="13"/>
  <c r="L29" i="13"/>
  <c r="M29" i="13"/>
  <c r="H30" i="13"/>
  <c r="I30" i="13"/>
  <c r="K30" i="13"/>
  <c r="L30" i="13"/>
  <c r="M30" i="13"/>
  <c r="H31" i="13"/>
  <c r="I31" i="13"/>
  <c r="K31" i="13"/>
  <c r="L31" i="13"/>
  <c r="M31" i="13"/>
  <c r="H32" i="13"/>
  <c r="I32" i="13"/>
  <c r="K32" i="13"/>
  <c r="L32" i="13"/>
  <c r="M32" i="13"/>
  <c r="H33" i="13"/>
  <c r="I33" i="13"/>
  <c r="K33" i="13"/>
  <c r="L33" i="13"/>
  <c r="M33" i="13"/>
  <c r="H34" i="13"/>
  <c r="I34" i="13"/>
  <c r="K34" i="13"/>
  <c r="L34" i="13"/>
  <c r="M34" i="13"/>
  <c r="H35" i="13"/>
  <c r="I35" i="13"/>
  <c r="K35" i="13"/>
  <c r="L35" i="13"/>
  <c r="M35" i="13"/>
  <c r="H36" i="13"/>
  <c r="I36" i="13"/>
  <c r="K36" i="13"/>
  <c r="L36" i="13"/>
  <c r="M36" i="13"/>
  <c r="H37" i="13"/>
  <c r="I37" i="13"/>
  <c r="K37" i="13"/>
  <c r="L37" i="13"/>
  <c r="M37" i="13"/>
  <c r="H38" i="13"/>
  <c r="I38" i="13"/>
  <c r="K38" i="13"/>
  <c r="L38" i="13"/>
  <c r="M38" i="13"/>
  <c r="H39" i="13"/>
  <c r="I39" i="13"/>
  <c r="K39" i="13"/>
  <c r="L39" i="13"/>
  <c r="M39" i="13"/>
  <c r="H40" i="13"/>
  <c r="I40" i="13"/>
  <c r="K40" i="13"/>
  <c r="L40" i="13"/>
  <c r="M40" i="13"/>
  <c r="H41" i="13"/>
  <c r="I41" i="13"/>
  <c r="K41" i="13"/>
  <c r="L41" i="13"/>
  <c r="M41" i="13"/>
  <c r="H42" i="13"/>
  <c r="I42" i="13"/>
  <c r="K42" i="13"/>
  <c r="L42" i="13"/>
  <c r="M42" i="13"/>
  <c r="H43" i="13"/>
  <c r="I43" i="13"/>
  <c r="K43" i="13"/>
  <c r="L43" i="13"/>
  <c r="M43" i="13"/>
  <c r="H44" i="13"/>
  <c r="I44" i="13"/>
  <c r="K44" i="13"/>
  <c r="L44" i="13"/>
  <c r="M44" i="13"/>
  <c r="H45" i="13"/>
  <c r="I45" i="13"/>
  <c r="K45" i="13"/>
  <c r="L45" i="13"/>
  <c r="M45" i="13"/>
  <c r="H46" i="13"/>
  <c r="I46" i="13"/>
  <c r="K46" i="13"/>
  <c r="L46" i="13"/>
  <c r="M46" i="13"/>
  <c r="H47" i="13"/>
  <c r="I47" i="13"/>
  <c r="K47" i="13"/>
  <c r="L47" i="13"/>
  <c r="M47" i="13"/>
  <c r="H48" i="13"/>
  <c r="I48" i="13"/>
  <c r="K48" i="13"/>
  <c r="L48" i="13"/>
  <c r="M48" i="13"/>
  <c r="H49" i="13"/>
  <c r="I49" i="13"/>
  <c r="K49" i="13"/>
  <c r="L49" i="13"/>
  <c r="M49" i="13"/>
  <c r="H50" i="13"/>
  <c r="I50" i="13"/>
  <c r="K50" i="13"/>
  <c r="L50" i="13"/>
  <c r="M50" i="13"/>
  <c r="H51" i="13"/>
  <c r="I51" i="13"/>
  <c r="K51" i="13"/>
  <c r="L51" i="13"/>
  <c r="M51" i="13"/>
  <c r="H52" i="13"/>
  <c r="I52" i="13"/>
  <c r="K52" i="13"/>
  <c r="L52" i="13"/>
  <c r="M52" i="13"/>
  <c r="H53" i="13"/>
  <c r="I53" i="13"/>
  <c r="K53" i="13"/>
  <c r="L53" i="13"/>
  <c r="M53" i="13"/>
  <c r="H54" i="13"/>
  <c r="I54" i="13"/>
  <c r="K54" i="13"/>
  <c r="L54" i="13"/>
  <c r="M54" i="13"/>
  <c r="H55" i="13"/>
  <c r="I55" i="13"/>
  <c r="K55" i="13"/>
  <c r="L55" i="13"/>
  <c r="M55" i="13"/>
  <c r="H56" i="13"/>
  <c r="I56" i="13"/>
  <c r="K56" i="13"/>
  <c r="L56" i="13"/>
  <c r="M56" i="13"/>
  <c r="H57" i="13"/>
  <c r="I57" i="13"/>
  <c r="K57" i="13"/>
  <c r="L57" i="13"/>
  <c r="M57" i="13"/>
  <c r="H58" i="13"/>
  <c r="I58" i="13"/>
  <c r="K58" i="13"/>
  <c r="L58" i="13"/>
  <c r="M58" i="13"/>
  <c r="H59" i="13"/>
  <c r="I59" i="13"/>
  <c r="K59" i="13"/>
  <c r="L59" i="13"/>
  <c r="M59" i="13"/>
  <c r="H60" i="13"/>
  <c r="I60" i="13"/>
  <c r="K60" i="13"/>
  <c r="L60" i="13"/>
  <c r="M60" i="13"/>
  <c r="H61" i="13"/>
  <c r="I61" i="13"/>
  <c r="K61" i="13"/>
  <c r="L61" i="13"/>
  <c r="M61" i="13"/>
  <c r="H62" i="13"/>
  <c r="I62" i="13"/>
  <c r="K62" i="13"/>
  <c r="L62" i="13"/>
  <c r="M62" i="13"/>
  <c r="H63" i="13"/>
  <c r="I63" i="13"/>
  <c r="K63" i="13"/>
  <c r="L63" i="13"/>
  <c r="M63" i="13"/>
  <c r="H64" i="13"/>
  <c r="I64" i="13"/>
  <c r="K64" i="13"/>
  <c r="L64" i="13"/>
  <c r="M64" i="13"/>
  <c r="H65" i="13"/>
  <c r="I65" i="13"/>
  <c r="K65" i="13"/>
  <c r="L65" i="13"/>
  <c r="M65" i="13"/>
  <c r="H66" i="13"/>
  <c r="I66" i="13"/>
  <c r="K66" i="13"/>
  <c r="L66" i="13"/>
  <c r="M66" i="13"/>
  <c r="H67" i="13"/>
  <c r="I67" i="13"/>
  <c r="K67" i="13"/>
  <c r="L67" i="13"/>
  <c r="M67" i="13"/>
  <c r="H68" i="13"/>
  <c r="I68" i="13"/>
  <c r="K68" i="13"/>
  <c r="L68" i="13"/>
  <c r="M68" i="13"/>
  <c r="H69" i="13"/>
  <c r="I69" i="13"/>
  <c r="K69" i="13"/>
  <c r="L69" i="13"/>
  <c r="M69" i="13"/>
  <c r="H70" i="13"/>
  <c r="I70" i="13"/>
  <c r="K70" i="13"/>
  <c r="L70" i="13"/>
  <c r="M70" i="13"/>
  <c r="H71" i="13"/>
  <c r="I71" i="13"/>
  <c r="K71" i="13"/>
  <c r="L71" i="13"/>
  <c r="M71" i="13"/>
  <c r="H72" i="13"/>
  <c r="I72" i="13"/>
  <c r="K72" i="13"/>
  <c r="L72" i="13"/>
  <c r="M72" i="13"/>
  <c r="H73" i="13"/>
  <c r="I73" i="13"/>
  <c r="K73" i="13"/>
  <c r="L73" i="13"/>
  <c r="M73" i="13"/>
  <c r="H74" i="13"/>
  <c r="I74" i="13"/>
  <c r="K74" i="13"/>
  <c r="L74" i="13"/>
  <c r="M74" i="13"/>
  <c r="H75" i="13"/>
  <c r="I75" i="13"/>
  <c r="K75" i="13"/>
  <c r="L75" i="13"/>
  <c r="M75" i="13"/>
  <c r="H76" i="13"/>
  <c r="I76" i="13"/>
  <c r="K76" i="13"/>
  <c r="L76" i="13"/>
  <c r="M76" i="13"/>
  <c r="H77" i="13"/>
  <c r="I77" i="13"/>
  <c r="K77" i="13"/>
  <c r="L77" i="13"/>
  <c r="M77" i="13"/>
  <c r="H78" i="13"/>
  <c r="I78" i="13"/>
  <c r="K78" i="13"/>
  <c r="L78" i="13"/>
  <c r="M78" i="13"/>
  <c r="H79" i="13"/>
  <c r="I79" i="13"/>
  <c r="K79" i="13"/>
  <c r="L79" i="13"/>
  <c r="M79" i="13"/>
  <c r="H80" i="13"/>
  <c r="I80" i="13"/>
  <c r="K80" i="13"/>
  <c r="L80" i="13"/>
  <c r="M80" i="13"/>
  <c r="H81" i="13"/>
  <c r="I81" i="13"/>
  <c r="K81" i="13"/>
  <c r="L81" i="13"/>
  <c r="M81" i="13"/>
  <c r="H82" i="13"/>
  <c r="I82" i="13"/>
  <c r="K82" i="13"/>
  <c r="L82" i="13"/>
  <c r="M82" i="13"/>
  <c r="H83" i="13"/>
  <c r="I83" i="13"/>
  <c r="K83" i="13"/>
  <c r="L83" i="13"/>
  <c r="M83" i="13"/>
  <c r="H84" i="13"/>
  <c r="I84" i="13"/>
  <c r="K84" i="13"/>
  <c r="L84" i="13"/>
  <c r="M84" i="13"/>
  <c r="H85" i="13"/>
  <c r="I85" i="13"/>
  <c r="K85" i="13"/>
  <c r="L85" i="13"/>
  <c r="M85" i="13"/>
  <c r="H86" i="13"/>
  <c r="I86" i="13"/>
  <c r="K86" i="13"/>
  <c r="L86" i="13"/>
  <c r="M86" i="13"/>
  <c r="H14" i="8"/>
  <c r="I14" i="8"/>
  <c r="K14" i="8"/>
  <c r="L14" i="8"/>
  <c r="M14" i="8"/>
  <c r="H15" i="8"/>
  <c r="I15" i="8"/>
  <c r="K15" i="8"/>
  <c r="L15" i="8"/>
  <c r="M15" i="8"/>
  <c r="H16" i="8"/>
  <c r="I16" i="8"/>
  <c r="K16" i="8"/>
  <c r="L16" i="8"/>
  <c r="M16" i="8"/>
  <c r="H17" i="8"/>
  <c r="I17" i="8"/>
  <c r="K17" i="8"/>
  <c r="L17" i="8"/>
  <c r="M17" i="8"/>
  <c r="H18" i="8"/>
  <c r="I18" i="8"/>
  <c r="K18" i="8"/>
  <c r="L18" i="8"/>
  <c r="M18" i="8"/>
  <c r="H19" i="8"/>
  <c r="I19" i="8"/>
  <c r="K19" i="8"/>
  <c r="L19" i="8"/>
  <c r="M19" i="8"/>
  <c r="H20" i="8"/>
  <c r="I20" i="8"/>
  <c r="K20" i="8"/>
  <c r="L20" i="8"/>
  <c r="M20" i="8"/>
  <c r="H21" i="8"/>
  <c r="I21" i="8"/>
  <c r="K21" i="8"/>
  <c r="L21" i="8"/>
  <c r="M21" i="8"/>
  <c r="H22" i="8"/>
  <c r="I22" i="8"/>
  <c r="K22" i="8"/>
  <c r="L22" i="8"/>
  <c r="M22" i="8"/>
  <c r="H23" i="8"/>
  <c r="I23" i="8"/>
  <c r="K23" i="8"/>
  <c r="L23" i="8"/>
  <c r="M23" i="8"/>
  <c r="H24" i="8"/>
  <c r="I24" i="8"/>
  <c r="K24" i="8"/>
  <c r="L24" i="8"/>
  <c r="M24" i="8"/>
  <c r="H25" i="8"/>
  <c r="I25" i="8"/>
  <c r="K25" i="8"/>
  <c r="L25" i="8"/>
  <c r="M25" i="8"/>
  <c r="H26" i="8"/>
  <c r="I26" i="8"/>
  <c r="K26" i="8"/>
  <c r="L26" i="8"/>
  <c r="M26" i="8"/>
  <c r="H27" i="8"/>
  <c r="I27" i="8"/>
  <c r="K27" i="8"/>
  <c r="L27" i="8"/>
  <c r="M27" i="8"/>
  <c r="H28" i="8"/>
  <c r="I28" i="8"/>
  <c r="K28" i="8"/>
  <c r="L28" i="8"/>
  <c r="M28" i="8"/>
  <c r="H29" i="8"/>
  <c r="I29" i="8"/>
  <c r="K29" i="8"/>
  <c r="L29" i="8"/>
  <c r="M29" i="8"/>
  <c r="H30" i="8"/>
  <c r="I30" i="8"/>
  <c r="K30" i="8"/>
  <c r="L30" i="8"/>
  <c r="M30" i="8"/>
  <c r="H31" i="8"/>
  <c r="I31" i="8"/>
  <c r="K31" i="8"/>
  <c r="L31" i="8"/>
  <c r="M31" i="8"/>
  <c r="H32" i="8"/>
  <c r="I32" i="8"/>
  <c r="K32" i="8"/>
  <c r="L32" i="8"/>
  <c r="M32" i="8"/>
  <c r="H33" i="8"/>
  <c r="I33" i="8"/>
  <c r="K33" i="8"/>
  <c r="L33" i="8"/>
  <c r="M33" i="8"/>
  <c r="H34" i="8"/>
  <c r="I34" i="8"/>
  <c r="K34" i="8"/>
  <c r="L34" i="8"/>
  <c r="M34" i="8"/>
  <c r="H35" i="8"/>
  <c r="I35" i="8"/>
  <c r="K35" i="8"/>
  <c r="L35" i="8"/>
  <c r="M35" i="8"/>
  <c r="H36" i="8"/>
  <c r="I36" i="8"/>
  <c r="K36" i="8"/>
  <c r="L36" i="8"/>
  <c r="M36" i="8"/>
  <c r="H37" i="8"/>
  <c r="I37" i="8"/>
  <c r="K37" i="8"/>
  <c r="L37" i="8"/>
  <c r="M37" i="8"/>
  <c r="H38" i="8"/>
  <c r="I38" i="8"/>
  <c r="K38" i="8"/>
  <c r="L38" i="8"/>
  <c r="M38" i="8"/>
  <c r="H39" i="8"/>
  <c r="I39" i="8"/>
  <c r="K39" i="8"/>
  <c r="L39" i="8"/>
  <c r="M39" i="8"/>
  <c r="H40" i="8"/>
  <c r="I40" i="8"/>
  <c r="K40" i="8"/>
  <c r="L40" i="8"/>
  <c r="M40" i="8"/>
  <c r="H41" i="8"/>
  <c r="I41" i="8"/>
  <c r="K41" i="8"/>
  <c r="L41" i="8"/>
  <c r="M41" i="8"/>
  <c r="H42" i="8"/>
  <c r="I42" i="8"/>
  <c r="K42" i="8"/>
  <c r="L42" i="8"/>
  <c r="M42" i="8"/>
  <c r="H43" i="8"/>
  <c r="I43" i="8"/>
  <c r="K43" i="8"/>
  <c r="L43" i="8"/>
  <c r="M43" i="8"/>
  <c r="H44" i="8"/>
  <c r="I44" i="8"/>
  <c r="K44" i="8"/>
  <c r="L44" i="8"/>
  <c r="M44" i="8"/>
  <c r="H45" i="8"/>
  <c r="I45" i="8"/>
  <c r="K45" i="8"/>
  <c r="L45" i="8"/>
  <c r="M45" i="8"/>
  <c r="H46" i="8"/>
  <c r="I46" i="8"/>
  <c r="K46" i="8"/>
  <c r="L46" i="8"/>
  <c r="M46" i="8"/>
  <c r="H47" i="8"/>
  <c r="I47" i="8"/>
  <c r="K47" i="8"/>
  <c r="L47" i="8"/>
  <c r="M47" i="8"/>
  <c r="H48" i="8"/>
  <c r="I48" i="8"/>
  <c r="K48" i="8"/>
  <c r="L48" i="8"/>
  <c r="M48" i="8"/>
  <c r="H49" i="8"/>
  <c r="I49" i="8"/>
  <c r="K49" i="8"/>
  <c r="L49" i="8"/>
  <c r="M49" i="8"/>
  <c r="H50" i="8"/>
  <c r="I50" i="8"/>
  <c r="K50" i="8"/>
  <c r="L50" i="8"/>
  <c r="M50" i="8"/>
  <c r="H51" i="8"/>
  <c r="I51" i="8"/>
  <c r="K51" i="8"/>
  <c r="L51" i="8"/>
  <c r="M51" i="8"/>
  <c r="H52" i="8"/>
  <c r="I52" i="8"/>
  <c r="K52" i="8"/>
  <c r="L52" i="8"/>
  <c r="M52" i="8"/>
  <c r="H53" i="8"/>
  <c r="I53" i="8"/>
  <c r="K53" i="8"/>
  <c r="L53" i="8"/>
  <c r="M53" i="8"/>
  <c r="H54" i="8"/>
  <c r="I54" i="8"/>
  <c r="K54" i="8"/>
  <c r="L54" i="8"/>
  <c r="M54" i="8"/>
  <c r="H55" i="8"/>
  <c r="I55" i="8"/>
  <c r="K55" i="8"/>
  <c r="L55" i="8"/>
  <c r="M55" i="8"/>
  <c r="H56" i="8"/>
  <c r="I56" i="8"/>
  <c r="K56" i="8"/>
  <c r="L56" i="8"/>
  <c r="M56" i="8"/>
  <c r="H57" i="8"/>
  <c r="I57" i="8"/>
  <c r="K57" i="8"/>
  <c r="L57" i="8"/>
  <c r="M57" i="8"/>
  <c r="H58" i="8"/>
  <c r="I58" i="8"/>
  <c r="K58" i="8"/>
  <c r="L58" i="8"/>
  <c r="M58" i="8"/>
  <c r="H59" i="8"/>
  <c r="I59" i="8"/>
  <c r="K59" i="8"/>
  <c r="L59" i="8"/>
  <c r="M59" i="8"/>
  <c r="H60" i="8"/>
  <c r="I60" i="8"/>
  <c r="K60" i="8"/>
  <c r="L60" i="8"/>
  <c r="M60" i="8"/>
  <c r="H61" i="8"/>
  <c r="I61" i="8"/>
  <c r="K61" i="8"/>
  <c r="L61" i="8"/>
  <c r="M61" i="8"/>
  <c r="H62" i="8"/>
  <c r="I62" i="8"/>
  <c r="K62" i="8"/>
  <c r="L62" i="8"/>
  <c r="M62" i="8"/>
  <c r="H63" i="8"/>
  <c r="I63" i="8"/>
  <c r="K63" i="8"/>
  <c r="L63" i="8"/>
  <c r="M63" i="8"/>
  <c r="H64" i="8"/>
  <c r="I64" i="8"/>
  <c r="K64" i="8"/>
  <c r="L64" i="8"/>
  <c r="M64" i="8"/>
  <c r="H65" i="8"/>
  <c r="I65" i="8"/>
  <c r="K65" i="8"/>
  <c r="L65" i="8"/>
  <c r="M65" i="8"/>
  <c r="H66" i="8"/>
  <c r="I66" i="8"/>
  <c r="K66" i="8"/>
  <c r="L66" i="8"/>
  <c r="M66" i="8"/>
  <c r="H67" i="8"/>
  <c r="I67" i="8"/>
  <c r="K67" i="8"/>
  <c r="L67" i="8"/>
  <c r="M67" i="8"/>
  <c r="H68" i="8"/>
  <c r="I68" i="8"/>
  <c r="K68" i="8"/>
  <c r="L68" i="8"/>
  <c r="M68" i="8"/>
  <c r="H69" i="8"/>
  <c r="I69" i="8"/>
  <c r="K69" i="8"/>
  <c r="L69" i="8"/>
  <c r="M69" i="8"/>
  <c r="H70" i="8"/>
  <c r="I70" i="8"/>
  <c r="K70" i="8"/>
  <c r="L70" i="8"/>
  <c r="M70" i="8"/>
  <c r="H71" i="8"/>
  <c r="I71" i="8"/>
  <c r="K71" i="8"/>
  <c r="L71" i="8"/>
  <c r="M71" i="8"/>
  <c r="H72" i="8"/>
  <c r="I72" i="8"/>
  <c r="K72" i="8"/>
  <c r="L72" i="8"/>
  <c r="M72" i="8"/>
  <c r="H73" i="8"/>
  <c r="I73" i="8"/>
  <c r="K73" i="8"/>
  <c r="L73" i="8"/>
  <c r="M73" i="8"/>
  <c r="H74" i="8"/>
  <c r="I74" i="8"/>
  <c r="K74" i="8"/>
  <c r="L74" i="8"/>
  <c r="M74" i="8"/>
  <c r="H75" i="8"/>
  <c r="I75" i="8"/>
  <c r="K75" i="8"/>
  <c r="L75" i="8"/>
  <c r="M75" i="8"/>
  <c r="H76" i="8"/>
  <c r="I76" i="8"/>
  <c r="K76" i="8"/>
  <c r="L76" i="8"/>
  <c r="M76" i="8"/>
  <c r="H77" i="8"/>
  <c r="I77" i="8"/>
  <c r="K77" i="8"/>
  <c r="L77" i="8"/>
  <c r="M77" i="8"/>
  <c r="H78" i="8"/>
  <c r="I78" i="8"/>
  <c r="K78" i="8"/>
  <c r="L78" i="8"/>
  <c r="M78" i="8"/>
  <c r="H79" i="8"/>
  <c r="I79" i="8"/>
  <c r="K79" i="8"/>
  <c r="L79" i="8"/>
  <c r="M79" i="8"/>
  <c r="H80" i="8"/>
  <c r="I80" i="8"/>
  <c r="K80" i="8"/>
  <c r="L80" i="8"/>
  <c r="M80" i="8"/>
  <c r="H81" i="8"/>
  <c r="I81" i="8"/>
  <c r="K81" i="8"/>
  <c r="L81" i="8"/>
  <c r="M81" i="8"/>
  <c r="H82" i="8"/>
  <c r="I82" i="8"/>
  <c r="K82" i="8"/>
  <c r="L82" i="8"/>
  <c r="M82" i="8"/>
  <c r="H83" i="8"/>
  <c r="I83" i="8"/>
  <c r="K83" i="8"/>
  <c r="L83" i="8"/>
  <c r="M83" i="8"/>
  <c r="H84" i="8"/>
  <c r="I84" i="8"/>
  <c r="K84" i="8"/>
  <c r="L84" i="8"/>
  <c r="M84" i="8"/>
  <c r="H85" i="8"/>
  <c r="I85" i="8"/>
  <c r="K85" i="8"/>
  <c r="L85" i="8"/>
  <c r="M85" i="8"/>
  <c r="H86" i="8"/>
  <c r="I86" i="8"/>
  <c r="K86" i="8"/>
  <c r="L86" i="8"/>
  <c r="M86" i="8"/>
  <c r="H14" i="12"/>
  <c r="I14" i="12"/>
  <c r="K14" i="12"/>
  <c r="L14" i="12"/>
  <c r="M14" i="12"/>
  <c r="N14" i="12"/>
  <c r="P14" i="12"/>
  <c r="T14" i="12"/>
  <c r="H15" i="12"/>
  <c r="I15" i="12"/>
  <c r="K15" i="12"/>
  <c r="L15" i="12"/>
  <c r="M15" i="12"/>
  <c r="N15" i="12"/>
  <c r="P15" i="12"/>
  <c r="P15" i="13" s="1"/>
  <c r="T15" i="12"/>
  <c r="T15" i="13" s="1"/>
  <c r="H16" i="12"/>
  <c r="I16" i="12"/>
  <c r="K16" i="12"/>
  <c r="L16" i="12"/>
  <c r="M16" i="12"/>
  <c r="N16" i="12"/>
  <c r="P16" i="12"/>
  <c r="T16" i="12"/>
  <c r="H17" i="12"/>
  <c r="I17" i="12"/>
  <c r="K17" i="12"/>
  <c r="L17" i="12"/>
  <c r="M17" i="12"/>
  <c r="N17" i="12"/>
  <c r="P17" i="12"/>
  <c r="Q17" i="12" s="1"/>
  <c r="T17" i="12"/>
  <c r="T17" i="13" s="1"/>
  <c r="H18" i="12"/>
  <c r="I18" i="12"/>
  <c r="K18" i="12"/>
  <c r="L18" i="12"/>
  <c r="M18" i="12"/>
  <c r="N18" i="12"/>
  <c r="N18" i="13" s="1"/>
  <c r="N18" i="8" s="1"/>
  <c r="P18" i="12"/>
  <c r="T18" i="12"/>
  <c r="H19" i="12"/>
  <c r="I19" i="12"/>
  <c r="K19" i="12"/>
  <c r="L19" i="12"/>
  <c r="M19" i="12"/>
  <c r="N19" i="12"/>
  <c r="N19" i="13" s="1"/>
  <c r="P19" i="12"/>
  <c r="T19" i="12"/>
  <c r="T19" i="13" s="1"/>
  <c r="H20" i="12"/>
  <c r="I20" i="12"/>
  <c r="K20" i="12"/>
  <c r="L20" i="12"/>
  <c r="M20" i="12"/>
  <c r="N20" i="12"/>
  <c r="P20" i="12"/>
  <c r="T20" i="12"/>
  <c r="H21" i="12"/>
  <c r="I21" i="12"/>
  <c r="K21" i="12"/>
  <c r="L21" i="12"/>
  <c r="M21" i="12"/>
  <c r="N21" i="12"/>
  <c r="S21" i="12" s="1"/>
  <c r="P21" i="12"/>
  <c r="Q21" i="12" s="1"/>
  <c r="T21" i="12"/>
  <c r="T21" i="13" s="1"/>
  <c r="H22" i="12"/>
  <c r="I22" i="12"/>
  <c r="K22" i="12"/>
  <c r="L22" i="12"/>
  <c r="M22" i="12"/>
  <c r="N22" i="12"/>
  <c r="P22" i="12"/>
  <c r="P22" i="13" s="1"/>
  <c r="T22" i="12"/>
  <c r="H23" i="12"/>
  <c r="I23" i="12"/>
  <c r="K23" i="12"/>
  <c r="L23" i="12"/>
  <c r="M23" i="12"/>
  <c r="N23" i="12"/>
  <c r="P23" i="12"/>
  <c r="P23" i="13" s="1"/>
  <c r="T23" i="12"/>
  <c r="T23" i="13" s="1"/>
  <c r="H24" i="12"/>
  <c r="I24" i="12"/>
  <c r="K24" i="12"/>
  <c r="L24" i="12"/>
  <c r="M24" i="12"/>
  <c r="N24" i="12"/>
  <c r="P24" i="12"/>
  <c r="T24" i="12"/>
  <c r="H25" i="12"/>
  <c r="I25" i="12"/>
  <c r="K25" i="12"/>
  <c r="L25" i="12"/>
  <c r="M25" i="12"/>
  <c r="N25" i="12"/>
  <c r="P25" i="12"/>
  <c r="Q25" i="12" s="1"/>
  <c r="T25" i="12"/>
  <c r="T25" i="13" s="1"/>
  <c r="H26" i="12"/>
  <c r="I26" i="12"/>
  <c r="K26" i="12"/>
  <c r="L26" i="12"/>
  <c r="M26" i="12"/>
  <c r="N26" i="12"/>
  <c r="P26" i="12"/>
  <c r="P26" i="13" s="1"/>
  <c r="T26" i="12"/>
  <c r="H27" i="12"/>
  <c r="I27" i="12"/>
  <c r="K27" i="12"/>
  <c r="L27" i="12"/>
  <c r="M27" i="12"/>
  <c r="N27" i="12"/>
  <c r="P27" i="12"/>
  <c r="P27" i="13" s="1"/>
  <c r="T27" i="12"/>
  <c r="T27" i="13" s="1"/>
  <c r="H28" i="12"/>
  <c r="I28" i="12"/>
  <c r="K28" i="12"/>
  <c r="L28" i="12"/>
  <c r="M28" i="12"/>
  <c r="N28" i="12"/>
  <c r="P28" i="12"/>
  <c r="T28" i="12"/>
  <c r="H29" i="12"/>
  <c r="I29" i="12"/>
  <c r="K29" i="12"/>
  <c r="L29" i="12"/>
  <c r="M29" i="12"/>
  <c r="N29" i="12"/>
  <c r="N29" i="13" s="1"/>
  <c r="P29" i="12"/>
  <c r="T29" i="12"/>
  <c r="T29" i="13" s="1"/>
  <c r="H30" i="12"/>
  <c r="I30" i="12"/>
  <c r="K30" i="12"/>
  <c r="L30" i="12"/>
  <c r="M30" i="12"/>
  <c r="N30" i="12"/>
  <c r="S30" i="12" s="1"/>
  <c r="P30" i="12"/>
  <c r="P30" i="13" s="1"/>
  <c r="T30" i="12"/>
  <c r="H31" i="12"/>
  <c r="I31" i="12"/>
  <c r="K31" i="12"/>
  <c r="L31" i="12"/>
  <c r="M31" i="12"/>
  <c r="N31" i="12"/>
  <c r="P31" i="12"/>
  <c r="P31" i="13" s="1"/>
  <c r="T31" i="12"/>
  <c r="T31" i="13" s="1"/>
  <c r="H32" i="12"/>
  <c r="I32" i="12"/>
  <c r="K32" i="12"/>
  <c r="L32" i="12"/>
  <c r="M32" i="12"/>
  <c r="N32" i="12"/>
  <c r="P32" i="12"/>
  <c r="T32" i="12"/>
  <c r="H33" i="12"/>
  <c r="I33" i="12"/>
  <c r="K33" i="12"/>
  <c r="L33" i="12"/>
  <c r="M33" i="12"/>
  <c r="N33" i="12"/>
  <c r="P33" i="12"/>
  <c r="Q33" i="12" s="1"/>
  <c r="T33" i="12"/>
  <c r="T33" i="13" s="1"/>
  <c r="H34" i="12"/>
  <c r="I34" i="12"/>
  <c r="K34" i="12"/>
  <c r="L34" i="12"/>
  <c r="M34" i="12"/>
  <c r="N34" i="12"/>
  <c r="P34" i="12"/>
  <c r="P34" i="13" s="1"/>
  <c r="T34" i="12"/>
  <c r="H35" i="12"/>
  <c r="I35" i="12"/>
  <c r="K35" i="12"/>
  <c r="L35" i="12"/>
  <c r="M35" i="12"/>
  <c r="N35" i="12"/>
  <c r="S35" i="12" s="1"/>
  <c r="P35" i="12"/>
  <c r="P35" i="13" s="1"/>
  <c r="T35" i="12"/>
  <c r="T35" i="13" s="1"/>
  <c r="H36" i="12"/>
  <c r="I36" i="12"/>
  <c r="K36" i="12"/>
  <c r="L36" i="12"/>
  <c r="M36" i="12"/>
  <c r="N36" i="12"/>
  <c r="P36" i="12"/>
  <c r="T36" i="12"/>
  <c r="H37" i="12"/>
  <c r="I37" i="12"/>
  <c r="K37" i="12"/>
  <c r="L37" i="12"/>
  <c r="M37" i="12"/>
  <c r="N37" i="12"/>
  <c r="P37" i="12"/>
  <c r="Q37" i="12" s="1"/>
  <c r="T37" i="12"/>
  <c r="T37" i="13" s="1"/>
  <c r="H38" i="12"/>
  <c r="I38" i="12"/>
  <c r="K38" i="12"/>
  <c r="L38" i="12"/>
  <c r="M38" i="12"/>
  <c r="N38" i="12"/>
  <c r="P38" i="12"/>
  <c r="P38" i="13" s="1"/>
  <c r="T38" i="12"/>
  <c r="H39" i="12"/>
  <c r="I39" i="12"/>
  <c r="K39" i="12"/>
  <c r="L39" i="12"/>
  <c r="M39" i="12"/>
  <c r="N39" i="12"/>
  <c r="N39" i="13" s="1"/>
  <c r="N39" i="8" s="1"/>
  <c r="P39" i="12"/>
  <c r="T39" i="12"/>
  <c r="T39" i="13" s="1"/>
  <c r="H40" i="12"/>
  <c r="I40" i="12"/>
  <c r="K40" i="12"/>
  <c r="L40" i="12"/>
  <c r="M40" i="12"/>
  <c r="N40" i="12"/>
  <c r="S40" i="12" s="1"/>
  <c r="P40" i="12"/>
  <c r="T40" i="12"/>
  <c r="H41" i="12"/>
  <c r="I41" i="12"/>
  <c r="K41" i="12"/>
  <c r="L41" i="12"/>
  <c r="M41" i="12"/>
  <c r="N41" i="12"/>
  <c r="P41" i="12"/>
  <c r="Q41" i="12" s="1"/>
  <c r="T41" i="12"/>
  <c r="T41" i="13" s="1"/>
  <c r="H42" i="12"/>
  <c r="I42" i="12"/>
  <c r="K42" i="12"/>
  <c r="L42" i="12"/>
  <c r="M42" i="12"/>
  <c r="N42" i="12"/>
  <c r="N42" i="13" s="1"/>
  <c r="N42" i="8" s="1"/>
  <c r="P42" i="12"/>
  <c r="T42" i="12"/>
  <c r="H43" i="12"/>
  <c r="I43" i="12"/>
  <c r="K43" i="12"/>
  <c r="L43" i="12"/>
  <c r="M43" i="12"/>
  <c r="N43" i="12"/>
  <c r="P43" i="12"/>
  <c r="P43" i="13" s="1"/>
  <c r="T43" i="12"/>
  <c r="T43" i="13" s="1"/>
  <c r="H44" i="12"/>
  <c r="I44" i="12"/>
  <c r="K44" i="12"/>
  <c r="L44" i="12"/>
  <c r="M44" i="12"/>
  <c r="N44" i="12"/>
  <c r="P44" i="12"/>
  <c r="T44" i="12"/>
  <c r="H45" i="12"/>
  <c r="I45" i="12"/>
  <c r="K45" i="12"/>
  <c r="L45" i="12"/>
  <c r="M45" i="12"/>
  <c r="N45" i="12"/>
  <c r="S45" i="12" s="1"/>
  <c r="P45" i="12"/>
  <c r="Q45" i="12" s="1"/>
  <c r="T45" i="12"/>
  <c r="T45" i="13" s="1"/>
  <c r="H46" i="12"/>
  <c r="I46" i="12"/>
  <c r="K46" i="12"/>
  <c r="L46" i="12"/>
  <c r="M46" i="12"/>
  <c r="N46" i="12"/>
  <c r="P46" i="12"/>
  <c r="P46" i="13" s="1"/>
  <c r="T46" i="12"/>
  <c r="H47" i="12"/>
  <c r="I47" i="12"/>
  <c r="K47" i="12"/>
  <c r="L47" i="12"/>
  <c r="M47" i="12"/>
  <c r="N47" i="12"/>
  <c r="P47" i="12"/>
  <c r="P47" i="13" s="1"/>
  <c r="T47" i="12"/>
  <c r="T47" i="13" s="1"/>
  <c r="H48" i="12"/>
  <c r="I48" i="12"/>
  <c r="K48" i="12"/>
  <c r="L48" i="12"/>
  <c r="M48" i="12"/>
  <c r="N48" i="12"/>
  <c r="S48" i="12" s="1"/>
  <c r="P48" i="12"/>
  <c r="T48" i="12"/>
  <c r="H49" i="12"/>
  <c r="I49" i="12"/>
  <c r="K49" i="12"/>
  <c r="L49" i="12"/>
  <c r="M49" i="12"/>
  <c r="N49" i="12"/>
  <c r="N49" i="13" s="1"/>
  <c r="O49" i="13" s="1"/>
  <c r="P49" i="12"/>
  <c r="T49" i="12"/>
  <c r="T49" i="13" s="1"/>
  <c r="H50" i="12"/>
  <c r="I50" i="12"/>
  <c r="K50" i="12"/>
  <c r="L50" i="12"/>
  <c r="M50" i="12"/>
  <c r="N50" i="12"/>
  <c r="P50" i="12"/>
  <c r="P50" i="13" s="1"/>
  <c r="T50" i="12"/>
  <c r="H51" i="12"/>
  <c r="I51" i="12"/>
  <c r="K51" i="12"/>
  <c r="L51" i="12"/>
  <c r="M51" i="12"/>
  <c r="N51" i="12"/>
  <c r="P51" i="12"/>
  <c r="P51" i="13" s="1"/>
  <c r="T51" i="12"/>
  <c r="T51" i="13" s="1"/>
  <c r="H52" i="12"/>
  <c r="I52" i="12"/>
  <c r="K52" i="12"/>
  <c r="L52" i="12"/>
  <c r="M52" i="12"/>
  <c r="N52" i="12"/>
  <c r="P52" i="12"/>
  <c r="T52" i="12"/>
  <c r="H53" i="12"/>
  <c r="I53" i="12"/>
  <c r="K53" i="12"/>
  <c r="L53" i="12"/>
  <c r="M53" i="12"/>
  <c r="N53" i="12"/>
  <c r="S53" i="12" s="1"/>
  <c r="P53" i="12"/>
  <c r="Q53" i="12" s="1"/>
  <c r="T53" i="12"/>
  <c r="T53" i="13" s="1"/>
  <c r="H54" i="12"/>
  <c r="I54" i="12"/>
  <c r="K54" i="12"/>
  <c r="L54" i="12"/>
  <c r="M54" i="12"/>
  <c r="N54" i="12"/>
  <c r="P54" i="12"/>
  <c r="P54" i="13" s="1"/>
  <c r="T54" i="12"/>
  <c r="H55" i="12"/>
  <c r="I55" i="12"/>
  <c r="K55" i="12"/>
  <c r="L55" i="12"/>
  <c r="M55" i="12"/>
  <c r="N55" i="12"/>
  <c r="N55" i="13" s="1"/>
  <c r="N55" i="8" s="1"/>
  <c r="P55" i="12"/>
  <c r="T55" i="12"/>
  <c r="T55" i="13" s="1"/>
  <c r="H56" i="12"/>
  <c r="I56" i="12"/>
  <c r="K56" i="12"/>
  <c r="L56" i="12"/>
  <c r="M56" i="12"/>
  <c r="N56" i="12"/>
  <c r="N56" i="13" s="1"/>
  <c r="N56" i="8" s="1"/>
  <c r="P56" i="12"/>
  <c r="T56" i="12"/>
  <c r="H57" i="12"/>
  <c r="I57" i="12"/>
  <c r="K57" i="12"/>
  <c r="L57" i="12"/>
  <c r="M57" i="12"/>
  <c r="N57" i="12"/>
  <c r="N57" i="13" s="1"/>
  <c r="P57" i="12"/>
  <c r="T57" i="12"/>
  <c r="T57" i="13" s="1"/>
  <c r="H58" i="12"/>
  <c r="I58" i="12"/>
  <c r="K58" i="12"/>
  <c r="L58" i="12"/>
  <c r="M58" i="12"/>
  <c r="N58" i="12"/>
  <c r="P58" i="12"/>
  <c r="P58" i="13" s="1"/>
  <c r="T58" i="12"/>
  <c r="H59" i="12"/>
  <c r="I59" i="12"/>
  <c r="K59" i="12"/>
  <c r="L59" i="12"/>
  <c r="M59" i="12"/>
  <c r="N59" i="12"/>
  <c r="P59" i="12"/>
  <c r="P59" i="13" s="1"/>
  <c r="T59" i="12"/>
  <c r="T59" i="13" s="1"/>
  <c r="H60" i="12"/>
  <c r="I60" i="12"/>
  <c r="K60" i="12"/>
  <c r="L60" i="12"/>
  <c r="M60" i="12"/>
  <c r="N60" i="12"/>
  <c r="P60" i="12"/>
  <c r="T60" i="12"/>
  <c r="H61" i="12"/>
  <c r="I61" i="12"/>
  <c r="K61" i="12"/>
  <c r="L61" i="12"/>
  <c r="M61" i="12"/>
  <c r="N61" i="12"/>
  <c r="S61" i="12" s="1"/>
  <c r="P61" i="12"/>
  <c r="Q61" i="12" s="1"/>
  <c r="T61" i="12"/>
  <c r="T61" i="13" s="1"/>
  <c r="H62" i="12"/>
  <c r="I62" i="12"/>
  <c r="K62" i="12"/>
  <c r="L62" i="12"/>
  <c r="M62" i="12"/>
  <c r="N62" i="12"/>
  <c r="N62" i="13" s="1"/>
  <c r="N62" i="8" s="1"/>
  <c r="P62" i="12"/>
  <c r="T62" i="12"/>
  <c r="H63" i="12"/>
  <c r="I63" i="12"/>
  <c r="K63" i="12"/>
  <c r="L63" i="12"/>
  <c r="M63" i="12"/>
  <c r="N63" i="12"/>
  <c r="P63" i="12"/>
  <c r="P63" i="13" s="1"/>
  <c r="P63" i="8" s="1"/>
  <c r="T63" i="12"/>
  <c r="T63" i="13" s="1"/>
  <c r="H64" i="12"/>
  <c r="I64" i="12"/>
  <c r="K64" i="12"/>
  <c r="L64" i="12"/>
  <c r="M64" i="12"/>
  <c r="N64" i="12"/>
  <c r="P64" i="12"/>
  <c r="T64" i="12"/>
  <c r="H65" i="12"/>
  <c r="I65" i="12"/>
  <c r="K65" i="12"/>
  <c r="L65" i="12"/>
  <c r="M65" i="12"/>
  <c r="N65" i="12"/>
  <c r="N65" i="13" s="1"/>
  <c r="N65" i="8" s="1"/>
  <c r="P65" i="12"/>
  <c r="T65" i="12"/>
  <c r="T65" i="13" s="1"/>
  <c r="H66" i="12"/>
  <c r="I66" i="12"/>
  <c r="K66" i="12"/>
  <c r="L66" i="12"/>
  <c r="M66" i="12"/>
  <c r="N66" i="12"/>
  <c r="P66" i="12"/>
  <c r="P66" i="13" s="1"/>
  <c r="T66" i="12"/>
  <c r="H67" i="12"/>
  <c r="I67" i="12"/>
  <c r="K67" i="12"/>
  <c r="L67" i="12"/>
  <c r="M67" i="12"/>
  <c r="N67" i="12"/>
  <c r="N67" i="13" s="1"/>
  <c r="P67" i="12"/>
  <c r="T67" i="12"/>
  <c r="T67" i="13" s="1"/>
  <c r="H68" i="12"/>
  <c r="I68" i="12"/>
  <c r="K68" i="12"/>
  <c r="L68" i="12"/>
  <c r="M68" i="12"/>
  <c r="N68" i="12"/>
  <c r="S68" i="12" s="1"/>
  <c r="P68" i="12"/>
  <c r="T68" i="12"/>
  <c r="H69" i="12"/>
  <c r="I69" i="12"/>
  <c r="K69" i="12"/>
  <c r="L69" i="12"/>
  <c r="M69" i="12"/>
  <c r="N69" i="12"/>
  <c r="N69" i="13" s="1"/>
  <c r="P69" i="12"/>
  <c r="T69" i="12"/>
  <c r="T69" i="13" s="1"/>
  <c r="H70" i="12"/>
  <c r="I70" i="12"/>
  <c r="K70" i="12"/>
  <c r="L70" i="12"/>
  <c r="M70" i="12"/>
  <c r="N70" i="12"/>
  <c r="P70" i="12"/>
  <c r="P70" i="13" s="1"/>
  <c r="T70" i="12"/>
  <c r="H71" i="12"/>
  <c r="I71" i="12"/>
  <c r="K71" i="12"/>
  <c r="L71" i="12"/>
  <c r="M71" i="12"/>
  <c r="N71" i="12"/>
  <c r="P71" i="12"/>
  <c r="P71" i="13" s="1"/>
  <c r="P71" i="8" s="1"/>
  <c r="T71" i="12"/>
  <c r="T71" i="13" s="1"/>
  <c r="H72" i="12"/>
  <c r="I72" i="12"/>
  <c r="K72" i="12"/>
  <c r="L72" i="12"/>
  <c r="M72" i="12"/>
  <c r="N72" i="12"/>
  <c r="S72" i="12" s="1"/>
  <c r="P72" i="12"/>
  <c r="T72" i="12"/>
  <c r="H73" i="12"/>
  <c r="I73" i="12"/>
  <c r="K73" i="12"/>
  <c r="L73" i="12"/>
  <c r="M73" i="12"/>
  <c r="N73" i="12"/>
  <c r="N73" i="13" s="1"/>
  <c r="N73" i="8" s="1"/>
  <c r="P73" i="12"/>
  <c r="T73" i="12"/>
  <c r="T73" i="13" s="1"/>
  <c r="H74" i="12"/>
  <c r="I74" i="12"/>
  <c r="K74" i="12"/>
  <c r="L74" i="12"/>
  <c r="M74" i="12"/>
  <c r="N74" i="12"/>
  <c r="S74" i="12" s="1"/>
  <c r="P74" i="12"/>
  <c r="P74" i="13" s="1"/>
  <c r="T74" i="12"/>
  <c r="H75" i="12"/>
  <c r="I75" i="12"/>
  <c r="K75" i="12"/>
  <c r="L75" i="12"/>
  <c r="M75" i="12"/>
  <c r="N75" i="12"/>
  <c r="P75" i="12"/>
  <c r="P75" i="13" s="1"/>
  <c r="P75" i="8" s="1"/>
  <c r="T75" i="12"/>
  <c r="T75" i="13" s="1"/>
  <c r="H76" i="12"/>
  <c r="I76" i="12"/>
  <c r="K76" i="12"/>
  <c r="L76" i="12"/>
  <c r="M76" i="12"/>
  <c r="N76" i="12"/>
  <c r="P76" i="12"/>
  <c r="T76" i="12"/>
  <c r="H77" i="12"/>
  <c r="I77" i="12"/>
  <c r="K77" i="12"/>
  <c r="L77" i="12"/>
  <c r="M77" i="12"/>
  <c r="N77" i="12"/>
  <c r="S77" i="12" s="1"/>
  <c r="P77" i="12"/>
  <c r="Q77" i="12" s="1"/>
  <c r="T77" i="12"/>
  <c r="T77" i="13" s="1"/>
  <c r="H78" i="12"/>
  <c r="I78" i="12"/>
  <c r="K78" i="12"/>
  <c r="L78" i="12"/>
  <c r="M78" i="12"/>
  <c r="N78" i="12"/>
  <c r="S78" i="12" s="1"/>
  <c r="P78" i="12"/>
  <c r="P78" i="13" s="1"/>
  <c r="T78" i="12"/>
  <c r="H79" i="12"/>
  <c r="I79" i="12"/>
  <c r="K79" i="12"/>
  <c r="L79" i="12"/>
  <c r="M79" i="12"/>
  <c r="N79" i="12"/>
  <c r="P79" i="12"/>
  <c r="P79" i="13" s="1"/>
  <c r="P79" i="8" s="1"/>
  <c r="T79" i="12"/>
  <c r="T79" i="13" s="1"/>
  <c r="H80" i="12"/>
  <c r="I80" i="12"/>
  <c r="K80" i="12"/>
  <c r="L80" i="12"/>
  <c r="M80" i="12"/>
  <c r="N80" i="12"/>
  <c r="S80" i="12" s="1"/>
  <c r="P80" i="12"/>
  <c r="P80" i="13" s="1"/>
  <c r="T80" i="12"/>
  <c r="T80" i="13" s="1"/>
  <c r="H81" i="12"/>
  <c r="I81" i="12"/>
  <c r="K81" i="12"/>
  <c r="L81" i="12"/>
  <c r="M81" i="12"/>
  <c r="N81" i="12"/>
  <c r="S81" i="12" s="1"/>
  <c r="P81" i="12"/>
  <c r="P81" i="13" s="1"/>
  <c r="T81" i="12"/>
  <c r="H82" i="12"/>
  <c r="I82" i="12"/>
  <c r="K82" i="12"/>
  <c r="L82" i="12"/>
  <c r="M82" i="12"/>
  <c r="N82" i="12"/>
  <c r="P82" i="12"/>
  <c r="T82" i="12"/>
  <c r="H83" i="12"/>
  <c r="I83" i="12"/>
  <c r="K83" i="12"/>
  <c r="L83" i="12"/>
  <c r="M83" i="12"/>
  <c r="N83" i="12"/>
  <c r="P83" i="12"/>
  <c r="P83" i="13" s="1"/>
  <c r="P83" i="8" s="1"/>
  <c r="T83" i="12"/>
  <c r="T83" i="13" s="1"/>
  <c r="H84" i="12"/>
  <c r="I84" i="12"/>
  <c r="K84" i="12"/>
  <c r="L84" i="12"/>
  <c r="M84" i="12"/>
  <c r="N84" i="12"/>
  <c r="P84" i="12"/>
  <c r="T84" i="12"/>
  <c r="T84" i="13" s="1"/>
  <c r="H85" i="12"/>
  <c r="I85" i="12"/>
  <c r="K85" i="12"/>
  <c r="L85" i="12"/>
  <c r="M85" i="12"/>
  <c r="N85" i="12"/>
  <c r="P85" i="12"/>
  <c r="P85" i="13" s="1"/>
  <c r="T85" i="12"/>
  <c r="T85" i="13" s="1"/>
  <c r="H86" i="12"/>
  <c r="I86" i="12"/>
  <c r="K86" i="12"/>
  <c r="L86" i="12"/>
  <c r="M86" i="12"/>
  <c r="N86" i="12"/>
  <c r="S86" i="12" s="1"/>
  <c r="P86" i="12"/>
  <c r="T86" i="12"/>
  <c r="M13" i="8"/>
  <c r="L13" i="8"/>
  <c r="K13" i="8"/>
  <c r="I13" i="8"/>
  <c r="H13" i="8"/>
  <c r="M13" i="13"/>
  <c r="L13" i="13"/>
  <c r="K13" i="13"/>
  <c r="I13" i="13"/>
  <c r="H13" i="13"/>
  <c r="H87" i="8" l="1"/>
  <c r="H87" i="13"/>
  <c r="S54" i="12"/>
  <c r="S26" i="12"/>
  <c r="S16" i="12"/>
  <c r="L87" i="13"/>
  <c r="K87" i="12"/>
  <c r="M87" i="8"/>
  <c r="M87" i="12"/>
  <c r="M87" i="13"/>
  <c r="R51" i="12"/>
  <c r="R72" i="12"/>
  <c r="R52" i="12"/>
  <c r="I87" i="13"/>
  <c r="I87" i="8"/>
  <c r="I87" i="12"/>
  <c r="L87" i="8"/>
  <c r="U80" i="12"/>
  <c r="Q31" i="12"/>
  <c r="V16" i="12"/>
  <c r="W16" i="12" s="1"/>
  <c r="R24" i="12"/>
  <c r="Q81" i="12"/>
  <c r="R64" i="12"/>
  <c r="R30" i="12"/>
  <c r="U75" i="12"/>
  <c r="U85" i="12"/>
  <c r="U21" i="12"/>
  <c r="Q23" i="12"/>
  <c r="V19" i="12"/>
  <c r="W19" i="12" s="1"/>
  <c r="Q51" i="12"/>
  <c r="R67" i="12"/>
  <c r="Q63" i="12"/>
  <c r="Q35" i="12"/>
  <c r="Q85" i="12"/>
  <c r="Q71" i="12"/>
  <c r="R28" i="12"/>
  <c r="R60" i="12"/>
  <c r="R40" i="12"/>
  <c r="R20" i="12"/>
  <c r="R56" i="12"/>
  <c r="R76" i="12"/>
  <c r="R32" i="12"/>
  <c r="R44" i="12"/>
  <c r="O82" i="12"/>
  <c r="N82" i="13"/>
  <c r="O82" i="13" s="1"/>
  <c r="N85" i="13"/>
  <c r="S85" i="13" s="1"/>
  <c r="O85" i="12"/>
  <c r="O79" i="12"/>
  <c r="N79" i="13"/>
  <c r="R79" i="13" s="1"/>
  <c r="N76" i="13"/>
  <c r="O76" i="12"/>
  <c r="N69" i="8"/>
  <c r="R68" i="12"/>
  <c r="N66" i="13"/>
  <c r="O66" i="13" s="1"/>
  <c r="O66" i="12"/>
  <c r="O63" i="12"/>
  <c r="N63" i="13"/>
  <c r="R63" i="13" s="1"/>
  <c r="N60" i="13"/>
  <c r="O60" i="12"/>
  <c r="N52" i="13"/>
  <c r="N52" i="8" s="1"/>
  <c r="O52" i="8" s="1"/>
  <c r="O52" i="12"/>
  <c r="N50" i="13"/>
  <c r="S50" i="13" s="1"/>
  <c r="O47" i="12"/>
  <c r="N47" i="13"/>
  <c r="N47" i="8" s="1"/>
  <c r="N44" i="13"/>
  <c r="O44" i="12"/>
  <c r="N36" i="13"/>
  <c r="O36" i="13" s="1"/>
  <c r="O36" i="12"/>
  <c r="R35" i="12"/>
  <c r="N34" i="13"/>
  <c r="N34" i="8" s="1"/>
  <c r="O34" i="12"/>
  <c r="O31" i="12"/>
  <c r="N31" i="13"/>
  <c r="S31" i="13" s="1"/>
  <c r="N28" i="13"/>
  <c r="O28" i="12"/>
  <c r="N25" i="13"/>
  <c r="O25" i="12"/>
  <c r="O22" i="12"/>
  <c r="N22" i="13"/>
  <c r="O22" i="13" s="1"/>
  <c r="N20" i="13"/>
  <c r="O20" i="12"/>
  <c r="N15" i="13"/>
  <c r="R15" i="13" s="1"/>
  <c r="O15" i="12"/>
  <c r="S82" i="12"/>
  <c r="S50" i="12"/>
  <c r="S31" i="12"/>
  <c r="S22" i="12"/>
  <c r="O86" i="12"/>
  <c r="N86" i="13"/>
  <c r="N86" i="8" s="1"/>
  <c r="O86" i="8" s="1"/>
  <c r="O78" i="12"/>
  <c r="N78" i="13"/>
  <c r="O78" i="13" s="1"/>
  <c r="O71" i="12"/>
  <c r="N71" i="13"/>
  <c r="R71" i="13" s="1"/>
  <c r="N68" i="13"/>
  <c r="O68" i="12"/>
  <c r="O59" i="12"/>
  <c r="N59" i="13"/>
  <c r="O59" i="13" s="1"/>
  <c r="R55" i="12"/>
  <c r="N54" i="13"/>
  <c r="O46" i="12"/>
  <c r="N46" i="13"/>
  <c r="N46" i="8" s="1"/>
  <c r="N43" i="13"/>
  <c r="S43" i="13" s="1"/>
  <c r="N40" i="13"/>
  <c r="O40" i="12"/>
  <c r="R39" i="12"/>
  <c r="N38" i="13"/>
  <c r="O38" i="13" s="1"/>
  <c r="O38" i="12"/>
  <c r="N33" i="13"/>
  <c r="O33" i="13" s="1"/>
  <c r="O33" i="12"/>
  <c r="O27" i="12"/>
  <c r="N27" i="13"/>
  <c r="O27" i="13" s="1"/>
  <c r="N24" i="13"/>
  <c r="O24" i="12"/>
  <c r="N14" i="13"/>
  <c r="O14" i="12"/>
  <c r="S85" i="12"/>
  <c r="S66" i="12"/>
  <c r="S60" i="12"/>
  <c r="S44" i="12"/>
  <c r="S38" i="12"/>
  <c r="S34" i="12"/>
  <c r="S25" i="12"/>
  <c r="S15" i="12"/>
  <c r="N84" i="13"/>
  <c r="O84" i="12"/>
  <c r="N81" i="13"/>
  <c r="S81" i="13" s="1"/>
  <c r="O81" i="12"/>
  <c r="O83" i="12"/>
  <c r="N83" i="13"/>
  <c r="R83" i="13" s="1"/>
  <c r="O75" i="12"/>
  <c r="N75" i="13"/>
  <c r="R75" i="13" s="1"/>
  <c r="N72" i="13"/>
  <c r="N72" i="8" s="1"/>
  <c r="O72" i="12"/>
  <c r="R71" i="12"/>
  <c r="O70" i="12"/>
  <c r="N70" i="13"/>
  <c r="O70" i="13" s="1"/>
  <c r="N64" i="13"/>
  <c r="O64" i="13" s="1"/>
  <c r="O64" i="12"/>
  <c r="O58" i="12"/>
  <c r="N58" i="13"/>
  <c r="S58" i="13" s="1"/>
  <c r="R48" i="12"/>
  <c r="N37" i="13"/>
  <c r="O37" i="12"/>
  <c r="R36" i="12"/>
  <c r="N32" i="13"/>
  <c r="O32" i="12"/>
  <c r="N30" i="13"/>
  <c r="R30" i="13" s="1"/>
  <c r="O30" i="12"/>
  <c r="O26" i="12"/>
  <c r="N26" i="13"/>
  <c r="O26" i="13" s="1"/>
  <c r="R19" i="12"/>
  <c r="N17" i="13"/>
  <c r="N17" i="8" s="1"/>
  <c r="O17" i="12"/>
  <c r="S84" i="12"/>
  <c r="S76" i="12"/>
  <c r="S71" i="12"/>
  <c r="S64" i="12"/>
  <c r="S59" i="12"/>
  <c r="S52" i="12"/>
  <c r="S47" i="12"/>
  <c r="S43" i="12"/>
  <c r="S37" i="12"/>
  <c r="S33" i="12"/>
  <c r="S28" i="12"/>
  <c r="S24" i="12"/>
  <c r="S20" i="12"/>
  <c r="S14" i="12"/>
  <c r="N80" i="13"/>
  <c r="O80" i="13" s="1"/>
  <c r="O80" i="12"/>
  <c r="N77" i="13"/>
  <c r="O77" i="12"/>
  <c r="O74" i="12"/>
  <c r="N74" i="13"/>
  <c r="O74" i="13" s="1"/>
  <c r="N67" i="8"/>
  <c r="O61" i="12"/>
  <c r="N61" i="13"/>
  <c r="N61" i="8" s="1"/>
  <c r="N53" i="13"/>
  <c r="O53" i="12"/>
  <c r="O51" i="12"/>
  <c r="N51" i="13"/>
  <c r="S51" i="13" s="1"/>
  <c r="N48" i="13"/>
  <c r="O48" i="13" s="1"/>
  <c r="O48" i="12"/>
  <c r="O45" i="12"/>
  <c r="N45" i="13"/>
  <c r="O45" i="13" s="1"/>
  <c r="N41" i="13"/>
  <c r="S41" i="13" s="1"/>
  <c r="O41" i="12"/>
  <c r="O35" i="12"/>
  <c r="N35" i="13"/>
  <c r="O35" i="13" s="1"/>
  <c r="O23" i="12"/>
  <c r="N23" i="13"/>
  <c r="O23" i="13" s="1"/>
  <c r="N21" i="13"/>
  <c r="O21" i="13" s="1"/>
  <c r="O21" i="12"/>
  <c r="N16" i="13"/>
  <c r="S83" i="12"/>
  <c r="S79" i="12"/>
  <c r="S75" i="12"/>
  <c r="S70" i="12"/>
  <c r="S63" i="12"/>
  <c r="S58" i="12"/>
  <c r="S51" i="12"/>
  <c r="S46" i="12"/>
  <c r="S41" i="12"/>
  <c r="S36" i="12"/>
  <c r="S32" i="12"/>
  <c r="S27" i="12"/>
  <c r="S23" i="12"/>
  <c r="S17" i="12"/>
  <c r="U43" i="12"/>
  <c r="V79" i="12"/>
  <c r="W79" i="12" s="1"/>
  <c r="U71" i="12"/>
  <c r="V67" i="12"/>
  <c r="W67" i="12" s="1"/>
  <c r="U65" i="12"/>
  <c r="U55" i="12"/>
  <c r="U49" i="12"/>
  <c r="V47" i="12"/>
  <c r="W47" i="12" s="1"/>
  <c r="U39" i="12"/>
  <c r="V35" i="12"/>
  <c r="W35" i="12" s="1"/>
  <c r="O73" i="8"/>
  <c r="N57" i="8"/>
  <c r="N49" i="8"/>
  <c r="N29" i="8"/>
  <c r="O73" i="13"/>
  <c r="N19" i="8"/>
  <c r="U29" i="12"/>
  <c r="U59" i="12"/>
  <c r="U33" i="12"/>
  <c r="U25" i="12"/>
  <c r="V55" i="12"/>
  <c r="W55" i="12" s="1"/>
  <c r="Q47" i="12"/>
  <c r="Q27" i="12"/>
  <c r="Q79" i="12"/>
  <c r="V27" i="12"/>
  <c r="W27" i="12" s="1"/>
  <c r="R26" i="12"/>
  <c r="R22" i="12"/>
  <c r="U81" i="12"/>
  <c r="T81" i="13"/>
  <c r="V81" i="13" s="1"/>
  <c r="W81" i="13" s="1"/>
  <c r="T85" i="8"/>
  <c r="U85" i="13"/>
  <c r="U83" i="12"/>
  <c r="U79" i="12"/>
  <c r="U77" i="12"/>
  <c r="U73" i="12"/>
  <c r="V71" i="12"/>
  <c r="W71" i="12" s="1"/>
  <c r="U67" i="12"/>
  <c r="U66" i="12"/>
  <c r="T66" i="13"/>
  <c r="V66" i="13" s="1"/>
  <c r="W66" i="13" s="1"/>
  <c r="U64" i="12"/>
  <c r="T64" i="13"/>
  <c r="U59" i="13"/>
  <c r="T59" i="8"/>
  <c r="U56" i="12"/>
  <c r="T56" i="13"/>
  <c r="T55" i="8"/>
  <c r="U55" i="13"/>
  <c r="U53" i="12"/>
  <c r="T49" i="8"/>
  <c r="U49" i="13"/>
  <c r="U47" i="12"/>
  <c r="U45" i="12"/>
  <c r="U41" i="12"/>
  <c r="V39" i="12"/>
  <c r="W39" i="12" s="1"/>
  <c r="U35" i="12"/>
  <c r="U34" i="12"/>
  <c r="T34" i="13"/>
  <c r="V34" i="13" s="1"/>
  <c r="W34" i="13" s="1"/>
  <c r="U32" i="12"/>
  <c r="T32" i="13"/>
  <c r="T29" i="8"/>
  <c r="U29" i="13"/>
  <c r="U27" i="12"/>
  <c r="U24" i="12"/>
  <c r="T24" i="13"/>
  <c r="T21" i="8"/>
  <c r="U21" i="13"/>
  <c r="U19" i="12"/>
  <c r="U17" i="12"/>
  <c r="T16" i="13"/>
  <c r="T83" i="8"/>
  <c r="V83" i="8" s="1"/>
  <c r="W83" i="8" s="1"/>
  <c r="U83" i="13"/>
  <c r="U79" i="13"/>
  <c r="T79" i="8"/>
  <c r="V79" i="8" s="1"/>
  <c r="W79" i="8" s="1"/>
  <c r="T77" i="8"/>
  <c r="U77" i="13"/>
  <c r="T73" i="8"/>
  <c r="U73" i="13"/>
  <c r="U70" i="12"/>
  <c r="T70" i="13"/>
  <c r="V70" i="13" s="1"/>
  <c r="W70" i="13" s="1"/>
  <c r="U68" i="12"/>
  <c r="T68" i="13"/>
  <c r="T67" i="8"/>
  <c r="U67" i="13"/>
  <c r="V63" i="12"/>
  <c r="W63" i="12" s="1"/>
  <c r="U62" i="12"/>
  <c r="T62" i="13"/>
  <c r="U60" i="12"/>
  <c r="T60" i="13"/>
  <c r="U58" i="12"/>
  <c r="T58" i="13"/>
  <c r="T53" i="8"/>
  <c r="U53" i="13"/>
  <c r="V51" i="12"/>
  <c r="W51" i="12" s="1"/>
  <c r="U47" i="13"/>
  <c r="T47" i="8"/>
  <c r="T45" i="8"/>
  <c r="U45" i="13"/>
  <c r="T41" i="8"/>
  <c r="U41" i="13"/>
  <c r="U38" i="12"/>
  <c r="T38" i="13"/>
  <c r="V38" i="13" s="1"/>
  <c r="W38" i="13" s="1"/>
  <c r="U36" i="12"/>
  <c r="T36" i="13"/>
  <c r="T35" i="8"/>
  <c r="U35" i="13"/>
  <c r="V31" i="12"/>
  <c r="W31" i="12" s="1"/>
  <c r="U30" i="12"/>
  <c r="T30" i="13"/>
  <c r="V30" i="13" s="1"/>
  <c r="W30" i="13" s="1"/>
  <c r="U27" i="13"/>
  <c r="T27" i="8"/>
  <c r="V23" i="12"/>
  <c r="W23" i="12" s="1"/>
  <c r="U22" i="12"/>
  <c r="T22" i="13"/>
  <c r="V22" i="13" s="1"/>
  <c r="W22" i="13" s="1"/>
  <c r="T19" i="8"/>
  <c r="U19" i="13"/>
  <c r="T17" i="8"/>
  <c r="U17" i="13"/>
  <c r="U15" i="12"/>
  <c r="U86" i="12"/>
  <c r="T86" i="13"/>
  <c r="U84" i="12"/>
  <c r="U82" i="12"/>
  <c r="T82" i="13"/>
  <c r="U80" i="13"/>
  <c r="T80" i="8"/>
  <c r="U75" i="13"/>
  <c r="T75" i="8"/>
  <c r="V75" i="8" s="1"/>
  <c r="W75" i="8" s="1"/>
  <c r="U72" i="12"/>
  <c r="T72" i="13"/>
  <c r="T71" i="8"/>
  <c r="V71" i="8" s="1"/>
  <c r="W71" i="8" s="1"/>
  <c r="U71" i="13"/>
  <c r="U69" i="12"/>
  <c r="T65" i="8"/>
  <c r="U65" i="13"/>
  <c r="U63" i="12"/>
  <c r="U61" i="12"/>
  <c r="U57" i="12"/>
  <c r="U51" i="12"/>
  <c r="U50" i="12"/>
  <c r="T50" i="13"/>
  <c r="V50" i="13" s="1"/>
  <c r="W50" i="13" s="1"/>
  <c r="U48" i="12"/>
  <c r="T48" i="13"/>
  <c r="U43" i="13"/>
  <c r="T43" i="8"/>
  <c r="U40" i="12"/>
  <c r="T40" i="13"/>
  <c r="T39" i="8"/>
  <c r="U39" i="13"/>
  <c r="U37" i="12"/>
  <c r="T33" i="8"/>
  <c r="U33" i="13"/>
  <c r="U31" i="12"/>
  <c r="U28" i="12"/>
  <c r="T28" i="13"/>
  <c r="T25" i="8"/>
  <c r="U25" i="13"/>
  <c r="U23" i="12"/>
  <c r="U20" i="12"/>
  <c r="T20" i="13"/>
  <c r="U15" i="13"/>
  <c r="T15" i="8"/>
  <c r="U84" i="13"/>
  <c r="T84" i="8"/>
  <c r="U78" i="12"/>
  <c r="T78" i="13"/>
  <c r="V78" i="13" s="1"/>
  <c r="W78" i="13" s="1"/>
  <c r="U76" i="12"/>
  <c r="T76" i="13"/>
  <c r="U74" i="12"/>
  <c r="T74" i="13"/>
  <c r="V74" i="13" s="1"/>
  <c r="W74" i="13" s="1"/>
  <c r="T69" i="8"/>
  <c r="U69" i="13"/>
  <c r="U63" i="13"/>
  <c r="T63" i="8"/>
  <c r="V63" i="8" s="1"/>
  <c r="W63" i="8" s="1"/>
  <c r="T61" i="8"/>
  <c r="U61" i="13"/>
  <c r="T57" i="8"/>
  <c r="U57" i="13"/>
  <c r="U54" i="12"/>
  <c r="T54" i="13"/>
  <c r="V54" i="13" s="1"/>
  <c r="W54" i="13" s="1"/>
  <c r="U52" i="12"/>
  <c r="T52" i="13"/>
  <c r="T51" i="8"/>
  <c r="U51" i="13"/>
  <c r="U46" i="12"/>
  <c r="T46" i="13"/>
  <c r="V46" i="13" s="1"/>
  <c r="W46" i="13" s="1"/>
  <c r="U44" i="12"/>
  <c r="T44" i="13"/>
  <c r="U42" i="12"/>
  <c r="T42" i="13"/>
  <c r="T37" i="8"/>
  <c r="U37" i="13"/>
  <c r="U31" i="13"/>
  <c r="T31" i="8"/>
  <c r="U26" i="12"/>
  <c r="T26" i="13"/>
  <c r="V26" i="13" s="1"/>
  <c r="W26" i="13" s="1"/>
  <c r="T23" i="8"/>
  <c r="U23" i="13"/>
  <c r="U18" i="12"/>
  <c r="T18" i="13"/>
  <c r="U14" i="12"/>
  <c r="T14" i="13"/>
  <c r="Q83" i="8"/>
  <c r="R83" i="12"/>
  <c r="P78" i="8"/>
  <c r="Q78" i="13"/>
  <c r="R75" i="12"/>
  <c r="V72" i="12"/>
  <c r="W72" i="12" s="1"/>
  <c r="P72" i="13"/>
  <c r="Q84" i="12"/>
  <c r="P84" i="13"/>
  <c r="V83" i="12"/>
  <c r="W83" i="12" s="1"/>
  <c r="Q83" i="12"/>
  <c r="Q81" i="13"/>
  <c r="P81" i="8"/>
  <c r="Q81" i="8" s="1"/>
  <c r="V80" i="12"/>
  <c r="W80" i="12" s="1"/>
  <c r="Q80" i="12"/>
  <c r="R79" i="12"/>
  <c r="V76" i="12"/>
  <c r="W76" i="12" s="1"/>
  <c r="P76" i="13"/>
  <c r="V75" i="12"/>
  <c r="W75" i="12" s="1"/>
  <c r="Q75" i="12"/>
  <c r="Q71" i="8"/>
  <c r="R69" i="12"/>
  <c r="P69" i="13"/>
  <c r="S69" i="13" s="1"/>
  <c r="S69" i="12"/>
  <c r="P66" i="8"/>
  <c r="Q66" i="13"/>
  <c r="R63" i="12"/>
  <c r="V60" i="12"/>
  <c r="W60" i="12" s="1"/>
  <c r="P60" i="13"/>
  <c r="V59" i="12"/>
  <c r="W59" i="12" s="1"/>
  <c r="Q59" i="12"/>
  <c r="P55" i="13"/>
  <c r="V55" i="13" s="1"/>
  <c r="W55" i="13" s="1"/>
  <c r="S55" i="12"/>
  <c r="R53" i="12"/>
  <c r="P53" i="13"/>
  <c r="P53" i="8" s="1"/>
  <c r="P50" i="8"/>
  <c r="Q50" i="13"/>
  <c r="R47" i="12"/>
  <c r="V44" i="12"/>
  <c r="W44" i="12" s="1"/>
  <c r="P44" i="13"/>
  <c r="V43" i="12"/>
  <c r="W43" i="12" s="1"/>
  <c r="P39" i="13"/>
  <c r="S39" i="12"/>
  <c r="R37" i="12"/>
  <c r="P37" i="13"/>
  <c r="V37" i="13" s="1"/>
  <c r="W37" i="13" s="1"/>
  <c r="P34" i="8"/>
  <c r="Q34" i="13"/>
  <c r="R31" i="12"/>
  <c r="P30" i="8"/>
  <c r="Q30" i="13"/>
  <c r="R27" i="12"/>
  <c r="P26" i="8"/>
  <c r="Q26" i="13"/>
  <c r="R23" i="12"/>
  <c r="P22" i="8"/>
  <c r="Q22" i="13"/>
  <c r="P16" i="13"/>
  <c r="V15" i="12"/>
  <c r="W15" i="12" s="1"/>
  <c r="Q15" i="12"/>
  <c r="P80" i="8"/>
  <c r="V80" i="13"/>
  <c r="W80" i="13" s="1"/>
  <c r="Q80" i="13"/>
  <c r="Q75" i="8"/>
  <c r="R73" i="12"/>
  <c r="P73" i="13"/>
  <c r="S73" i="13" s="1"/>
  <c r="S73" i="12"/>
  <c r="P70" i="8"/>
  <c r="Q70" i="13"/>
  <c r="V64" i="12"/>
  <c r="W64" i="12" s="1"/>
  <c r="P64" i="13"/>
  <c r="P59" i="8"/>
  <c r="Q59" i="13"/>
  <c r="R57" i="12"/>
  <c r="P57" i="13"/>
  <c r="R57" i="13" s="1"/>
  <c r="S57" i="12"/>
  <c r="P54" i="8"/>
  <c r="Q54" i="13"/>
  <c r="V48" i="12"/>
  <c r="W48" i="12" s="1"/>
  <c r="P48" i="13"/>
  <c r="P43" i="8"/>
  <c r="V43" i="13"/>
  <c r="W43" i="13" s="1"/>
  <c r="R41" i="12"/>
  <c r="P41" i="13"/>
  <c r="V41" i="13" s="1"/>
  <c r="W41" i="13" s="1"/>
  <c r="P38" i="8"/>
  <c r="Q38" i="13"/>
  <c r="V32" i="12"/>
  <c r="W32" i="12" s="1"/>
  <c r="P32" i="13"/>
  <c r="V28" i="12"/>
  <c r="W28" i="12" s="1"/>
  <c r="P28" i="13"/>
  <c r="V24" i="12"/>
  <c r="W24" i="12" s="1"/>
  <c r="P24" i="13"/>
  <c r="V20" i="12"/>
  <c r="W20" i="12" s="1"/>
  <c r="P20" i="13"/>
  <c r="P15" i="8"/>
  <c r="V15" i="13"/>
  <c r="W15" i="13" s="1"/>
  <c r="Q85" i="13"/>
  <c r="P85" i="8"/>
  <c r="V85" i="13"/>
  <c r="W85" i="13" s="1"/>
  <c r="Q82" i="12"/>
  <c r="P82" i="13"/>
  <c r="R77" i="12"/>
  <c r="P77" i="13"/>
  <c r="P74" i="8"/>
  <c r="Q74" i="13"/>
  <c r="V68" i="12"/>
  <c r="W68" i="12" s="1"/>
  <c r="P68" i="13"/>
  <c r="Q63" i="8"/>
  <c r="R61" i="12"/>
  <c r="P61" i="13"/>
  <c r="V61" i="13" s="1"/>
  <c r="W61" i="13" s="1"/>
  <c r="P58" i="8"/>
  <c r="Q58" i="13"/>
  <c r="V52" i="12"/>
  <c r="W52" i="12" s="1"/>
  <c r="P52" i="13"/>
  <c r="P47" i="8"/>
  <c r="R45" i="12"/>
  <c r="P45" i="13"/>
  <c r="P45" i="8" s="1"/>
  <c r="P42" i="13"/>
  <c r="S42" i="12"/>
  <c r="V36" i="12"/>
  <c r="W36" i="12" s="1"/>
  <c r="P36" i="13"/>
  <c r="P31" i="8"/>
  <c r="V31" i="13"/>
  <c r="W31" i="13" s="1"/>
  <c r="P27" i="8"/>
  <c r="V27" i="13"/>
  <c r="W27" i="13" s="1"/>
  <c r="P23" i="8"/>
  <c r="V23" i="13"/>
  <c r="W23" i="13" s="1"/>
  <c r="P19" i="13"/>
  <c r="S19" i="12"/>
  <c r="R17" i="12"/>
  <c r="P17" i="13"/>
  <c r="V14" i="12"/>
  <c r="W14" i="12" s="1"/>
  <c r="P14" i="13"/>
  <c r="Q79" i="8"/>
  <c r="Q86" i="12"/>
  <c r="P86" i="13"/>
  <c r="R80" i="12"/>
  <c r="P67" i="13"/>
  <c r="R67" i="13" s="1"/>
  <c r="S67" i="12"/>
  <c r="R65" i="12"/>
  <c r="P65" i="13"/>
  <c r="S65" i="13" s="1"/>
  <c r="S65" i="12"/>
  <c r="P62" i="13"/>
  <c r="S62" i="12"/>
  <c r="R59" i="12"/>
  <c r="V56" i="12"/>
  <c r="W56" i="12" s="1"/>
  <c r="P56" i="13"/>
  <c r="S56" i="12"/>
  <c r="P51" i="8"/>
  <c r="R49" i="12"/>
  <c r="P49" i="13"/>
  <c r="P49" i="8" s="1"/>
  <c r="S49" i="12"/>
  <c r="P46" i="8"/>
  <c r="Q46" i="13"/>
  <c r="R43" i="12"/>
  <c r="V40" i="12"/>
  <c r="W40" i="12" s="1"/>
  <c r="P40" i="13"/>
  <c r="P35" i="8"/>
  <c r="V35" i="13"/>
  <c r="W35" i="13" s="1"/>
  <c r="R33" i="12"/>
  <c r="P33" i="13"/>
  <c r="R29" i="12"/>
  <c r="P29" i="13"/>
  <c r="S29" i="13" s="1"/>
  <c r="S29" i="12"/>
  <c r="R25" i="12"/>
  <c r="P25" i="13"/>
  <c r="R21" i="12"/>
  <c r="P21" i="13"/>
  <c r="V21" i="13" s="1"/>
  <c r="W21" i="13" s="1"/>
  <c r="V18" i="12"/>
  <c r="W18" i="12" s="1"/>
  <c r="P18" i="13"/>
  <c r="S18" i="12"/>
  <c r="R15" i="12"/>
  <c r="R86" i="12"/>
  <c r="R85" i="12"/>
  <c r="V85" i="12"/>
  <c r="W85" i="12" s="1"/>
  <c r="R78" i="12"/>
  <c r="V86" i="12"/>
  <c r="W86" i="12" s="1"/>
  <c r="R84" i="12"/>
  <c r="R82" i="12"/>
  <c r="R81" i="12"/>
  <c r="V81" i="12"/>
  <c r="W81" i="12" s="1"/>
  <c r="Q78" i="12"/>
  <c r="Q74" i="12"/>
  <c r="Q70" i="12"/>
  <c r="Q66" i="12"/>
  <c r="Q58" i="12"/>
  <c r="Q54" i="12"/>
  <c r="Q50" i="12"/>
  <c r="Q46" i="12"/>
  <c r="Q38" i="12"/>
  <c r="Q34" i="12"/>
  <c r="Q30" i="12"/>
  <c r="Q26" i="12"/>
  <c r="Q22" i="12"/>
  <c r="V84" i="12"/>
  <c r="W84" i="12" s="1"/>
  <c r="V82" i="12"/>
  <c r="W82" i="12" s="1"/>
  <c r="V78" i="12"/>
  <c r="W78" i="12" s="1"/>
  <c r="V74" i="12"/>
  <c r="W74" i="12" s="1"/>
  <c r="V70" i="12"/>
  <c r="W70" i="12" s="1"/>
  <c r="V66" i="12"/>
  <c r="W66" i="12" s="1"/>
  <c r="V62" i="12"/>
  <c r="W62" i="12" s="1"/>
  <c r="V58" i="12"/>
  <c r="W58" i="12" s="1"/>
  <c r="V54" i="12"/>
  <c r="W54" i="12" s="1"/>
  <c r="V50" i="12"/>
  <c r="W50" i="12" s="1"/>
  <c r="V46" i="12"/>
  <c r="W46" i="12" s="1"/>
  <c r="V42" i="12"/>
  <c r="W42" i="12" s="1"/>
  <c r="V38" i="12"/>
  <c r="W38" i="12" s="1"/>
  <c r="V34" i="12"/>
  <c r="W34" i="12" s="1"/>
  <c r="V30" i="12"/>
  <c r="W30" i="12" s="1"/>
  <c r="V26" i="12"/>
  <c r="W26" i="12" s="1"/>
  <c r="V22" i="12"/>
  <c r="W22" i="12" s="1"/>
  <c r="R16" i="12"/>
  <c r="Q76" i="12"/>
  <c r="R74" i="12"/>
  <c r="Q72" i="12"/>
  <c r="R70" i="12"/>
  <c r="Q68" i="12"/>
  <c r="R66" i="12"/>
  <c r="Q64" i="12"/>
  <c r="R62" i="12"/>
  <c r="Q60" i="12"/>
  <c r="R58" i="12"/>
  <c r="R54" i="12"/>
  <c r="Q52" i="12"/>
  <c r="R50" i="12"/>
  <c r="Q48" i="12"/>
  <c r="R46" i="12"/>
  <c r="Q44" i="12"/>
  <c r="R42" i="12"/>
  <c r="Q40" i="12"/>
  <c r="R38" i="12"/>
  <c r="Q36" i="12"/>
  <c r="R34" i="12"/>
  <c r="Q32" i="12"/>
  <c r="Q28" i="12"/>
  <c r="Q24" i="12"/>
  <c r="Q20" i="12"/>
  <c r="R18" i="12"/>
  <c r="R14" i="12"/>
  <c r="V77" i="12"/>
  <c r="W77" i="12" s="1"/>
  <c r="V73" i="12"/>
  <c r="W73" i="12" s="1"/>
  <c r="V69" i="12"/>
  <c r="W69" i="12" s="1"/>
  <c r="V65" i="12"/>
  <c r="W65" i="12" s="1"/>
  <c r="V61" i="12"/>
  <c r="W61" i="12" s="1"/>
  <c r="V57" i="12"/>
  <c r="W57" i="12" s="1"/>
  <c r="V53" i="12"/>
  <c r="W53" i="12" s="1"/>
  <c r="V49" i="12"/>
  <c r="W49" i="12" s="1"/>
  <c r="V45" i="12"/>
  <c r="W45" i="12" s="1"/>
  <c r="V41" i="12"/>
  <c r="W41" i="12" s="1"/>
  <c r="V37" i="12"/>
  <c r="W37" i="12" s="1"/>
  <c r="V33" i="12"/>
  <c r="W33" i="12" s="1"/>
  <c r="V29" i="12"/>
  <c r="W29" i="12" s="1"/>
  <c r="V25" i="12"/>
  <c r="W25" i="12" s="1"/>
  <c r="V21" i="12"/>
  <c r="W21" i="12" s="1"/>
  <c r="V17" i="12"/>
  <c r="W17" i="12" s="1"/>
  <c r="Q14" i="12"/>
  <c r="U61" i="8"/>
  <c r="V83" i="13"/>
  <c r="W83" i="13" s="1"/>
  <c r="V79" i="13"/>
  <c r="W79" i="13" s="1"/>
  <c r="V75" i="13"/>
  <c r="W75" i="13" s="1"/>
  <c r="V71" i="13"/>
  <c r="W71" i="13" s="1"/>
  <c r="V63" i="13"/>
  <c r="W63" i="13" s="1"/>
  <c r="V59" i="13"/>
  <c r="W59" i="13" s="1"/>
  <c r="Q83" i="13"/>
  <c r="Q79" i="13"/>
  <c r="Q75" i="13"/>
  <c r="Q71" i="13"/>
  <c r="Q63" i="13"/>
  <c r="Q51" i="13"/>
  <c r="V58" i="13"/>
  <c r="W58" i="13" s="1"/>
  <c r="V51" i="13"/>
  <c r="W51" i="13" s="1"/>
  <c r="V47" i="13"/>
  <c r="W47" i="13" s="1"/>
  <c r="Q35" i="13"/>
  <c r="Q31" i="13"/>
  <c r="Q27" i="13"/>
  <c r="Q15" i="13"/>
  <c r="R43" i="13" l="1"/>
  <c r="O85" i="13"/>
  <c r="S53" i="13"/>
  <c r="R81" i="13"/>
  <c r="S21" i="13"/>
  <c r="R33" i="13"/>
  <c r="S23" i="13"/>
  <c r="R38" i="13"/>
  <c r="R22" i="13"/>
  <c r="S77" i="13"/>
  <c r="R21" i="13"/>
  <c r="R58" i="13"/>
  <c r="R85" i="13"/>
  <c r="R17" i="13"/>
  <c r="R23" i="13"/>
  <c r="R54" i="13"/>
  <c r="R50" i="13"/>
  <c r="R51" i="13"/>
  <c r="R31" i="13"/>
  <c r="R74" i="13"/>
  <c r="R66" i="13"/>
  <c r="R78" i="13"/>
  <c r="R35" i="13"/>
  <c r="R27" i="13"/>
  <c r="R59" i="13"/>
  <c r="S45" i="13"/>
  <c r="V85" i="8"/>
  <c r="W85" i="8" s="1"/>
  <c r="N25" i="8"/>
  <c r="S86" i="13"/>
  <c r="R47" i="13"/>
  <c r="R34" i="13"/>
  <c r="R37" i="13"/>
  <c r="S47" i="13"/>
  <c r="Q22" i="8"/>
  <c r="O51" i="13"/>
  <c r="O86" i="13"/>
  <c r="R55" i="13"/>
  <c r="Q38" i="8"/>
  <c r="O31" i="13"/>
  <c r="R61" i="13"/>
  <c r="Q34" i="8"/>
  <c r="V14" i="13"/>
  <c r="W14" i="13" s="1"/>
  <c r="N31" i="8"/>
  <c r="S31" i="8" s="1"/>
  <c r="O47" i="13"/>
  <c r="S57" i="13"/>
  <c r="S25" i="13"/>
  <c r="R29" i="13"/>
  <c r="Q30" i="8"/>
  <c r="N51" i="8"/>
  <c r="V33" i="13"/>
  <c r="W33" i="13" s="1"/>
  <c r="Q26" i="8"/>
  <c r="N50" i="8"/>
  <c r="R50" i="8" s="1"/>
  <c r="N85" i="8"/>
  <c r="S85" i="8" s="1"/>
  <c r="V17" i="13"/>
  <c r="W17" i="13" s="1"/>
  <c r="V57" i="13"/>
  <c r="W57" i="13" s="1"/>
  <c r="V67" i="13"/>
  <c r="W67" i="13" s="1"/>
  <c r="R69" i="13"/>
  <c r="Q85" i="8"/>
  <c r="R65" i="13"/>
  <c r="R25" i="13"/>
  <c r="V53" i="13"/>
  <c r="W53" i="13" s="1"/>
  <c r="N45" i="8"/>
  <c r="S45" i="8" s="1"/>
  <c r="V49" i="8"/>
  <c r="W49" i="8" s="1"/>
  <c r="R46" i="8"/>
  <c r="N21" i="8"/>
  <c r="O21" i="8" s="1"/>
  <c r="R41" i="13"/>
  <c r="S33" i="13"/>
  <c r="R46" i="13"/>
  <c r="N23" i="8"/>
  <c r="N77" i="8"/>
  <c r="N81" i="8"/>
  <c r="O81" i="13"/>
  <c r="S37" i="13"/>
  <c r="R77" i="13"/>
  <c r="R70" i="13"/>
  <c r="N37" i="8"/>
  <c r="N33" i="8"/>
  <c r="S33" i="8" s="1"/>
  <c r="O77" i="13"/>
  <c r="N41" i="8"/>
  <c r="O41" i="8" s="1"/>
  <c r="R26" i="13"/>
  <c r="O72" i="8"/>
  <c r="N58" i="8"/>
  <c r="R58" i="8" s="1"/>
  <c r="O30" i="13"/>
  <c r="U45" i="8"/>
  <c r="V62" i="13"/>
  <c r="W62" i="13" s="1"/>
  <c r="V25" i="13"/>
  <c r="W25" i="13" s="1"/>
  <c r="Q45" i="13"/>
  <c r="R34" i="8"/>
  <c r="R80" i="13"/>
  <c r="O72" i="13"/>
  <c r="O41" i="13"/>
  <c r="O58" i="13"/>
  <c r="N53" i="8"/>
  <c r="N35" i="8"/>
  <c r="R35" i="8" s="1"/>
  <c r="S35" i="13"/>
  <c r="O61" i="13"/>
  <c r="S61" i="13"/>
  <c r="N74" i="8"/>
  <c r="R74" i="8" s="1"/>
  <c r="S74" i="13"/>
  <c r="N32" i="8"/>
  <c r="O32" i="13"/>
  <c r="S32" i="13"/>
  <c r="N75" i="8"/>
  <c r="O75" i="13"/>
  <c r="S75" i="13"/>
  <c r="N27" i="8"/>
  <c r="R27" i="8" s="1"/>
  <c r="S27" i="13"/>
  <c r="N40" i="8"/>
  <c r="O40" i="13"/>
  <c r="S40" i="13"/>
  <c r="N59" i="8"/>
  <c r="S59" i="13"/>
  <c r="N78" i="8"/>
  <c r="R78" i="8" s="1"/>
  <c r="S78" i="13"/>
  <c r="O52" i="13"/>
  <c r="S52" i="13"/>
  <c r="N60" i="8"/>
  <c r="S60" i="13"/>
  <c r="N66" i="8"/>
  <c r="S66" i="13"/>
  <c r="N80" i="8"/>
  <c r="R80" i="8" s="1"/>
  <c r="S80" i="13"/>
  <c r="O17" i="13"/>
  <c r="S17" i="13"/>
  <c r="N14" i="8"/>
  <c r="O14" i="13"/>
  <c r="S14" i="13"/>
  <c r="N38" i="8"/>
  <c r="S38" i="13"/>
  <c r="N43" i="8"/>
  <c r="S43" i="8" s="1"/>
  <c r="N54" i="8"/>
  <c r="S54" i="13"/>
  <c r="N68" i="8"/>
  <c r="O68" i="13"/>
  <c r="S68" i="13"/>
  <c r="N15" i="8"/>
  <c r="R15" i="8" s="1"/>
  <c r="O15" i="13"/>
  <c r="S15" i="13"/>
  <c r="N20" i="8"/>
  <c r="O20" i="13"/>
  <c r="S20" i="13"/>
  <c r="N63" i="8"/>
  <c r="O63" i="13"/>
  <c r="S63" i="13"/>
  <c r="N76" i="8"/>
  <c r="O76" i="13"/>
  <c r="S76" i="13"/>
  <c r="N30" i="8"/>
  <c r="R30" i="8" s="1"/>
  <c r="S30" i="13"/>
  <c r="N64" i="8"/>
  <c r="S64" i="13"/>
  <c r="N83" i="8"/>
  <c r="O83" i="13"/>
  <c r="S83" i="13"/>
  <c r="N71" i="8"/>
  <c r="O71" i="13"/>
  <c r="S71" i="13"/>
  <c r="S86" i="8"/>
  <c r="N22" i="8"/>
  <c r="S22" i="13"/>
  <c r="N36" i="8"/>
  <c r="S36" i="13"/>
  <c r="N44" i="8"/>
  <c r="O44" i="13"/>
  <c r="S44" i="13"/>
  <c r="N79" i="8"/>
  <c r="O79" i="13"/>
  <c r="S79" i="13"/>
  <c r="N82" i="8"/>
  <c r="S82" i="13"/>
  <c r="N16" i="8"/>
  <c r="S16" i="13"/>
  <c r="N48" i="8"/>
  <c r="S48" i="13"/>
  <c r="N26" i="8"/>
  <c r="R26" i="8" s="1"/>
  <c r="S26" i="13"/>
  <c r="N70" i="8"/>
  <c r="R70" i="8" s="1"/>
  <c r="S70" i="13"/>
  <c r="N84" i="8"/>
  <c r="O84" i="13"/>
  <c r="S84" i="13"/>
  <c r="N24" i="8"/>
  <c r="O24" i="13"/>
  <c r="S24" i="13"/>
  <c r="O46" i="13"/>
  <c r="S46" i="13"/>
  <c r="N28" i="8"/>
  <c r="O28" i="13"/>
  <c r="S28" i="13"/>
  <c r="O34" i="13"/>
  <c r="S34" i="13"/>
  <c r="O47" i="8"/>
  <c r="V47" i="8"/>
  <c r="W47" i="8" s="1"/>
  <c r="V42" i="13"/>
  <c r="W42" i="13" s="1"/>
  <c r="S52" i="8"/>
  <c r="O61" i="8"/>
  <c r="S61" i="8"/>
  <c r="O17" i="8"/>
  <c r="S17" i="8"/>
  <c r="V49" i="13"/>
  <c r="W49" i="13" s="1"/>
  <c r="S49" i="13"/>
  <c r="V86" i="13"/>
  <c r="W86" i="13" s="1"/>
  <c r="R49" i="13"/>
  <c r="V18" i="13"/>
  <c r="W18" i="13" s="1"/>
  <c r="V29" i="13"/>
  <c r="W29" i="13" s="1"/>
  <c r="Q53" i="13"/>
  <c r="V45" i="13"/>
  <c r="W45" i="13" s="1"/>
  <c r="V80" i="8"/>
  <c r="W80" i="8" s="1"/>
  <c r="V82" i="13"/>
  <c r="W82" i="13" s="1"/>
  <c r="O34" i="8"/>
  <c r="S34" i="8"/>
  <c r="O46" i="8"/>
  <c r="S46" i="8"/>
  <c r="R73" i="13"/>
  <c r="R45" i="13"/>
  <c r="U37" i="8"/>
  <c r="U51" i="8"/>
  <c r="U69" i="8"/>
  <c r="U28" i="13"/>
  <c r="T28" i="8"/>
  <c r="U33" i="8"/>
  <c r="T40" i="8"/>
  <c r="U40" i="13"/>
  <c r="U48" i="13"/>
  <c r="T48" i="8"/>
  <c r="U71" i="8"/>
  <c r="U19" i="8"/>
  <c r="U27" i="8"/>
  <c r="U41" i="8"/>
  <c r="U58" i="13"/>
  <c r="T58" i="8"/>
  <c r="T62" i="8"/>
  <c r="U62" i="13"/>
  <c r="U67" i="8"/>
  <c r="U77" i="8"/>
  <c r="U83" i="8"/>
  <c r="U32" i="13"/>
  <c r="T32" i="8"/>
  <c r="U59" i="8"/>
  <c r="T66" i="8"/>
  <c r="V66" i="8" s="1"/>
  <c r="W66" i="8" s="1"/>
  <c r="U66" i="13"/>
  <c r="T14" i="8"/>
  <c r="U14" i="13"/>
  <c r="U31" i="8"/>
  <c r="U42" i="13"/>
  <c r="T42" i="8"/>
  <c r="T46" i="8"/>
  <c r="U46" i="13"/>
  <c r="U52" i="13"/>
  <c r="T52" i="8"/>
  <c r="U63" i="8"/>
  <c r="U74" i="13"/>
  <c r="T74" i="8"/>
  <c r="V74" i="8" s="1"/>
  <c r="W74" i="8" s="1"/>
  <c r="T78" i="8"/>
  <c r="V78" i="8" s="1"/>
  <c r="W78" i="8" s="1"/>
  <c r="U78" i="13"/>
  <c r="U15" i="8"/>
  <c r="U65" i="8"/>
  <c r="T72" i="8"/>
  <c r="U72" i="13"/>
  <c r="U80" i="8"/>
  <c r="T22" i="8"/>
  <c r="U22" i="13"/>
  <c r="T38" i="8"/>
  <c r="U38" i="13"/>
  <c r="U68" i="13"/>
  <c r="T68" i="8"/>
  <c r="U79" i="8"/>
  <c r="T16" i="8"/>
  <c r="U55" i="8"/>
  <c r="U85" i="8"/>
  <c r="U23" i="8"/>
  <c r="U57" i="8"/>
  <c r="U43" i="8"/>
  <c r="T50" i="8"/>
  <c r="U50" i="13"/>
  <c r="T86" i="8"/>
  <c r="U86" i="13"/>
  <c r="U17" i="8"/>
  <c r="T30" i="8"/>
  <c r="U30" i="13"/>
  <c r="U35" i="8"/>
  <c r="U60" i="13"/>
  <c r="T60" i="8"/>
  <c r="U73" i="8"/>
  <c r="U21" i="8"/>
  <c r="T34" i="8"/>
  <c r="U34" i="13"/>
  <c r="U49" i="8"/>
  <c r="T56" i="8"/>
  <c r="U56" i="13"/>
  <c r="U64" i="13"/>
  <c r="T64" i="8"/>
  <c r="T81" i="8"/>
  <c r="U81" i="13"/>
  <c r="T18" i="8"/>
  <c r="U18" i="13"/>
  <c r="U26" i="13"/>
  <c r="T26" i="8"/>
  <c r="U44" i="13"/>
  <c r="T44" i="8"/>
  <c r="T54" i="8"/>
  <c r="U54" i="13"/>
  <c r="U76" i="13"/>
  <c r="T76" i="8"/>
  <c r="U84" i="8"/>
  <c r="U20" i="13"/>
  <c r="T20" i="8"/>
  <c r="U25" i="8"/>
  <c r="U39" i="8"/>
  <c r="U75" i="8"/>
  <c r="T82" i="8"/>
  <c r="U82" i="13"/>
  <c r="U36" i="13"/>
  <c r="T36" i="8"/>
  <c r="U47" i="8"/>
  <c r="U53" i="8"/>
  <c r="T70" i="8"/>
  <c r="V70" i="8" s="1"/>
  <c r="W70" i="8" s="1"/>
  <c r="U70" i="13"/>
  <c r="T24" i="8"/>
  <c r="U24" i="13"/>
  <c r="U29" i="8"/>
  <c r="R53" i="13"/>
  <c r="Q33" i="13"/>
  <c r="P33" i="8"/>
  <c r="Q35" i="8"/>
  <c r="V35" i="8"/>
  <c r="W35" i="8" s="1"/>
  <c r="S49" i="8"/>
  <c r="R49" i="8"/>
  <c r="P86" i="8"/>
  <c r="R86" i="13"/>
  <c r="Q86" i="13"/>
  <c r="Q17" i="13"/>
  <c r="P17" i="8"/>
  <c r="P68" i="8"/>
  <c r="Q68" i="13"/>
  <c r="R68" i="13"/>
  <c r="V68" i="13"/>
  <c r="W68" i="13" s="1"/>
  <c r="Q74" i="8"/>
  <c r="P73" i="8"/>
  <c r="V73" i="13"/>
  <c r="W73" i="13" s="1"/>
  <c r="P16" i="8"/>
  <c r="V16" i="13"/>
  <c r="W16" i="13" s="1"/>
  <c r="R16" i="13"/>
  <c r="P39" i="8"/>
  <c r="S39" i="13"/>
  <c r="V39" i="13"/>
  <c r="W39" i="13" s="1"/>
  <c r="R39" i="13"/>
  <c r="Q50" i="8"/>
  <c r="P55" i="8"/>
  <c r="S55" i="13"/>
  <c r="R66" i="8"/>
  <c r="Q66" i="8"/>
  <c r="P84" i="8"/>
  <c r="Q84" i="13"/>
  <c r="R84" i="13"/>
  <c r="V84" i="13"/>
  <c r="W84" i="13" s="1"/>
  <c r="Q21" i="13"/>
  <c r="P21" i="8"/>
  <c r="P40" i="8"/>
  <c r="R40" i="13"/>
  <c r="V40" i="13"/>
  <c r="W40" i="13" s="1"/>
  <c r="Q40" i="13"/>
  <c r="P56" i="8"/>
  <c r="S56" i="13"/>
  <c r="R56" i="13"/>
  <c r="V56" i="13"/>
  <c r="W56" i="13" s="1"/>
  <c r="P62" i="8"/>
  <c r="S62" i="13"/>
  <c r="R62" i="13"/>
  <c r="V31" i="8"/>
  <c r="W31" i="8" s="1"/>
  <c r="Q31" i="8"/>
  <c r="P42" i="8"/>
  <c r="S42" i="13"/>
  <c r="R42" i="13"/>
  <c r="Q77" i="13"/>
  <c r="P77" i="8"/>
  <c r="V77" i="13"/>
  <c r="W77" i="13" s="1"/>
  <c r="P24" i="8"/>
  <c r="R24" i="13"/>
  <c r="V24" i="13"/>
  <c r="W24" i="13" s="1"/>
  <c r="Q24" i="13"/>
  <c r="P32" i="8"/>
  <c r="V32" i="13"/>
  <c r="W32" i="13" s="1"/>
  <c r="Q32" i="13"/>
  <c r="R32" i="13"/>
  <c r="P57" i="8"/>
  <c r="Q59" i="8"/>
  <c r="V59" i="8"/>
  <c r="W59" i="8" s="1"/>
  <c r="Q80" i="8"/>
  <c r="P37" i="8"/>
  <c r="Q53" i="8"/>
  <c r="V53" i="8"/>
  <c r="W53" i="8" s="1"/>
  <c r="P29" i="8"/>
  <c r="Q46" i="8"/>
  <c r="P67" i="8"/>
  <c r="S67" i="13"/>
  <c r="P14" i="8"/>
  <c r="Q14" i="13"/>
  <c r="R14" i="13"/>
  <c r="V27" i="8"/>
  <c r="W27" i="8" s="1"/>
  <c r="Q27" i="8"/>
  <c r="P36" i="8"/>
  <c r="Q36" i="13"/>
  <c r="R36" i="13"/>
  <c r="V36" i="13"/>
  <c r="W36" i="13" s="1"/>
  <c r="Q45" i="8"/>
  <c r="V45" i="8"/>
  <c r="W45" i="8" s="1"/>
  <c r="S47" i="8"/>
  <c r="R47" i="8"/>
  <c r="Q58" i="8"/>
  <c r="V15" i="8"/>
  <c r="W15" i="8" s="1"/>
  <c r="Q15" i="8"/>
  <c r="Q41" i="13"/>
  <c r="P41" i="8"/>
  <c r="V43" i="8"/>
  <c r="W43" i="8" s="1"/>
  <c r="P64" i="8"/>
  <c r="V64" i="13"/>
  <c r="W64" i="13" s="1"/>
  <c r="Q64" i="13"/>
  <c r="R64" i="13"/>
  <c r="Q70" i="8"/>
  <c r="P69" i="8"/>
  <c r="V69" i="13"/>
  <c r="W69" i="13" s="1"/>
  <c r="P76" i="8"/>
  <c r="Q76" i="13"/>
  <c r="R76" i="13"/>
  <c r="V76" i="13"/>
  <c r="W76" i="13" s="1"/>
  <c r="P72" i="8"/>
  <c r="S72" i="13"/>
  <c r="V72" i="13"/>
  <c r="W72" i="13" s="1"/>
  <c r="R72" i="13"/>
  <c r="P18" i="8"/>
  <c r="S18" i="13"/>
  <c r="R18" i="13"/>
  <c r="P25" i="8"/>
  <c r="Q51" i="8"/>
  <c r="V51" i="8"/>
  <c r="W51" i="8" s="1"/>
  <c r="P65" i="8"/>
  <c r="V65" i="13"/>
  <c r="W65" i="13" s="1"/>
  <c r="P19" i="8"/>
  <c r="S19" i="13"/>
  <c r="V19" i="13"/>
  <c r="W19" i="13" s="1"/>
  <c r="R19" i="13"/>
  <c r="V23" i="8"/>
  <c r="W23" i="8" s="1"/>
  <c r="P52" i="8"/>
  <c r="V52" i="13"/>
  <c r="W52" i="13" s="1"/>
  <c r="Q52" i="13"/>
  <c r="R52" i="13"/>
  <c r="P61" i="8"/>
  <c r="Q61" i="13"/>
  <c r="P82" i="8"/>
  <c r="R82" i="13"/>
  <c r="Q82" i="13"/>
  <c r="P20" i="8"/>
  <c r="Q20" i="13"/>
  <c r="R20" i="13"/>
  <c r="V20" i="13"/>
  <c r="W20" i="13" s="1"/>
  <c r="P28" i="8"/>
  <c r="V28" i="13"/>
  <c r="W28" i="13" s="1"/>
  <c r="Q28" i="13"/>
  <c r="R28" i="13"/>
  <c r="P48" i="8"/>
  <c r="R48" i="13"/>
  <c r="V48" i="13"/>
  <c r="W48" i="13" s="1"/>
  <c r="Q48" i="13"/>
  <c r="Q54" i="8"/>
  <c r="P44" i="8"/>
  <c r="V44" i="13"/>
  <c r="W44" i="13" s="1"/>
  <c r="Q44" i="13"/>
  <c r="R44" i="13"/>
  <c r="P60" i="8"/>
  <c r="V60" i="13"/>
  <c r="W60" i="13" s="1"/>
  <c r="Q60" i="13"/>
  <c r="R60" i="13"/>
  <c r="Q78" i="8"/>
  <c r="R45" i="8" l="1"/>
  <c r="R31" i="8"/>
  <c r="R81" i="8"/>
  <c r="R23" i="8"/>
  <c r="R53" i="8"/>
  <c r="S51" i="8"/>
  <c r="R51" i="8"/>
  <c r="S81" i="8"/>
  <c r="S37" i="8"/>
  <c r="O85" i="8"/>
  <c r="R85" i="8"/>
  <c r="O31" i="8"/>
  <c r="O51" i="8"/>
  <c r="O45" i="8"/>
  <c r="O81" i="8"/>
  <c r="S77" i="8"/>
  <c r="S50" i="8"/>
  <c r="O77" i="8"/>
  <c r="S21" i="8"/>
  <c r="O33" i="8"/>
  <c r="S23" i="8"/>
  <c r="S53" i="8"/>
  <c r="S41" i="8"/>
  <c r="S58" i="8"/>
  <c r="O58" i="8"/>
  <c r="S28" i="8"/>
  <c r="O28" i="8"/>
  <c r="S84" i="8"/>
  <c r="O84" i="8"/>
  <c r="O26" i="8"/>
  <c r="S26" i="8"/>
  <c r="S48" i="8"/>
  <c r="O48" i="8"/>
  <c r="S44" i="8"/>
  <c r="O44" i="8"/>
  <c r="S22" i="8"/>
  <c r="O22" i="8"/>
  <c r="R22" i="8"/>
  <c r="O83" i="8"/>
  <c r="S83" i="8"/>
  <c r="R83" i="8"/>
  <c r="S30" i="8"/>
  <c r="O30" i="8"/>
  <c r="O15" i="8"/>
  <c r="S15" i="8"/>
  <c r="O14" i="8"/>
  <c r="S14" i="8"/>
  <c r="S66" i="8"/>
  <c r="O66" i="8"/>
  <c r="O59" i="8"/>
  <c r="S59" i="8"/>
  <c r="R59" i="8"/>
  <c r="O75" i="8"/>
  <c r="S75" i="8"/>
  <c r="R75" i="8"/>
  <c r="S24" i="8"/>
  <c r="O24" i="8"/>
  <c r="O79" i="8"/>
  <c r="S79" i="8"/>
  <c r="R79" i="8"/>
  <c r="O71" i="8"/>
  <c r="S71" i="8"/>
  <c r="R71" i="8"/>
  <c r="S20" i="8"/>
  <c r="O20" i="8"/>
  <c r="S54" i="8"/>
  <c r="R54" i="8"/>
  <c r="S38" i="8"/>
  <c r="R38" i="8"/>
  <c r="O38" i="8"/>
  <c r="O27" i="8"/>
  <c r="S27" i="8"/>
  <c r="S74" i="8"/>
  <c r="O74" i="8"/>
  <c r="O35" i="8"/>
  <c r="S35" i="8"/>
  <c r="S70" i="8"/>
  <c r="O70" i="8"/>
  <c r="S82" i="8"/>
  <c r="O82" i="8"/>
  <c r="O36" i="8"/>
  <c r="S36" i="8"/>
  <c r="S64" i="8"/>
  <c r="O64" i="8"/>
  <c r="O63" i="8"/>
  <c r="S63" i="8"/>
  <c r="R63" i="8"/>
  <c r="S80" i="8"/>
  <c r="O80" i="8"/>
  <c r="S60" i="8"/>
  <c r="S78" i="8"/>
  <c r="O78" i="8"/>
  <c r="S16" i="8"/>
  <c r="O76" i="8"/>
  <c r="S76" i="8"/>
  <c r="S68" i="8"/>
  <c r="O68" i="8"/>
  <c r="R43" i="8"/>
  <c r="S40" i="8"/>
  <c r="O40" i="8"/>
  <c r="S32" i="8"/>
  <c r="O32" i="8"/>
  <c r="U36" i="8"/>
  <c r="U26" i="8"/>
  <c r="V26" i="8"/>
  <c r="W26" i="8" s="1"/>
  <c r="U32" i="8"/>
  <c r="U48" i="8"/>
  <c r="U24" i="8"/>
  <c r="U54" i="8"/>
  <c r="V54" i="8"/>
  <c r="W54" i="8" s="1"/>
  <c r="U81" i="8"/>
  <c r="V81" i="8"/>
  <c r="W81" i="8" s="1"/>
  <c r="U56" i="8"/>
  <c r="U34" i="8"/>
  <c r="V34" i="8"/>
  <c r="W34" i="8" s="1"/>
  <c r="U30" i="8"/>
  <c r="V30" i="8"/>
  <c r="W30" i="8" s="1"/>
  <c r="U86" i="8"/>
  <c r="U38" i="8"/>
  <c r="V38" i="8"/>
  <c r="W38" i="8" s="1"/>
  <c r="U78" i="8"/>
  <c r="U46" i="8"/>
  <c r="V46" i="8"/>
  <c r="W46" i="8" s="1"/>
  <c r="U66" i="8"/>
  <c r="U62" i="8"/>
  <c r="U20" i="8"/>
  <c r="U76" i="8"/>
  <c r="U44" i="8"/>
  <c r="U64" i="8"/>
  <c r="U60" i="8"/>
  <c r="U68" i="8"/>
  <c r="U74" i="8"/>
  <c r="U52" i="8"/>
  <c r="U42" i="8"/>
  <c r="U58" i="8"/>
  <c r="V58" i="8"/>
  <c r="W58" i="8" s="1"/>
  <c r="U28" i="8"/>
  <c r="U70" i="8"/>
  <c r="U82" i="8"/>
  <c r="U18" i="8"/>
  <c r="U50" i="8"/>
  <c r="V50" i="8"/>
  <c r="W50" i="8" s="1"/>
  <c r="U22" i="8"/>
  <c r="V22" i="8"/>
  <c r="W22" i="8" s="1"/>
  <c r="U72" i="8"/>
  <c r="U14" i="8"/>
  <c r="U40" i="8"/>
  <c r="V60" i="8"/>
  <c r="W60" i="8" s="1"/>
  <c r="Q60" i="8"/>
  <c r="R60" i="8"/>
  <c r="R44" i="8"/>
  <c r="V44" i="8"/>
  <c r="W44" i="8" s="1"/>
  <c r="Q44" i="8"/>
  <c r="S67" i="8"/>
  <c r="V67" i="8"/>
  <c r="W67" i="8" s="1"/>
  <c r="R67" i="8"/>
  <c r="S56" i="8"/>
  <c r="V56" i="8"/>
  <c r="W56" i="8" s="1"/>
  <c r="R56" i="8"/>
  <c r="Q82" i="8"/>
  <c r="V82" i="8"/>
  <c r="W82" i="8" s="1"/>
  <c r="R82" i="8"/>
  <c r="V61" i="8"/>
  <c r="W61" i="8" s="1"/>
  <c r="Q61" i="8"/>
  <c r="R61" i="8"/>
  <c r="V52" i="8"/>
  <c r="W52" i="8" s="1"/>
  <c r="Q52" i="8"/>
  <c r="R52" i="8"/>
  <c r="S25" i="8"/>
  <c r="R25" i="8"/>
  <c r="V25" i="8"/>
  <c r="W25" i="8" s="1"/>
  <c r="S69" i="8"/>
  <c r="R69" i="8"/>
  <c r="V69" i="8"/>
  <c r="W69" i="8" s="1"/>
  <c r="V37" i="8"/>
  <c r="W37" i="8" s="1"/>
  <c r="R37" i="8"/>
  <c r="R77" i="8"/>
  <c r="V77" i="8"/>
  <c r="W77" i="8" s="1"/>
  <c r="Q77" i="8"/>
  <c r="R21" i="8"/>
  <c r="Q21" i="8"/>
  <c r="V21" i="8"/>
  <c r="W21" i="8" s="1"/>
  <c r="S39" i="8"/>
  <c r="R39" i="8"/>
  <c r="V39" i="8"/>
  <c r="W39" i="8" s="1"/>
  <c r="R16" i="8"/>
  <c r="V16" i="8"/>
  <c r="W16" i="8" s="1"/>
  <c r="R17" i="8"/>
  <c r="Q17" i="8"/>
  <c r="V17" i="8"/>
  <c r="W17" i="8" s="1"/>
  <c r="R86" i="8"/>
  <c r="V86" i="8"/>
  <c r="W86" i="8" s="1"/>
  <c r="Q86" i="8"/>
  <c r="V48" i="8"/>
  <c r="W48" i="8" s="1"/>
  <c r="Q48" i="8"/>
  <c r="R48" i="8"/>
  <c r="Q28" i="8"/>
  <c r="R28" i="8"/>
  <c r="V28" i="8"/>
  <c r="W28" i="8" s="1"/>
  <c r="Q20" i="8"/>
  <c r="R20" i="8"/>
  <c r="V20" i="8"/>
  <c r="W20" i="8" s="1"/>
  <c r="S19" i="8"/>
  <c r="V19" i="8"/>
  <c r="W19" i="8" s="1"/>
  <c r="R19" i="8"/>
  <c r="S18" i="8"/>
  <c r="V18" i="8"/>
  <c r="W18" i="8" s="1"/>
  <c r="R18" i="8"/>
  <c r="Q64" i="8"/>
  <c r="R64" i="8"/>
  <c r="V64" i="8"/>
  <c r="W64" i="8" s="1"/>
  <c r="V14" i="8"/>
  <c r="W14" i="8" s="1"/>
  <c r="Q14" i="8"/>
  <c r="R14" i="8"/>
  <c r="S42" i="8"/>
  <c r="R42" i="8"/>
  <c r="V42" i="8"/>
  <c r="W42" i="8" s="1"/>
  <c r="R84" i="8"/>
  <c r="Q84" i="8"/>
  <c r="V84" i="8"/>
  <c r="W84" i="8" s="1"/>
  <c r="Q33" i="8"/>
  <c r="R33" i="8"/>
  <c r="V33" i="8"/>
  <c r="W33" i="8" s="1"/>
  <c r="S72" i="8"/>
  <c r="R72" i="8"/>
  <c r="V72" i="8"/>
  <c r="W72" i="8" s="1"/>
  <c r="R76" i="8"/>
  <c r="Q76" i="8"/>
  <c r="V76" i="8"/>
  <c r="W76" i="8" s="1"/>
  <c r="Q41" i="8"/>
  <c r="V41" i="8"/>
  <c r="W41" i="8" s="1"/>
  <c r="R41" i="8"/>
  <c r="V36" i="8"/>
  <c r="W36" i="8" s="1"/>
  <c r="R36" i="8"/>
  <c r="Q36" i="8"/>
  <c r="S29" i="8"/>
  <c r="R29" i="8"/>
  <c r="V29" i="8"/>
  <c r="W29" i="8" s="1"/>
  <c r="S57" i="8"/>
  <c r="V57" i="8"/>
  <c r="W57" i="8" s="1"/>
  <c r="R57" i="8"/>
  <c r="R32" i="8"/>
  <c r="V32" i="8"/>
  <c r="W32" i="8" s="1"/>
  <c r="Q32" i="8"/>
  <c r="Q24" i="8"/>
  <c r="R24" i="8"/>
  <c r="V24" i="8"/>
  <c r="W24" i="8" s="1"/>
  <c r="S62" i="8"/>
  <c r="R62" i="8"/>
  <c r="V62" i="8"/>
  <c r="W62" i="8" s="1"/>
  <c r="S55" i="8"/>
  <c r="R55" i="8"/>
  <c r="V55" i="8"/>
  <c r="W55" i="8" s="1"/>
  <c r="S73" i="8"/>
  <c r="R73" i="8"/>
  <c r="V73" i="8"/>
  <c r="W73" i="8" s="1"/>
  <c r="S65" i="8"/>
  <c r="R65" i="8"/>
  <c r="V65" i="8"/>
  <c r="W65" i="8" s="1"/>
  <c r="Q40" i="8"/>
  <c r="R40" i="8"/>
  <c r="V40" i="8"/>
  <c r="W40" i="8" s="1"/>
  <c r="Q68" i="8"/>
  <c r="R68" i="8"/>
  <c r="V68" i="8"/>
  <c r="W68" i="8" s="1"/>
  <c r="H7" i="12" l="1"/>
  <c r="Q43" i="12" s="1"/>
  <c r="J7" i="12"/>
  <c r="U16" i="12" s="1"/>
  <c r="F7" i="12"/>
  <c r="O43" i="12" s="1"/>
  <c r="K13" i="12"/>
  <c r="M13" i="12"/>
  <c r="I13" i="12"/>
  <c r="T13" i="12"/>
  <c r="P13" i="12"/>
  <c r="N13" i="12"/>
  <c r="L13" i="12"/>
  <c r="L87" i="12" s="1"/>
  <c r="H13" i="12"/>
  <c r="H87" i="12" s="1"/>
  <c r="O50" i="12" l="1"/>
  <c r="O54" i="12"/>
  <c r="Q73" i="12"/>
  <c r="Q57" i="12"/>
  <c r="Q29" i="12"/>
  <c r="Q69" i="12"/>
  <c r="Q55" i="12"/>
  <c r="Q19" i="12"/>
  <c r="Q67" i="12"/>
  <c r="Q49" i="12"/>
  <c r="Q42" i="12"/>
  <c r="Q56" i="12"/>
  <c r="Q62" i="12"/>
  <c r="Q65" i="12"/>
  <c r="Q39" i="12"/>
  <c r="Q18" i="12"/>
  <c r="F7" i="13"/>
  <c r="O37" i="13" s="1"/>
  <c r="O16" i="12"/>
  <c r="H7" i="13"/>
  <c r="Q37" i="13" s="1"/>
  <c r="Q16" i="12"/>
  <c r="J7" i="13"/>
  <c r="N87" i="12"/>
  <c r="N13" i="13"/>
  <c r="O13" i="12"/>
  <c r="S13" i="12"/>
  <c r="U13" i="12"/>
  <c r="T87" i="12"/>
  <c r="U87" i="12" s="1"/>
  <c r="T13" i="13"/>
  <c r="Q13" i="12"/>
  <c r="P87" i="12"/>
  <c r="P13" i="13"/>
  <c r="O19" i="12"/>
  <c r="O39" i="12"/>
  <c r="O55" i="12"/>
  <c r="O67" i="12"/>
  <c r="O56" i="12"/>
  <c r="O29" i="12"/>
  <c r="O49" i="12"/>
  <c r="O57" i="12"/>
  <c r="O65" i="12"/>
  <c r="O69" i="12"/>
  <c r="O73" i="12"/>
  <c r="O18" i="12"/>
  <c r="O42" i="12"/>
  <c r="O62" i="12"/>
  <c r="R13" i="12"/>
  <c r="R87" i="12" s="1"/>
  <c r="V13" i="12"/>
  <c r="O19" i="13" l="1"/>
  <c r="O18" i="13"/>
  <c r="O57" i="13"/>
  <c r="O65" i="13"/>
  <c r="O39" i="13"/>
  <c r="O62" i="13"/>
  <c r="O29" i="13"/>
  <c r="O69" i="13"/>
  <c r="O67" i="13"/>
  <c r="O56" i="13"/>
  <c r="O55" i="13"/>
  <c r="O42" i="13"/>
  <c r="O53" i="13"/>
  <c r="O60" i="13"/>
  <c r="O54" i="13"/>
  <c r="O50" i="13"/>
  <c r="O43" i="13"/>
  <c r="O25" i="13"/>
  <c r="Q47" i="13"/>
  <c r="Q23" i="13"/>
  <c r="Q43" i="13"/>
  <c r="Q62" i="13"/>
  <c r="Q72" i="13"/>
  <c r="Q19" i="13"/>
  <c r="Q67" i="13"/>
  <c r="Q73" i="13"/>
  <c r="Q18" i="13"/>
  <c r="Q39" i="13"/>
  <c r="Q49" i="13"/>
  <c r="Q56" i="13"/>
  <c r="Q42" i="13"/>
  <c r="Q29" i="13"/>
  <c r="Q69" i="13"/>
  <c r="Q25" i="13"/>
  <c r="Q55" i="13"/>
  <c r="Q65" i="13"/>
  <c r="Q57" i="13"/>
  <c r="H7" i="8"/>
  <c r="Q37" i="8" s="1"/>
  <c r="Q16" i="13"/>
  <c r="J7" i="8"/>
  <c r="U16" i="13"/>
  <c r="F7" i="8"/>
  <c r="O37" i="8" s="1"/>
  <c r="O16" i="13"/>
  <c r="Q87" i="12"/>
  <c r="S87" i="12"/>
  <c r="O87" i="12"/>
  <c r="O13" i="13"/>
  <c r="S13" i="13"/>
  <c r="N87" i="13"/>
  <c r="N13" i="8"/>
  <c r="T87" i="13"/>
  <c r="U87" i="13" s="1"/>
  <c r="T13" i="8"/>
  <c r="U13" i="13"/>
  <c r="P87" i="13"/>
  <c r="Q87" i="13" s="1"/>
  <c r="P13" i="8"/>
  <c r="V13" i="13"/>
  <c r="R13" i="13"/>
  <c r="R87" i="13" s="1"/>
  <c r="Q13" i="13"/>
  <c r="V87" i="12"/>
  <c r="W13" i="12"/>
  <c r="O55" i="8" l="1"/>
  <c r="O42" i="8"/>
  <c r="O65" i="8"/>
  <c r="O39" i="8"/>
  <c r="O56" i="8"/>
  <c r="O18" i="8"/>
  <c r="O62" i="8"/>
  <c r="O29" i="8"/>
  <c r="O49" i="8"/>
  <c r="O67" i="8"/>
  <c r="O57" i="8"/>
  <c r="O19" i="8"/>
  <c r="O69" i="8"/>
  <c r="O50" i="8"/>
  <c r="O23" i="8"/>
  <c r="O54" i="8"/>
  <c r="O25" i="8"/>
  <c r="O53" i="8"/>
  <c r="O43" i="8"/>
  <c r="O60" i="8"/>
  <c r="Q49" i="8"/>
  <c r="Q47" i="8"/>
  <c r="Q43" i="8"/>
  <c r="Q23" i="8"/>
  <c r="Q25" i="8"/>
  <c r="Q39" i="8"/>
  <c r="Q72" i="8"/>
  <c r="Q67" i="8"/>
  <c r="Q62" i="8"/>
  <c r="Q56" i="8"/>
  <c r="Q69" i="8"/>
  <c r="Q19" i="8"/>
  <c r="Q42" i="8"/>
  <c r="Q29" i="8"/>
  <c r="Q57" i="8"/>
  <c r="Q55" i="8"/>
  <c r="Q73" i="8"/>
  <c r="Q65" i="8"/>
  <c r="Q18" i="8"/>
  <c r="U16" i="8"/>
  <c r="O16" i="8"/>
  <c r="Q16" i="8"/>
  <c r="W87" i="12"/>
  <c r="S87" i="13"/>
  <c r="O87" i="13"/>
  <c r="O13" i="8"/>
  <c r="S13" i="8"/>
  <c r="N87" i="8"/>
  <c r="T87" i="8"/>
  <c r="U87" i="8" s="1"/>
  <c r="U13" i="8"/>
  <c r="W13" i="13"/>
  <c r="V87" i="13"/>
  <c r="W87" i="13" s="1"/>
  <c r="P87" i="8"/>
  <c r="Q87" i="8" s="1"/>
  <c r="V13" i="8"/>
  <c r="Q13" i="8"/>
  <c r="R13" i="8"/>
  <c r="R87" i="8" s="1"/>
  <c r="S87" i="8" l="1"/>
  <c r="O87" i="8"/>
  <c r="W13" i="8"/>
  <c r="V87" i="8"/>
  <c r="W87" i="8" s="1"/>
</calcChain>
</file>

<file path=xl/comments1.xml><?xml version="1.0" encoding="utf-8"?>
<comments xmlns="http://schemas.openxmlformats.org/spreadsheetml/2006/main">
  <authors>
    <author>RASCLE Florentin</author>
  </authors>
  <commentList>
    <comment ref="D13" authorId="0" shapeId="0">
      <text>
        <r>
          <rPr>
            <b/>
            <sz val="9"/>
            <color indexed="81"/>
            <rFont val="Tahoma"/>
            <family val="2"/>
          </rPr>
          <t>choix entre formule somme.SI et formule si(la cellule est vide alors sinon rien</t>
        </r>
      </text>
    </comment>
  </commentList>
</comments>
</file>

<file path=xl/sharedStrings.xml><?xml version="1.0" encoding="utf-8"?>
<sst xmlns="http://schemas.openxmlformats.org/spreadsheetml/2006/main" count="901" uniqueCount="162">
  <si>
    <t>N° de compte</t>
  </si>
  <si>
    <t>Nature de la charge</t>
  </si>
  <si>
    <t>FOURNITURES INFORMATIQUES</t>
  </si>
  <si>
    <t>EAU</t>
  </si>
  <si>
    <t>EDF</t>
  </si>
  <si>
    <t>GAZ CHAUFFAGE</t>
  </si>
  <si>
    <t>CARBURANT</t>
  </si>
  <si>
    <t>FOURNITURES ENTRETIEN ET EQUIPT</t>
  </si>
  <si>
    <t>FOURNITURES ADMINISTRATIVES</t>
  </si>
  <si>
    <t>FOURNITURES LABORATOIRE</t>
  </si>
  <si>
    <t>SOUS-TRAITANCE GENERALE</t>
  </si>
  <si>
    <t>SOUS-TRAITANCE ISOR</t>
  </si>
  <si>
    <t>SOUS TRAITANCE OCE</t>
  </si>
  <si>
    <t>SOUS-TRAITANCE ENSEIGNT EXONERE</t>
  </si>
  <si>
    <t>SOUS-TRAITANCE ENSEIGNT TVA</t>
  </si>
  <si>
    <t>PRESTATIONS INTERNES</t>
  </si>
  <si>
    <t>FRAIS D'EDITION</t>
  </si>
  <si>
    <t>LOCATIONS IMMOBILIERES</t>
  </si>
  <si>
    <t>LOCATIONS MOBILIERES</t>
  </si>
  <si>
    <t>M2 INTERNES</t>
  </si>
  <si>
    <t>ENTRETIEN SUR BIENS IMMOBILIERS</t>
  </si>
  <si>
    <t>TRAVAUX SUR BIENS IMMOBILIERS</t>
  </si>
  <si>
    <t>ENTRETIEN SUR BIENS MOBILIERS</t>
  </si>
  <si>
    <t>MAINTENANCE</t>
  </si>
  <si>
    <t>PRIMES D'ASSURANCES</t>
  </si>
  <si>
    <t>URSSAF ACCIDENT DU TRAVAIL ETUDIANT</t>
  </si>
  <si>
    <t>DOCUMENTATION GENERALE</t>
  </si>
  <si>
    <t>ABONNEMENT PERIODIQUES</t>
  </si>
  <si>
    <t>SUITES COLLECTIONS</t>
  </si>
  <si>
    <t>PRÊT ENTRE BIBLIOTHEQUES</t>
  </si>
  <si>
    <t>RELIURES</t>
  </si>
  <si>
    <t>MONOGRAPHIES</t>
  </si>
  <si>
    <t xml:space="preserve">DOCUMENTATION TECHNIQUE </t>
  </si>
  <si>
    <t>FRAIS DE COLLOQUES, CONFERENCES</t>
  </si>
  <si>
    <t>PERSONNEL INTERIMAIRE</t>
  </si>
  <si>
    <t>PERSONNEL PRETE A L'ASSOCIATION</t>
  </si>
  <si>
    <t>HONORAIRES</t>
  </si>
  <si>
    <t>HONORAIRES ENSEIGNEMENT EXONERE</t>
  </si>
  <si>
    <t>HONORAIRES ENSEIGNEMENT TVA</t>
  </si>
  <si>
    <t>ANNONCES ET INSERTIONS</t>
  </si>
  <si>
    <t>FOIRES ET EXPOSITIONS</t>
  </si>
  <si>
    <t>CATALOGUE ET IMPRIMES</t>
  </si>
  <si>
    <t>PUBLICATIONS</t>
  </si>
  <si>
    <t>DONS COURANTS</t>
  </si>
  <si>
    <t>TRANSPORT SUR ACHATS</t>
  </si>
  <si>
    <t>VOYAGES ET DEPLACEMENTS</t>
  </si>
  <si>
    <t>FRAIS DE DEMENAGEMENT</t>
  </si>
  <si>
    <t>RECEPTIONS</t>
  </si>
  <si>
    <t>FRAIS POSTAUX</t>
  </si>
  <si>
    <t>FRAIS DE TELECOMMUNICATIONS</t>
  </si>
  <si>
    <t>SERVICES BANCAIRES</t>
  </si>
  <si>
    <t>CONCOURS DIVERS ( Cotisat°, inscrip</t>
  </si>
  <si>
    <t>SUBVENTIONS EXTERNES</t>
  </si>
  <si>
    <t>SUBVENTIONS INTERNES</t>
  </si>
  <si>
    <t>BOURSES</t>
  </si>
  <si>
    <t>TAXE PROFESSIONNELLE</t>
  </si>
  <si>
    <t>TAXES FONCIERES</t>
  </si>
  <si>
    <t>TAXES D'HABITATION</t>
  </si>
  <si>
    <t>AUTRES DROITS</t>
  </si>
  <si>
    <t>LOGICIELS</t>
  </si>
  <si>
    <t>CONNEXIONS INFORMATIQUES</t>
  </si>
  <si>
    <t>DROIT D'AUTEUR ET DE REPRODUCTION</t>
  </si>
  <si>
    <t>CHARGES DIVERSES DE GESTION</t>
  </si>
  <si>
    <t>TRANSFERT DE CHARGES  (autres)</t>
  </si>
  <si>
    <t>TRANSFERT DE CHARGES (déplacement)</t>
  </si>
  <si>
    <t>TRANSFERT DE CHARGES (polycopies)</t>
  </si>
  <si>
    <t>TRANSFERT DE CHARGES (timbres)</t>
  </si>
  <si>
    <t>TRANSFERT DE CHARGES (réception)</t>
  </si>
  <si>
    <t>TRANSFERT DE CHARGES (frais fonct)</t>
  </si>
  <si>
    <t>TRANSFERT DE CHARGES (fourn admini)</t>
  </si>
  <si>
    <t>TRANSFERT DE CHARGES (fourn labo)</t>
  </si>
  <si>
    <t>TRANSFERT DE CHARGES (frais banque)</t>
  </si>
  <si>
    <t>TRANSFERT DE CHARGES (assurances)</t>
  </si>
  <si>
    <t>TRANSFERT DE CHARGES (maintenance)</t>
  </si>
  <si>
    <t>TRANSFERT DE CHARGES (transp march)</t>
  </si>
  <si>
    <t>TRANSFERT DE CHARGES (téléphone)</t>
  </si>
  <si>
    <t xml:space="preserve">TOTAL </t>
  </si>
  <si>
    <t>REEL N</t>
  </si>
  <si>
    <t>ECONOMIE</t>
  </si>
  <si>
    <t>BUDGET N</t>
  </si>
  <si>
    <t>ECART N ET BUDGET</t>
  </si>
  <si>
    <t>€</t>
  </si>
  <si>
    <t>%</t>
  </si>
  <si>
    <t>MOIS DE SEPTEMBRE</t>
  </si>
  <si>
    <t>CUMUL A FIN SEPTEMBRE</t>
  </si>
  <si>
    <t>REEL N-1</t>
  </si>
  <si>
    <t>Chiffre d'affaires</t>
  </si>
  <si>
    <t>Effectif</t>
  </si>
  <si>
    <t>CUMUL</t>
  </si>
  <si>
    <t>MOIS EN COURS</t>
  </si>
  <si>
    <t>% du CA</t>
  </si>
  <si>
    <t>MOIS D'OCTOBRE</t>
  </si>
  <si>
    <t>MOIS DE NOVEMBRE</t>
  </si>
  <si>
    <t>CUMUL A FIN OCTOBRE</t>
  </si>
  <si>
    <t>CUMUL A FIN NOVEMBRE</t>
  </si>
  <si>
    <t>BUDGET N (prévision)</t>
  </si>
  <si>
    <t xml:space="preserve">ECONOMIE </t>
  </si>
  <si>
    <t>REALISE N-1</t>
  </si>
  <si>
    <t>REALISE N</t>
  </si>
  <si>
    <t>Exercice</t>
  </si>
  <si>
    <t>Date comptable</t>
  </si>
  <si>
    <t>Cpte général</t>
  </si>
  <si>
    <t>Libellé</t>
  </si>
  <si>
    <t>Code journal</t>
  </si>
  <si>
    <t>Section analytique</t>
  </si>
  <si>
    <t>Réference interne</t>
  </si>
  <si>
    <t>Débit</t>
  </si>
  <si>
    <t>Crédit</t>
  </si>
  <si>
    <t>Régime TVA</t>
  </si>
  <si>
    <t>BUDGET</t>
  </si>
  <si>
    <t>OD</t>
  </si>
  <si>
    <t>EXT 10/11</t>
  </si>
  <si>
    <t>EXO</t>
  </si>
  <si>
    <t>ACH</t>
  </si>
  <si>
    <t>FRA</t>
  </si>
  <si>
    <t>DALLOZ  FACTURE</t>
  </si>
  <si>
    <t>DECITRE  FACTURE</t>
  </si>
  <si>
    <t>SALAIRES/REGUL HORS PAIE</t>
  </si>
  <si>
    <t>013</t>
  </si>
  <si>
    <t>Mois concerné</t>
  </si>
  <si>
    <t>Année : 2011-2012</t>
  </si>
  <si>
    <t>Champ reconstitué</t>
  </si>
  <si>
    <t>641200</t>
  </si>
  <si>
    <t>626100</t>
  </si>
  <si>
    <t>625100</t>
  </si>
  <si>
    <t>622620</t>
  </si>
  <si>
    <t>618101</t>
  </si>
  <si>
    <t>616000</t>
  </si>
  <si>
    <t>611100</t>
  </si>
  <si>
    <t>Année : 2012-2013</t>
  </si>
  <si>
    <t>Nb compte</t>
  </si>
  <si>
    <t>ctrl</t>
  </si>
  <si>
    <t>TOTAL CHARGES PAR MOIS</t>
  </si>
  <si>
    <t xml:space="preserve">TOTAL Annuel </t>
  </si>
  <si>
    <t xml:space="preserve">SOLDES                  </t>
  </si>
  <si>
    <t>904500032</t>
  </si>
  <si>
    <t>Filiale 1</t>
  </si>
  <si>
    <t>404000000</t>
  </si>
  <si>
    <t>701060000</t>
  </si>
  <si>
    <t>606801</t>
  </si>
  <si>
    <t>702070000</t>
  </si>
  <si>
    <t>615600</t>
  </si>
  <si>
    <t>SPIE SUD EST  FACTURE</t>
  </si>
  <si>
    <t>701100000</t>
  </si>
  <si>
    <t>Batiment a</t>
  </si>
  <si>
    <t>102000000</t>
  </si>
  <si>
    <t>604009000</t>
  </si>
  <si>
    <t>904500029</t>
  </si>
  <si>
    <t>703000000</t>
  </si>
  <si>
    <t>507000000</t>
  </si>
  <si>
    <t>604029000</t>
  </si>
  <si>
    <t>627000</t>
  </si>
  <si>
    <t>912000000</t>
  </si>
  <si>
    <t>406000000</t>
  </si>
  <si>
    <t>SALAIRES 10/11 REGLES 11/12</t>
  </si>
  <si>
    <t>404030000</t>
  </si>
  <si>
    <t>Batiment B</t>
  </si>
  <si>
    <t>Fact 2156200</t>
  </si>
  <si>
    <t>CONCOURS DIVERS (Cotisat°, inscrip</t>
  </si>
  <si>
    <t>http://forum.excel-pratique.com/post322206.html#p322206</t>
  </si>
  <si>
    <t>septembre</t>
  </si>
  <si>
    <t>618101sept-12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</si>
</sst>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40C]d\-mmm\-yy;@"/>
    <numFmt numFmtId="167" formatCode="#,##0.00_ ;[Red]\-#,##0.00\ "/>
    <numFmt numFmtId="168" formatCode="\+_-* #,##0\ _€;[Red]\-\ #,##0\ _€\ ;\ _-* &quot;-&quot;??\ _€_-;_-@_-"/>
    <numFmt numFmtId="169" formatCode="_-* \+#,##0\ _€;[Red]\-\ #,##0\ _€\ ;\ _-* &quot;-&quot;??\ _€_-;_-@_-"/>
    <numFmt numFmtId="170" formatCode="#,##0_ ;[Red]\-#,##0\ "/>
    <numFmt numFmtId="171" formatCode="[$-F800]dddd\,\ mmmm\ dd\,\ yyyy"/>
    <numFmt numFmtId="172" formatCode="_(* #,##0_);_(* \(#,##0\);_(* &quot;-&quot;??_);_(@_)"/>
  </numFmts>
  <fonts count="2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8.1999999999999993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Arial"/>
      <family val="2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166" fontId="0" fillId="0" borderId="0"/>
    <xf numFmtId="165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/>
    <xf numFmtId="166" fontId="5" fillId="0" borderId="0"/>
    <xf numFmtId="166" fontId="4" fillId="0" borderId="0"/>
    <xf numFmtId="166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9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/>
    <xf numFmtId="0" fontId="3" fillId="0" borderId="0"/>
    <xf numFmtId="164" fontId="5" fillId="0" borderId="0" applyFont="0" applyFill="0" applyBorder="0" applyAlignment="0" applyProtection="0"/>
    <xf numFmtId="0" fontId="2" fillId="0" borderId="0"/>
    <xf numFmtId="166" fontId="5" fillId="0" borderId="0"/>
    <xf numFmtId="9" fontId="5" fillId="0" borderId="0" applyFont="0" applyFill="0" applyBorder="0" applyAlignment="0" applyProtection="0"/>
    <xf numFmtId="166" fontId="5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6" fontId="2" fillId="0" borderId="0"/>
    <xf numFmtId="0" fontId="2" fillId="0" borderId="0"/>
    <xf numFmtId="164" fontId="5" fillId="0" borderId="0" applyFont="0" applyFill="0" applyBorder="0" applyAlignment="0" applyProtection="0"/>
    <xf numFmtId="166" fontId="1" fillId="0" borderId="0"/>
    <xf numFmtId="0" fontId="1" fillId="0" borderId="0"/>
    <xf numFmtId="0" fontId="5" fillId="0" borderId="0"/>
    <xf numFmtId="166" fontId="23" fillId="0" borderId="0" applyNumberFormat="0" applyFill="0" applyBorder="0" applyAlignment="0" applyProtection="0"/>
  </cellStyleXfs>
  <cellXfs count="118">
    <xf numFmtId="166" fontId="0" fillId="0" borderId="0" xfId="0"/>
    <xf numFmtId="166" fontId="0" fillId="0" borderId="0" xfId="0" applyAlignment="1">
      <alignment vertical="center"/>
    </xf>
    <xf numFmtId="166" fontId="7" fillId="0" borderId="0" xfId="0" applyFont="1" applyAlignment="1">
      <alignment horizontal="center" vertical="center"/>
    </xf>
    <xf numFmtId="166" fontId="0" fillId="0" borderId="0" xfId="0" applyAlignment="1">
      <alignment vertical="center" wrapText="1"/>
    </xf>
    <xf numFmtId="0" fontId="0" fillId="0" borderId="3" xfId="0" applyNumberFormat="1" applyBorder="1" applyAlignment="1" applyProtection="1">
      <alignment vertical="center"/>
      <protection locked="0"/>
    </xf>
    <xf numFmtId="166" fontId="0" fillId="0" borderId="0" xfId="0" applyAlignment="1">
      <alignment horizontal="center" vertical="center"/>
    </xf>
    <xf numFmtId="166" fontId="9" fillId="0" borderId="5" xfId="0" applyFont="1" applyBorder="1" applyAlignment="1" applyProtection="1">
      <alignment horizontal="centerContinuous" vertical="center"/>
      <protection locked="0"/>
    </xf>
    <xf numFmtId="166" fontId="9" fillId="0" borderId="1" xfId="0" applyFont="1" applyBorder="1" applyAlignment="1" applyProtection="1">
      <alignment horizontal="centerContinuous" vertical="center"/>
      <protection locked="0"/>
    </xf>
    <xf numFmtId="166" fontId="0" fillId="0" borderId="3" xfId="0" applyBorder="1" applyAlignment="1">
      <alignment horizontal="centerContinuous" vertical="center"/>
    </xf>
    <xf numFmtId="166" fontId="11" fillId="0" borderId="0" xfId="0" applyFont="1"/>
    <xf numFmtId="169" fontId="0" fillId="0" borderId="0" xfId="1" applyNumberFormat="1" applyFont="1" applyAlignment="1">
      <alignment vertical="center"/>
    </xf>
    <xf numFmtId="165" fontId="0" fillId="0" borderId="0" xfId="1" applyFont="1" applyAlignment="1">
      <alignment vertical="center"/>
    </xf>
    <xf numFmtId="166" fontId="12" fillId="0" borderId="0" xfId="0" applyFont="1" applyAlignment="1">
      <alignment vertical="center"/>
    </xf>
    <xf numFmtId="166" fontId="12" fillId="0" borderId="0" xfId="0" applyFont="1" applyAlignment="1">
      <alignment horizontal="center" vertical="center" wrapText="1"/>
    </xf>
    <xf numFmtId="166" fontId="0" fillId="2" borderId="0" xfId="0" applyFill="1" applyAlignment="1">
      <alignment vertical="center"/>
    </xf>
    <xf numFmtId="0" fontId="0" fillId="0" borderId="1" xfId="0" applyNumberFormat="1" applyBorder="1" applyAlignment="1" applyProtection="1">
      <alignment vertical="center"/>
      <protection locked="0"/>
    </xf>
    <xf numFmtId="166" fontId="0" fillId="0" borderId="10" xfId="0" applyFont="1" applyFill="1" applyBorder="1" applyAlignment="1" applyProtection="1">
      <alignment horizontal="center" vertical="center" wrapText="1"/>
      <protection locked="0"/>
    </xf>
    <xf numFmtId="168" fontId="0" fillId="0" borderId="2" xfId="1" applyNumberFormat="1" applyFont="1" applyFill="1" applyBorder="1" applyAlignment="1" applyProtection="1">
      <alignment vertical="center"/>
    </xf>
    <xf numFmtId="166" fontId="7" fillId="4" borderId="13" xfId="0" applyFont="1" applyFill="1" applyBorder="1" applyAlignment="1" applyProtection="1">
      <alignment horizontal="centerContinuous" vertical="center" wrapText="1"/>
      <protection locked="0"/>
    </xf>
    <xf numFmtId="166" fontId="0" fillId="0" borderId="14" xfId="0" applyFont="1" applyFill="1" applyBorder="1" applyAlignment="1" applyProtection="1">
      <alignment horizontal="center" vertical="center" wrapText="1"/>
      <protection locked="0"/>
    </xf>
    <xf numFmtId="166" fontId="0" fillId="4" borderId="13" xfId="0" applyFont="1" applyFill="1" applyBorder="1" applyAlignment="1" applyProtection="1">
      <alignment horizontal="centerContinuous" vertical="center" wrapText="1"/>
      <protection locked="0"/>
    </xf>
    <xf numFmtId="38" fontId="0" fillId="0" borderId="12" xfId="1" applyNumberFormat="1" applyFont="1" applyFill="1" applyBorder="1" applyAlignment="1" applyProtection="1">
      <alignment vertical="center"/>
      <protection locked="0"/>
    </xf>
    <xf numFmtId="9" fontId="0" fillId="4" borderId="13" xfId="2" applyFont="1" applyFill="1" applyBorder="1" applyAlignment="1" applyProtection="1">
      <alignment vertical="center"/>
    </xf>
    <xf numFmtId="38" fontId="10" fillId="0" borderId="15" xfId="21" applyNumberFormat="1" applyFont="1" applyFill="1" applyBorder="1" applyAlignment="1" applyProtection="1">
      <alignment vertical="center"/>
      <protection locked="0"/>
    </xf>
    <xf numFmtId="9" fontId="0" fillId="4" borderId="16" xfId="2" applyFont="1" applyFill="1" applyBorder="1" applyAlignment="1" applyProtection="1">
      <alignment vertical="center"/>
    </xf>
    <xf numFmtId="166" fontId="7" fillId="0" borderId="14" xfId="0" applyFont="1" applyFill="1" applyBorder="1" applyAlignment="1" applyProtection="1">
      <alignment horizontal="centerContinuous" vertical="center" wrapText="1"/>
      <protection locked="0"/>
    </xf>
    <xf numFmtId="166" fontId="7" fillId="4" borderId="17" xfId="0" applyFont="1" applyFill="1" applyBorder="1" applyAlignment="1" applyProtection="1">
      <alignment horizontal="centerContinuous" vertical="center" wrapText="1"/>
      <protection locked="0"/>
    </xf>
    <xf numFmtId="166" fontId="8" fillId="3" borderId="18" xfId="0" applyFont="1" applyFill="1" applyBorder="1" applyAlignment="1" applyProtection="1">
      <alignment horizontal="centerContinuous" vertical="center"/>
      <protection locked="0"/>
    </xf>
    <xf numFmtId="166" fontId="8" fillId="3" borderId="19" xfId="0" applyFont="1" applyFill="1" applyBorder="1" applyAlignment="1" applyProtection="1">
      <alignment horizontal="centerContinuous" vertical="center"/>
      <protection locked="0"/>
    </xf>
    <xf numFmtId="166" fontId="8" fillId="3" borderId="20" xfId="0" applyFont="1" applyFill="1" applyBorder="1" applyAlignment="1" applyProtection="1">
      <alignment horizontal="centerContinuous" vertical="center"/>
      <protection locked="0"/>
    </xf>
    <xf numFmtId="166" fontId="8" fillId="3" borderId="21" xfId="0" applyFont="1" applyFill="1" applyBorder="1" applyAlignment="1" applyProtection="1">
      <alignment horizontal="centerContinuous" vertical="center"/>
      <protection locked="0"/>
    </xf>
    <xf numFmtId="166" fontId="7" fillId="0" borderId="10" xfId="0" applyFont="1" applyFill="1" applyBorder="1" applyAlignment="1" applyProtection="1">
      <alignment horizontal="centerContinuous" vertical="center" wrapText="1"/>
      <protection locked="0"/>
    </xf>
    <xf numFmtId="38" fontId="0" fillId="0" borderId="2" xfId="1" applyNumberFormat="1" applyFont="1" applyFill="1" applyBorder="1" applyAlignment="1" applyProtection="1">
      <alignment vertical="center"/>
      <protection locked="0"/>
    </xf>
    <xf numFmtId="38" fontId="10" fillId="0" borderId="22" xfId="21" applyNumberFormat="1" applyFont="1" applyFill="1" applyBorder="1" applyAlignment="1" applyProtection="1">
      <alignment vertical="center"/>
      <protection locked="0"/>
    </xf>
    <xf numFmtId="166" fontId="7" fillId="0" borderId="11" xfId="0" applyFont="1" applyFill="1" applyBorder="1" applyAlignment="1" applyProtection="1">
      <alignment horizontal="centerContinuous" vertical="center" wrapText="1"/>
      <protection locked="0"/>
    </xf>
    <xf numFmtId="166" fontId="0" fillId="0" borderId="17" xfId="0" applyFont="1" applyFill="1" applyBorder="1" applyAlignment="1" applyProtection="1">
      <alignment horizontal="center" vertical="center" wrapText="1"/>
      <protection locked="0"/>
    </xf>
    <xf numFmtId="9" fontId="0" fillId="0" borderId="13" xfId="2" applyFont="1" applyFill="1" applyBorder="1" applyAlignment="1" applyProtection="1">
      <alignment vertical="center"/>
    </xf>
    <xf numFmtId="9" fontId="0" fillId="0" borderId="16" xfId="2" applyFont="1" applyFill="1" applyBorder="1" applyAlignment="1" applyProtection="1">
      <alignment vertical="center"/>
    </xf>
    <xf numFmtId="166" fontId="7" fillId="4" borderId="10" xfId="0" applyFont="1" applyFill="1" applyBorder="1" applyAlignment="1" applyProtection="1">
      <alignment horizontal="centerContinuous" vertical="center" wrapText="1"/>
      <protection locked="0"/>
    </xf>
    <xf numFmtId="166" fontId="0" fillId="4" borderId="2" xfId="0" applyFont="1" applyFill="1" applyBorder="1" applyAlignment="1" applyProtection="1">
      <alignment horizontal="centerContinuous" vertical="center" wrapText="1"/>
      <protection locked="0"/>
    </xf>
    <xf numFmtId="169" fontId="0" fillId="4" borderId="2" xfId="1" applyNumberFormat="1" applyFont="1" applyFill="1" applyBorder="1" applyAlignment="1" applyProtection="1">
      <alignment vertical="center"/>
    </xf>
    <xf numFmtId="168" fontId="10" fillId="4" borderId="22" xfId="21" applyNumberFormat="1" applyFont="1" applyFill="1" applyBorder="1" applyAlignment="1" applyProtection="1">
      <alignment vertical="center"/>
      <protection locked="0"/>
    </xf>
    <xf numFmtId="166" fontId="7" fillId="4" borderId="2" xfId="0" applyFont="1" applyFill="1" applyBorder="1" applyAlignment="1" applyProtection="1">
      <alignment horizontal="centerContinuous" vertical="center" wrapText="1"/>
      <protection locked="0"/>
    </xf>
    <xf numFmtId="166" fontId="7" fillId="4" borderId="11" xfId="0" applyFont="1" applyFill="1" applyBorder="1" applyAlignment="1" applyProtection="1">
      <alignment horizontal="centerContinuous" vertical="center" wrapText="1"/>
      <protection locked="0"/>
    </xf>
    <xf numFmtId="166" fontId="0" fillId="0" borderId="9" xfId="0" applyFont="1" applyFill="1" applyBorder="1" applyAlignment="1" applyProtection="1">
      <alignment horizontal="center" vertical="center" wrapText="1"/>
      <protection locked="0"/>
    </xf>
    <xf numFmtId="9" fontId="0" fillId="0" borderId="1" xfId="2" applyFont="1" applyFill="1" applyBorder="1" applyAlignment="1" applyProtection="1">
      <alignment vertical="center"/>
    </xf>
    <xf numFmtId="168" fontId="0" fillId="0" borderId="12" xfId="1" applyNumberFormat="1" applyFont="1" applyFill="1" applyBorder="1" applyAlignment="1" applyProtection="1">
      <alignment vertical="center"/>
    </xf>
    <xf numFmtId="168" fontId="10" fillId="0" borderId="15" xfId="21" applyNumberFormat="1" applyFont="1" applyFill="1" applyBorder="1" applyAlignment="1" applyProtection="1">
      <alignment vertical="center"/>
      <protection locked="0"/>
    </xf>
    <xf numFmtId="169" fontId="0" fillId="4" borderId="12" xfId="1" applyNumberFormat="1" applyFont="1" applyFill="1" applyBorder="1" applyAlignment="1" applyProtection="1">
      <alignment vertical="center"/>
    </xf>
    <xf numFmtId="168" fontId="10" fillId="4" borderId="15" xfId="21" applyNumberFormat="1" applyFont="1" applyFill="1" applyBorder="1" applyAlignment="1" applyProtection="1">
      <alignment vertical="center"/>
      <protection locked="0"/>
    </xf>
    <xf numFmtId="166" fontId="0" fillId="4" borderId="14" xfId="0" applyFont="1" applyFill="1" applyBorder="1" applyAlignment="1" applyProtection="1">
      <alignment horizontal="centerContinuous" vertical="center" wrapText="1"/>
      <protection locked="0"/>
    </xf>
    <xf numFmtId="166" fontId="0" fillId="4" borderId="17" xfId="0" applyFont="1" applyFill="1" applyBorder="1" applyAlignment="1" applyProtection="1">
      <alignment horizontal="centerContinuous" vertical="center" wrapText="1"/>
      <protection locked="0"/>
    </xf>
    <xf numFmtId="166" fontId="7" fillId="4" borderId="14" xfId="0" applyFont="1" applyFill="1" applyBorder="1" applyAlignment="1" applyProtection="1">
      <alignment horizontal="centerContinuous" vertical="center" wrapText="1"/>
      <protection locked="0"/>
    </xf>
    <xf numFmtId="166" fontId="7" fillId="0" borderId="23" xfId="0" applyFont="1" applyFill="1" applyBorder="1" applyAlignment="1" applyProtection="1">
      <alignment horizontal="centerContinuous" vertical="center" wrapText="1"/>
      <protection locked="0"/>
    </xf>
    <xf numFmtId="166" fontId="7" fillId="0" borderId="19" xfId="0" applyFont="1" applyFill="1" applyBorder="1" applyAlignment="1" applyProtection="1">
      <alignment horizontal="centerContinuous" vertical="center" wrapText="1"/>
      <protection locked="0"/>
    </xf>
    <xf numFmtId="166" fontId="7" fillId="0" borderId="21" xfId="0" applyFont="1" applyFill="1" applyBorder="1" applyAlignment="1" applyProtection="1">
      <alignment horizontal="centerContinuous" vertical="center" wrapText="1"/>
      <protection locked="0"/>
    </xf>
    <xf numFmtId="166" fontId="7" fillId="4" borderId="23" xfId="0" applyFont="1" applyFill="1" applyBorder="1" applyAlignment="1" applyProtection="1">
      <alignment horizontal="centerContinuous" vertical="center" wrapText="1"/>
      <protection locked="0"/>
    </xf>
    <xf numFmtId="166" fontId="7" fillId="4" borderId="21" xfId="0" applyFont="1" applyFill="1" applyBorder="1" applyAlignment="1" applyProtection="1">
      <alignment horizontal="centerContinuous" vertical="center" wrapText="1"/>
      <protection locked="0"/>
    </xf>
    <xf numFmtId="166" fontId="7" fillId="0" borderId="24" xfId="0" applyFont="1" applyFill="1" applyBorder="1" applyAlignment="1" applyProtection="1">
      <alignment horizontal="centerContinuous" vertical="center" wrapText="1"/>
      <protection locked="0"/>
    </xf>
    <xf numFmtId="168" fontId="10" fillId="0" borderId="22" xfId="21" applyNumberFormat="1" applyFont="1" applyFill="1" applyBorder="1" applyAlignment="1" applyProtection="1">
      <alignment vertical="center"/>
      <protection locked="0"/>
    </xf>
    <xf numFmtId="166" fontId="7" fillId="3" borderId="24" xfId="0" applyFont="1" applyFill="1" applyBorder="1" applyAlignment="1" applyProtection="1">
      <alignment horizontal="centerContinuous" vertical="center"/>
      <protection locked="0"/>
    </xf>
    <xf numFmtId="166" fontId="7" fillId="3" borderId="25" xfId="0" applyFont="1" applyFill="1" applyBorder="1" applyAlignment="1" applyProtection="1">
      <alignment horizontal="centerContinuous" vertical="center"/>
      <protection locked="0"/>
    </xf>
    <xf numFmtId="166" fontId="14" fillId="0" borderId="0" xfId="0" applyFont="1" applyAlignment="1">
      <alignment horizontal="center" vertical="center" wrapText="1"/>
    </xf>
    <xf numFmtId="166" fontId="14" fillId="0" borderId="0" xfId="0" applyFont="1" applyAlignment="1">
      <alignment horizontal="left" vertical="center" wrapText="1"/>
    </xf>
    <xf numFmtId="49" fontId="14" fillId="0" borderId="0" xfId="0" applyNumberFormat="1" applyFont="1" applyAlignment="1">
      <alignment horizontal="left" vertical="center" wrapText="1"/>
    </xf>
    <xf numFmtId="2" fontId="14" fillId="0" borderId="0" xfId="0" applyNumberFormat="1" applyFont="1" applyAlignment="1">
      <alignment horizontal="right" vertical="center" wrapText="1"/>
    </xf>
    <xf numFmtId="1" fontId="14" fillId="0" borderId="0" xfId="0" applyNumberFormat="1" applyFont="1" applyAlignment="1">
      <alignment horizontal="right" vertical="center" wrapText="1"/>
    </xf>
    <xf numFmtId="166" fontId="16" fillId="2" borderId="0" xfId="0" applyFont="1" applyFill="1" applyAlignment="1">
      <alignment horizontal="center" vertical="center"/>
    </xf>
    <xf numFmtId="17" fontId="16" fillId="0" borderId="3" xfId="0" applyNumberFormat="1" applyFont="1" applyBorder="1" applyAlignment="1">
      <alignment horizontal="center" vertical="center"/>
    </xf>
    <xf numFmtId="17" fontId="16" fillId="0" borderId="1" xfId="0" applyNumberFormat="1" applyFont="1" applyBorder="1" applyAlignment="1">
      <alignment horizontal="center" vertical="center"/>
    </xf>
    <xf numFmtId="40" fontId="0" fillId="0" borderId="0" xfId="21" applyNumberFormat="1" applyFont="1" applyAlignment="1">
      <alignment vertical="center"/>
    </xf>
    <xf numFmtId="171" fontId="14" fillId="0" borderId="0" xfId="0" applyNumberFormat="1" applyFont="1" applyFill="1" applyAlignment="1">
      <alignment horizontal="left" vertical="center" wrapText="1"/>
    </xf>
    <xf numFmtId="166" fontId="14" fillId="0" borderId="0" xfId="0" applyFont="1" applyFill="1" applyAlignment="1">
      <alignment horizontal="left" vertical="center" wrapText="1"/>
    </xf>
    <xf numFmtId="166" fontId="15" fillId="0" borderId="0" xfId="0" applyFont="1" applyFill="1" applyAlignment="1">
      <alignment horizontal="center" vertical="center" wrapText="1"/>
    </xf>
    <xf numFmtId="2" fontId="14" fillId="0" borderId="0" xfId="0" applyNumberFormat="1" applyFont="1" applyFill="1" applyAlignment="1">
      <alignment horizontal="left" vertical="center" wrapText="1"/>
    </xf>
    <xf numFmtId="0" fontId="18" fillId="0" borderId="0" xfId="13" applyNumberFormat="1" applyFont="1" applyProtection="1">
      <protection locked="0"/>
    </xf>
    <xf numFmtId="14" fontId="18" fillId="0" borderId="0" xfId="13" applyNumberFormat="1" applyFont="1" applyProtection="1">
      <protection locked="0"/>
    </xf>
    <xf numFmtId="166" fontId="19" fillId="0" borderId="0" xfId="0" applyFont="1"/>
    <xf numFmtId="2" fontId="19" fillId="0" borderId="0" xfId="0" applyNumberFormat="1" applyFont="1"/>
    <xf numFmtId="172" fontId="0" fillId="0" borderId="0" xfId="1" applyNumberFormat="1" applyFont="1" applyAlignment="1">
      <alignment horizontal="center" vertical="center"/>
    </xf>
    <xf numFmtId="0" fontId="0" fillId="0" borderId="4" xfId="0" applyNumberFormat="1" applyBorder="1" applyAlignment="1" applyProtection="1">
      <alignment vertical="center"/>
      <protection locked="0"/>
    </xf>
    <xf numFmtId="166" fontId="7" fillId="0" borderId="23" xfId="0" applyFont="1" applyBorder="1" applyAlignment="1">
      <alignment horizontal="center" vertical="center"/>
    </xf>
    <xf numFmtId="165" fontId="7" fillId="0" borderId="20" xfId="1" applyFont="1" applyBorder="1" applyAlignment="1">
      <alignment horizontal="center" vertical="center"/>
    </xf>
    <xf numFmtId="165" fontId="7" fillId="0" borderId="19" xfId="1" applyFont="1" applyBorder="1" applyAlignment="1">
      <alignment horizontal="center" vertical="center"/>
    </xf>
    <xf numFmtId="165" fontId="0" fillId="0" borderId="28" xfId="1" applyFont="1" applyBorder="1" applyAlignment="1">
      <alignment vertical="center"/>
    </xf>
    <xf numFmtId="165" fontId="0" fillId="0" borderId="29" xfId="1" applyFont="1" applyBorder="1" applyAlignment="1">
      <alignment vertical="center"/>
    </xf>
    <xf numFmtId="165" fontId="7" fillId="0" borderId="26" xfId="1" applyFont="1" applyBorder="1" applyAlignment="1">
      <alignment horizontal="center" vertical="center"/>
    </xf>
    <xf numFmtId="166" fontId="12" fillId="0" borderId="0" xfId="0" applyFont="1" applyAlignment="1">
      <alignment horizontal="center" vertical="center"/>
    </xf>
    <xf numFmtId="166" fontId="16" fillId="0" borderId="27" xfId="0" applyFont="1" applyBorder="1" applyAlignment="1">
      <alignment horizontal="center" vertical="center" wrapText="1"/>
    </xf>
    <xf numFmtId="165" fontId="0" fillId="0" borderId="28" xfId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166" fontId="14" fillId="0" borderId="0" xfId="0" applyFont="1" applyFill="1" applyAlignment="1">
      <alignment horizontal="center" vertical="center" wrapText="1"/>
    </xf>
    <xf numFmtId="0" fontId="21" fillId="0" borderId="0" xfId="16" applyFont="1" applyAlignment="1">
      <alignment horizontal="center" vertical="center" wrapText="1"/>
    </xf>
    <xf numFmtId="2" fontId="21" fillId="0" borderId="0" xfId="16" applyNumberFormat="1" applyFont="1" applyAlignment="1">
      <alignment horizontal="center" vertical="center" wrapText="1"/>
    </xf>
    <xf numFmtId="0" fontId="22" fillId="0" borderId="0" xfId="8" applyNumberFormat="1" applyFont="1" applyAlignment="1" applyProtection="1">
      <alignment horizontal="center" vertical="center" wrapText="1"/>
      <protection locked="0"/>
    </xf>
    <xf numFmtId="166" fontId="22" fillId="0" borderId="0" xfId="8" applyNumberFormat="1" applyFont="1" applyAlignment="1" applyProtection="1">
      <alignment horizontal="center" vertical="center" wrapText="1"/>
      <protection locked="0"/>
    </xf>
    <xf numFmtId="2" fontId="17" fillId="0" borderId="0" xfId="8" applyNumberFormat="1" applyFont="1"/>
    <xf numFmtId="166" fontId="18" fillId="0" borderId="0" xfId="0" applyFont="1"/>
    <xf numFmtId="0" fontId="18" fillId="0" borderId="0" xfId="13" applyNumberFormat="1" applyFont="1" applyFill="1" applyProtection="1">
      <protection locked="0"/>
    </xf>
    <xf numFmtId="166" fontId="0" fillId="0" borderId="0" xfId="0" applyFill="1" applyAlignment="1">
      <alignment vertical="center"/>
    </xf>
    <xf numFmtId="0" fontId="0" fillId="0" borderId="3" xfId="0" applyNumberFormat="1" applyFill="1" applyBorder="1" applyAlignment="1" applyProtection="1">
      <alignment vertical="center"/>
      <protection locked="0"/>
    </xf>
    <xf numFmtId="40" fontId="0" fillId="0" borderId="0" xfId="21" applyNumberFormat="1" applyFont="1" applyFill="1" applyAlignment="1">
      <alignment vertical="center"/>
    </xf>
    <xf numFmtId="165" fontId="0" fillId="0" borderId="28" xfId="1" applyFont="1" applyFill="1" applyBorder="1" applyAlignment="1">
      <alignment vertical="center"/>
    </xf>
    <xf numFmtId="2" fontId="17" fillId="0" borderId="0" xfId="8" applyNumberFormat="1" applyFont="1" applyFill="1"/>
    <xf numFmtId="166" fontId="13" fillId="0" borderId="0" xfId="0" applyFont="1" applyFill="1" applyAlignment="1">
      <alignment vertical="center" wrapText="1"/>
    </xf>
    <xf numFmtId="0" fontId="21" fillId="0" borderId="0" xfId="16" applyFont="1" applyAlignment="1">
      <alignment horizontal="center" wrapText="1"/>
    </xf>
    <xf numFmtId="166" fontId="23" fillId="0" borderId="0" xfId="41" applyAlignment="1">
      <alignment horizontal="left" vertical="center"/>
    </xf>
    <xf numFmtId="167" fontId="0" fillId="0" borderId="1" xfId="1" applyNumberFormat="1" applyFont="1" applyBorder="1" applyAlignment="1">
      <alignment horizontal="center" vertical="center"/>
    </xf>
    <xf numFmtId="167" fontId="0" fillId="0" borderId="2" xfId="1" applyNumberFormat="1" applyFont="1" applyBorder="1" applyAlignment="1">
      <alignment horizontal="center" vertical="center"/>
    </xf>
    <xf numFmtId="170" fontId="0" fillId="0" borderId="1" xfId="1" applyNumberFormat="1" applyFont="1" applyBorder="1" applyAlignment="1">
      <alignment horizontal="center" vertical="center"/>
    </xf>
    <xf numFmtId="170" fontId="0" fillId="0" borderId="2" xfId="1" applyNumberFormat="1" applyFont="1" applyBorder="1" applyAlignment="1">
      <alignment horizontal="center" vertical="center"/>
    </xf>
    <xf numFmtId="166" fontId="7" fillId="0" borderId="4" xfId="0" applyFont="1" applyBorder="1" applyAlignment="1" applyProtection="1">
      <alignment horizontal="center" vertical="center" wrapText="1"/>
      <protection locked="0"/>
    </xf>
    <xf numFmtId="166" fontId="7" fillId="0" borderId="6" xfId="0" applyFont="1" applyBorder="1" applyAlignment="1" applyProtection="1">
      <alignment horizontal="center" vertical="center" wrapText="1"/>
      <protection locked="0"/>
    </xf>
    <xf numFmtId="166" fontId="7" fillId="0" borderId="8" xfId="0" applyFont="1" applyBorder="1" applyAlignment="1" applyProtection="1">
      <alignment horizontal="center" vertical="center"/>
      <protection locked="0"/>
    </xf>
    <xf numFmtId="166" fontId="7" fillId="0" borderId="9" xfId="0" applyFont="1" applyBorder="1" applyAlignment="1" applyProtection="1">
      <alignment horizontal="center" vertical="center"/>
      <protection locked="0"/>
    </xf>
    <xf numFmtId="166" fontId="7" fillId="2" borderId="0" xfId="0" applyFont="1" applyFill="1" applyAlignment="1">
      <alignment horizontal="center" vertical="center"/>
    </xf>
    <xf numFmtId="166" fontId="7" fillId="2" borderId="7" xfId="0" applyFont="1" applyFill="1" applyBorder="1" applyAlignment="1">
      <alignment horizontal="center" vertical="center"/>
    </xf>
    <xf numFmtId="166" fontId="0" fillId="0" borderId="3" xfId="0" applyBorder="1" applyAlignment="1">
      <alignment horizontal="center" vertical="center"/>
    </xf>
  </cellXfs>
  <cellStyles count="42">
    <cellStyle name="Comma_cac2006" xfId="3"/>
    <cellStyle name="Euro" xfId="4"/>
    <cellStyle name="Lien hypertexte" xfId="41" builtinId="8"/>
    <cellStyle name="Milliers" xfId="1" builtinId="3"/>
    <cellStyle name="Milliers 2" xfId="5"/>
    <cellStyle name="Milliers 3" xfId="18"/>
    <cellStyle name="Milliers 3 2" xfId="34"/>
    <cellStyle name="Monétaire" xfId="21" builtinId="4"/>
    <cellStyle name="Monétaire 2" xfId="37"/>
    <cellStyle name="Normal" xfId="0" builtinId="0"/>
    <cellStyle name="Normal 10" xfId="6"/>
    <cellStyle name="Normal 10 2" xfId="25"/>
    <cellStyle name="Normal 11" xfId="23"/>
    <cellStyle name="Normal 12" xfId="22"/>
    <cellStyle name="Normal 13" xfId="40"/>
    <cellStyle name="Normal 2" xfId="7"/>
    <cellStyle name="Normal 3" xfId="8"/>
    <cellStyle name="Normal 3 2" xfId="9"/>
    <cellStyle name="Normal 3 2 2" xfId="27"/>
    <cellStyle name="Normal 3 3" xfId="19"/>
    <cellStyle name="Normal 3 3 2" xfId="35"/>
    <cellStyle name="Normal 3 4" xfId="26"/>
    <cellStyle name="Normal 3 5" xfId="38"/>
    <cellStyle name="Normal 4" xfId="10"/>
    <cellStyle name="Normal 4 2" xfId="28"/>
    <cellStyle name="Normal 5" xfId="11"/>
    <cellStyle name="Normal 5 2" xfId="29"/>
    <cellStyle name="Normal 6" xfId="12"/>
    <cellStyle name="Normal 6 2" xfId="30"/>
    <cellStyle name="Normal 7" xfId="13"/>
    <cellStyle name="Normal 7 2" xfId="14"/>
    <cellStyle name="Normal 7 2 2" xfId="32"/>
    <cellStyle name="Normal 7 3" xfId="20"/>
    <cellStyle name="Normal 7 3 2" xfId="36"/>
    <cellStyle name="Normal 7 4" xfId="31"/>
    <cellStyle name="Normal 7 5" xfId="39"/>
    <cellStyle name="Normal 8" xfId="15"/>
    <cellStyle name="Normal 8 2" xfId="33"/>
    <cellStyle name="Normal 9" xfId="16"/>
    <cellStyle name="Pourcentage" xfId="2" builtinId="5"/>
    <cellStyle name="Pourcentage 2" xfId="17"/>
    <cellStyle name="Pourcentage 3" xfId="24"/>
  </cellStyles>
  <dxfs count="0"/>
  <tableStyles count="0" defaultTableStyle="TableStyleMedium2" defaultPivotStyle="PivotStyleLight16"/>
  <colors>
    <mruColors>
      <color rgb="FF0000FF"/>
      <color rgb="FFFFFFCC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409575</xdr:colOff>
      <xdr:row>0</xdr:row>
      <xdr:rowOff>0</xdr:rowOff>
    </xdr:from>
    <xdr:to>
      <xdr:col>3</xdr:col>
      <xdr:colOff>1466850</xdr:colOff>
      <xdr:row>0</xdr:row>
      <xdr:rowOff>257174</xdr:rowOff>
    </xdr:to>
    <xdr:sp macro="[0]!MettreAjour" textlink="">
      <xdr:nvSpPr>
        <xdr:cNvPr id="2" name="ZoneTexte 1"/>
        <xdr:cNvSpPr txBox="1"/>
      </xdr:nvSpPr>
      <xdr:spPr>
        <a:xfrm>
          <a:off x="2276475" y="0"/>
          <a:ext cx="1057275" cy="257174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22206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5"/>
  <sheetViews>
    <sheetView workbookViewId="0">
      <selection activeCell="D9" sqref="D9"/>
    </sheetView>
  </sheetViews>
  <sheetFormatPr baseColWidth="10" defaultRowHeight="12.75" x14ac:dyDescent="0.2"/>
  <cols>
    <col min="1" max="1" width="6.5703125" style="63" bestFit="1" customWidth="1"/>
    <col min="2" max="2" width="11.85546875" style="66" bestFit="1" customWidth="1"/>
    <col min="3" max="3" width="9.5703125" style="64" bestFit="1" customWidth="1"/>
    <col min="4" max="4" width="28" style="64" bestFit="1" customWidth="1"/>
    <col min="5" max="5" width="9.5703125" style="64" bestFit="1" customWidth="1"/>
    <col min="6" max="6" width="28.140625" style="65" bestFit="1" customWidth="1"/>
    <col min="7" max="7" width="13.28515625" style="65" bestFit="1" customWidth="1"/>
    <col min="8" max="8" width="24.42578125" style="65" bestFit="1" customWidth="1"/>
    <col min="9" max="9" width="28.85546875" bestFit="1" customWidth="1"/>
    <col min="10" max="10" width="8.28515625" bestFit="1" customWidth="1"/>
    <col min="11" max="11" width="9.140625" style="63" bestFit="1" customWidth="1"/>
    <col min="12" max="12" width="8.7109375" style="74" bestFit="1" customWidth="1"/>
    <col min="13" max="13" width="9.5703125" style="63" bestFit="1" customWidth="1"/>
    <col min="14" max="14" width="14.5703125" style="63" bestFit="1" customWidth="1"/>
    <col min="15" max="15" width="12.28515625" style="72" bestFit="1" customWidth="1"/>
    <col min="16" max="16" width="15.7109375" style="72" bestFit="1" customWidth="1"/>
    <col min="17" max="16384" width="11.42578125" style="63"/>
  </cols>
  <sheetData>
    <row r="1" spans="1:17" s="62" customFormat="1" ht="22.5" x14ac:dyDescent="0.2">
      <c r="A1" s="92" t="s">
        <v>99</v>
      </c>
      <c r="B1" s="92" t="s">
        <v>100</v>
      </c>
      <c r="C1" s="92" t="s">
        <v>101</v>
      </c>
      <c r="D1" s="92" t="s">
        <v>102</v>
      </c>
      <c r="E1" s="92" t="s">
        <v>103</v>
      </c>
      <c r="F1" s="92" t="s">
        <v>102</v>
      </c>
      <c r="G1" s="92" t="s">
        <v>104</v>
      </c>
      <c r="H1" s="92" t="s">
        <v>102</v>
      </c>
      <c r="I1" s="92" t="s">
        <v>105</v>
      </c>
      <c r="J1" s="93" t="s">
        <v>106</v>
      </c>
      <c r="K1" s="93" t="s">
        <v>107</v>
      </c>
      <c r="L1" s="92" t="s">
        <v>108</v>
      </c>
      <c r="M1" s="94" t="s">
        <v>134</v>
      </c>
      <c r="N1" s="95" t="s">
        <v>109</v>
      </c>
      <c r="O1" s="73" t="s">
        <v>119</v>
      </c>
      <c r="P1" s="91" t="s">
        <v>121</v>
      </c>
    </row>
    <row r="2" spans="1:17" x14ac:dyDescent="0.2">
      <c r="A2" s="75" t="s">
        <v>118</v>
      </c>
      <c r="B2" s="76">
        <v>40793</v>
      </c>
      <c r="C2" s="75" t="s">
        <v>126</v>
      </c>
      <c r="D2" s="75" t="s">
        <v>27</v>
      </c>
      <c r="E2" s="75" t="s">
        <v>113</v>
      </c>
      <c r="F2" s="75" t="s">
        <v>115</v>
      </c>
      <c r="G2" s="77">
        <v>904500032</v>
      </c>
      <c r="H2"/>
      <c r="J2" s="78">
        <v>0</v>
      </c>
      <c r="K2" s="78">
        <v>109.59599999999999</v>
      </c>
      <c r="L2" s="77" t="s">
        <v>114</v>
      </c>
      <c r="M2" s="103">
        <v>109.59599999999999</v>
      </c>
      <c r="N2" s="97" t="s">
        <v>136</v>
      </c>
      <c r="O2" s="71" t="str">
        <f>IF(ISBLANK(B2),"",TEXT(B2,"mmmm"))</f>
        <v>septembre</v>
      </c>
      <c r="P2" s="71" t="str">
        <f>IF(AND(ISBLANK(C2),(B2)),"",C2&amp;TEXT(B2,"mmm-aa"))</f>
        <v>618101sept-11</v>
      </c>
      <c r="Q2" s="106" t="s">
        <v>159</v>
      </c>
    </row>
    <row r="3" spans="1:17" x14ac:dyDescent="0.2">
      <c r="A3" s="75" t="s">
        <v>118</v>
      </c>
      <c r="B3" s="76">
        <v>40939</v>
      </c>
      <c r="C3" s="75" t="s">
        <v>126</v>
      </c>
      <c r="D3" s="75" t="s">
        <v>27</v>
      </c>
      <c r="E3" s="75" t="s">
        <v>113</v>
      </c>
      <c r="F3" s="75" t="s">
        <v>116</v>
      </c>
      <c r="G3" s="77" t="s">
        <v>137</v>
      </c>
      <c r="H3"/>
      <c r="J3" s="78">
        <v>5879.52</v>
      </c>
      <c r="K3" s="78">
        <v>0</v>
      </c>
      <c r="L3" s="77" t="s">
        <v>112</v>
      </c>
      <c r="M3" s="103">
        <v>-5879.52</v>
      </c>
      <c r="N3" s="97" t="s">
        <v>136</v>
      </c>
      <c r="O3" s="71" t="str">
        <f t="shared" ref="O3:O15" si="0">IF(ISBLANK(B3),"",TEXT(B3,"mmmm"))</f>
        <v>janvier</v>
      </c>
      <c r="P3" s="71" t="str">
        <f t="shared" ref="P3:P15" si="1">IF(AND(ISBLANK(C3),(B3)),"",C3&amp;TEXT(B3,"mmm-aa"))</f>
        <v>618101janv-12</v>
      </c>
    </row>
    <row r="4" spans="1:17" x14ac:dyDescent="0.2">
      <c r="A4" s="75" t="s">
        <v>118</v>
      </c>
      <c r="B4" s="76">
        <v>41054</v>
      </c>
      <c r="C4" s="75" t="s">
        <v>128</v>
      </c>
      <c r="D4" s="75" t="s">
        <v>15</v>
      </c>
      <c r="E4" s="75" t="s">
        <v>110</v>
      </c>
      <c r="F4"/>
      <c r="G4" s="77" t="s">
        <v>138</v>
      </c>
      <c r="H4"/>
      <c r="J4" s="78">
        <v>4183.5659999999998</v>
      </c>
      <c r="K4" s="78">
        <v>0</v>
      </c>
      <c r="L4" s="77" t="s">
        <v>114</v>
      </c>
      <c r="M4" s="103">
        <v>-4183.5659999999998</v>
      </c>
      <c r="N4" s="97" t="s">
        <v>136</v>
      </c>
      <c r="O4" s="71" t="str">
        <f t="shared" si="0"/>
        <v>mai</v>
      </c>
      <c r="P4" s="71" t="str">
        <f t="shared" si="1"/>
        <v>611100mai-12</v>
      </c>
    </row>
    <row r="5" spans="1:17" x14ac:dyDescent="0.2">
      <c r="A5" s="75" t="s">
        <v>118</v>
      </c>
      <c r="B5" s="76">
        <v>41115</v>
      </c>
      <c r="C5" s="75" t="s">
        <v>139</v>
      </c>
      <c r="D5" s="75" t="s">
        <v>9</v>
      </c>
      <c r="E5" s="75" t="s">
        <v>113</v>
      </c>
      <c r="F5"/>
      <c r="G5" s="77" t="s">
        <v>140</v>
      </c>
      <c r="H5"/>
      <c r="J5" s="78">
        <v>215.92200000000003</v>
      </c>
      <c r="K5" s="78">
        <v>0</v>
      </c>
      <c r="L5" s="77" t="s">
        <v>112</v>
      </c>
      <c r="M5" s="103">
        <v>-215.92200000000003</v>
      </c>
      <c r="N5" s="97" t="s">
        <v>136</v>
      </c>
      <c r="O5" s="71" t="str">
        <f t="shared" si="0"/>
        <v>juillet</v>
      </c>
      <c r="P5" s="71" t="str">
        <f t="shared" si="1"/>
        <v>606801juil-12</v>
      </c>
    </row>
    <row r="6" spans="1:17" x14ac:dyDescent="0.2">
      <c r="A6" s="75" t="s">
        <v>118</v>
      </c>
      <c r="B6" s="76">
        <v>40837</v>
      </c>
      <c r="C6" s="77" t="s">
        <v>141</v>
      </c>
      <c r="D6" s="77" t="s">
        <v>23</v>
      </c>
      <c r="E6" s="77" t="s">
        <v>113</v>
      </c>
      <c r="F6" s="77" t="s">
        <v>142</v>
      </c>
      <c r="G6" s="77" t="s">
        <v>143</v>
      </c>
      <c r="H6" s="77" t="s">
        <v>144</v>
      </c>
      <c r="I6" s="77"/>
      <c r="J6" s="78">
        <v>13757.394000000002</v>
      </c>
      <c r="K6" s="78">
        <v>0</v>
      </c>
      <c r="L6" s="77" t="s">
        <v>114</v>
      </c>
      <c r="M6" s="103">
        <v>-13757.394000000002</v>
      </c>
      <c r="N6" s="97" t="s">
        <v>136</v>
      </c>
      <c r="O6" s="71" t="str">
        <f t="shared" si="0"/>
        <v>octobre</v>
      </c>
      <c r="P6" s="71" t="str">
        <f t="shared" si="1"/>
        <v>615600oct-11</v>
      </c>
    </row>
    <row r="7" spans="1:17" x14ac:dyDescent="0.2">
      <c r="A7" s="75" t="s">
        <v>118</v>
      </c>
      <c r="B7" s="76">
        <v>41012</v>
      </c>
      <c r="C7" s="75" t="s">
        <v>123</v>
      </c>
      <c r="D7" s="75" t="s">
        <v>49</v>
      </c>
      <c r="E7" s="75" t="s">
        <v>113</v>
      </c>
      <c r="F7"/>
      <c r="G7" s="77" t="s">
        <v>145</v>
      </c>
      <c r="H7"/>
      <c r="J7" s="78">
        <v>2818.6320000000005</v>
      </c>
      <c r="K7" s="78">
        <v>0</v>
      </c>
      <c r="L7" s="77" t="s">
        <v>112</v>
      </c>
      <c r="M7" s="103">
        <v>-2818.6320000000005</v>
      </c>
      <c r="N7" s="97" t="s">
        <v>136</v>
      </c>
      <c r="O7" s="71" t="str">
        <f t="shared" si="0"/>
        <v>avril</v>
      </c>
      <c r="P7" s="71" t="str">
        <f t="shared" si="1"/>
        <v>626100avr-12</v>
      </c>
    </row>
    <row r="8" spans="1:17" x14ac:dyDescent="0.2">
      <c r="A8" s="75" t="s">
        <v>118</v>
      </c>
      <c r="B8" s="76">
        <v>40939</v>
      </c>
      <c r="C8" s="75" t="s">
        <v>124</v>
      </c>
      <c r="D8" s="75" t="s">
        <v>45</v>
      </c>
      <c r="E8" s="75" t="s">
        <v>113</v>
      </c>
      <c r="F8"/>
      <c r="G8" s="77" t="s">
        <v>146</v>
      </c>
      <c r="H8"/>
      <c r="J8" s="78">
        <v>4980.7740000000013</v>
      </c>
      <c r="K8" s="78">
        <v>0</v>
      </c>
      <c r="L8" s="77" t="s">
        <v>112</v>
      </c>
      <c r="M8" s="103">
        <v>-4980.7740000000013</v>
      </c>
      <c r="N8" s="97" t="s">
        <v>136</v>
      </c>
      <c r="O8" s="71" t="str">
        <f t="shared" si="0"/>
        <v>janvier</v>
      </c>
      <c r="P8" s="71" t="str">
        <f t="shared" si="1"/>
        <v>625100janv-12</v>
      </c>
    </row>
    <row r="9" spans="1:17" x14ac:dyDescent="0.2">
      <c r="A9" s="75" t="s">
        <v>118</v>
      </c>
      <c r="B9" s="76">
        <v>40965</v>
      </c>
      <c r="C9" s="75" t="s">
        <v>122</v>
      </c>
      <c r="D9" s="75" t="s">
        <v>117</v>
      </c>
      <c r="E9" s="75" t="s">
        <v>110</v>
      </c>
      <c r="F9"/>
      <c r="G9" s="77" t="s">
        <v>147</v>
      </c>
      <c r="H9"/>
      <c r="J9" s="78">
        <v>0</v>
      </c>
      <c r="K9" s="78">
        <v>0</v>
      </c>
      <c r="L9" s="77" t="s">
        <v>112</v>
      </c>
      <c r="M9" s="96">
        <v>0</v>
      </c>
      <c r="N9" s="97" t="s">
        <v>136</v>
      </c>
      <c r="O9" s="71" t="str">
        <f t="shared" si="0"/>
        <v>février</v>
      </c>
      <c r="P9" s="71" t="str">
        <f t="shared" si="1"/>
        <v>641200févr-12</v>
      </c>
    </row>
    <row r="10" spans="1:17" x14ac:dyDescent="0.2">
      <c r="A10" s="75" t="s">
        <v>118</v>
      </c>
      <c r="B10" s="76">
        <v>41095</v>
      </c>
      <c r="C10" s="75" t="s">
        <v>139</v>
      </c>
      <c r="D10" s="75" t="s">
        <v>9</v>
      </c>
      <c r="E10" s="75" t="s">
        <v>113</v>
      </c>
      <c r="F10"/>
      <c r="G10" s="77" t="s">
        <v>148</v>
      </c>
      <c r="H10"/>
      <c r="J10" s="78">
        <v>0</v>
      </c>
      <c r="K10" s="78">
        <v>0</v>
      </c>
      <c r="L10" s="77" t="s">
        <v>112</v>
      </c>
      <c r="M10" s="96">
        <v>0</v>
      </c>
      <c r="N10" s="97" t="s">
        <v>136</v>
      </c>
      <c r="O10" s="71" t="str">
        <f t="shared" si="0"/>
        <v>juillet</v>
      </c>
      <c r="P10" s="71" t="str">
        <f t="shared" si="1"/>
        <v>606801juil-12</v>
      </c>
    </row>
    <row r="11" spans="1:17" x14ac:dyDescent="0.2">
      <c r="A11" s="75" t="s">
        <v>118</v>
      </c>
      <c r="B11" s="76">
        <v>40953</v>
      </c>
      <c r="C11" s="75" t="s">
        <v>139</v>
      </c>
      <c r="D11" s="75" t="s">
        <v>9</v>
      </c>
      <c r="E11" s="75" t="s">
        <v>113</v>
      </c>
      <c r="F11"/>
      <c r="G11" s="77" t="s">
        <v>149</v>
      </c>
      <c r="H11"/>
      <c r="J11" s="78">
        <v>0</v>
      </c>
      <c r="K11" s="78">
        <v>0</v>
      </c>
      <c r="L11" s="77" t="s">
        <v>112</v>
      </c>
      <c r="M11" s="96">
        <v>0</v>
      </c>
      <c r="N11" s="97" t="s">
        <v>136</v>
      </c>
      <c r="O11" s="71" t="str">
        <f t="shared" si="0"/>
        <v>février</v>
      </c>
      <c r="P11" s="71" t="str">
        <f t="shared" si="1"/>
        <v>606801févr-12</v>
      </c>
    </row>
    <row r="12" spans="1:17" x14ac:dyDescent="0.2">
      <c r="A12" s="75" t="s">
        <v>118</v>
      </c>
      <c r="B12" s="76">
        <v>41061</v>
      </c>
      <c r="C12" s="75" t="s">
        <v>125</v>
      </c>
      <c r="D12" s="75" t="s">
        <v>37</v>
      </c>
      <c r="E12" s="75" t="s">
        <v>110</v>
      </c>
      <c r="F12"/>
      <c r="G12" s="77" t="s">
        <v>150</v>
      </c>
      <c r="H12"/>
      <c r="J12" s="78">
        <v>0</v>
      </c>
      <c r="K12" s="78">
        <v>0</v>
      </c>
      <c r="L12" s="77" t="s">
        <v>112</v>
      </c>
      <c r="M12" s="96">
        <v>0</v>
      </c>
      <c r="N12" s="97" t="s">
        <v>136</v>
      </c>
      <c r="O12" s="71" t="str">
        <f t="shared" si="0"/>
        <v>juin</v>
      </c>
      <c r="P12" s="71" t="str">
        <f t="shared" si="1"/>
        <v>622620juin-12</v>
      </c>
    </row>
    <row r="13" spans="1:17" x14ac:dyDescent="0.2">
      <c r="A13" s="75" t="s">
        <v>118</v>
      </c>
      <c r="B13" s="76">
        <v>40814</v>
      </c>
      <c r="C13" s="75" t="s">
        <v>151</v>
      </c>
      <c r="D13" s="75" t="s">
        <v>50</v>
      </c>
      <c r="E13" s="75" t="s">
        <v>110</v>
      </c>
      <c r="F13"/>
      <c r="G13" s="77" t="s">
        <v>152</v>
      </c>
      <c r="H13"/>
      <c r="J13" s="78">
        <v>0</v>
      </c>
      <c r="K13" s="78">
        <v>0</v>
      </c>
      <c r="L13" s="77" t="s">
        <v>112</v>
      </c>
      <c r="M13" s="96">
        <v>0</v>
      </c>
      <c r="N13" s="97" t="s">
        <v>136</v>
      </c>
      <c r="O13" s="71" t="str">
        <f t="shared" si="0"/>
        <v>septembre</v>
      </c>
      <c r="P13" s="71" t="str">
        <f t="shared" si="1"/>
        <v>627000sept-11</v>
      </c>
    </row>
    <row r="14" spans="1:17" x14ac:dyDescent="0.2">
      <c r="A14" s="75" t="s">
        <v>118</v>
      </c>
      <c r="B14" s="76">
        <v>40877</v>
      </c>
      <c r="C14" s="75" t="s">
        <v>127</v>
      </c>
      <c r="D14" s="75" t="s">
        <v>24</v>
      </c>
      <c r="E14" s="75" t="s">
        <v>110</v>
      </c>
      <c r="F14"/>
      <c r="G14" s="77" t="s">
        <v>153</v>
      </c>
      <c r="H14"/>
      <c r="J14" s="78">
        <v>0</v>
      </c>
      <c r="K14" s="78">
        <v>0</v>
      </c>
      <c r="L14" s="77" t="s">
        <v>112</v>
      </c>
      <c r="M14" s="96">
        <v>0</v>
      </c>
      <c r="N14" s="97" t="s">
        <v>136</v>
      </c>
      <c r="O14" s="71" t="str">
        <f t="shared" si="0"/>
        <v>novembre</v>
      </c>
      <c r="P14" s="71" t="str">
        <f t="shared" si="1"/>
        <v>616000nov-11</v>
      </c>
    </row>
    <row r="15" spans="1:17" x14ac:dyDescent="0.2">
      <c r="A15" s="75" t="s">
        <v>118</v>
      </c>
      <c r="B15" s="76">
        <v>40787</v>
      </c>
      <c r="C15" s="77" t="s">
        <v>122</v>
      </c>
      <c r="D15" s="77" t="s">
        <v>117</v>
      </c>
      <c r="E15" s="77" t="s">
        <v>110</v>
      </c>
      <c r="F15" s="77" t="s">
        <v>154</v>
      </c>
      <c r="G15" s="77" t="s">
        <v>155</v>
      </c>
      <c r="H15" s="77"/>
      <c r="I15" s="77" t="s">
        <v>111</v>
      </c>
      <c r="J15" s="78">
        <v>0</v>
      </c>
      <c r="K15" s="78">
        <v>35.537999999999997</v>
      </c>
      <c r="L15" s="77" t="s">
        <v>112</v>
      </c>
      <c r="M15" s="96">
        <v>35.537999999999997</v>
      </c>
      <c r="N15" s="97" t="s">
        <v>136</v>
      </c>
      <c r="O15" s="71" t="str">
        <f t="shared" si="0"/>
        <v>septembre</v>
      </c>
      <c r="P15" s="71" t="str">
        <f t="shared" si="1"/>
        <v>641200sept-11</v>
      </c>
    </row>
  </sheetData>
  <dataConsolidate/>
  <hyperlinks>
    <hyperlink ref="Q2" r:id="rId1" location="p322206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5"/>
  <sheetViews>
    <sheetView tabSelected="1" topLeftCell="A7" workbookViewId="0">
      <selection activeCell="F26" sqref="F25:F26"/>
    </sheetView>
  </sheetViews>
  <sheetFormatPr baseColWidth="10" defaultRowHeight="12.75" x14ac:dyDescent="0.2"/>
  <cols>
    <col min="1" max="1" width="6.5703125" style="63" bestFit="1" customWidth="1"/>
    <col min="2" max="2" width="11.85546875" style="66" bestFit="1" customWidth="1"/>
    <col min="3" max="3" width="9.5703125" style="64" bestFit="1" customWidth="1"/>
    <col min="4" max="4" width="28" style="64" bestFit="1" customWidth="1"/>
    <col min="5" max="5" width="9.5703125" style="64" bestFit="1" customWidth="1"/>
    <col min="6" max="6" width="28.140625" style="65" bestFit="1" customWidth="1"/>
    <col min="7" max="7" width="13.5703125" style="65" bestFit="1" customWidth="1"/>
    <col min="8" max="8" width="24.42578125" style="65" bestFit="1" customWidth="1"/>
    <col min="9" max="9" width="28.85546875" bestFit="1" customWidth="1"/>
    <col min="10" max="10" width="8.28515625" bestFit="1" customWidth="1"/>
    <col min="11" max="11" width="9.140625" style="63" bestFit="1" customWidth="1"/>
    <col min="12" max="12" width="8.7109375" style="74" bestFit="1" customWidth="1"/>
    <col min="13" max="13" width="9.5703125" style="63" bestFit="1" customWidth="1"/>
    <col min="14" max="14" width="14.5703125" style="63" bestFit="1" customWidth="1"/>
    <col min="15" max="15" width="12.28515625" style="72" bestFit="1" customWidth="1"/>
    <col min="16" max="16" width="15.7109375" style="72" bestFit="1" customWidth="1"/>
    <col min="17" max="16384" width="11.42578125" style="63"/>
  </cols>
  <sheetData>
    <row r="1" spans="1:16" s="62" customFormat="1" ht="31.5" customHeight="1" x14ac:dyDescent="0.2">
      <c r="A1" s="92" t="s">
        <v>99</v>
      </c>
      <c r="B1" s="92" t="s">
        <v>100</v>
      </c>
      <c r="C1" s="92" t="s">
        <v>101</v>
      </c>
      <c r="D1" s="105" t="s">
        <v>102</v>
      </c>
      <c r="E1" s="92" t="s">
        <v>103</v>
      </c>
      <c r="F1" s="92" t="s">
        <v>102</v>
      </c>
      <c r="G1" s="92" t="s">
        <v>104</v>
      </c>
      <c r="H1" s="92" t="s">
        <v>102</v>
      </c>
      <c r="I1" s="92" t="s">
        <v>105</v>
      </c>
      <c r="J1" s="93" t="s">
        <v>106</v>
      </c>
      <c r="K1" s="93" t="s">
        <v>107</v>
      </c>
      <c r="L1" s="92" t="s">
        <v>108</v>
      </c>
      <c r="M1" s="94" t="s">
        <v>134</v>
      </c>
      <c r="N1" s="95" t="s">
        <v>109</v>
      </c>
      <c r="O1" s="73" t="s">
        <v>119</v>
      </c>
      <c r="P1" s="91" t="s">
        <v>121</v>
      </c>
    </row>
    <row r="2" spans="1:16" x14ac:dyDescent="0.2">
      <c r="A2" s="75" t="s">
        <v>118</v>
      </c>
      <c r="B2" s="76">
        <v>41159</v>
      </c>
      <c r="C2" s="75" t="s">
        <v>126</v>
      </c>
      <c r="D2" s="75" t="s">
        <v>27</v>
      </c>
      <c r="E2" s="75" t="s">
        <v>113</v>
      </c>
      <c r="F2" s="75" t="s">
        <v>115</v>
      </c>
      <c r="G2" s="77" t="s">
        <v>135</v>
      </c>
      <c r="H2"/>
      <c r="J2" s="78">
        <v>0</v>
      </c>
      <c r="K2" s="78">
        <v>73.063999999999993</v>
      </c>
      <c r="L2" s="77" t="s">
        <v>114</v>
      </c>
      <c r="M2" s="96">
        <v>73.063999999999993</v>
      </c>
      <c r="N2" s="97" t="s">
        <v>136</v>
      </c>
      <c r="O2" s="71" t="str">
        <f>IF(ISBLANK(B2),"",TEXT(B2,"mmmm"))</f>
        <v>septembre</v>
      </c>
      <c r="P2" s="71" t="str">
        <f>IF(AND(ISBLANK(C2),(B2)),"",C2&amp;TEXT(B2,"mmm-aa"))</f>
        <v>618101sept-12</v>
      </c>
    </row>
    <row r="3" spans="1:16" x14ac:dyDescent="0.2">
      <c r="A3" s="75" t="s">
        <v>118</v>
      </c>
      <c r="B3" s="76">
        <v>41305</v>
      </c>
      <c r="C3" s="75" t="s">
        <v>126</v>
      </c>
      <c r="D3" s="75" t="s">
        <v>27</v>
      </c>
      <c r="E3" s="75" t="s">
        <v>113</v>
      </c>
      <c r="F3" s="75" t="s">
        <v>116</v>
      </c>
      <c r="G3" s="77" t="s">
        <v>137</v>
      </c>
      <c r="H3"/>
      <c r="J3" s="78">
        <v>3919.6800000000003</v>
      </c>
      <c r="K3" s="78">
        <v>0</v>
      </c>
      <c r="L3" s="77" t="s">
        <v>112</v>
      </c>
      <c r="M3" s="96">
        <v>-3919.6800000000003</v>
      </c>
      <c r="N3" s="97" t="s">
        <v>136</v>
      </c>
      <c r="O3" s="71" t="s">
        <v>160</v>
      </c>
      <c r="P3" s="71" t="s">
        <v>161</v>
      </c>
    </row>
    <row r="4" spans="1:16" x14ac:dyDescent="0.2">
      <c r="A4" s="75" t="s">
        <v>118</v>
      </c>
      <c r="B4" s="76">
        <v>41419</v>
      </c>
      <c r="C4" s="75" t="s">
        <v>128</v>
      </c>
      <c r="D4" s="75" t="s">
        <v>15</v>
      </c>
      <c r="E4" s="75" t="s">
        <v>110</v>
      </c>
      <c r="F4"/>
      <c r="G4" s="77" t="s">
        <v>138</v>
      </c>
      <c r="H4"/>
      <c r="J4" s="78">
        <v>2789.0439999999999</v>
      </c>
      <c r="K4" s="78">
        <v>0</v>
      </c>
      <c r="L4" s="77" t="s">
        <v>114</v>
      </c>
      <c r="M4" s="96">
        <v>-2789.0439999999999</v>
      </c>
      <c r="N4" s="97" t="s">
        <v>136</v>
      </c>
      <c r="O4" s="71" t="s">
        <v>160</v>
      </c>
      <c r="P4" s="71" t="s">
        <v>161</v>
      </c>
    </row>
    <row r="5" spans="1:16" x14ac:dyDescent="0.2">
      <c r="A5" s="75" t="s">
        <v>118</v>
      </c>
      <c r="B5" s="76">
        <v>41480</v>
      </c>
      <c r="C5" s="75" t="s">
        <v>139</v>
      </c>
      <c r="D5" s="75" t="s">
        <v>9</v>
      </c>
      <c r="E5" s="75" t="s">
        <v>113</v>
      </c>
      <c r="F5"/>
      <c r="G5" s="77" t="s">
        <v>140</v>
      </c>
      <c r="H5"/>
      <c r="J5" s="78">
        <v>143.94800000000001</v>
      </c>
      <c r="K5" s="78">
        <v>0</v>
      </c>
      <c r="L5" s="77" t="s">
        <v>112</v>
      </c>
      <c r="M5" s="96">
        <v>-143.94800000000001</v>
      </c>
      <c r="N5" s="97" t="s">
        <v>136</v>
      </c>
      <c r="O5" s="71" t="s">
        <v>160</v>
      </c>
      <c r="P5" s="71" t="s">
        <v>161</v>
      </c>
    </row>
    <row r="6" spans="1:16" x14ac:dyDescent="0.2">
      <c r="A6" s="75" t="s">
        <v>118</v>
      </c>
      <c r="B6" s="76">
        <v>41203</v>
      </c>
      <c r="C6" s="77" t="s">
        <v>141</v>
      </c>
      <c r="D6" s="77" t="s">
        <v>23</v>
      </c>
      <c r="E6" s="77" t="s">
        <v>113</v>
      </c>
      <c r="F6" s="77" t="s">
        <v>142</v>
      </c>
      <c r="G6" s="77" t="s">
        <v>143</v>
      </c>
      <c r="H6" s="77" t="s">
        <v>144</v>
      </c>
      <c r="I6" s="77"/>
      <c r="J6" s="78">
        <v>9171.5960000000014</v>
      </c>
      <c r="K6" s="78">
        <v>0</v>
      </c>
      <c r="L6" s="77" t="s">
        <v>114</v>
      </c>
      <c r="M6" s="96">
        <v>-9171.5960000000014</v>
      </c>
      <c r="N6" s="97" t="s">
        <v>136</v>
      </c>
      <c r="O6" s="71" t="s">
        <v>160</v>
      </c>
      <c r="P6" s="71" t="s">
        <v>161</v>
      </c>
    </row>
    <row r="7" spans="1:16" x14ac:dyDescent="0.2">
      <c r="A7" s="75" t="s">
        <v>118</v>
      </c>
      <c r="B7" s="76">
        <v>41377</v>
      </c>
      <c r="C7" s="75" t="s">
        <v>123</v>
      </c>
      <c r="D7" s="75" t="s">
        <v>49</v>
      </c>
      <c r="E7" s="75" t="s">
        <v>113</v>
      </c>
      <c r="F7"/>
      <c r="G7" s="77" t="s">
        <v>145</v>
      </c>
      <c r="H7"/>
      <c r="J7" s="78">
        <v>1879.0880000000002</v>
      </c>
      <c r="K7" s="78">
        <v>0</v>
      </c>
      <c r="L7" s="77" t="s">
        <v>112</v>
      </c>
      <c r="M7" s="96">
        <v>-1879.0880000000002</v>
      </c>
      <c r="N7" s="97" t="s">
        <v>136</v>
      </c>
      <c r="O7" s="71" t="s">
        <v>160</v>
      </c>
      <c r="P7" s="71" t="s">
        <v>161</v>
      </c>
    </row>
    <row r="8" spans="1:16" x14ac:dyDescent="0.2">
      <c r="A8" s="75" t="s">
        <v>118</v>
      </c>
      <c r="B8" s="76">
        <v>41305</v>
      </c>
      <c r="C8" s="75" t="s">
        <v>124</v>
      </c>
      <c r="D8" s="75" t="s">
        <v>45</v>
      </c>
      <c r="E8" s="75" t="s">
        <v>113</v>
      </c>
      <c r="F8"/>
      <c r="G8" s="77" t="s">
        <v>146</v>
      </c>
      <c r="H8"/>
      <c r="J8" s="78">
        <v>3320.5160000000005</v>
      </c>
      <c r="K8" s="78">
        <v>0</v>
      </c>
      <c r="L8" s="77" t="s">
        <v>112</v>
      </c>
      <c r="M8" s="96">
        <v>-3320.5160000000005</v>
      </c>
      <c r="N8" s="97" t="s">
        <v>136</v>
      </c>
      <c r="O8" s="71" t="s">
        <v>160</v>
      </c>
      <c r="P8" s="71" t="s">
        <v>161</v>
      </c>
    </row>
    <row r="9" spans="1:16" x14ac:dyDescent="0.2">
      <c r="A9" s="75" t="s">
        <v>118</v>
      </c>
      <c r="B9" s="76">
        <v>41331</v>
      </c>
      <c r="C9" s="75" t="s">
        <v>122</v>
      </c>
      <c r="D9" s="75" t="s">
        <v>117</v>
      </c>
      <c r="E9" s="75" t="s">
        <v>110</v>
      </c>
      <c r="F9"/>
      <c r="G9" s="77" t="s">
        <v>147</v>
      </c>
      <c r="H9"/>
      <c r="J9" s="97">
        <v>0</v>
      </c>
      <c r="K9" s="97">
        <v>0</v>
      </c>
      <c r="L9" s="77" t="s">
        <v>112</v>
      </c>
      <c r="M9" s="96">
        <v>0</v>
      </c>
      <c r="N9" s="97" t="s">
        <v>136</v>
      </c>
      <c r="O9" s="71" t="s">
        <v>160</v>
      </c>
      <c r="P9" s="71" t="s">
        <v>161</v>
      </c>
    </row>
    <row r="10" spans="1:16" x14ac:dyDescent="0.2">
      <c r="A10" s="75" t="s">
        <v>118</v>
      </c>
      <c r="B10" s="76">
        <v>41460</v>
      </c>
      <c r="C10" s="75" t="s">
        <v>139</v>
      </c>
      <c r="D10" s="75" t="s">
        <v>9</v>
      </c>
      <c r="E10" s="75" t="s">
        <v>113</v>
      </c>
      <c r="F10"/>
      <c r="G10" s="77" t="s">
        <v>148</v>
      </c>
      <c r="H10"/>
      <c r="J10" s="97">
        <v>0</v>
      </c>
      <c r="K10" s="97">
        <v>0</v>
      </c>
      <c r="L10" s="77" t="s">
        <v>112</v>
      </c>
      <c r="M10" s="96">
        <v>0</v>
      </c>
      <c r="N10" s="97" t="s">
        <v>136</v>
      </c>
      <c r="O10" s="71" t="s">
        <v>160</v>
      </c>
      <c r="P10" s="71" t="s">
        <v>161</v>
      </c>
    </row>
    <row r="11" spans="1:16" x14ac:dyDescent="0.2">
      <c r="A11" s="75" t="s">
        <v>118</v>
      </c>
      <c r="B11" s="76">
        <v>41319</v>
      </c>
      <c r="C11" s="75" t="s">
        <v>139</v>
      </c>
      <c r="D11" s="75" t="s">
        <v>9</v>
      </c>
      <c r="E11" s="75" t="s">
        <v>113</v>
      </c>
      <c r="F11"/>
      <c r="G11" s="77" t="s">
        <v>149</v>
      </c>
      <c r="H11"/>
      <c r="J11" s="97">
        <v>0</v>
      </c>
      <c r="K11" s="97">
        <v>0</v>
      </c>
      <c r="L11" s="77" t="s">
        <v>112</v>
      </c>
      <c r="M11" s="96">
        <v>0</v>
      </c>
      <c r="N11" s="97" t="s">
        <v>136</v>
      </c>
      <c r="O11" s="71" t="s">
        <v>160</v>
      </c>
      <c r="P11" s="71" t="s">
        <v>161</v>
      </c>
    </row>
    <row r="12" spans="1:16" x14ac:dyDescent="0.2">
      <c r="A12" s="75" t="s">
        <v>118</v>
      </c>
      <c r="B12" s="76">
        <v>41426</v>
      </c>
      <c r="C12" s="75" t="s">
        <v>125</v>
      </c>
      <c r="D12" s="75" t="s">
        <v>37</v>
      </c>
      <c r="E12" s="75" t="s">
        <v>110</v>
      </c>
      <c r="F12"/>
      <c r="G12" s="77" t="s">
        <v>150</v>
      </c>
      <c r="H12"/>
      <c r="J12" s="97">
        <v>0</v>
      </c>
      <c r="K12" s="97">
        <v>0</v>
      </c>
      <c r="L12" s="77" t="s">
        <v>112</v>
      </c>
      <c r="M12" s="96">
        <v>0</v>
      </c>
      <c r="N12" s="97" t="s">
        <v>136</v>
      </c>
      <c r="O12" s="71" t="s">
        <v>160</v>
      </c>
      <c r="P12" s="71" t="s">
        <v>161</v>
      </c>
    </row>
    <row r="13" spans="1:16" x14ac:dyDescent="0.2">
      <c r="A13" s="75" t="s">
        <v>118</v>
      </c>
      <c r="B13" s="76">
        <v>41180</v>
      </c>
      <c r="C13" s="75" t="s">
        <v>151</v>
      </c>
      <c r="D13" s="75" t="s">
        <v>50</v>
      </c>
      <c r="E13" s="75" t="s">
        <v>110</v>
      </c>
      <c r="F13"/>
      <c r="G13" s="77" t="s">
        <v>152</v>
      </c>
      <c r="H13"/>
      <c r="J13" s="97">
        <v>0</v>
      </c>
      <c r="K13" s="97">
        <v>0</v>
      </c>
      <c r="L13" s="77" t="s">
        <v>112</v>
      </c>
      <c r="M13" s="96">
        <v>0</v>
      </c>
      <c r="N13" s="97" t="s">
        <v>136</v>
      </c>
      <c r="O13" s="71" t="s">
        <v>160</v>
      </c>
      <c r="P13" s="71" t="s">
        <v>161</v>
      </c>
    </row>
    <row r="14" spans="1:16" x14ac:dyDescent="0.2">
      <c r="A14" s="75" t="s">
        <v>118</v>
      </c>
      <c r="B14" s="76">
        <v>41243</v>
      </c>
      <c r="C14" s="75" t="s">
        <v>127</v>
      </c>
      <c r="D14" s="75" t="s">
        <v>24</v>
      </c>
      <c r="E14" s="75" t="s">
        <v>110</v>
      </c>
      <c r="F14"/>
      <c r="G14" s="77" t="s">
        <v>153</v>
      </c>
      <c r="H14"/>
      <c r="J14" s="97">
        <v>0</v>
      </c>
      <c r="K14" s="97">
        <v>0</v>
      </c>
      <c r="L14" s="77" t="s">
        <v>112</v>
      </c>
      <c r="M14" s="96">
        <v>0</v>
      </c>
      <c r="N14" s="97" t="s">
        <v>136</v>
      </c>
      <c r="O14" s="71" t="s">
        <v>160</v>
      </c>
      <c r="P14" s="71" t="s">
        <v>161</v>
      </c>
    </row>
    <row r="15" spans="1:16" x14ac:dyDescent="0.2">
      <c r="A15" s="75" t="s">
        <v>118</v>
      </c>
      <c r="B15" s="76">
        <v>41153</v>
      </c>
      <c r="C15" s="77" t="s">
        <v>122</v>
      </c>
      <c r="D15" s="77" t="s">
        <v>117</v>
      </c>
      <c r="E15" s="77" t="s">
        <v>110</v>
      </c>
      <c r="F15" s="77" t="s">
        <v>154</v>
      </c>
      <c r="G15" s="77" t="s">
        <v>155</v>
      </c>
      <c r="H15" s="77"/>
      <c r="I15" s="77" t="s">
        <v>111</v>
      </c>
      <c r="J15" s="78">
        <v>0</v>
      </c>
      <c r="K15" s="78">
        <v>23.692</v>
      </c>
      <c r="L15" s="77" t="s">
        <v>112</v>
      </c>
      <c r="M15" s="96">
        <v>23.692</v>
      </c>
      <c r="N15" s="97" t="s">
        <v>136</v>
      </c>
      <c r="O15" s="71" t="s">
        <v>160</v>
      </c>
      <c r="P15" s="71" t="s">
        <v>161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5"/>
  <sheetViews>
    <sheetView topLeftCell="I1" workbookViewId="0">
      <selection sqref="A1:V1"/>
    </sheetView>
  </sheetViews>
  <sheetFormatPr baseColWidth="10" defaultRowHeight="12.75" x14ac:dyDescent="0.2"/>
  <cols>
    <col min="1" max="1" width="6.5703125" style="63" bestFit="1" customWidth="1"/>
    <col min="2" max="2" width="11.85546875" style="66" bestFit="1" customWidth="1"/>
    <col min="3" max="3" width="9.5703125" style="64" bestFit="1" customWidth="1"/>
    <col min="4" max="4" width="28" style="64" bestFit="1" customWidth="1"/>
    <col min="5" max="5" width="9.5703125" style="64" bestFit="1" customWidth="1"/>
    <col min="6" max="6" width="28.140625" style="65" bestFit="1" customWidth="1"/>
    <col min="7" max="7" width="13.5703125" style="65" bestFit="1" customWidth="1"/>
    <col min="8" max="8" width="24.42578125" style="65" bestFit="1" customWidth="1"/>
    <col min="9" max="9" width="28.85546875" bestFit="1" customWidth="1"/>
    <col min="10" max="10" width="8.28515625" bestFit="1" customWidth="1"/>
    <col min="11" max="11" width="9.140625" style="63" bestFit="1" customWidth="1"/>
    <col min="12" max="12" width="8.7109375" style="74" bestFit="1" customWidth="1"/>
    <col min="13" max="13" width="9.5703125" style="63" bestFit="1" customWidth="1"/>
    <col min="14" max="14" width="14.5703125" style="63" bestFit="1" customWidth="1"/>
    <col min="15" max="15" width="12.28515625" style="72" bestFit="1" customWidth="1"/>
    <col min="16" max="16" width="15.7109375" style="72" bestFit="1" customWidth="1"/>
    <col min="17" max="16384" width="11.42578125" style="63"/>
  </cols>
  <sheetData>
    <row r="1" spans="1:16" s="62" customFormat="1" ht="33" customHeight="1" x14ac:dyDescent="0.2">
      <c r="A1" s="92" t="s">
        <v>99</v>
      </c>
      <c r="B1" s="92" t="s">
        <v>100</v>
      </c>
      <c r="C1" s="92" t="s">
        <v>101</v>
      </c>
      <c r="D1" s="105" t="s">
        <v>102</v>
      </c>
      <c r="E1" s="92" t="s">
        <v>103</v>
      </c>
      <c r="F1" s="92" t="s">
        <v>102</v>
      </c>
      <c r="G1" s="92" t="s">
        <v>104</v>
      </c>
      <c r="H1" s="92" t="s">
        <v>102</v>
      </c>
      <c r="I1" s="92" t="s">
        <v>105</v>
      </c>
      <c r="J1" s="93" t="s">
        <v>106</v>
      </c>
      <c r="K1" s="93" t="s">
        <v>107</v>
      </c>
      <c r="L1" s="92" t="s">
        <v>108</v>
      </c>
      <c r="M1" s="94" t="s">
        <v>134</v>
      </c>
      <c r="N1" s="95" t="s">
        <v>109</v>
      </c>
      <c r="O1" s="73" t="s">
        <v>119</v>
      </c>
      <c r="P1" s="91" t="s">
        <v>121</v>
      </c>
    </row>
    <row r="2" spans="1:16" x14ac:dyDescent="0.2">
      <c r="A2" s="75" t="s">
        <v>118</v>
      </c>
      <c r="B2" s="76">
        <v>41159</v>
      </c>
      <c r="C2" s="75" t="s">
        <v>126</v>
      </c>
      <c r="D2" s="75" t="s">
        <v>27</v>
      </c>
      <c r="E2" s="75" t="s">
        <v>113</v>
      </c>
      <c r="F2" s="75" t="s">
        <v>115</v>
      </c>
      <c r="G2" s="77" t="s">
        <v>135</v>
      </c>
      <c r="H2"/>
      <c r="J2" s="78">
        <v>0</v>
      </c>
      <c r="K2" s="78">
        <v>73.063999999999993</v>
      </c>
      <c r="L2" s="77" t="s">
        <v>114</v>
      </c>
      <c r="M2" s="96">
        <v>73.063999999999993</v>
      </c>
      <c r="N2" s="97" t="s">
        <v>136</v>
      </c>
      <c r="O2" s="71" t="str">
        <f>IF(ISBLANK(B2),"",TEXT(B2,"mmmm"))</f>
        <v>septembre</v>
      </c>
      <c r="P2" s="71" t="str">
        <f>IF(AND(ISBLANK(C2),(B2)),"",C2&amp;TEXT(B2,"mmm-aa"))</f>
        <v>618101sept-12</v>
      </c>
    </row>
    <row r="3" spans="1:16" x14ac:dyDescent="0.2">
      <c r="A3" s="75" t="s">
        <v>118</v>
      </c>
      <c r="B3" s="76">
        <v>41305</v>
      </c>
      <c r="C3" s="75" t="s">
        <v>126</v>
      </c>
      <c r="D3" s="75" t="s">
        <v>27</v>
      </c>
      <c r="E3" s="75" t="s">
        <v>113</v>
      </c>
      <c r="F3" s="75" t="s">
        <v>116</v>
      </c>
      <c r="G3" s="77" t="s">
        <v>137</v>
      </c>
      <c r="H3" s="98" t="s">
        <v>157</v>
      </c>
      <c r="J3" s="78">
        <v>3919.6800000000003</v>
      </c>
      <c r="K3" s="78">
        <v>0</v>
      </c>
      <c r="L3" s="77" t="s">
        <v>112</v>
      </c>
      <c r="M3" s="96">
        <v>-3919.6800000000003</v>
      </c>
      <c r="N3" s="97" t="s">
        <v>136</v>
      </c>
      <c r="O3" s="71" t="str">
        <f t="shared" ref="O3:O15" si="0">IF(ISBLANK(B3),"",TEXT(B3,"mmmm"))</f>
        <v>janvier</v>
      </c>
      <c r="P3" s="71" t="str">
        <f t="shared" ref="P3:P15" si="1">IF(AND(ISBLANK(C3),(B3)),"",C3&amp;TEXT(B3,"mmm-aa"))</f>
        <v>618101janv-13</v>
      </c>
    </row>
    <row r="4" spans="1:16" x14ac:dyDescent="0.2">
      <c r="A4" s="75" t="s">
        <v>118</v>
      </c>
      <c r="B4" s="76">
        <v>41419</v>
      </c>
      <c r="C4" s="75" t="s">
        <v>128</v>
      </c>
      <c r="D4" s="75" t="s">
        <v>15</v>
      </c>
      <c r="E4" s="75" t="s">
        <v>110</v>
      </c>
      <c r="F4"/>
      <c r="G4" s="77" t="s">
        <v>138</v>
      </c>
      <c r="H4"/>
      <c r="J4" s="78">
        <v>2789.0439999999999</v>
      </c>
      <c r="K4" s="78">
        <v>0</v>
      </c>
      <c r="L4" s="77" t="s">
        <v>114</v>
      </c>
      <c r="M4" s="96">
        <v>-2789.0439999999999</v>
      </c>
      <c r="N4" s="97" t="s">
        <v>136</v>
      </c>
      <c r="O4" s="71" t="str">
        <f t="shared" si="0"/>
        <v>mai</v>
      </c>
      <c r="P4" s="71" t="str">
        <f t="shared" si="1"/>
        <v>611100mai-13</v>
      </c>
    </row>
    <row r="5" spans="1:16" x14ac:dyDescent="0.2">
      <c r="A5" s="75" t="s">
        <v>118</v>
      </c>
      <c r="B5" s="76">
        <v>41480</v>
      </c>
      <c r="C5" s="75" t="s">
        <v>139</v>
      </c>
      <c r="D5" s="75" t="s">
        <v>9</v>
      </c>
      <c r="E5" s="75" t="s">
        <v>113</v>
      </c>
      <c r="F5"/>
      <c r="G5" s="77" t="s">
        <v>140</v>
      </c>
      <c r="H5"/>
      <c r="J5" s="78">
        <v>143.94800000000001</v>
      </c>
      <c r="K5" s="78">
        <v>0</v>
      </c>
      <c r="L5" s="77" t="s">
        <v>112</v>
      </c>
      <c r="M5" s="96">
        <v>-143.94800000000001</v>
      </c>
      <c r="N5" s="97" t="s">
        <v>136</v>
      </c>
      <c r="O5" s="71" t="str">
        <f t="shared" si="0"/>
        <v>juillet</v>
      </c>
      <c r="P5" s="71" t="str">
        <f t="shared" si="1"/>
        <v>606801juil-13</v>
      </c>
    </row>
    <row r="6" spans="1:16" x14ac:dyDescent="0.2">
      <c r="A6" s="75" t="s">
        <v>118</v>
      </c>
      <c r="B6" s="76">
        <v>41203</v>
      </c>
      <c r="C6" s="77" t="s">
        <v>141</v>
      </c>
      <c r="D6" s="77" t="s">
        <v>23</v>
      </c>
      <c r="E6" s="77" t="s">
        <v>113</v>
      </c>
      <c r="F6" s="77" t="s">
        <v>142</v>
      </c>
      <c r="G6" s="77" t="s">
        <v>143</v>
      </c>
      <c r="H6" s="77" t="s">
        <v>156</v>
      </c>
      <c r="I6" s="77"/>
      <c r="J6" s="78">
        <v>9171.5960000000014</v>
      </c>
      <c r="K6" s="78">
        <v>0</v>
      </c>
      <c r="L6" s="77" t="s">
        <v>114</v>
      </c>
      <c r="M6" s="96">
        <v>-9171.5960000000014</v>
      </c>
      <c r="N6" s="97" t="s">
        <v>136</v>
      </c>
      <c r="O6" s="71" t="str">
        <f t="shared" si="0"/>
        <v>octobre</v>
      </c>
      <c r="P6" s="71" t="str">
        <f t="shared" si="1"/>
        <v>615600oct-12</v>
      </c>
    </row>
    <row r="7" spans="1:16" x14ac:dyDescent="0.2">
      <c r="A7" s="75" t="s">
        <v>118</v>
      </c>
      <c r="B7" s="76">
        <v>41377</v>
      </c>
      <c r="C7" s="75" t="s">
        <v>123</v>
      </c>
      <c r="D7" s="75" t="s">
        <v>49</v>
      </c>
      <c r="E7" s="75" t="s">
        <v>113</v>
      </c>
      <c r="F7"/>
      <c r="G7" s="77" t="s">
        <v>145</v>
      </c>
      <c r="H7"/>
      <c r="J7" s="78">
        <v>1879.0880000000002</v>
      </c>
      <c r="K7" s="78">
        <v>0</v>
      </c>
      <c r="L7" s="77" t="s">
        <v>112</v>
      </c>
      <c r="M7" s="96">
        <v>-1879.0880000000002</v>
      </c>
      <c r="N7" s="97" t="s">
        <v>136</v>
      </c>
      <c r="O7" s="71" t="str">
        <f t="shared" si="0"/>
        <v>avril</v>
      </c>
      <c r="P7" s="71" t="str">
        <f t="shared" si="1"/>
        <v>626100avr-13</v>
      </c>
    </row>
    <row r="8" spans="1:16" x14ac:dyDescent="0.2">
      <c r="A8" s="75" t="s">
        <v>118</v>
      </c>
      <c r="B8" s="76">
        <v>41305</v>
      </c>
      <c r="C8" s="75" t="s">
        <v>124</v>
      </c>
      <c r="D8" s="75" t="s">
        <v>45</v>
      </c>
      <c r="E8" s="75" t="s">
        <v>113</v>
      </c>
      <c r="F8"/>
      <c r="G8" s="77" t="s">
        <v>146</v>
      </c>
      <c r="H8"/>
      <c r="J8" s="78">
        <v>3320.5160000000005</v>
      </c>
      <c r="K8" s="78">
        <v>0</v>
      </c>
      <c r="L8" s="77" t="s">
        <v>112</v>
      </c>
      <c r="M8" s="96">
        <v>-3320.5160000000005</v>
      </c>
      <c r="N8" s="97" t="s">
        <v>136</v>
      </c>
      <c r="O8" s="71" t="str">
        <f t="shared" si="0"/>
        <v>janvier</v>
      </c>
      <c r="P8" s="71" t="str">
        <f t="shared" si="1"/>
        <v>625100janv-13</v>
      </c>
    </row>
    <row r="9" spans="1:16" x14ac:dyDescent="0.2">
      <c r="A9" s="75" t="s">
        <v>118</v>
      </c>
      <c r="B9" s="76">
        <v>41331</v>
      </c>
      <c r="C9" s="75" t="s">
        <v>122</v>
      </c>
      <c r="D9" s="75" t="s">
        <v>117</v>
      </c>
      <c r="E9" s="75" t="s">
        <v>110</v>
      </c>
      <c r="F9"/>
      <c r="G9" s="77" t="s">
        <v>147</v>
      </c>
      <c r="H9"/>
      <c r="J9" s="78">
        <v>0</v>
      </c>
      <c r="K9" s="78">
        <v>0</v>
      </c>
      <c r="L9" s="77" t="s">
        <v>112</v>
      </c>
      <c r="M9" s="96">
        <v>0</v>
      </c>
      <c r="N9" s="97" t="s">
        <v>136</v>
      </c>
      <c r="O9" s="71" t="str">
        <f t="shared" si="0"/>
        <v>février</v>
      </c>
      <c r="P9" s="71" t="str">
        <f t="shared" si="1"/>
        <v>641200févr-13</v>
      </c>
    </row>
    <row r="10" spans="1:16" x14ac:dyDescent="0.2">
      <c r="A10" s="75" t="s">
        <v>118</v>
      </c>
      <c r="B10" s="76">
        <v>41460</v>
      </c>
      <c r="C10" s="75" t="s">
        <v>139</v>
      </c>
      <c r="D10" s="75" t="s">
        <v>9</v>
      </c>
      <c r="E10" s="75" t="s">
        <v>113</v>
      </c>
      <c r="F10"/>
      <c r="G10" s="77" t="s">
        <v>148</v>
      </c>
      <c r="H10"/>
      <c r="J10" s="78">
        <v>0</v>
      </c>
      <c r="K10" s="78">
        <v>0</v>
      </c>
      <c r="L10" s="77" t="s">
        <v>112</v>
      </c>
      <c r="M10" s="96">
        <v>0</v>
      </c>
      <c r="N10" s="97" t="s">
        <v>136</v>
      </c>
      <c r="O10" s="71" t="str">
        <f t="shared" si="0"/>
        <v>juillet</v>
      </c>
      <c r="P10" s="71" t="str">
        <f t="shared" si="1"/>
        <v>606801juil-13</v>
      </c>
    </row>
    <row r="11" spans="1:16" x14ac:dyDescent="0.2">
      <c r="A11" s="75" t="s">
        <v>118</v>
      </c>
      <c r="B11" s="76">
        <v>41319</v>
      </c>
      <c r="C11" s="75" t="s">
        <v>139</v>
      </c>
      <c r="D11" s="75" t="s">
        <v>9</v>
      </c>
      <c r="E11" s="75" t="s">
        <v>113</v>
      </c>
      <c r="F11"/>
      <c r="G11" s="77" t="s">
        <v>149</v>
      </c>
      <c r="H11"/>
      <c r="J11" s="78">
        <v>0</v>
      </c>
      <c r="K11" s="78">
        <v>0</v>
      </c>
      <c r="L11" s="77" t="s">
        <v>112</v>
      </c>
      <c r="M11" s="96">
        <v>0</v>
      </c>
      <c r="N11" s="97" t="s">
        <v>136</v>
      </c>
      <c r="O11" s="71" t="str">
        <f t="shared" si="0"/>
        <v>février</v>
      </c>
      <c r="P11" s="71" t="str">
        <f t="shared" si="1"/>
        <v>606801févr-13</v>
      </c>
    </row>
    <row r="12" spans="1:16" x14ac:dyDescent="0.2">
      <c r="A12" s="75" t="s">
        <v>118</v>
      </c>
      <c r="B12" s="76">
        <v>41426</v>
      </c>
      <c r="C12" s="75" t="s">
        <v>125</v>
      </c>
      <c r="D12" s="75" t="s">
        <v>37</v>
      </c>
      <c r="E12" s="75" t="s">
        <v>110</v>
      </c>
      <c r="F12"/>
      <c r="G12" s="77" t="s">
        <v>150</v>
      </c>
      <c r="H12"/>
      <c r="J12" s="78">
        <v>0</v>
      </c>
      <c r="K12" s="78">
        <v>0</v>
      </c>
      <c r="L12" s="77" t="s">
        <v>112</v>
      </c>
      <c r="M12" s="96">
        <v>0</v>
      </c>
      <c r="N12" s="97" t="s">
        <v>136</v>
      </c>
      <c r="O12" s="71" t="str">
        <f t="shared" si="0"/>
        <v>juin</v>
      </c>
      <c r="P12" s="71" t="str">
        <f t="shared" si="1"/>
        <v>622620juin-13</v>
      </c>
    </row>
    <row r="13" spans="1:16" x14ac:dyDescent="0.2">
      <c r="A13" s="75" t="s">
        <v>118</v>
      </c>
      <c r="B13" s="76">
        <v>41180</v>
      </c>
      <c r="C13" s="75" t="s">
        <v>151</v>
      </c>
      <c r="D13" s="75" t="s">
        <v>50</v>
      </c>
      <c r="E13" s="75" t="s">
        <v>110</v>
      </c>
      <c r="F13"/>
      <c r="G13" s="77" t="s">
        <v>152</v>
      </c>
      <c r="H13"/>
      <c r="J13" s="78">
        <v>0</v>
      </c>
      <c r="K13" s="78">
        <v>0</v>
      </c>
      <c r="L13" s="77" t="s">
        <v>112</v>
      </c>
      <c r="M13" s="96">
        <v>0</v>
      </c>
      <c r="N13" s="97" t="s">
        <v>136</v>
      </c>
      <c r="O13" s="71" t="str">
        <f t="shared" si="0"/>
        <v>septembre</v>
      </c>
      <c r="P13" s="71" t="str">
        <f t="shared" si="1"/>
        <v>627000sept-12</v>
      </c>
    </row>
    <row r="14" spans="1:16" x14ac:dyDescent="0.2">
      <c r="A14" s="75" t="s">
        <v>118</v>
      </c>
      <c r="B14" s="76">
        <v>41243</v>
      </c>
      <c r="C14" s="75" t="s">
        <v>127</v>
      </c>
      <c r="D14" s="75" t="s">
        <v>24</v>
      </c>
      <c r="E14" s="75" t="s">
        <v>110</v>
      </c>
      <c r="F14"/>
      <c r="G14" s="77" t="s">
        <v>153</v>
      </c>
      <c r="H14"/>
      <c r="J14" s="78">
        <v>0</v>
      </c>
      <c r="K14" s="78">
        <v>0</v>
      </c>
      <c r="L14" s="77" t="s">
        <v>112</v>
      </c>
      <c r="M14" s="96">
        <v>0</v>
      </c>
      <c r="N14" s="97" t="s">
        <v>136</v>
      </c>
      <c r="O14" s="71" t="str">
        <f t="shared" si="0"/>
        <v>novembre</v>
      </c>
      <c r="P14" s="71" t="str">
        <f t="shared" si="1"/>
        <v>616000nov-12</v>
      </c>
    </row>
    <row r="15" spans="1:16" x14ac:dyDescent="0.2">
      <c r="A15" s="75" t="s">
        <v>118</v>
      </c>
      <c r="B15" s="76">
        <v>41153</v>
      </c>
      <c r="C15" s="77" t="s">
        <v>122</v>
      </c>
      <c r="D15" s="77" t="s">
        <v>117</v>
      </c>
      <c r="E15" s="77" t="s">
        <v>110</v>
      </c>
      <c r="F15" s="77" t="s">
        <v>154</v>
      </c>
      <c r="G15" s="77" t="s">
        <v>155</v>
      </c>
      <c r="H15" s="77"/>
      <c r="I15" s="77" t="s">
        <v>111</v>
      </c>
      <c r="J15" s="78">
        <v>0</v>
      </c>
      <c r="K15" s="78">
        <v>23.692</v>
      </c>
      <c r="L15" s="77" t="s">
        <v>112</v>
      </c>
      <c r="M15" s="96">
        <v>23.692</v>
      </c>
      <c r="N15" s="97" t="s">
        <v>136</v>
      </c>
      <c r="O15" s="71" t="str">
        <f t="shared" si="0"/>
        <v>septembre</v>
      </c>
      <c r="P15" s="71" t="str">
        <f t="shared" si="1"/>
        <v>641200sept-12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Q81"/>
  <sheetViews>
    <sheetView showGridLines="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2" sqref="I12"/>
    </sheetView>
  </sheetViews>
  <sheetFormatPr baseColWidth="10" defaultRowHeight="12.75" x14ac:dyDescent="0.2"/>
  <cols>
    <col min="1" max="1" width="11.42578125" style="1"/>
    <col min="2" max="2" width="10.28515625" style="1" bestFit="1" customWidth="1"/>
    <col min="3" max="3" width="39.7109375" style="1" bestFit="1" customWidth="1"/>
    <col min="4" max="4" width="11.85546875" style="1" bestFit="1" customWidth="1"/>
    <col min="5" max="5" width="13.42578125" style="1" bestFit="1" customWidth="1"/>
    <col min="6" max="6" width="11.85546875" style="1" bestFit="1" customWidth="1"/>
    <col min="7" max="7" width="12.28515625" style="1" bestFit="1" customWidth="1"/>
    <col min="8" max="9" width="11.85546875" style="1" bestFit="1" customWidth="1"/>
    <col min="10" max="10" width="13.42578125" style="1" bestFit="1" customWidth="1"/>
    <col min="11" max="14" width="11.85546875" style="1" bestFit="1" customWidth="1"/>
    <col min="15" max="15" width="12.28515625" style="1" bestFit="1" customWidth="1"/>
    <col min="16" max="17" width="13.42578125" style="1" bestFit="1" customWidth="1"/>
    <col min="18" max="16384" width="11.42578125" style="1"/>
  </cols>
  <sheetData>
    <row r="2" spans="2:16" ht="15.75" x14ac:dyDescent="0.2">
      <c r="C2" s="67" t="s">
        <v>120</v>
      </c>
    </row>
    <row r="3" spans="2:16" ht="13.5" thickBot="1" x14ac:dyDescent="0.25"/>
    <row r="4" spans="2:16" s="5" customFormat="1" ht="31.5" x14ac:dyDescent="0.2">
      <c r="D4" s="68">
        <v>40787</v>
      </c>
      <c r="E4" s="68">
        <v>40817</v>
      </c>
      <c r="F4" s="68">
        <v>40848</v>
      </c>
      <c r="G4" s="68">
        <v>40878</v>
      </c>
      <c r="H4" s="68">
        <v>40909</v>
      </c>
      <c r="I4" s="68">
        <v>40940</v>
      </c>
      <c r="J4" s="68">
        <v>40969</v>
      </c>
      <c r="K4" s="68">
        <v>41000</v>
      </c>
      <c r="L4" s="68">
        <v>41030</v>
      </c>
      <c r="M4" s="68">
        <v>41061</v>
      </c>
      <c r="N4" s="68">
        <v>41091</v>
      </c>
      <c r="O4" s="69">
        <v>41122</v>
      </c>
      <c r="P4" s="88" t="s">
        <v>133</v>
      </c>
    </row>
    <row r="5" spans="2:16" x14ac:dyDescent="0.2">
      <c r="B5" s="4">
        <v>601700</v>
      </c>
      <c r="C5" s="4" t="s">
        <v>2</v>
      </c>
      <c r="D5" s="70">
        <f t="shared" ref="D5:O5" si="0">SUMIF(champ_reconstitué_antérieur,"="&amp;($B$5&amp;TEXT(D4,"mmm-aa")),Solde_antérieur)</f>
        <v>0</v>
      </c>
      <c r="E5" s="70">
        <f t="shared" si="0"/>
        <v>0</v>
      </c>
      <c r="F5" s="70">
        <f t="shared" si="0"/>
        <v>0</v>
      </c>
      <c r="G5" s="70">
        <f t="shared" si="0"/>
        <v>0</v>
      </c>
      <c r="H5" s="70">
        <f t="shared" si="0"/>
        <v>0</v>
      </c>
      <c r="I5" s="70">
        <f t="shared" si="0"/>
        <v>0</v>
      </c>
      <c r="J5" s="70">
        <f t="shared" si="0"/>
        <v>0</v>
      </c>
      <c r="K5" s="70">
        <f t="shared" si="0"/>
        <v>0</v>
      </c>
      <c r="L5" s="70">
        <f t="shared" si="0"/>
        <v>0</v>
      </c>
      <c r="M5" s="70">
        <f t="shared" si="0"/>
        <v>0</v>
      </c>
      <c r="N5" s="70">
        <f t="shared" si="0"/>
        <v>0</v>
      </c>
      <c r="O5" s="70">
        <f t="shared" si="0"/>
        <v>0</v>
      </c>
      <c r="P5" s="84">
        <f t="shared" ref="P5:P68" si="1">SUM(D5:O5)</f>
        <v>0</v>
      </c>
    </row>
    <row r="6" spans="2:16" x14ac:dyDescent="0.2">
      <c r="B6" s="4">
        <v>606100</v>
      </c>
      <c r="C6" s="4" t="s">
        <v>3</v>
      </c>
      <c r="D6" s="70">
        <f t="shared" ref="D6:O6" si="2">SUMIF(champ_reconstitué_antérieur,"="&amp;($B$6&amp;TEXT(D4,"mmm-aa")),Solde_antérieur)</f>
        <v>0</v>
      </c>
      <c r="E6" s="70">
        <f t="shared" si="2"/>
        <v>0</v>
      </c>
      <c r="F6" s="70">
        <f t="shared" si="2"/>
        <v>0</v>
      </c>
      <c r="G6" s="70">
        <f t="shared" si="2"/>
        <v>0</v>
      </c>
      <c r="H6" s="70">
        <f t="shared" si="2"/>
        <v>0</v>
      </c>
      <c r="I6" s="70">
        <f t="shared" si="2"/>
        <v>0</v>
      </c>
      <c r="J6" s="70">
        <f t="shared" si="2"/>
        <v>0</v>
      </c>
      <c r="K6" s="70">
        <f t="shared" si="2"/>
        <v>0</v>
      </c>
      <c r="L6" s="70">
        <f t="shared" si="2"/>
        <v>0</v>
      </c>
      <c r="M6" s="70">
        <f t="shared" si="2"/>
        <v>0</v>
      </c>
      <c r="N6" s="70">
        <f t="shared" si="2"/>
        <v>0</v>
      </c>
      <c r="O6" s="70">
        <f t="shared" si="2"/>
        <v>0</v>
      </c>
      <c r="P6" s="84">
        <f t="shared" si="1"/>
        <v>0</v>
      </c>
    </row>
    <row r="7" spans="2:16" x14ac:dyDescent="0.2">
      <c r="B7" s="4">
        <v>606101</v>
      </c>
      <c r="C7" s="4" t="s">
        <v>4</v>
      </c>
      <c r="D7" s="70">
        <f t="shared" ref="D7:O7" si="3">SUMIF(champ_reconstitué_antérieur,"="&amp;($B$7&amp;TEXT(D4,"mmm-aa")),Solde_antérieur)</f>
        <v>0</v>
      </c>
      <c r="E7" s="70">
        <f t="shared" si="3"/>
        <v>0</v>
      </c>
      <c r="F7" s="70">
        <f t="shared" si="3"/>
        <v>0</v>
      </c>
      <c r="G7" s="70">
        <f t="shared" si="3"/>
        <v>0</v>
      </c>
      <c r="H7" s="70">
        <f t="shared" si="3"/>
        <v>0</v>
      </c>
      <c r="I7" s="70">
        <f t="shared" si="3"/>
        <v>0</v>
      </c>
      <c r="J7" s="70">
        <f t="shared" si="3"/>
        <v>0</v>
      </c>
      <c r="K7" s="70">
        <f t="shared" si="3"/>
        <v>0</v>
      </c>
      <c r="L7" s="70">
        <f t="shared" si="3"/>
        <v>0</v>
      </c>
      <c r="M7" s="70">
        <f t="shared" si="3"/>
        <v>0</v>
      </c>
      <c r="N7" s="70">
        <f t="shared" si="3"/>
        <v>0</v>
      </c>
      <c r="O7" s="70">
        <f t="shared" si="3"/>
        <v>0</v>
      </c>
      <c r="P7" s="84">
        <f t="shared" si="1"/>
        <v>0</v>
      </c>
    </row>
    <row r="8" spans="2:16" x14ac:dyDescent="0.2">
      <c r="B8" s="4">
        <v>606102</v>
      </c>
      <c r="C8" s="4" t="s">
        <v>5</v>
      </c>
      <c r="D8" s="70">
        <f t="shared" ref="D8:O8" si="4">SUMIF(champ_reconstitué_antérieur,"="&amp;($B$8&amp;TEXT(D4,"mmm-aa")),Solde_antérieur)</f>
        <v>0</v>
      </c>
      <c r="E8" s="70">
        <f t="shared" si="4"/>
        <v>0</v>
      </c>
      <c r="F8" s="70">
        <f t="shared" si="4"/>
        <v>0</v>
      </c>
      <c r="G8" s="70">
        <f t="shared" si="4"/>
        <v>0</v>
      </c>
      <c r="H8" s="70">
        <f t="shared" si="4"/>
        <v>0</v>
      </c>
      <c r="I8" s="70">
        <f t="shared" si="4"/>
        <v>0</v>
      </c>
      <c r="J8" s="70">
        <f t="shared" si="4"/>
        <v>0</v>
      </c>
      <c r="K8" s="70">
        <f t="shared" si="4"/>
        <v>0</v>
      </c>
      <c r="L8" s="70">
        <f t="shared" si="4"/>
        <v>0</v>
      </c>
      <c r="M8" s="70">
        <f t="shared" si="4"/>
        <v>0</v>
      </c>
      <c r="N8" s="70">
        <f t="shared" si="4"/>
        <v>0</v>
      </c>
      <c r="O8" s="70">
        <f t="shared" si="4"/>
        <v>0</v>
      </c>
      <c r="P8" s="84">
        <f t="shared" si="1"/>
        <v>0</v>
      </c>
    </row>
    <row r="9" spans="2:16" x14ac:dyDescent="0.2">
      <c r="B9" s="4">
        <v>606104</v>
      </c>
      <c r="C9" s="4" t="s">
        <v>6</v>
      </c>
      <c r="D9" s="70">
        <f t="shared" ref="D9:O9" si="5">SUMIF(champ_reconstitué_antérieur,"="&amp;($B$9&amp;TEXT(D4,"mmm-aa")),Solde_antérieur)</f>
        <v>0</v>
      </c>
      <c r="E9" s="70">
        <f t="shared" si="5"/>
        <v>0</v>
      </c>
      <c r="F9" s="70">
        <f t="shared" si="5"/>
        <v>0</v>
      </c>
      <c r="G9" s="70">
        <f t="shared" si="5"/>
        <v>0</v>
      </c>
      <c r="H9" s="70">
        <f t="shared" si="5"/>
        <v>0</v>
      </c>
      <c r="I9" s="70">
        <f t="shared" si="5"/>
        <v>0</v>
      </c>
      <c r="J9" s="70">
        <f t="shared" si="5"/>
        <v>0</v>
      </c>
      <c r="K9" s="70">
        <f t="shared" si="5"/>
        <v>0</v>
      </c>
      <c r="L9" s="70">
        <f t="shared" si="5"/>
        <v>0</v>
      </c>
      <c r="M9" s="70">
        <f t="shared" si="5"/>
        <v>0</v>
      </c>
      <c r="N9" s="70">
        <f t="shared" si="5"/>
        <v>0</v>
      </c>
      <c r="O9" s="70">
        <f t="shared" si="5"/>
        <v>0</v>
      </c>
      <c r="P9" s="84">
        <f t="shared" si="1"/>
        <v>0</v>
      </c>
    </row>
    <row r="10" spans="2:16" x14ac:dyDescent="0.2">
      <c r="B10" s="4">
        <v>606300</v>
      </c>
      <c r="C10" s="4" t="s">
        <v>7</v>
      </c>
      <c r="D10" s="70">
        <f t="shared" ref="D10:O10" si="6">SUMIF(champ_reconstitué_antérieur,"="&amp;($B$10&amp;TEXT(D4,"mmm-aa")),Solde_antérieur)</f>
        <v>0</v>
      </c>
      <c r="E10" s="70">
        <f t="shared" si="6"/>
        <v>0</v>
      </c>
      <c r="F10" s="70">
        <f t="shared" si="6"/>
        <v>0</v>
      </c>
      <c r="G10" s="70">
        <f t="shared" si="6"/>
        <v>0</v>
      </c>
      <c r="H10" s="70">
        <f t="shared" si="6"/>
        <v>0</v>
      </c>
      <c r="I10" s="70">
        <f t="shared" si="6"/>
        <v>0</v>
      </c>
      <c r="J10" s="70">
        <f t="shared" si="6"/>
        <v>0</v>
      </c>
      <c r="K10" s="70">
        <f t="shared" si="6"/>
        <v>0</v>
      </c>
      <c r="L10" s="70">
        <f t="shared" si="6"/>
        <v>0</v>
      </c>
      <c r="M10" s="70">
        <f t="shared" si="6"/>
        <v>0</v>
      </c>
      <c r="N10" s="70">
        <f t="shared" si="6"/>
        <v>0</v>
      </c>
      <c r="O10" s="70">
        <f t="shared" si="6"/>
        <v>0</v>
      </c>
      <c r="P10" s="84">
        <f t="shared" si="1"/>
        <v>0</v>
      </c>
    </row>
    <row r="11" spans="2:16" x14ac:dyDescent="0.2">
      <c r="B11" s="4">
        <v>606400</v>
      </c>
      <c r="C11" s="4" t="s">
        <v>8</v>
      </c>
      <c r="D11" s="70">
        <f t="shared" ref="D11:O11" si="7">SUMIF(champ_reconstitué_antérieur,"="&amp;($B$11&amp;TEXT(D4,"mmm-aa")),Solde_antérieur)</f>
        <v>0</v>
      </c>
      <c r="E11" s="70">
        <f t="shared" si="7"/>
        <v>0</v>
      </c>
      <c r="F11" s="70">
        <f t="shared" si="7"/>
        <v>0</v>
      </c>
      <c r="G11" s="70">
        <f t="shared" si="7"/>
        <v>0</v>
      </c>
      <c r="H11" s="70">
        <f t="shared" si="7"/>
        <v>0</v>
      </c>
      <c r="I11" s="70">
        <f t="shared" si="7"/>
        <v>0</v>
      </c>
      <c r="J11" s="70">
        <f t="shared" si="7"/>
        <v>0</v>
      </c>
      <c r="K11" s="70">
        <f t="shared" si="7"/>
        <v>0</v>
      </c>
      <c r="L11" s="70">
        <f t="shared" si="7"/>
        <v>0</v>
      </c>
      <c r="M11" s="70">
        <f t="shared" si="7"/>
        <v>0</v>
      </c>
      <c r="N11" s="70">
        <f t="shared" si="7"/>
        <v>0</v>
      </c>
      <c r="O11" s="70">
        <f t="shared" si="7"/>
        <v>0</v>
      </c>
      <c r="P11" s="84">
        <f t="shared" si="1"/>
        <v>0</v>
      </c>
    </row>
    <row r="12" spans="2:16" x14ac:dyDescent="0.2">
      <c r="B12" s="4">
        <v>791007</v>
      </c>
      <c r="C12" s="4" t="s">
        <v>69</v>
      </c>
      <c r="D12" s="70">
        <f t="shared" ref="D12:O12" si="8">SUMIF(champ_reconstitué_antérieur,"="&amp;($B$12&amp;TEXT(D4,"mmm-aa")),Solde_antérieur)</f>
        <v>0</v>
      </c>
      <c r="E12" s="70">
        <f t="shared" si="8"/>
        <v>0</v>
      </c>
      <c r="F12" s="70">
        <f t="shared" si="8"/>
        <v>0</v>
      </c>
      <c r="G12" s="70">
        <f t="shared" si="8"/>
        <v>0</v>
      </c>
      <c r="H12" s="70">
        <f t="shared" si="8"/>
        <v>0</v>
      </c>
      <c r="I12" s="70">
        <f t="shared" si="8"/>
        <v>0</v>
      </c>
      <c r="J12" s="70">
        <f t="shared" si="8"/>
        <v>0</v>
      </c>
      <c r="K12" s="70">
        <f t="shared" si="8"/>
        <v>0</v>
      </c>
      <c r="L12" s="70">
        <f t="shared" si="8"/>
        <v>0</v>
      </c>
      <c r="M12" s="70">
        <f t="shared" si="8"/>
        <v>0</v>
      </c>
      <c r="N12" s="70">
        <f t="shared" si="8"/>
        <v>0</v>
      </c>
      <c r="O12" s="70">
        <f t="shared" si="8"/>
        <v>0</v>
      </c>
      <c r="P12" s="84">
        <f t="shared" si="1"/>
        <v>0</v>
      </c>
    </row>
    <row r="13" spans="2:16" x14ac:dyDescent="0.2">
      <c r="B13" s="4">
        <v>606801</v>
      </c>
      <c r="C13" s="4" t="s">
        <v>9</v>
      </c>
      <c r="D13" s="70">
        <f t="shared" ref="D13:O13" si="9">SUMIF(champ_reconstitué_antérieur,"="&amp;($B$13&amp;TEXT(D4,"mmm-aa")),Solde_antérieur)</f>
        <v>0</v>
      </c>
      <c r="E13" s="70">
        <f t="shared" si="9"/>
        <v>0</v>
      </c>
      <c r="F13" s="70">
        <f t="shared" si="9"/>
        <v>0</v>
      </c>
      <c r="G13" s="70">
        <f t="shared" si="9"/>
        <v>0</v>
      </c>
      <c r="H13" s="70">
        <f t="shared" si="9"/>
        <v>0</v>
      </c>
      <c r="I13" s="70">
        <f t="shared" si="9"/>
        <v>0</v>
      </c>
      <c r="J13" s="70">
        <f t="shared" si="9"/>
        <v>0</v>
      </c>
      <c r="K13" s="70">
        <f t="shared" si="9"/>
        <v>0</v>
      </c>
      <c r="L13" s="70">
        <f t="shared" si="9"/>
        <v>0</v>
      </c>
      <c r="M13" s="70">
        <f t="shared" si="9"/>
        <v>0</v>
      </c>
      <c r="N13" s="70">
        <f>SUMIF(champ_reconstitué_antérieur,"="&amp;($B$13&amp;TEXT(N4,"mmm-aa")),Solde_antérieur)</f>
        <v>-215.92200000000003</v>
      </c>
      <c r="O13" s="70">
        <f t="shared" si="9"/>
        <v>0</v>
      </c>
      <c r="P13" s="84">
        <f t="shared" si="1"/>
        <v>-215.92200000000003</v>
      </c>
    </row>
    <row r="14" spans="2:16" x14ac:dyDescent="0.2">
      <c r="B14" s="4">
        <v>791008</v>
      </c>
      <c r="C14" s="4" t="s">
        <v>70</v>
      </c>
      <c r="D14" s="70">
        <f t="shared" ref="D14:O14" si="10">SUMIF(champ_reconstitué_antérieur,"="&amp;($B$14&amp;TEXT(D4,"mmm-aa")),Solde_antérieur)</f>
        <v>0</v>
      </c>
      <c r="E14" s="70">
        <f t="shared" si="10"/>
        <v>0</v>
      </c>
      <c r="F14" s="70">
        <f t="shared" si="10"/>
        <v>0</v>
      </c>
      <c r="G14" s="70">
        <f t="shared" si="10"/>
        <v>0</v>
      </c>
      <c r="H14" s="70">
        <f t="shared" si="10"/>
        <v>0</v>
      </c>
      <c r="I14" s="70">
        <f t="shared" si="10"/>
        <v>0</v>
      </c>
      <c r="J14" s="70">
        <f t="shared" si="10"/>
        <v>0</v>
      </c>
      <c r="K14" s="70">
        <f t="shared" si="10"/>
        <v>0</v>
      </c>
      <c r="L14" s="70">
        <f t="shared" si="10"/>
        <v>0</v>
      </c>
      <c r="M14" s="70">
        <f t="shared" si="10"/>
        <v>0</v>
      </c>
      <c r="N14" s="70">
        <f t="shared" si="10"/>
        <v>0</v>
      </c>
      <c r="O14" s="70">
        <f t="shared" si="10"/>
        <v>0</v>
      </c>
      <c r="P14" s="84">
        <f t="shared" si="1"/>
        <v>0</v>
      </c>
    </row>
    <row r="15" spans="2:16" x14ac:dyDescent="0.2">
      <c r="B15" s="4">
        <v>611000</v>
      </c>
      <c r="C15" s="4" t="s">
        <v>10</v>
      </c>
      <c r="D15" s="70">
        <f t="shared" ref="D15:O15" si="11">SUMIF(champ_reconstitué_antérieur,"="&amp;($B$15&amp;TEXT(D4,"mmm-aa")),Solde_antérieur)</f>
        <v>0</v>
      </c>
      <c r="E15" s="70">
        <f t="shared" si="11"/>
        <v>0</v>
      </c>
      <c r="F15" s="70">
        <f t="shared" si="11"/>
        <v>0</v>
      </c>
      <c r="G15" s="70">
        <f t="shared" si="11"/>
        <v>0</v>
      </c>
      <c r="H15" s="70">
        <f t="shared" si="11"/>
        <v>0</v>
      </c>
      <c r="I15" s="70">
        <f t="shared" si="11"/>
        <v>0</v>
      </c>
      <c r="J15" s="70">
        <f t="shared" si="11"/>
        <v>0</v>
      </c>
      <c r="K15" s="70">
        <f t="shared" si="11"/>
        <v>0</v>
      </c>
      <c r="L15" s="70">
        <f t="shared" si="11"/>
        <v>0</v>
      </c>
      <c r="M15" s="70">
        <f t="shared" si="11"/>
        <v>0</v>
      </c>
      <c r="N15" s="70">
        <f t="shared" si="11"/>
        <v>0</v>
      </c>
      <c r="O15" s="70">
        <f t="shared" si="11"/>
        <v>0</v>
      </c>
      <c r="P15" s="84">
        <f t="shared" si="1"/>
        <v>0</v>
      </c>
    </row>
    <row r="16" spans="2:16" x14ac:dyDescent="0.2">
      <c r="B16" s="4">
        <v>611001</v>
      </c>
      <c r="C16" s="4" t="s">
        <v>11</v>
      </c>
      <c r="D16" s="70">
        <f t="shared" ref="D16:O16" si="12">SUMIF(champ_reconstitué_antérieur,"="&amp;($B$16&amp;TEXT(D4,"mmm-aa")),Solde_antérieur)</f>
        <v>0</v>
      </c>
      <c r="E16" s="70">
        <f t="shared" si="12"/>
        <v>0</v>
      </c>
      <c r="F16" s="70">
        <f t="shared" si="12"/>
        <v>0</v>
      </c>
      <c r="G16" s="70">
        <f t="shared" si="12"/>
        <v>0</v>
      </c>
      <c r="H16" s="70">
        <f t="shared" si="12"/>
        <v>0</v>
      </c>
      <c r="I16" s="70">
        <f t="shared" si="12"/>
        <v>0</v>
      </c>
      <c r="J16" s="70">
        <f t="shared" si="12"/>
        <v>0</v>
      </c>
      <c r="K16" s="70">
        <f t="shared" si="12"/>
        <v>0</v>
      </c>
      <c r="L16" s="70">
        <f t="shared" si="12"/>
        <v>0</v>
      </c>
      <c r="M16" s="70">
        <f t="shared" si="12"/>
        <v>0</v>
      </c>
      <c r="N16" s="70">
        <f t="shared" si="12"/>
        <v>0</v>
      </c>
      <c r="O16" s="70">
        <f t="shared" si="12"/>
        <v>0</v>
      </c>
      <c r="P16" s="84">
        <f t="shared" si="1"/>
        <v>0</v>
      </c>
    </row>
    <row r="17" spans="1:16" x14ac:dyDescent="0.2">
      <c r="B17" s="4">
        <v>611002</v>
      </c>
      <c r="C17" s="4" t="s">
        <v>12</v>
      </c>
      <c r="D17" s="70">
        <f t="shared" ref="D17:O17" si="13">SUMIF(champ_reconstitué_antérieur,"="&amp;($B$17&amp;TEXT(D4,"mmm-aa")),Solde_antérieur)</f>
        <v>0</v>
      </c>
      <c r="E17" s="70">
        <f t="shared" si="13"/>
        <v>0</v>
      </c>
      <c r="F17" s="70">
        <f t="shared" si="13"/>
        <v>0</v>
      </c>
      <c r="G17" s="70">
        <f t="shared" si="13"/>
        <v>0</v>
      </c>
      <c r="H17" s="70">
        <f t="shared" si="13"/>
        <v>0</v>
      </c>
      <c r="I17" s="70">
        <f t="shared" si="13"/>
        <v>0</v>
      </c>
      <c r="J17" s="70">
        <f t="shared" si="13"/>
        <v>0</v>
      </c>
      <c r="K17" s="70">
        <f t="shared" si="13"/>
        <v>0</v>
      </c>
      <c r="L17" s="70">
        <f t="shared" si="13"/>
        <v>0</v>
      </c>
      <c r="M17" s="70">
        <f t="shared" si="13"/>
        <v>0</v>
      </c>
      <c r="N17" s="70">
        <f t="shared" si="13"/>
        <v>0</v>
      </c>
      <c r="O17" s="70">
        <f t="shared" si="13"/>
        <v>0</v>
      </c>
      <c r="P17" s="84">
        <f t="shared" si="1"/>
        <v>0</v>
      </c>
    </row>
    <row r="18" spans="1:16" x14ac:dyDescent="0.2">
      <c r="B18" s="4">
        <v>791003</v>
      </c>
      <c r="C18" s="4" t="s">
        <v>65</v>
      </c>
      <c r="D18" s="70">
        <f t="shared" ref="D18:O18" si="14">SUMIF(champ_reconstitué_antérieur,"="&amp;($B$18&amp;TEXT(D4,"mmm-aa")),Solde_antérieur)</f>
        <v>0</v>
      </c>
      <c r="E18" s="70">
        <f t="shared" si="14"/>
        <v>0</v>
      </c>
      <c r="F18" s="70">
        <f t="shared" si="14"/>
        <v>0</v>
      </c>
      <c r="G18" s="70">
        <f t="shared" si="14"/>
        <v>0</v>
      </c>
      <c r="H18" s="70">
        <f t="shared" si="14"/>
        <v>0</v>
      </c>
      <c r="I18" s="70">
        <f t="shared" si="14"/>
        <v>0</v>
      </c>
      <c r="J18" s="70">
        <f t="shared" si="14"/>
        <v>0</v>
      </c>
      <c r="K18" s="70">
        <f t="shared" si="14"/>
        <v>0</v>
      </c>
      <c r="L18" s="70">
        <f t="shared" si="14"/>
        <v>0</v>
      </c>
      <c r="M18" s="70">
        <f t="shared" si="14"/>
        <v>0</v>
      </c>
      <c r="N18" s="70">
        <f t="shared" si="14"/>
        <v>0</v>
      </c>
      <c r="O18" s="70">
        <f t="shared" si="14"/>
        <v>0</v>
      </c>
      <c r="P18" s="84">
        <f t="shared" si="1"/>
        <v>0</v>
      </c>
    </row>
    <row r="19" spans="1:16" x14ac:dyDescent="0.2">
      <c r="B19" s="4">
        <v>611008</v>
      </c>
      <c r="C19" s="4" t="s">
        <v>13</v>
      </c>
      <c r="D19" s="70">
        <f t="shared" ref="D19:O19" si="15">SUMIF(champ_reconstitué_antérieur,"="&amp;($B$19&amp;TEXT(D4,"mmm-aa")),Solde_antérieur)</f>
        <v>0</v>
      </c>
      <c r="E19" s="70">
        <f t="shared" si="15"/>
        <v>0</v>
      </c>
      <c r="F19" s="70">
        <f t="shared" si="15"/>
        <v>0</v>
      </c>
      <c r="G19" s="70">
        <f t="shared" si="15"/>
        <v>0</v>
      </c>
      <c r="H19" s="70">
        <f t="shared" si="15"/>
        <v>0</v>
      </c>
      <c r="I19" s="70">
        <f t="shared" si="15"/>
        <v>0</v>
      </c>
      <c r="J19" s="70">
        <f t="shared" si="15"/>
        <v>0</v>
      </c>
      <c r="K19" s="70">
        <f t="shared" si="15"/>
        <v>0</v>
      </c>
      <c r="L19" s="70">
        <f t="shared" si="15"/>
        <v>0</v>
      </c>
      <c r="M19" s="70">
        <f t="shared" si="15"/>
        <v>0</v>
      </c>
      <c r="N19" s="70">
        <f t="shared" si="15"/>
        <v>0</v>
      </c>
      <c r="O19" s="70">
        <f t="shared" si="15"/>
        <v>0</v>
      </c>
      <c r="P19" s="84">
        <f t="shared" si="1"/>
        <v>0</v>
      </c>
    </row>
    <row r="20" spans="1:16" x14ac:dyDescent="0.2">
      <c r="B20" s="4">
        <v>611009</v>
      </c>
      <c r="C20" s="4" t="s">
        <v>14</v>
      </c>
      <c r="D20" s="70">
        <f t="shared" ref="D20:O20" si="16">SUMIF(champ_reconstitué_antérieur,"="&amp;($B$20&amp;TEXT(D4,"mmm-aa")),Solde_antérieur)</f>
        <v>0</v>
      </c>
      <c r="E20" s="70">
        <f t="shared" si="16"/>
        <v>0</v>
      </c>
      <c r="F20" s="70">
        <f t="shared" si="16"/>
        <v>0</v>
      </c>
      <c r="G20" s="70">
        <f t="shared" si="16"/>
        <v>0</v>
      </c>
      <c r="H20" s="70">
        <f t="shared" si="16"/>
        <v>0</v>
      </c>
      <c r="I20" s="70">
        <f t="shared" si="16"/>
        <v>0</v>
      </c>
      <c r="J20" s="70">
        <f t="shared" si="16"/>
        <v>0</v>
      </c>
      <c r="K20" s="70">
        <f t="shared" si="16"/>
        <v>0</v>
      </c>
      <c r="L20" s="70">
        <f t="shared" si="16"/>
        <v>0</v>
      </c>
      <c r="M20" s="70">
        <f t="shared" si="16"/>
        <v>0</v>
      </c>
      <c r="N20" s="70">
        <f t="shared" si="16"/>
        <v>0</v>
      </c>
      <c r="O20" s="70">
        <f t="shared" si="16"/>
        <v>0</v>
      </c>
      <c r="P20" s="84">
        <f t="shared" si="1"/>
        <v>0</v>
      </c>
    </row>
    <row r="21" spans="1:16" s="14" customFormat="1" x14ac:dyDescent="0.2">
      <c r="A21" s="99"/>
      <c r="B21" s="100">
        <v>611100</v>
      </c>
      <c r="C21" s="100" t="s">
        <v>15</v>
      </c>
      <c r="D21" s="101">
        <f t="shared" ref="D21:O21" si="17">SUMIF(champ_reconstitué_antérieur,"="&amp;($B$21&amp;TEXT(D4,"mmm-aa")),Solde_antérieur)</f>
        <v>0</v>
      </c>
      <c r="E21" s="101">
        <f t="shared" si="17"/>
        <v>0</v>
      </c>
      <c r="F21" s="101">
        <f t="shared" si="17"/>
        <v>0</v>
      </c>
      <c r="G21" s="101">
        <f t="shared" si="17"/>
        <v>0</v>
      </c>
      <c r="H21" s="101">
        <f t="shared" si="17"/>
        <v>0</v>
      </c>
      <c r="I21" s="101">
        <f t="shared" si="17"/>
        <v>0</v>
      </c>
      <c r="J21" s="101">
        <f t="shared" si="17"/>
        <v>0</v>
      </c>
      <c r="K21" s="101">
        <f t="shared" si="17"/>
        <v>0</v>
      </c>
      <c r="L21" s="101">
        <f t="shared" si="17"/>
        <v>-4183.5659999999998</v>
      </c>
      <c r="M21" s="101">
        <f t="shared" si="17"/>
        <v>0</v>
      </c>
      <c r="N21" s="101">
        <f t="shared" si="17"/>
        <v>0</v>
      </c>
      <c r="O21" s="101">
        <f t="shared" si="17"/>
        <v>0</v>
      </c>
      <c r="P21" s="102">
        <f t="shared" si="1"/>
        <v>-4183.5659999999998</v>
      </c>
    </row>
    <row r="22" spans="1:16" x14ac:dyDescent="0.2">
      <c r="A22" s="99"/>
      <c r="B22" s="100">
        <v>611200</v>
      </c>
      <c r="C22" s="100" t="s">
        <v>16</v>
      </c>
      <c r="D22" s="101">
        <f t="shared" ref="D22:O22" si="18">SUMIF(champ_reconstitué_antérieur,"="&amp;($B$22&amp;TEXT(D4,"mmm-aa")),Solde_antérieur)</f>
        <v>0</v>
      </c>
      <c r="E22" s="101">
        <f t="shared" si="18"/>
        <v>0</v>
      </c>
      <c r="F22" s="101">
        <f t="shared" si="18"/>
        <v>0</v>
      </c>
      <c r="G22" s="101">
        <f t="shared" si="18"/>
        <v>0</v>
      </c>
      <c r="H22" s="101">
        <f t="shared" si="18"/>
        <v>0</v>
      </c>
      <c r="I22" s="101">
        <f t="shared" si="18"/>
        <v>0</v>
      </c>
      <c r="J22" s="101">
        <f t="shared" si="18"/>
        <v>0</v>
      </c>
      <c r="K22" s="101">
        <f t="shared" si="18"/>
        <v>0</v>
      </c>
      <c r="L22" s="101">
        <f t="shared" si="18"/>
        <v>0</v>
      </c>
      <c r="M22" s="101">
        <f t="shared" si="18"/>
        <v>0</v>
      </c>
      <c r="N22" s="101">
        <f t="shared" si="18"/>
        <v>0</v>
      </c>
      <c r="O22" s="101">
        <f t="shared" si="18"/>
        <v>0</v>
      </c>
      <c r="P22" s="102">
        <f t="shared" si="1"/>
        <v>0</v>
      </c>
    </row>
    <row r="23" spans="1:16" x14ac:dyDescent="0.2">
      <c r="A23" s="99"/>
      <c r="B23" s="100">
        <v>613200</v>
      </c>
      <c r="C23" s="100" t="s">
        <v>17</v>
      </c>
      <c r="D23" s="101">
        <f t="shared" ref="D23:O23" si="19">SUMIF(champ_reconstitué_antérieur,"="&amp;($B$23&amp;TEXT(D4,"mmm-aa")),Solde_antérieur)</f>
        <v>0</v>
      </c>
      <c r="E23" s="101">
        <f t="shared" si="19"/>
        <v>0</v>
      </c>
      <c r="F23" s="101">
        <f t="shared" si="19"/>
        <v>0</v>
      </c>
      <c r="G23" s="101">
        <f t="shared" si="19"/>
        <v>0</v>
      </c>
      <c r="H23" s="101">
        <f t="shared" si="19"/>
        <v>0</v>
      </c>
      <c r="I23" s="101">
        <f t="shared" si="19"/>
        <v>0</v>
      </c>
      <c r="J23" s="101">
        <f t="shared" si="19"/>
        <v>0</v>
      </c>
      <c r="K23" s="101">
        <f t="shared" si="19"/>
        <v>0</v>
      </c>
      <c r="L23" s="101">
        <f t="shared" si="19"/>
        <v>0</v>
      </c>
      <c r="M23" s="101">
        <f t="shared" si="19"/>
        <v>0</v>
      </c>
      <c r="N23" s="101">
        <f t="shared" si="19"/>
        <v>0</v>
      </c>
      <c r="O23" s="101">
        <f t="shared" si="19"/>
        <v>0</v>
      </c>
      <c r="P23" s="102">
        <f t="shared" si="1"/>
        <v>0</v>
      </c>
    </row>
    <row r="24" spans="1:16" x14ac:dyDescent="0.2">
      <c r="A24" s="99"/>
      <c r="B24" s="100">
        <v>613500</v>
      </c>
      <c r="C24" s="100" t="s">
        <v>18</v>
      </c>
      <c r="D24" s="101">
        <f t="shared" ref="D24:O24" si="20">SUMIF(champ_reconstitué_antérieur,"="&amp;($B$24&amp;TEXT(D4,"mmm-aa")),Solde_antérieur)</f>
        <v>0</v>
      </c>
      <c r="E24" s="101">
        <f t="shared" si="20"/>
        <v>0</v>
      </c>
      <c r="F24" s="101">
        <f t="shared" si="20"/>
        <v>0</v>
      </c>
      <c r="G24" s="101">
        <f t="shared" si="20"/>
        <v>0</v>
      </c>
      <c r="H24" s="101">
        <f t="shared" si="20"/>
        <v>0</v>
      </c>
      <c r="I24" s="101">
        <f t="shared" si="20"/>
        <v>0</v>
      </c>
      <c r="J24" s="101">
        <f t="shared" si="20"/>
        <v>0</v>
      </c>
      <c r="K24" s="101">
        <f t="shared" si="20"/>
        <v>0</v>
      </c>
      <c r="L24" s="101">
        <f t="shared" si="20"/>
        <v>0</v>
      </c>
      <c r="M24" s="101">
        <f t="shared" si="20"/>
        <v>0</v>
      </c>
      <c r="N24" s="101">
        <f t="shared" si="20"/>
        <v>0</v>
      </c>
      <c r="O24" s="101">
        <f t="shared" si="20"/>
        <v>0</v>
      </c>
      <c r="P24" s="102">
        <f t="shared" si="1"/>
        <v>0</v>
      </c>
    </row>
    <row r="25" spans="1:16" x14ac:dyDescent="0.2">
      <c r="A25" s="99"/>
      <c r="B25" s="100">
        <v>614002</v>
      </c>
      <c r="C25" s="100"/>
      <c r="D25" s="101">
        <f t="shared" ref="D25:O25" si="21">SUMIF(champ_reconstitué_antérieur,"="&amp;($B$25&amp;TEXT(D4,"mmm-aa")),Solde_antérieur)</f>
        <v>0</v>
      </c>
      <c r="E25" s="101">
        <f t="shared" si="21"/>
        <v>0</v>
      </c>
      <c r="F25" s="101">
        <f t="shared" si="21"/>
        <v>0</v>
      </c>
      <c r="G25" s="101">
        <f t="shared" si="21"/>
        <v>0</v>
      </c>
      <c r="H25" s="101">
        <f t="shared" si="21"/>
        <v>0</v>
      </c>
      <c r="I25" s="101">
        <f t="shared" si="21"/>
        <v>0</v>
      </c>
      <c r="J25" s="101">
        <f t="shared" si="21"/>
        <v>0</v>
      </c>
      <c r="K25" s="101">
        <f t="shared" si="21"/>
        <v>0</v>
      </c>
      <c r="L25" s="101">
        <f t="shared" si="21"/>
        <v>0</v>
      </c>
      <c r="M25" s="101">
        <f t="shared" si="21"/>
        <v>0</v>
      </c>
      <c r="N25" s="101">
        <f t="shared" si="21"/>
        <v>0</v>
      </c>
      <c r="O25" s="101">
        <f t="shared" si="21"/>
        <v>0</v>
      </c>
      <c r="P25" s="102">
        <f t="shared" si="1"/>
        <v>0</v>
      </c>
    </row>
    <row r="26" spans="1:16" x14ac:dyDescent="0.2">
      <c r="A26" s="99"/>
      <c r="B26" s="100">
        <v>615200</v>
      </c>
      <c r="C26" s="100" t="s">
        <v>20</v>
      </c>
      <c r="D26" s="101">
        <f t="shared" ref="D26:O26" si="22">SUMIF(champ_reconstitué_antérieur,"="&amp;($B$26&amp;TEXT(D4,"mmm-aa")),Solde_antérieur)</f>
        <v>0</v>
      </c>
      <c r="E26" s="101">
        <f t="shared" si="22"/>
        <v>0</v>
      </c>
      <c r="F26" s="101">
        <f t="shared" si="22"/>
        <v>0</v>
      </c>
      <c r="G26" s="101">
        <f t="shared" si="22"/>
        <v>0</v>
      </c>
      <c r="H26" s="101">
        <f t="shared" si="22"/>
        <v>0</v>
      </c>
      <c r="I26" s="101">
        <f t="shared" si="22"/>
        <v>0</v>
      </c>
      <c r="J26" s="101">
        <f t="shared" si="22"/>
        <v>0</v>
      </c>
      <c r="K26" s="101">
        <f t="shared" si="22"/>
        <v>0</v>
      </c>
      <c r="L26" s="101">
        <f t="shared" si="22"/>
        <v>0</v>
      </c>
      <c r="M26" s="101">
        <f t="shared" si="22"/>
        <v>0</v>
      </c>
      <c r="N26" s="101">
        <f t="shared" si="22"/>
        <v>0</v>
      </c>
      <c r="O26" s="101">
        <f t="shared" si="22"/>
        <v>0</v>
      </c>
      <c r="P26" s="102">
        <f t="shared" si="1"/>
        <v>0</v>
      </c>
    </row>
    <row r="27" spans="1:16" x14ac:dyDescent="0.2">
      <c r="A27" s="99"/>
      <c r="B27" s="100">
        <v>615300</v>
      </c>
      <c r="C27" s="100" t="s">
        <v>21</v>
      </c>
      <c r="D27" s="101">
        <f t="shared" ref="D27:O27" si="23">SUMIF(champ_reconstitué_antérieur,"="&amp;($B$27&amp;TEXT(D4,"mmm-aa")),Solde_antérieur)</f>
        <v>0</v>
      </c>
      <c r="E27" s="101">
        <f t="shared" si="23"/>
        <v>0</v>
      </c>
      <c r="F27" s="101">
        <f t="shared" si="23"/>
        <v>0</v>
      </c>
      <c r="G27" s="101">
        <f t="shared" si="23"/>
        <v>0</v>
      </c>
      <c r="H27" s="101">
        <f t="shared" si="23"/>
        <v>0</v>
      </c>
      <c r="I27" s="101">
        <f t="shared" si="23"/>
        <v>0</v>
      </c>
      <c r="J27" s="101">
        <f t="shared" si="23"/>
        <v>0</v>
      </c>
      <c r="K27" s="101">
        <f t="shared" si="23"/>
        <v>0</v>
      </c>
      <c r="L27" s="101">
        <f t="shared" si="23"/>
        <v>0</v>
      </c>
      <c r="M27" s="101">
        <f t="shared" si="23"/>
        <v>0</v>
      </c>
      <c r="N27" s="101">
        <f t="shared" si="23"/>
        <v>0</v>
      </c>
      <c r="O27" s="101">
        <f t="shared" si="23"/>
        <v>0</v>
      </c>
      <c r="P27" s="102">
        <f t="shared" si="1"/>
        <v>0</v>
      </c>
    </row>
    <row r="28" spans="1:16" x14ac:dyDescent="0.2">
      <c r="A28" s="99"/>
      <c r="B28" s="100">
        <v>615500</v>
      </c>
      <c r="C28" s="100" t="s">
        <v>22</v>
      </c>
      <c r="D28" s="101">
        <f t="shared" ref="D28:O28" si="24">SUMIF(champ_reconstitué_antérieur,"="&amp;($B$28&amp;TEXT(D4,"mmm-aa")),Solde_antérieur)</f>
        <v>0</v>
      </c>
      <c r="E28" s="101">
        <f t="shared" si="24"/>
        <v>0</v>
      </c>
      <c r="F28" s="101">
        <f t="shared" si="24"/>
        <v>0</v>
      </c>
      <c r="G28" s="101">
        <f t="shared" si="24"/>
        <v>0</v>
      </c>
      <c r="H28" s="101">
        <f t="shared" si="24"/>
        <v>0</v>
      </c>
      <c r="I28" s="101">
        <f t="shared" si="24"/>
        <v>0</v>
      </c>
      <c r="J28" s="101">
        <f t="shared" si="24"/>
        <v>0</v>
      </c>
      <c r="K28" s="101">
        <f t="shared" si="24"/>
        <v>0</v>
      </c>
      <c r="L28" s="101">
        <f t="shared" si="24"/>
        <v>0</v>
      </c>
      <c r="M28" s="101">
        <f t="shared" si="24"/>
        <v>0</v>
      </c>
      <c r="N28" s="101">
        <f t="shared" si="24"/>
        <v>0</v>
      </c>
      <c r="O28" s="101">
        <f t="shared" si="24"/>
        <v>0</v>
      </c>
      <c r="P28" s="102">
        <f t="shared" si="1"/>
        <v>0</v>
      </c>
    </row>
    <row r="29" spans="1:16" s="14" customFormat="1" x14ac:dyDescent="0.2">
      <c r="A29" s="99"/>
      <c r="B29" s="100">
        <v>615600</v>
      </c>
      <c r="C29" s="100" t="s">
        <v>23</v>
      </c>
      <c r="D29" s="101">
        <f t="shared" ref="D29:O29" si="25">SUMIF(champ_reconstitué_antérieur,"="&amp;($B$29&amp;TEXT(D4,"mmm-aa")),Solde_antérieur)</f>
        <v>0</v>
      </c>
      <c r="E29" s="101">
        <f t="shared" si="25"/>
        <v>-13757.394000000002</v>
      </c>
      <c r="F29" s="101">
        <f t="shared" si="25"/>
        <v>0</v>
      </c>
      <c r="G29" s="101">
        <f t="shared" si="25"/>
        <v>0</v>
      </c>
      <c r="H29" s="101">
        <f t="shared" si="25"/>
        <v>0</v>
      </c>
      <c r="I29" s="101">
        <f t="shared" si="25"/>
        <v>0</v>
      </c>
      <c r="J29" s="101">
        <f t="shared" si="25"/>
        <v>0</v>
      </c>
      <c r="K29" s="101">
        <f t="shared" si="25"/>
        <v>0</v>
      </c>
      <c r="L29" s="101">
        <f t="shared" si="25"/>
        <v>0</v>
      </c>
      <c r="M29" s="101">
        <f t="shared" si="25"/>
        <v>0</v>
      </c>
      <c r="N29" s="101">
        <f t="shared" si="25"/>
        <v>0</v>
      </c>
      <c r="O29" s="101">
        <f t="shared" si="25"/>
        <v>0</v>
      </c>
      <c r="P29" s="102">
        <f t="shared" si="1"/>
        <v>-13757.394000000002</v>
      </c>
    </row>
    <row r="30" spans="1:16" x14ac:dyDescent="0.2">
      <c r="A30" s="99"/>
      <c r="B30" s="100">
        <v>791012</v>
      </c>
      <c r="C30" s="100" t="s">
        <v>73</v>
      </c>
      <c r="D30" s="101">
        <f t="shared" ref="D30:O30" si="26">SUMIF(champ_reconstitué_antérieur,"="&amp;($B$30&amp;TEXT(D4,"mmm-aa")),Solde_antérieur)</f>
        <v>0</v>
      </c>
      <c r="E30" s="101">
        <f t="shared" si="26"/>
        <v>0</v>
      </c>
      <c r="F30" s="101">
        <f t="shared" si="26"/>
        <v>0</v>
      </c>
      <c r="G30" s="101">
        <f t="shared" si="26"/>
        <v>0</v>
      </c>
      <c r="H30" s="101">
        <f t="shared" si="26"/>
        <v>0</v>
      </c>
      <c r="I30" s="101">
        <f t="shared" si="26"/>
        <v>0</v>
      </c>
      <c r="J30" s="101">
        <f t="shared" si="26"/>
        <v>0</v>
      </c>
      <c r="K30" s="101">
        <f t="shared" si="26"/>
        <v>0</v>
      </c>
      <c r="L30" s="101">
        <f t="shared" si="26"/>
        <v>0</v>
      </c>
      <c r="M30" s="101">
        <f t="shared" si="26"/>
        <v>0</v>
      </c>
      <c r="N30" s="101">
        <f t="shared" si="26"/>
        <v>0</v>
      </c>
      <c r="O30" s="101">
        <f t="shared" si="26"/>
        <v>0</v>
      </c>
      <c r="P30" s="102">
        <f t="shared" si="1"/>
        <v>0</v>
      </c>
    </row>
    <row r="31" spans="1:16" x14ac:dyDescent="0.2">
      <c r="A31" s="99"/>
      <c r="B31" s="100">
        <v>616000</v>
      </c>
      <c r="C31" s="100" t="s">
        <v>24</v>
      </c>
      <c r="D31" s="101">
        <f t="shared" ref="D31:O31" si="27">SUMIF(champ_reconstitué_antérieur,"="&amp;($B$31&amp;TEXT(D4,"mmm-aa")),Solde_antérieur)</f>
        <v>0</v>
      </c>
      <c r="E31" s="101">
        <f t="shared" si="27"/>
        <v>0</v>
      </c>
      <c r="F31" s="101">
        <f t="shared" si="27"/>
        <v>0</v>
      </c>
      <c r="G31" s="101">
        <f t="shared" si="27"/>
        <v>0</v>
      </c>
      <c r="H31" s="101">
        <f t="shared" si="27"/>
        <v>0</v>
      </c>
      <c r="I31" s="101">
        <f t="shared" si="27"/>
        <v>0</v>
      </c>
      <c r="J31" s="101">
        <f t="shared" si="27"/>
        <v>0</v>
      </c>
      <c r="K31" s="101">
        <f t="shared" si="27"/>
        <v>0</v>
      </c>
      <c r="L31" s="101">
        <f t="shared" si="27"/>
        <v>0</v>
      </c>
      <c r="M31" s="101">
        <f t="shared" si="27"/>
        <v>0</v>
      </c>
      <c r="N31" s="101">
        <f t="shared" si="27"/>
        <v>0</v>
      </c>
      <c r="O31" s="101">
        <f t="shared" si="27"/>
        <v>0</v>
      </c>
      <c r="P31" s="102">
        <f t="shared" si="1"/>
        <v>0</v>
      </c>
    </row>
    <row r="32" spans="1:16" x14ac:dyDescent="0.2">
      <c r="A32" s="99"/>
      <c r="B32" s="100">
        <v>791011</v>
      </c>
      <c r="C32" s="100" t="s">
        <v>72</v>
      </c>
      <c r="D32" s="101">
        <f t="shared" ref="D32:O32" si="28">SUMIF(champ_reconstitué_antérieur,"="&amp;($B$32&amp;TEXT(D4,"mmm-aa")),Solde_antérieur)</f>
        <v>0</v>
      </c>
      <c r="E32" s="101">
        <f t="shared" si="28"/>
        <v>0</v>
      </c>
      <c r="F32" s="101">
        <f t="shared" si="28"/>
        <v>0</v>
      </c>
      <c r="G32" s="101">
        <f t="shared" si="28"/>
        <v>0</v>
      </c>
      <c r="H32" s="101">
        <f t="shared" si="28"/>
        <v>0</v>
      </c>
      <c r="I32" s="101">
        <f t="shared" si="28"/>
        <v>0</v>
      </c>
      <c r="J32" s="101">
        <f t="shared" si="28"/>
        <v>0</v>
      </c>
      <c r="K32" s="101">
        <f t="shared" si="28"/>
        <v>0</v>
      </c>
      <c r="L32" s="101">
        <f t="shared" si="28"/>
        <v>0</v>
      </c>
      <c r="M32" s="101">
        <f t="shared" si="28"/>
        <v>0</v>
      </c>
      <c r="N32" s="101">
        <f t="shared" si="28"/>
        <v>0</v>
      </c>
      <c r="O32" s="101">
        <f t="shared" si="28"/>
        <v>0</v>
      </c>
      <c r="P32" s="102">
        <f t="shared" si="1"/>
        <v>0</v>
      </c>
    </row>
    <row r="33" spans="1:16" x14ac:dyDescent="0.2">
      <c r="A33" s="99"/>
      <c r="B33" s="100">
        <v>616002</v>
      </c>
      <c r="C33" s="100" t="s">
        <v>25</v>
      </c>
      <c r="D33" s="101">
        <f t="shared" ref="D33:O33" si="29">SUMIF(champ_reconstitué_antérieur,"="&amp;($B$33&amp;TEXT(D4,"mmm-aa")),Solde_antérieur)</f>
        <v>0</v>
      </c>
      <c r="E33" s="101">
        <f t="shared" si="29"/>
        <v>0</v>
      </c>
      <c r="F33" s="101">
        <f t="shared" si="29"/>
        <v>0</v>
      </c>
      <c r="G33" s="101">
        <f t="shared" si="29"/>
        <v>0</v>
      </c>
      <c r="H33" s="101">
        <f t="shared" si="29"/>
        <v>0</v>
      </c>
      <c r="I33" s="101">
        <f t="shared" si="29"/>
        <v>0</v>
      </c>
      <c r="J33" s="101">
        <f t="shared" si="29"/>
        <v>0</v>
      </c>
      <c r="K33" s="101">
        <f t="shared" si="29"/>
        <v>0</v>
      </c>
      <c r="L33" s="101">
        <f t="shared" si="29"/>
        <v>0</v>
      </c>
      <c r="M33" s="101">
        <f t="shared" si="29"/>
        <v>0</v>
      </c>
      <c r="N33" s="101">
        <f t="shared" si="29"/>
        <v>0</v>
      </c>
      <c r="O33" s="101">
        <f t="shared" si="29"/>
        <v>0</v>
      </c>
      <c r="P33" s="102">
        <f t="shared" si="1"/>
        <v>0</v>
      </c>
    </row>
    <row r="34" spans="1:16" x14ac:dyDescent="0.2">
      <c r="A34" s="99"/>
      <c r="B34" s="100">
        <v>618100</v>
      </c>
      <c r="C34" s="100" t="s">
        <v>26</v>
      </c>
      <c r="D34" s="101">
        <f t="shared" ref="D34:O34" si="30">SUMIF(champ_reconstitué_antérieur,"="&amp;($B$34&amp;TEXT(D4,"mmm-aa")),Solde_antérieur)</f>
        <v>0</v>
      </c>
      <c r="E34" s="101">
        <f t="shared" si="30"/>
        <v>0</v>
      </c>
      <c r="F34" s="101">
        <f t="shared" si="30"/>
        <v>0</v>
      </c>
      <c r="G34" s="101">
        <f t="shared" si="30"/>
        <v>0</v>
      </c>
      <c r="H34" s="101">
        <f t="shared" si="30"/>
        <v>0</v>
      </c>
      <c r="I34" s="101">
        <f t="shared" si="30"/>
        <v>0</v>
      </c>
      <c r="J34" s="101">
        <f t="shared" si="30"/>
        <v>0</v>
      </c>
      <c r="K34" s="101">
        <f t="shared" si="30"/>
        <v>0</v>
      </c>
      <c r="L34" s="101">
        <f t="shared" si="30"/>
        <v>0</v>
      </c>
      <c r="M34" s="101">
        <f t="shared" si="30"/>
        <v>0</v>
      </c>
      <c r="N34" s="101">
        <f t="shared" si="30"/>
        <v>0</v>
      </c>
      <c r="O34" s="101">
        <f t="shared" si="30"/>
        <v>0</v>
      </c>
      <c r="P34" s="102">
        <f t="shared" si="1"/>
        <v>0</v>
      </c>
    </row>
    <row r="35" spans="1:16" s="14" customFormat="1" x14ac:dyDescent="0.2">
      <c r="A35" s="99"/>
      <c r="B35" s="100">
        <v>618101</v>
      </c>
      <c r="C35" s="100" t="s">
        <v>27</v>
      </c>
      <c r="D35" s="101">
        <f t="shared" ref="D35:O35" si="31">SUMIF(champ_reconstitué_antérieur,"="&amp;($B$35&amp;TEXT(D4,"mmm-aa")),Solde_antérieur)</f>
        <v>109.59599999999999</v>
      </c>
      <c r="E35" s="101">
        <f t="shared" si="31"/>
        <v>0</v>
      </c>
      <c r="F35" s="101">
        <f t="shared" si="31"/>
        <v>0</v>
      </c>
      <c r="G35" s="101">
        <f t="shared" si="31"/>
        <v>0</v>
      </c>
      <c r="H35" s="101">
        <f t="shared" si="31"/>
        <v>-5879.52</v>
      </c>
      <c r="I35" s="101">
        <f t="shared" si="31"/>
        <v>0</v>
      </c>
      <c r="J35" s="101">
        <f t="shared" si="31"/>
        <v>0</v>
      </c>
      <c r="K35" s="101">
        <f t="shared" si="31"/>
        <v>0</v>
      </c>
      <c r="L35" s="101">
        <f t="shared" si="31"/>
        <v>0</v>
      </c>
      <c r="M35" s="101">
        <f t="shared" si="31"/>
        <v>0</v>
      </c>
      <c r="N35" s="101">
        <f t="shared" si="31"/>
        <v>0</v>
      </c>
      <c r="O35" s="101">
        <f t="shared" si="31"/>
        <v>0</v>
      </c>
      <c r="P35" s="102">
        <f t="shared" si="1"/>
        <v>-5769.9240000000009</v>
      </c>
    </row>
    <row r="36" spans="1:16" x14ac:dyDescent="0.2">
      <c r="B36" s="4">
        <v>618102</v>
      </c>
      <c r="C36" s="4" t="s">
        <v>28</v>
      </c>
      <c r="D36" s="70">
        <f t="shared" ref="D36:O36" si="32">SUMIF(champ_reconstitué_antérieur,"="&amp;($B$36&amp;TEXT(D4,"mmm-aa")),Solde_antérieur)</f>
        <v>0</v>
      </c>
      <c r="E36" s="70">
        <f t="shared" si="32"/>
        <v>0</v>
      </c>
      <c r="F36" s="70">
        <f t="shared" si="32"/>
        <v>0</v>
      </c>
      <c r="G36" s="70">
        <f t="shared" si="32"/>
        <v>0</v>
      </c>
      <c r="H36" s="70">
        <f t="shared" si="32"/>
        <v>0</v>
      </c>
      <c r="I36" s="70">
        <f t="shared" si="32"/>
        <v>0</v>
      </c>
      <c r="J36" s="70">
        <f t="shared" si="32"/>
        <v>0</v>
      </c>
      <c r="K36" s="70">
        <f t="shared" si="32"/>
        <v>0</v>
      </c>
      <c r="L36" s="70">
        <f t="shared" si="32"/>
        <v>0</v>
      </c>
      <c r="M36" s="70">
        <f t="shared" si="32"/>
        <v>0</v>
      </c>
      <c r="N36" s="70">
        <f t="shared" si="32"/>
        <v>0</v>
      </c>
      <c r="O36" s="70">
        <f t="shared" si="32"/>
        <v>0</v>
      </c>
      <c r="P36" s="84">
        <f t="shared" si="1"/>
        <v>0</v>
      </c>
    </row>
    <row r="37" spans="1:16" x14ac:dyDescent="0.2">
      <c r="B37" s="4">
        <v>618103</v>
      </c>
      <c r="C37" s="4" t="s">
        <v>29</v>
      </c>
      <c r="D37" s="70">
        <f t="shared" ref="D37:O37" si="33">SUMIF(champ_reconstitué_antérieur,"="&amp;($B$37&amp;TEXT(D4,"mmm-aa")),Solde_antérieur)</f>
        <v>0</v>
      </c>
      <c r="E37" s="70">
        <f t="shared" si="33"/>
        <v>0</v>
      </c>
      <c r="F37" s="70">
        <f t="shared" si="33"/>
        <v>0</v>
      </c>
      <c r="G37" s="70">
        <f t="shared" si="33"/>
        <v>0</v>
      </c>
      <c r="H37" s="70">
        <f t="shared" si="33"/>
        <v>0</v>
      </c>
      <c r="I37" s="70">
        <f t="shared" si="33"/>
        <v>0</v>
      </c>
      <c r="J37" s="70">
        <f t="shared" si="33"/>
        <v>0</v>
      </c>
      <c r="K37" s="70">
        <f t="shared" si="33"/>
        <v>0</v>
      </c>
      <c r="L37" s="70">
        <f t="shared" si="33"/>
        <v>0</v>
      </c>
      <c r="M37" s="70">
        <f t="shared" si="33"/>
        <v>0</v>
      </c>
      <c r="N37" s="70">
        <f t="shared" si="33"/>
        <v>0</v>
      </c>
      <c r="O37" s="70">
        <f t="shared" si="33"/>
        <v>0</v>
      </c>
      <c r="P37" s="84">
        <f t="shared" si="1"/>
        <v>0</v>
      </c>
    </row>
    <row r="38" spans="1:16" x14ac:dyDescent="0.2">
      <c r="B38" s="4">
        <v>618104</v>
      </c>
      <c r="C38" s="4" t="s">
        <v>30</v>
      </c>
      <c r="D38" s="70">
        <f t="shared" ref="D38:O38" si="34">SUMIF(champ_reconstitué_antérieur,"="&amp;($B$38&amp;TEXT(D4,"mmm-aa")),Solde_antérieur)</f>
        <v>0</v>
      </c>
      <c r="E38" s="70">
        <f t="shared" si="34"/>
        <v>0</v>
      </c>
      <c r="F38" s="70">
        <f t="shared" si="34"/>
        <v>0</v>
      </c>
      <c r="G38" s="70">
        <f t="shared" si="34"/>
        <v>0</v>
      </c>
      <c r="H38" s="70">
        <f t="shared" si="34"/>
        <v>0</v>
      </c>
      <c r="I38" s="70">
        <f t="shared" si="34"/>
        <v>0</v>
      </c>
      <c r="J38" s="70">
        <f t="shared" si="34"/>
        <v>0</v>
      </c>
      <c r="K38" s="70">
        <f t="shared" si="34"/>
        <v>0</v>
      </c>
      <c r="L38" s="70">
        <f t="shared" si="34"/>
        <v>0</v>
      </c>
      <c r="M38" s="70">
        <f t="shared" si="34"/>
        <v>0</v>
      </c>
      <c r="N38" s="70">
        <f t="shared" si="34"/>
        <v>0</v>
      </c>
      <c r="O38" s="70">
        <f t="shared" si="34"/>
        <v>0</v>
      </c>
      <c r="P38" s="84">
        <f t="shared" si="1"/>
        <v>0</v>
      </c>
    </row>
    <row r="39" spans="1:16" x14ac:dyDescent="0.2">
      <c r="B39" s="4">
        <v>618105</v>
      </c>
      <c r="C39" s="4" t="s">
        <v>31</v>
      </c>
      <c r="D39" s="70">
        <f t="shared" ref="D39:O39" si="35">SUMIF(champ_reconstitué_antérieur,"="&amp;($B$39&amp;TEXT(D4,"mmm-aa")),Solde_antérieur)</f>
        <v>0</v>
      </c>
      <c r="E39" s="70">
        <f t="shared" si="35"/>
        <v>0</v>
      </c>
      <c r="F39" s="70">
        <f t="shared" si="35"/>
        <v>0</v>
      </c>
      <c r="G39" s="70">
        <f t="shared" si="35"/>
        <v>0</v>
      </c>
      <c r="H39" s="70">
        <f t="shared" si="35"/>
        <v>0</v>
      </c>
      <c r="I39" s="70">
        <f t="shared" si="35"/>
        <v>0</v>
      </c>
      <c r="J39" s="70">
        <f t="shared" si="35"/>
        <v>0</v>
      </c>
      <c r="K39" s="70">
        <f t="shared" si="35"/>
        <v>0</v>
      </c>
      <c r="L39" s="70">
        <f t="shared" si="35"/>
        <v>0</v>
      </c>
      <c r="M39" s="70">
        <f t="shared" si="35"/>
        <v>0</v>
      </c>
      <c r="N39" s="70">
        <f t="shared" si="35"/>
        <v>0</v>
      </c>
      <c r="O39" s="70">
        <f t="shared" si="35"/>
        <v>0</v>
      </c>
      <c r="P39" s="84">
        <f t="shared" si="1"/>
        <v>0</v>
      </c>
    </row>
    <row r="40" spans="1:16" x14ac:dyDescent="0.2">
      <c r="B40" s="4">
        <v>618300</v>
      </c>
      <c r="C40" s="4" t="s">
        <v>32</v>
      </c>
      <c r="D40" s="70">
        <f t="shared" ref="D40:O40" si="36">SUMIF(champ_reconstitué_antérieur,"="&amp;($B$40&amp;TEXT(D4,"mmm-aa")),Solde_antérieur)</f>
        <v>0</v>
      </c>
      <c r="E40" s="70">
        <f t="shared" si="36"/>
        <v>0</v>
      </c>
      <c r="F40" s="70">
        <f t="shared" si="36"/>
        <v>0</v>
      </c>
      <c r="G40" s="70">
        <f t="shared" si="36"/>
        <v>0</v>
      </c>
      <c r="H40" s="70">
        <f t="shared" si="36"/>
        <v>0</v>
      </c>
      <c r="I40" s="70">
        <f t="shared" si="36"/>
        <v>0</v>
      </c>
      <c r="J40" s="70">
        <f t="shared" si="36"/>
        <v>0</v>
      </c>
      <c r="K40" s="70">
        <f t="shared" si="36"/>
        <v>0</v>
      </c>
      <c r="L40" s="70">
        <f t="shared" si="36"/>
        <v>0</v>
      </c>
      <c r="M40" s="70">
        <f t="shared" si="36"/>
        <v>0</v>
      </c>
      <c r="N40" s="70">
        <f t="shared" si="36"/>
        <v>0</v>
      </c>
      <c r="O40" s="70">
        <f t="shared" si="36"/>
        <v>0</v>
      </c>
      <c r="P40" s="84">
        <f t="shared" si="1"/>
        <v>0</v>
      </c>
    </row>
    <row r="41" spans="1:16" x14ac:dyDescent="0.2">
      <c r="B41" s="4">
        <v>618500</v>
      </c>
      <c r="C41" s="4" t="s">
        <v>33</v>
      </c>
      <c r="D41" s="70">
        <f t="shared" ref="D41:O41" si="37">SUMIF(champ_reconstitué_antérieur,"="&amp;($B$41&amp;TEXT(D4,"mmm-aa")),Solde_antérieur)</f>
        <v>0</v>
      </c>
      <c r="E41" s="70">
        <f t="shared" si="37"/>
        <v>0</v>
      </c>
      <c r="F41" s="70">
        <f t="shared" si="37"/>
        <v>0</v>
      </c>
      <c r="G41" s="70">
        <f t="shared" si="37"/>
        <v>0</v>
      </c>
      <c r="H41" s="70">
        <f t="shared" si="37"/>
        <v>0</v>
      </c>
      <c r="I41" s="70">
        <f t="shared" si="37"/>
        <v>0</v>
      </c>
      <c r="J41" s="70">
        <f t="shared" si="37"/>
        <v>0</v>
      </c>
      <c r="K41" s="70">
        <f t="shared" si="37"/>
        <v>0</v>
      </c>
      <c r="L41" s="70">
        <f t="shared" si="37"/>
        <v>0</v>
      </c>
      <c r="M41" s="70">
        <f t="shared" si="37"/>
        <v>0</v>
      </c>
      <c r="N41" s="70">
        <f t="shared" si="37"/>
        <v>0</v>
      </c>
      <c r="O41" s="70">
        <f t="shared" si="37"/>
        <v>0</v>
      </c>
      <c r="P41" s="84">
        <f t="shared" si="1"/>
        <v>0</v>
      </c>
    </row>
    <row r="42" spans="1:16" x14ac:dyDescent="0.2">
      <c r="B42" s="4">
        <v>621100</v>
      </c>
      <c r="C42" s="4" t="s">
        <v>34</v>
      </c>
      <c r="D42" s="70">
        <f t="shared" ref="D42:O42" si="38">SUMIF(champ_reconstitué_antérieur,"="&amp;($B$42&amp;TEXT(D4,"mmm-aa")),Solde_antérieur)</f>
        <v>0</v>
      </c>
      <c r="E42" s="70">
        <f t="shared" si="38"/>
        <v>0</v>
      </c>
      <c r="F42" s="70">
        <f t="shared" si="38"/>
        <v>0</v>
      </c>
      <c r="G42" s="70">
        <f t="shared" si="38"/>
        <v>0</v>
      </c>
      <c r="H42" s="70">
        <f t="shared" si="38"/>
        <v>0</v>
      </c>
      <c r="I42" s="70">
        <f t="shared" si="38"/>
        <v>0</v>
      </c>
      <c r="J42" s="70">
        <f t="shared" si="38"/>
        <v>0</v>
      </c>
      <c r="K42" s="70">
        <f t="shared" si="38"/>
        <v>0</v>
      </c>
      <c r="L42" s="70">
        <f t="shared" si="38"/>
        <v>0</v>
      </c>
      <c r="M42" s="70">
        <f t="shared" si="38"/>
        <v>0</v>
      </c>
      <c r="N42" s="70">
        <f t="shared" si="38"/>
        <v>0</v>
      </c>
      <c r="O42" s="70">
        <f t="shared" si="38"/>
        <v>0</v>
      </c>
      <c r="P42" s="84">
        <f t="shared" si="1"/>
        <v>0</v>
      </c>
    </row>
    <row r="43" spans="1:16" x14ac:dyDescent="0.2">
      <c r="B43" s="4">
        <v>621400</v>
      </c>
      <c r="C43" s="4" t="s">
        <v>35</v>
      </c>
      <c r="D43" s="70">
        <f t="shared" ref="D43:O43" si="39">SUMIF(champ_reconstitué_antérieur,"="&amp;($B$43&amp;TEXT(D4,"mmm-aa")),Solde_antérieur)</f>
        <v>0</v>
      </c>
      <c r="E43" s="70">
        <f t="shared" si="39"/>
        <v>0</v>
      </c>
      <c r="F43" s="70">
        <f t="shared" si="39"/>
        <v>0</v>
      </c>
      <c r="G43" s="70">
        <f t="shared" si="39"/>
        <v>0</v>
      </c>
      <c r="H43" s="70">
        <f t="shared" si="39"/>
        <v>0</v>
      </c>
      <c r="I43" s="70">
        <f t="shared" si="39"/>
        <v>0</v>
      </c>
      <c r="J43" s="70">
        <f t="shared" si="39"/>
        <v>0</v>
      </c>
      <c r="K43" s="70">
        <f t="shared" si="39"/>
        <v>0</v>
      </c>
      <c r="L43" s="70">
        <f t="shared" si="39"/>
        <v>0</v>
      </c>
      <c r="M43" s="70">
        <f t="shared" si="39"/>
        <v>0</v>
      </c>
      <c r="N43" s="70">
        <f t="shared" si="39"/>
        <v>0</v>
      </c>
      <c r="O43" s="70">
        <f t="shared" si="39"/>
        <v>0</v>
      </c>
      <c r="P43" s="84">
        <f t="shared" si="1"/>
        <v>0</v>
      </c>
    </row>
    <row r="44" spans="1:16" x14ac:dyDescent="0.2">
      <c r="B44" s="4">
        <v>622600</v>
      </c>
      <c r="C44" s="4" t="s">
        <v>36</v>
      </c>
      <c r="D44" s="70">
        <f t="shared" ref="D44:O44" si="40">SUMIF(champ_reconstitué_antérieur,"="&amp;($B$44&amp;TEXT(D4,"mmm-aa")),Solde_antérieur)</f>
        <v>0</v>
      </c>
      <c r="E44" s="70">
        <f t="shared" si="40"/>
        <v>0</v>
      </c>
      <c r="F44" s="70">
        <f t="shared" si="40"/>
        <v>0</v>
      </c>
      <c r="G44" s="70">
        <f t="shared" si="40"/>
        <v>0</v>
      </c>
      <c r="H44" s="70">
        <f t="shared" si="40"/>
        <v>0</v>
      </c>
      <c r="I44" s="70">
        <f t="shared" si="40"/>
        <v>0</v>
      </c>
      <c r="J44" s="70">
        <f t="shared" si="40"/>
        <v>0</v>
      </c>
      <c r="K44" s="70">
        <f t="shared" si="40"/>
        <v>0</v>
      </c>
      <c r="L44" s="70">
        <f t="shared" si="40"/>
        <v>0</v>
      </c>
      <c r="M44" s="70">
        <f t="shared" si="40"/>
        <v>0</v>
      </c>
      <c r="N44" s="70">
        <f t="shared" si="40"/>
        <v>0</v>
      </c>
      <c r="O44" s="70">
        <f t="shared" si="40"/>
        <v>0</v>
      </c>
      <c r="P44" s="84">
        <f t="shared" si="1"/>
        <v>0</v>
      </c>
    </row>
    <row r="45" spans="1:16" x14ac:dyDescent="0.2">
      <c r="B45" s="4">
        <v>622620</v>
      </c>
      <c r="C45" s="4" t="s">
        <v>37</v>
      </c>
      <c r="D45" s="70">
        <f t="shared" ref="D45:O45" si="41">SUMIF(champ_reconstitué_antérieur,"="&amp;($B$45&amp;TEXT(D4,"mmm-aa")),Solde_antérieur)</f>
        <v>0</v>
      </c>
      <c r="E45" s="70">
        <f t="shared" si="41"/>
        <v>0</v>
      </c>
      <c r="F45" s="70">
        <f t="shared" si="41"/>
        <v>0</v>
      </c>
      <c r="G45" s="70">
        <f t="shared" si="41"/>
        <v>0</v>
      </c>
      <c r="H45" s="70">
        <f t="shared" si="41"/>
        <v>0</v>
      </c>
      <c r="I45" s="70">
        <f t="shared" si="41"/>
        <v>0</v>
      </c>
      <c r="J45" s="70">
        <f t="shared" si="41"/>
        <v>0</v>
      </c>
      <c r="K45" s="70">
        <f t="shared" si="41"/>
        <v>0</v>
      </c>
      <c r="L45" s="70">
        <f t="shared" si="41"/>
        <v>0</v>
      </c>
      <c r="M45" s="70">
        <f t="shared" si="41"/>
        <v>0</v>
      </c>
      <c r="N45" s="70">
        <f t="shared" si="41"/>
        <v>0</v>
      </c>
      <c r="O45" s="70">
        <f t="shared" si="41"/>
        <v>0</v>
      </c>
      <c r="P45" s="84">
        <f t="shared" si="1"/>
        <v>0</v>
      </c>
    </row>
    <row r="46" spans="1:16" x14ac:dyDescent="0.2">
      <c r="B46" s="4">
        <v>622621</v>
      </c>
      <c r="C46" s="4" t="s">
        <v>38</v>
      </c>
      <c r="D46" s="70">
        <f t="shared" ref="D46:O46" si="42">SUMIF(champ_reconstitué_antérieur,"="&amp;($B$46&amp;TEXT(D4,"mmm-aa")),Solde_antérieur)</f>
        <v>0</v>
      </c>
      <c r="E46" s="70">
        <f t="shared" si="42"/>
        <v>0</v>
      </c>
      <c r="F46" s="70">
        <f t="shared" si="42"/>
        <v>0</v>
      </c>
      <c r="G46" s="70">
        <f t="shared" si="42"/>
        <v>0</v>
      </c>
      <c r="H46" s="70">
        <f t="shared" si="42"/>
        <v>0</v>
      </c>
      <c r="I46" s="70">
        <f t="shared" si="42"/>
        <v>0</v>
      </c>
      <c r="J46" s="70">
        <f t="shared" si="42"/>
        <v>0</v>
      </c>
      <c r="K46" s="70">
        <f t="shared" si="42"/>
        <v>0</v>
      </c>
      <c r="L46" s="70">
        <f t="shared" si="42"/>
        <v>0</v>
      </c>
      <c r="M46" s="70">
        <f t="shared" si="42"/>
        <v>0</v>
      </c>
      <c r="N46" s="70">
        <f t="shared" si="42"/>
        <v>0</v>
      </c>
      <c r="O46" s="70">
        <f t="shared" si="42"/>
        <v>0</v>
      </c>
      <c r="P46" s="84">
        <f t="shared" si="1"/>
        <v>0</v>
      </c>
    </row>
    <row r="47" spans="1:16" x14ac:dyDescent="0.2">
      <c r="B47" s="4">
        <v>623100</v>
      </c>
      <c r="C47" s="4" t="s">
        <v>39</v>
      </c>
      <c r="D47" s="70">
        <f t="shared" ref="D47:O47" si="43">SUMIF(champ_reconstitué_antérieur,"="&amp;($B$47&amp;TEXT(D4,"mmm-aa")),Solde_antérieur)</f>
        <v>0</v>
      </c>
      <c r="E47" s="70">
        <f t="shared" si="43"/>
        <v>0</v>
      </c>
      <c r="F47" s="70">
        <f t="shared" si="43"/>
        <v>0</v>
      </c>
      <c r="G47" s="70">
        <f t="shared" si="43"/>
        <v>0</v>
      </c>
      <c r="H47" s="70">
        <f t="shared" si="43"/>
        <v>0</v>
      </c>
      <c r="I47" s="70">
        <f t="shared" si="43"/>
        <v>0</v>
      </c>
      <c r="J47" s="70">
        <f t="shared" si="43"/>
        <v>0</v>
      </c>
      <c r="K47" s="70">
        <f t="shared" si="43"/>
        <v>0</v>
      </c>
      <c r="L47" s="70">
        <f t="shared" si="43"/>
        <v>0</v>
      </c>
      <c r="M47" s="70">
        <f t="shared" si="43"/>
        <v>0</v>
      </c>
      <c r="N47" s="70">
        <f t="shared" si="43"/>
        <v>0</v>
      </c>
      <c r="O47" s="70">
        <f t="shared" si="43"/>
        <v>0</v>
      </c>
      <c r="P47" s="84">
        <f t="shared" si="1"/>
        <v>0</v>
      </c>
    </row>
    <row r="48" spans="1:16" x14ac:dyDescent="0.2">
      <c r="B48" s="4">
        <v>623300</v>
      </c>
      <c r="C48" s="4" t="s">
        <v>40</v>
      </c>
      <c r="D48" s="70">
        <f t="shared" ref="D48:O48" si="44">SUMIF(champ_reconstitué_antérieur,"="&amp;($B$48&amp;TEXT(D4,"mmm-aa")),Solde_antérieur)</f>
        <v>0</v>
      </c>
      <c r="E48" s="70">
        <f t="shared" si="44"/>
        <v>0</v>
      </c>
      <c r="F48" s="70">
        <f t="shared" si="44"/>
        <v>0</v>
      </c>
      <c r="G48" s="70">
        <f t="shared" si="44"/>
        <v>0</v>
      </c>
      <c r="H48" s="70">
        <f t="shared" si="44"/>
        <v>0</v>
      </c>
      <c r="I48" s="70">
        <f t="shared" si="44"/>
        <v>0</v>
      </c>
      <c r="J48" s="70">
        <f t="shared" si="44"/>
        <v>0</v>
      </c>
      <c r="K48" s="70">
        <f t="shared" si="44"/>
        <v>0</v>
      </c>
      <c r="L48" s="70">
        <f t="shared" si="44"/>
        <v>0</v>
      </c>
      <c r="M48" s="70">
        <f t="shared" si="44"/>
        <v>0</v>
      </c>
      <c r="N48" s="70">
        <f t="shared" si="44"/>
        <v>0</v>
      </c>
      <c r="O48" s="70">
        <f t="shared" si="44"/>
        <v>0</v>
      </c>
      <c r="P48" s="84">
        <f t="shared" si="1"/>
        <v>0</v>
      </c>
    </row>
    <row r="49" spans="1:16" x14ac:dyDescent="0.2">
      <c r="B49" s="4">
        <v>623600</v>
      </c>
      <c r="C49" s="4" t="s">
        <v>41</v>
      </c>
      <c r="D49" s="70">
        <f t="shared" ref="D49:O49" si="45">SUMIF(champ_reconstitué_antérieur,"="&amp;($B$49&amp;TEXT(D4,"mmm-aa")),Solde_antérieur)</f>
        <v>0</v>
      </c>
      <c r="E49" s="70">
        <f t="shared" si="45"/>
        <v>0</v>
      </c>
      <c r="F49" s="70">
        <f t="shared" si="45"/>
        <v>0</v>
      </c>
      <c r="G49" s="70">
        <f t="shared" si="45"/>
        <v>0</v>
      </c>
      <c r="H49" s="70">
        <f t="shared" si="45"/>
        <v>0</v>
      </c>
      <c r="I49" s="70">
        <f t="shared" si="45"/>
        <v>0</v>
      </c>
      <c r="J49" s="70">
        <f t="shared" si="45"/>
        <v>0</v>
      </c>
      <c r="K49" s="70">
        <f t="shared" si="45"/>
        <v>0</v>
      </c>
      <c r="L49" s="70">
        <f t="shared" si="45"/>
        <v>0</v>
      </c>
      <c r="M49" s="70">
        <f t="shared" si="45"/>
        <v>0</v>
      </c>
      <c r="N49" s="70">
        <f t="shared" si="45"/>
        <v>0</v>
      </c>
      <c r="O49" s="70">
        <f t="shared" si="45"/>
        <v>0</v>
      </c>
      <c r="P49" s="84">
        <f t="shared" si="1"/>
        <v>0</v>
      </c>
    </row>
    <row r="50" spans="1:16" x14ac:dyDescent="0.2">
      <c r="B50" s="4">
        <v>623700</v>
      </c>
      <c r="C50" s="4" t="s">
        <v>42</v>
      </c>
      <c r="D50" s="70">
        <f t="shared" ref="D50:O50" si="46">SUMIF(champ_reconstitué_antérieur,"="&amp;($B$50&amp;TEXT(D4,"mmm-aa")),Solde_antérieur)</f>
        <v>0</v>
      </c>
      <c r="E50" s="70">
        <f t="shared" si="46"/>
        <v>0</v>
      </c>
      <c r="F50" s="70">
        <f t="shared" si="46"/>
        <v>0</v>
      </c>
      <c r="G50" s="70">
        <f t="shared" si="46"/>
        <v>0</v>
      </c>
      <c r="H50" s="70">
        <f t="shared" si="46"/>
        <v>0</v>
      </c>
      <c r="I50" s="70">
        <f t="shared" si="46"/>
        <v>0</v>
      </c>
      <c r="J50" s="70">
        <f t="shared" si="46"/>
        <v>0</v>
      </c>
      <c r="K50" s="70">
        <f t="shared" si="46"/>
        <v>0</v>
      </c>
      <c r="L50" s="70">
        <f t="shared" si="46"/>
        <v>0</v>
      </c>
      <c r="M50" s="70">
        <f t="shared" si="46"/>
        <v>0</v>
      </c>
      <c r="N50" s="70">
        <f t="shared" si="46"/>
        <v>0</v>
      </c>
      <c r="O50" s="70">
        <f t="shared" si="46"/>
        <v>0</v>
      </c>
      <c r="P50" s="84">
        <f t="shared" si="1"/>
        <v>0</v>
      </c>
    </row>
    <row r="51" spans="1:16" x14ac:dyDescent="0.2">
      <c r="B51" s="4">
        <v>623800</v>
      </c>
      <c r="C51" s="4" t="s">
        <v>43</v>
      </c>
      <c r="D51" s="70">
        <f t="shared" ref="D51:O51" si="47">SUMIF(champ_reconstitué_antérieur,"="&amp;($B$51&amp;TEXT(D4,"mmm-aa")),Solde_antérieur)</f>
        <v>0</v>
      </c>
      <c r="E51" s="70">
        <f t="shared" si="47"/>
        <v>0</v>
      </c>
      <c r="F51" s="70">
        <f t="shared" si="47"/>
        <v>0</v>
      </c>
      <c r="G51" s="70">
        <f t="shared" si="47"/>
        <v>0</v>
      </c>
      <c r="H51" s="70">
        <f t="shared" si="47"/>
        <v>0</v>
      </c>
      <c r="I51" s="70">
        <f t="shared" si="47"/>
        <v>0</v>
      </c>
      <c r="J51" s="70">
        <f t="shared" si="47"/>
        <v>0</v>
      </c>
      <c r="K51" s="70">
        <f t="shared" si="47"/>
        <v>0</v>
      </c>
      <c r="L51" s="70">
        <f t="shared" si="47"/>
        <v>0</v>
      </c>
      <c r="M51" s="70">
        <f t="shared" si="47"/>
        <v>0</v>
      </c>
      <c r="N51" s="70">
        <f t="shared" si="47"/>
        <v>0</v>
      </c>
      <c r="O51" s="70">
        <f t="shared" si="47"/>
        <v>0</v>
      </c>
      <c r="P51" s="84">
        <f t="shared" si="1"/>
        <v>0</v>
      </c>
    </row>
    <row r="52" spans="1:16" x14ac:dyDescent="0.2">
      <c r="B52" s="4">
        <v>624100</v>
      </c>
      <c r="C52" s="4" t="s">
        <v>44</v>
      </c>
      <c r="D52" s="70">
        <f t="shared" ref="D52:O52" si="48">SUMIF(champ_reconstitué_antérieur,"="&amp;($B$52&amp;TEXT(D4,"mmm-aa")),Solde_antérieur)</f>
        <v>0</v>
      </c>
      <c r="E52" s="70">
        <f t="shared" si="48"/>
        <v>0</v>
      </c>
      <c r="F52" s="70">
        <f t="shared" si="48"/>
        <v>0</v>
      </c>
      <c r="G52" s="70">
        <f t="shared" si="48"/>
        <v>0</v>
      </c>
      <c r="H52" s="70">
        <f t="shared" si="48"/>
        <v>0</v>
      </c>
      <c r="I52" s="70">
        <f t="shared" si="48"/>
        <v>0</v>
      </c>
      <c r="J52" s="70">
        <f t="shared" si="48"/>
        <v>0</v>
      </c>
      <c r="K52" s="70">
        <f t="shared" si="48"/>
        <v>0</v>
      </c>
      <c r="L52" s="70">
        <f t="shared" si="48"/>
        <v>0</v>
      </c>
      <c r="M52" s="70">
        <f t="shared" si="48"/>
        <v>0</v>
      </c>
      <c r="N52" s="70">
        <f t="shared" si="48"/>
        <v>0</v>
      </c>
      <c r="O52" s="70">
        <f t="shared" si="48"/>
        <v>0</v>
      </c>
      <c r="P52" s="84">
        <f t="shared" si="1"/>
        <v>0</v>
      </c>
    </row>
    <row r="53" spans="1:16" x14ac:dyDescent="0.2">
      <c r="B53" s="4">
        <v>791013</v>
      </c>
      <c r="C53" s="4" t="s">
        <v>74</v>
      </c>
      <c r="D53" s="70">
        <f t="shared" ref="D53:O53" si="49">SUMIF(champ_reconstitué_antérieur,"="&amp;($B$53&amp;TEXT(D4,"mmm-aa")),Solde_antérieur)</f>
        <v>0</v>
      </c>
      <c r="E53" s="70">
        <f t="shared" si="49"/>
        <v>0</v>
      </c>
      <c r="F53" s="70">
        <f t="shared" si="49"/>
        <v>0</v>
      </c>
      <c r="G53" s="70">
        <f t="shared" si="49"/>
        <v>0</v>
      </c>
      <c r="H53" s="70">
        <f t="shared" si="49"/>
        <v>0</v>
      </c>
      <c r="I53" s="70">
        <f t="shared" si="49"/>
        <v>0</v>
      </c>
      <c r="J53" s="70">
        <f t="shared" si="49"/>
        <v>0</v>
      </c>
      <c r="K53" s="70">
        <f t="shared" si="49"/>
        <v>0</v>
      </c>
      <c r="L53" s="70">
        <f t="shared" si="49"/>
        <v>0</v>
      </c>
      <c r="M53" s="70">
        <f t="shared" si="49"/>
        <v>0</v>
      </c>
      <c r="N53" s="70">
        <f t="shared" si="49"/>
        <v>0</v>
      </c>
      <c r="O53" s="70">
        <f t="shared" si="49"/>
        <v>0</v>
      </c>
      <c r="P53" s="84">
        <f t="shared" si="1"/>
        <v>0</v>
      </c>
    </row>
    <row r="54" spans="1:16" s="14" customFormat="1" x14ac:dyDescent="0.2">
      <c r="A54" s="99"/>
      <c r="B54" s="100">
        <v>625100</v>
      </c>
      <c r="C54" s="100" t="s">
        <v>45</v>
      </c>
      <c r="D54" s="101">
        <f t="shared" ref="D54:O54" si="50">SUMIF(champ_reconstitué_antérieur,"="&amp;($B$54&amp;TEXT(D4,"mmm-aa")),Solde_antérieur)</f>
        <v>0</v>
      </c>
      <c r="E54" s="101">
        <f t="shared" si="50"/>
        <v>0</v>
      </c>
      <c r="F54" s="101">
        <f t="shared" si="50"/>
        <v>0</v>
      </c>
      <c r="G54" s="101">
        <f t="shared" si="50"/>
        <v>0</v>
      </c>
      <c r="H54" s="101">
        <f t="shared" si="50"/>
        <v>-4980.7740000000013</v>
      </c>
      <c r="I54" s="101">
        <f t="shared" si="50"/>
        <v>0</v>
      </c>
      <c r="J54" s="101">
        <f t="shared" si="50"/>
        <v>0</v>
      </c>
      <c r="K54" s="101">
        <f t="shared" si="50"/>
        <v>0</v>
      </c>
      <c r="L54" s="101">
        <f t="shared" si="50"/>
        <v>0</v>
      </c>
      <c r="M54" s="101">
        <f t="shared" si="50"/>
        <v>0</v>
      </c>
      <c r="N54" s="101">
        <f t="shared" si="50"/>
        <v>0</v>
      </c>
      <c r="O54" s="101">
        <f t="shared" si="50"/>
        <v>0</v>
      </c>
      <c r="P54" s="102">
        <f t="shared" si="1"/>
        <v>-4980.7740000000013</v>
      </c>
    </row>
    <row r="55" spans="1:16" x14ac:dyDescent="0.2">
      <c r="A55" s="99"/>
      <c r="B55" s="100">
        <v>791001</v>
      </c>
      <c r="C55" s="100" t="s">
        <v>64</v>
      </c>
      <c r="D55" s="101">
        <f t="shared" ref="D55:O55" si="51">SUMIF(champ_reconstitué_antérieur,"="&amp;($B$55&amp;TEXT(D4,"mmm-aa")),Solde_antérieur)</f>
        <v>0</v>
      </c>
      <c r="E55" s="101">
        <f t="shared" si="51"/>
        <v>0</v>
      </c>
      <c r="F55" s="101">
        <f t="shared" si="51"/>
        <v>0</v>
      </c>
      <c r="G55" s="101">
        <f t="shared" si="51"/>
        <v>0</v>
      </c>
      <c r="H55" s="101">
        <f t="shared" si="51"/>
        <v>0</v>
      </c>
      <c r="I55" s="101">
        <f t="shared" si="51"/>
        <v>0</v>
      </c>
      <c r="J55" s="101">
        <f t="shared" si="51"/>
        <v>0</v>
      </c>
      <c r="K55" s="101">
        <f t="shared" si="51"/>
        <v>0</v>
      </c>
      <c r="L55" s="101">
        <f t="shared" si="51"/>
        <v>0</v>
      </c>
      <c r="M55" s="101">
        <f t="shared" si="51"/>
        <v>0</v>
      </c>
      <c r="N55" s="101">
        <f t="shared" si="51"/>
        <v>0</v>
      </c>
      <c r="O55" s="101">
        <f t="shared" si="51"/>
        <v>0</v>
      </c>
      <c r="P55" s="102">
        <f t="shared" si="1"/>
        <v>0</v>
      </c>
    </row>
    <row r="56" spans="1:16" x14ac:dyDescent="0.2">
      <c r="A56" s="99"/>
      <c r="B56" s="100">
        <v>625500</v>
      </c>
      <c r="C56" s="100" t="s">
        <v>46</v>
      </c>
      <c r="D56" s="101">
        <f t="shared" ref="D56:O56" si="52">SUMIF(champ_reconstitué_antérieur,"="&amp;($B$56&amp;TEXT(D4,"mmm-aa")),Solde_antérieur)</f>
        <v>0</v>
      </c>
      <c r="E56" s="101">
        <f t="shared" si="52"/>
        <v>0</v>
      </c>
      <c r="F56" s="101">
        <f t="shared" si="52"/>
        <v>0</v>
      </c>
      <c r="G56" s="101">
        <f t="shared" si="52"/>
        <v>0</v>
      </c>
      <c r="H56" s="101">
        <f t="shared" si="52"/>
        <v>0</v>
      </c>
      <c r="I56" s="101">
        <f t="shared" si="52"/>
        <v>0</v>
      </c>
      <c r="J56" s="101">
        <f t="shared" si="52"/>
        <v>0</v>
      </c>
      <c r="K56" s="101">
        <f t="shared" si="52"/>
        <v>0</v>
      </c>
      <c r="L56" s="101">
        <f t="shared" si="52"/>
        <v>0</v>
      </c>
      <c r="M56" s="101">
        <f t="shared" si="52"/>
        <v>0</v>
      </c>
      <c r="N56" s="101">
        <f t="shared" si="52"/>
        <v>0</v>
      </c>
      <c r="O56" s="101">
        <f t="shared" si="52"/>
        <v>0</v>
      </c>
      <c r="P56" s="102">
        <f t="shared" si="1"/>
        <v>0</v>
      </c>
    </row>
    <row r="57" spans="1:16" x14ac:dyDescent="0.2">
      <c r="A57" s="99"/>
      <c r="B57" s="100">
        <v>625700</v>
      </c>
      <c r="C57" s="100" t="s">
        <v>47</v>
      </c>
      <c r="D57" s="101">
        <f t="shared" ref="D57:O57" si="53">SUMIF(champ_reconstitué_antérieur,"="&amp;($B$57&amp;TEXT(D4,"mmm-aa")),Solde_antérieur)</f>
        <v>0</v>
      </c>
      <c r="E57" s="101">
        <f t="shared" si="53"/>
        <v>0</v>
      </c>
      <c r="F57" s="101">
        <f t="shared" si="53"/>
        <v>0</v>
      </c>
      <c r="G57" s="101">
        <f t="shared" si="53"/>
        <v>0</v>
      </c>
      <c r="H57" s="101">
        <f t="shared" si="53"/>
        <v>0</v>
      </c>
      <c r="I57" s="101">
        <f t="shared" si="53"/>
        <v>0</v>
      </c>
      <c r="J57" s="101">
        <f t="shared" si="53"/>
        <v>0</v>
      </c>
      <c r="K57" s="101">
        <f t="shared" si="53"/>
        <v>0</v>
      </c>
      <c r="L57" s="101">
        <f t="shared" si="53"/>
        <v>0</v>
      </c>
      <c r="M57" s="101">
        <f t="shared" si="53"/>
        <v>0</v>
      </c>
      <c r="N57" s="101">
        <f t="shared" si="53"/>
        <v>0</v>
      </c>
      <c r="O57" s="101">
        <f t="shared" si="53"/>
        <v>0</v>
      </c>
      <c r="P57" s="102">
        <f t="shared" si="1"/>
        <v>0</v>
      </c>
    </row>
    <row r="58" spans="1:16" x14ac:dyDescent="0.2">
      <c r="A58" s="99"/>
      <c r="B58" s="100">
        <v>791005</v>
      </c>
      <c r="C58" s="100" t="s">
        <v>67</v>
      </c>
      <c r="D58" s="101">
        <f t="shared" ref="D58:O58" si="54">SUMIF(champ_reconstitué_antérieur,"="&amp;($B$58&amp;TEXT(D4,"mmm-aa")),Solde_antérieur)</f>
        <v>0</v>
      </c>
      <c r="E58" s="101">
        <f t="shared" si="54"/>
        <v>0</v>
      </c>
      <c r="F58" s="101">
        <f t="shared" si="54"/>
        <v>0</v>
      </c>
      <c r="G58" s="101">
        <f t="shared" si="54"/>
        <v>0</v>
      </c>
      <c r="H58" s="101">
        <f t="shared" si="54"/>
        <v>0</v>
      </c>
      <c r="I58" s="101">
        <f t="shared" si="54"/>
        <v>0</v>
      </c>
      <c r="J58" s="101">
        <f t="shared" si="54"/>
        <v>0</v>
      </c>
      <c r="K58" s="101">
        <f t="shared" si="54"/>
        <v>0</v>
      </c>
      <c r="L58" s="101">
        <f t="shared" si="54"/>
        <v>0</v>
      </c>
      <c r="M58" s="101">
        <f t="shared" si="54"/>
        <v>0</v>
      </c>
      <c r="N58" s="101">
        <f t="shared" si="54"/>
        <v>0</v>
      </c>
      <c r="O58" s="101">
        <f t="shared" si="54"/>
        <v>0</v>
      </c>
      <c r="P58" s="102">
        <f t="shared" si="1"/>
        <v>0</v>
      </c>
    </row>
    <row r="59" spans="1:16" x14ac:dyDescent="0.2">
      <c r="A59" s="99"/>
      <c r="B59" s="100">
        <v>626000</v>
      </c>
      <c r="C59" s="100" t="s">
        <v>48</v>
      </c>
      <c r="D59" s="101">
        <f t="shared" ref="D59:O59" si="55">SUMIF(champ_reconstitué_antérieur,"="&amp;($B$59&amp;TEXT(D4,"mmm-aa")),Solde_antérieur)</f>
        <v>0</v>
      </c>
      <c r="E59" s="101">
        <f t="shared" si="55"/>
        <v>0</v>
      </c>
      <c r="F59" s="101">
        <f t="shared" si="55"/>
        <v>0</v>
      </c>
      <c r="G59" s="101">
        <f t="shared" si="55"/>
        <v>0</v>
      </c>
      <c r="H59" s="101">
        <f t="shared" si="55"/>
        <v>0</v>
      </c>
      <c r="I59" s="101">
        <f t="shared" si="55"/>
        <v>0</v>
      </c>
      <c r="J59" s="101">
        <f t="shared" si="55"/>
        <v>0</v>
      </c>
      <c r="K59" s="101">
        <f t="shared" si="55"/>
        <v>0</v>
      </c>
      <c r="L59" s="101">
        <f t="shared" si="55"/>
        <v>0</v>
      </c>
      <c r="M59" s="101">
        <f t="shared" si="55"/>
        <v>0</v>
      </c>
      <c r="N59" s="101">
        <f t="shared" si="55"/>
        <v>0</v>
      </c>
      <c r="O59" s="101">
        <f t="shared" si="55"/>
        <v>0</v>
      </c>
      <c r="P59" s="102">
        <f t="shared" si="1"/>
        <v>0</v>
      </c>
    </row>
    <row r="60" spans="1:16" x14ac:dyDescent="0.2">
      <c r="A60" s="99"/>
      <c r="B60" s="100">
        <v>791004</v>
      </c>
      <c r="C60" s="100" t="s">
        <v>66</v>
      </c>
      <c r="D60" s="101">
        <f t="shared" ref="D60:O60" si="56">SUMIF(champ_reconstitué_antérieur,"="&amp;($B$60&amp;TEXT(D4,"mmm-aa")),Solde_antérieur)</f>
        <v>0</v>
      </c>
      <c r="E60" s="101">
        <f t="shared" si="56"/>
        <v>0</v>
      </c>
      <c r="F60" s="101">
        <f t="shared" si="56"/>
        <v>0</v>
      </c>
      <c r="G60" s="101">
        <f t="shared" si="56"/>
        <v>0</v>
      </c>
      <c r="H60" s="101">
        <f t="shared" si="56"/>
        <v>0</v>
      </c>
      <c r="I60" s="101">
        <f t="shared" si="56"/>
        <v>0</v>
      </c>
      <c r="J60" s="101">
        <f t="shared" si="56"/>
        <v>0</v>
      </c>
      <c r="K60" s="101">
        <f t="shared" si="56"/>
        <v>0</v>
      </c>
      <c r="L60" s="101">
        <f t="shared" si="56"/>
        <v>0</v>
      </c>
      <c r="M60" s="101">
        <f t="shared" si="56"/>
        <v>0</v>
      </c>
      <c r="N60" s="101">
        <f t="shared" si="56"/>
        <v>0</v>
      </c>
      <c r="O60" s="101">
        <f t="shared" si="56"/>
        <v>0</v>
      </c>
      <c r="P60" s="102">
        <f t="shared" si="1"/>
        <v>0</v>
      </c>
    </row>
    <row r="61" spans="1:16" s="14" customFormat="1" x14ac:dyDescent="0.2">
      <c r="A61" s="99"/>
      <c r="B61" s="100">
        <v>626100</v>
      </c>
      <c r="C61" s="100" t="s">
        <v>49</v>
      </c>
      <c r="D61" s="101">
        <f t="shared" ref="D61:O61" si="57">SUMIF(champ_reconstitué_antérieur,"="&amp;($B$61&amp;TEXT(D4,"mmm-aa")),Solde_antérieur)</f>
        <v>0</v>
      </c>
      <c r="E61" s="101">
        <f t="shared" si="57"/>
        <v>0</v>
      </c>
      <c r="F61" s="101">
        <f t="shared" si="57"/>
        <v>0</v>
      </c>
      <c r="G61" s="101">
        <f t="shared" si="57"/>
        <v>0</v>
      </c>
      <c r="H61" s="101">
        <f t="shared" si="57"/>
        <v>0</v>
      </c>
      <c r="I61" s="101">
        <f t="shared" si="57"/>
        <v>0</v>
      </c>
      <c r="J61" s="101">
        <f t="shared" si="57"/>
        <v>0</v>
      </c>
      <c r="K61" s="101">
        <f t="shared" si="57"/>
        <v>-2818.6320000000005</v>
      </c>
      <c r="L61" s="101">
        <f t="shared" si="57"/>
        <v>0</v>
      </c>
      <c r="M61" s="101">
        <f t="shared" si="57"/>
        <v>0</v>
      </c>
      <c r="N61" s="101">
        <f t="shared" si="57"/>
        <v>0</v>
      </c>
      <c r="O61" s="101">
        <f t="shared" si="57"/>
        <v>0</v>
      </c>
      <c r="P61" s="102">
        <f t="shared" si="1"/>
        <v>-2818.6320000000005</v>
      </c>
    </row>
    <row r="62" spans="1:16" x14ac:dyDescent="0.2">
      <c r="B62" s="4">
        <v>791014</v>
      </c>
      <c r="C62" s="4" t="s">
        <v>75</v>
      </c>
      <c r="D62" s="70">
        <f t="shared" ref="D62:O62" si="58">SUMIF(champ_reconstitué_antérieur,"="&amp;($B$62&amp;TEXT(D4,"mmm-aa")),Solde_antérieur)</f>
        <v>0</v>
      </c>
      <c r="E62" s="70">
        <f t="shared" si="58"/>
        <v>0</v>
      </c>
      <c r="F62" s="70">
        <f t="shared" si="58"/>
        <v>0</v>
      </c>
      <c r="G62" s="70">
        <f t="shared" si="58"/>
        <v>0</v>
      </c>
      <c r="H62" s="70">
        <f t="shared" si="58"/>
        <v>0</v>
      </c>
      <c r="I62" s="70">
        <f t="shared" si="58"/>
        <v>0</v>
      </c>
      <c r="J62" s="70">
        <f t="shared" si="58"/>
        <v>0</v>
      </c>
      <c r="K62" s="70">
        <f t="shared" si="58"/>
        <v>0</v>
      </c>
      <c r="L62" s="70">
        <f t="shared" si="58"/>
        <v>0</v>
      </c>
      <c r="M62" s="70">
        <f t="shared" si="58"/>
        <v>0</v>
      </c>
      <c r="N62" s="70">
        <f t="shared" si="58"/>
        <v>0</v>
      </c>
      <c r="O62" s="70">
        <f t="shared" si="58"/>
        <v>0</v>
      </c>
      <c r="P62" s="84">
        <f t="shared" si="1"/>
        <v>0</v>
      </c>
    </row>
    <row r="63" spans="1:16" x14ac:dyDescent="0.2">
      <c r="B63" s="4">
        <v>627000</v>
      </c>
      <c r="C63" s="4" t="s">
        <v>50</v>
      </c>
      <c r="D63" s="70">
        <f t="shared" ref="D63:O63" si="59">SUMIF(champ_reconstitué_antérieur,"="&amp;($B$63&amp;TEXT(D4,"mmm-aa")),Solde_antérieur)</f>
        <v>0</v>
      </c>
      <c r="E63" s="70">
        <f t="shared" si="59"/>
        <v>0</v>
      </c>
      <c r="F63" s="70">
        <f t="shared" si="59"/>
        <v>0</v>
      </c>
      <c r="G63" s="70">
        <f t="shared" si="59"/>
        <v>0</v>
      </c>
      <c r="H63" s="70">
        <f t="shared" si="59"/>
        <v>0</v>
      </c>
      <c r="I63" s="70">
        <f t="shared" si="59"/>
        <v>0</v>
      </c>
      <c r="J63" s="70">
        <f t="shared" si="59"/>
        <v>0</v>
      </c>
      <c r="K63" s="70">
        <f t="shared" si="59"/>
        <v>0</v>
      </c>
      <c r="L63" s="70">
        <f t="shared" si="59"/>
        <v>0</v>
      </c>
      <c r="M63" s="70">
        <f t="shared" si="59"/>
        <v>0</v>
      </c>
      <c r="N63" s="70">
        <f t="shared" si="59"/>
        <v>0</v>
      </c>
      <c r="O63" s="70">
        <f t="shared" si="59"/>
        <v>0</v>
      </c>
      <c r="P63" s="84">
        <f t="shared" si="1"/>
        <v>0</v>
      </c>
    </row>
    <row r="64" spans="1:16" x14ac:dyDescent="0.2">
      <c r="B64" s="4">
        <v>628100</v>
      </c>
      <c r="C64" s="4" t="s">
        <v>158</v>
      </c>
      <c r="D64" s="70">
        <f t="shared" ref="D64:O64" si="60">SUMIF(champ_reconstitué_antérieur,"="&amp;($B$64&amp;TEXT(D4,"mmm-aa")),Solde_antérieur)</f>
        <v>0</v>
      </c>
      <c r="E64" s="70">
        <f t="shared" si="60"/>
        <v>0</v>
      </c>
      <c r="F64" s="70">
        <f t="shared" si="60"/>
        <v>0</v>
      </c>
      <c r="G64" s="70">
        <f t="shared" si="60"/>
        <v>0</v>
      </c>
      <c r="H64" s="70">
        <f t="shared" si="60"/>
        <v>0</v>
      </c>
      <c r="I64" s="70">
        <f t="shared" si="60"/>
        <v>0</v>
      </c>
      <c r="J64" s="70">
        <f t="shared" si="60"/>
        <v>0</v>
      </c>
      <c r="K64" s="70">
        <f t="shared" si="60"/>
        <v>0</v>
      </c>
      <c r="L64" s="70">
        <f t="shared" si="60"/>
        <v>0</v>
      </c>
      <c r="M64" s="70">
        <f t="shared" si="60"/>
        <v>0</v>
      </c>
      <c r="N64" s="70">
        <f t="shared" si="60"/>
        <v>0</v>
      </c>
      <c r="O64" s="70">
        <f t="shared" si="60"/>
        <v>0</v>
      </c>
      <c r="P64" s="84">
        <f t="shared" si="1"/>
        <v>0</v>
      </c>
    </row>
    <row r="65" spans="1:17" x14ac:dyDescent="0.2">
      <c r="B65" s="4">
        <v>628200</v>
      </c>
      <c r="C65" s="4" t="s">
        <v>52</v>
      </c>
      <c r="D65" s="70">
        <f t="shared" ref="D65:O65" si="61">SUMIF(champ_reconstitué_antérieur,"="&amp;($B$65&amp;TEXT(D4,"mmm-aa")),Solde_antérieur)</f>
        <v>0</v>
      </c>
      <c r="E65" s="70">
        <f t="shared" si="61"/>
        <v>0</v>
      </c>
      <c r="F65" s="70">
        <f t="shared" si="61"/>
        <v>0</v>
      </c>
      <c r="G65" s="70">
        <f t="shared" si="61"/>
        <v>0</v>
      </c>
      <c r="H65" s="70">
        <f t="shared" si="61"/>
        <v>0</v>
      </c>
      <c r="I65" s="70">
        <f t="shared" si="61"/>
        <v>0</v>
      </c>
      <c r="J65" s="70">
        <f t="shared" si="61"/>
        <v>0</v>
      </c>
      <c r="K65" s="70">
        <f t="shared" si="61"/>
        <v>0</v>
      </c>
      <c r="L65" s="70">
        <f t="shared" si="61"/>
        <v>0</v>
      </c>
      <c r="M65" s="70">
        <f t="shared" si="61"/>
        <v>0</v>
      </c>
      <c r="N65" s="70">
        <f t="shared" si="61"/>
        <v>0</v>
      </c>
      <c r="O65" s="70">
        <f t="shared" si="61"/>
        <v>0</v>
      </c>
      <c r="P65" s="84">
        <f t="shared" si="1"/>
        <v>0</v>
      </c>
    </row>
    <row r="66" spans="1:17" x14ac:dyDescent="0.2">
      <c r="B66" s="4">
        <v>628201</v>
      </c>
      <c r="C66" s="4" t="s">
        <v>53</v>
      </c>
      <c r="D66" s="70">
        <f t="shared" ref="D66:O66" si="62">SUMIF(champ_reconstitué_antérieur,"="&amp;($B$66&amp;TEXT(D4,"mmm-aa")),Solde_antérieur)</f>
        <v>0</v>
      </c>
      <c r="E66" s="70">
        <f t="shared" si="62"/>
        <v>0</v>
      </c>
      <c r="F66" s="70">
        <f t="shared" si="62"/>
        <v>0</v>
      </c>
      <c r="G66" s="70">
        <f t="shared" si="62"/>
        <v>0</v>
      </c>
      <c r="H66" s="70">
        <f t="shared" si="62"/>
        <v>0</v>
      </c>
      <c r="I66" s="70">
        <f t="shared" si="62"/>
        <v>0</v>
      </c>
      <c r="J66" s="70">
        <f t="shared" si="62"/>
        <v>0</v>
      </c>
      <c r="K66" s="70">
        <f t="shared" si="62"/>
        <v>0</v>
      </c>
      <c r="L66" s="70">
        <f t="shared" si="62"/>
        <v>0</v>
      </c>
      <c r="M66" s="70">
        <f t="shared" si="62"/>
        <v>0</v>
      </c>
      <c r="N66" s="70">
        <f t="shared" si="62"/>
        <v>0</v>
      </c>
      <c r="O66" s="70">
        <f t="shared" si="62"/>
        <v>0</v>
      </c>
      <c r="P66" s="84">
        <f t="shared" si="1"/>
        <v>0</v>
      </c>
    </row>
    <row r="67" spans="1:17" x14ac:dyDescent="0.2">
      <c r="B67" s="4">
        <v>628300</v>
      </c>
      <c r="C67" s="4"/>
      <c r="D67" s="70">
        <f t="shared" ref="D67:O67" si="63">SUMIF(champ_reconstitué_antérieur,"="&amp;($B$67&amp;TEXT(D4,"mmm-aa")),Solde_antérieur)</f>
        <v>0</v>
      </c>
      <c r="E67" s="70">
        <f t="shared" si="63"/>
        <v>0</v>
      </c>
      <c r="F67" s="70">
        <f t="shared" si="63"/>
        <v>0</v>
      </c>
      <c r="G67" s="70">
        <f t="shared" si="63"/>
        <v>0</v>
      </c>
      <c r="H67" s="70">
        <f t="shared" si="63"/>
        <v>0</v>
      </c>
      <c r="I67" s="70">
        <f t="shared" si="63"/>
        <v>0</v>
      </c>
      <c r="J67" s="70">
        <f t="shared" si="63"/>
        <v>0</v>
      </c>
      <c r="K67" s="70">
        <f t="shared" si="63"/>
        <v>0</v>
      </c>
      <c r="L67" s="70">
        <f t="shared" si="63"/>
        <v>0</v>
      </c>
      <c r="M67" s="70">
        <f t="shared" si="63"/>
        <v>0</v>
      </c>
      <c r="N67" s="70">
        <f t="shared" si="63"/>
        <v>0</v>
      </c>
      <c r="O67" s="70">
        <f t="shared" si="63"/>
        <v>0</v>
      </c>
      <c r="P67" s="84">
        <f t="shared" si="1"/>
        <v>0</v>
      </c>
    </row>
    <row r="68" spans="1:17" x14ac:dyDescent="0.2">
      <c r="B68" s="4">
        <v>635110</v>
      </c>
      <c r="C68" s="4" t="s">
        <v>55</v>
      </c>
      <c r="D68" s="70">
        <f t="shared" ref="D68:O68" si="64">SUMIF(champ_reconstitué_antérieur,"="&amp;($B$68&amp;TEXT(D4,"mmm-aa")),Solde_antérieur)</f>
        <v>0</v>
      </c>
      <c r="E68" s="70">
        <f t="shared" si="64"/>
        <v>0</v>
      </c>
      <c r="F68" s="70">
        <f t="shared" si="64"/>
        <v>0</v>
      </c>
      <c r="G68" s="70">
        <f t="shared" si="64"/>
        <v>0</v>
      </c>
      <c r="H68" s="70">
        <f t="shared" si="64"/>
        <v>0</v>
      </c>
      <c r="I68" s="70">
        <f t="shared" si="64"/>
        <v>0</v>
      </c>
      <c r="J68" s="70">
        <f t="shared" si="64"/>
        <v>0</v>
      </c>
      <c r="K68" s="70">
        <f t="shared" si="64"/>
        <v>0</v>
      </c>
      <c r="L68" s="70">
        <f t="shared" si="64"/>
        <v>0</v>
      </c>
      <c r="M68" s="70">
        <f t="shared" si="64"/>
        <v>0</v>
      </c>
      <c r="N68" s="70">
        <f t="shared" si="64"/>
        <v>0</v>
      </c>
      <c r="O68" s="70">
        <f t="shared" si="64"/>
        <v>0</v>
      </c>
      <c r="P68" s="84">
        <f t="shared" si="1"/>
        <v>0</v>
      </c>
    </row>
    <row r="69" spans="1:17" x14ac:dyDescent="0.2">
      <c r="B69" s="4">
        <v>635120</v>
      </c>
      <c r="C69" s="4" t="s">
        <v>56</v>
      </c>
      <c r="D69" s="70">
        <f t="shared" ref="D69:O69" si="65">SUMIF(champ_reconstitué_antérieur,"="&amp;($B$69&amp;TEXT(D4,"mmm-aa")),Solde_antérieur)</f>
        <v>0</v>
      </c>
      <c r="E69" s="70">
        <f t="shared" si="65"/>
        <v>0</v>
      </c>
      <c r="F69" s="70">
        <f t="shared" si="65"/>
        <v>0</v>
      </c>
      <c r="G69" s="70">
        <f t="shared" si="65"/>
        <v>0</v>
      </c>
      <c r="H69" s="70">
        <f t="shared" si="65"/>
        <v>0</v>
      </c>
      <c r="I69" s="70">
        <f t="shared" si="65"/>
        <v>0</v>
      </c>
      <c r="J69" s="70">
        <f t="shared" si="65"/>
        <v>0</v>
      </c>
      <c r="K69" s="70">
        <f t="shared" si="65"/>
        <v>0</v>
      </c>
      <c r="L69" s="70">
        <f t="shared" si="65"/>
        <v>0</v>
      </c>
      <c r="M69" s="70">
        <f t="shared" si="65"/>
        <v>0</v>
      </c>
      <c r="N69" s="70">
        <f t="shared" si="65"/>
        <v>0</v>
      </c>
      <c r="O69" s="70">
        <f t="shared" si="65"/>
        <v>0</v>
      </c>
      <c r="P69" s="84">
        <f t="shared" ref="P69:P77" si="66">SUM(D69:O69)</f>
        <v>0</v>
      </c>
    </row>
    <row r="70" spans="1:17" x14ac:dyDescent="0.2">
      <c r="B70" s="4">
        <v>635130</v>
      </c>
      <c r="C70" s="4" t="s">
        <v>57</v>
      </c>
      <c r="D70" s="70">
        <f t="shared" ref="D70:O70" si="67">SUMIF(champ_reconstitué_antérieur,"="&amp;($B$70&amp;TEXT(D4,"mmm-aa")),Solde_antérieur)</f>
        <v>0</v>
      </c>
      <c r="E70" s="70">
        <f t="shared" si="67"/>
        <v>0</v>
      </c>
      <c r="F70" s="70">
        <f t="shared" si="67"/>
        <v>0</v>
      </c>
      <c r="G70" s="70">
        <f t="shared" si="67"/>
        <v>0</v>
      </c>
      <c r="H70" s="70">
        <f t="shared" si="67"/>
        <v>0</v>
      </c>
      <c r="I70" s="70">
        <f t="shared" si="67"/>
        <v>0</v>
      </c>
      <c r="J70" s="70">
        <f t="shared" si="67"/>
        <v>0</v>
      </c>
      <c r="K70" s="70">
        <f t="shared" si="67"/>
        <v>0</v>
      </c>
      <c r="L70" s="70">
        <f t="shared" si="67"/>
        <v>0</v>
      </c>
      <c r="M70" s="70">
        <f t="shared" si="67"/>
        <v>0</v>
      </c>
      <c r="N70" s="70">
        <f t="shared" si="67"/>
        <v>0</v>
      </c>
      <c r="O70" s="70">
        <f t="shared" si="67"/>
        <v>0</v>
      </c>
      <c r="P70" s="84">
        <f t="shared" si="66"/>
        <v>0</v>
      </c>
    </row>
    <row r="71" spans="1:17" x14ac:dyDescent="0.2">
      <c r="B71" s="4">
        <v>635800</v>
      </c>
      <c r="C71" s="4" t="s">
        <v>58</v>
      </c>
      <c r="D71" s="70">
        <f t="shared" ref="D71:O71" si="68">SUMIF(champ_reconstitué_antérieur,"="&amp;($B$71&amp;TEXT(D4,"mmm-aa")),Solde_antérieur)</f>
        <v>0</v>
      </c>
      <c r="E71" s="70">
        <f t="shared" si="68"/>
        <v>0</v>
      </c>
      <c r="F71" s="70">
        <f t="shared" si="68"/>
        <v>0</v>
      </c>
      <c r="G71" s="70">
        <f t="shared" si="68"/>
        <v>0</v>
      </c>
      <c r="H71" s="70">
        <f t="shared" si="68"/>
        <v>0</v>
      </c>
      <c r="I71" s="70">
        <f t="shared" si="68"/>
        <v>0</v>
      </c>
      <c r="J71" s="70">
        <f t="shared" si="68"/>
        <v>0</v>
      </c>
      <c r="K71" s="70">
        <f t="shared" si="68"/>
        <v>0</v>
      </c>
      <c r="L71" s="70">
        <f t="shared" si="68"/>
        <v>0</v>
      </c>
      <c r="M71" s="70">
        <f t="shared" si="68"/>
        <v>0</v>
      </c>
      <c r="N71" s="70">
        <f t="shared" si="68"/>
        <v>0</v>
      </c>
      <c r="O71" s="70">
        <f t="shared" si="68"/>
        <v>0</v>
      </c>
      <c r="P71" s="84">
        <f t="shared" si="66"/>
        <v>0</v>
      </c>
    </row>
    <row r="72" spans="1:17" x14ac:dyDescent="0.2">
      <c r="B72" s="4">
        <v>651100</v>
      </c>
      <c r="C72" s="4" t="s">
        <v>59</v>
      </c>
      <c r="D72" s="70">
        <f t="shared" ref="D72:O72" si="69">SUMIF(champ_reconstitué_antérieur,"="&amp;($B$72&amp;TEXT(D4,"mmm-aa")),Solde_antérieur)</f>
        <v>0</v>
      </c>
      <c r="E72" s="70">
        <f t="shared" si="69"/>
        <v>0</v>
      </c>
      <c r="F72" s="70">
        <f t="shared" si="69"/>
        <v>0</v>
      </c>
      <c r="G72" s="70">
        <f t="shared" si="69"/>
        <v>0</v>
      </c>
      <c r="H72" s="70">
        <f t="shared" si="69"/>
        <v>0</v>
      </c>
      <c r="I72" s="70">
        <f t="shared" si="69"/>
        <v>0</v>
      </c>
      <c r="J72" s="70">
        <f t="shared" si="69"/>
        <v>0</v>
      </c>
      <c r="K72" s="70">
        <f t="shared" si="69"/>
        <v>0</v>
      </c>
      <c r="L72" s="70">
        <f t="shared" si="69"/>
        <v>0</v>
      </c>
      <c r="M72" s="70">
        <f t="shared" si="69"/>
        <v>0</v>
      </c>
      <c r="N72" s="70">
        <f t="shared" si="69"/>
        <v>0</v>
      </c>
      <c r="O72" s="70">
        <f t="shared" si="69"/>
        <v>0</v>
      </c>
      <c r="P72" s="84">
        <f t="shared" si="66"/>
        <v>0</v>
      </c>
    </row>
    <row r="73" spans="1:17" x14ac:dyDescent="0.2">
      <c r="B73" s="4">
        <v>651101</v>
      </c>
      <c r="C73" s="4" t="s">
        <v>60</v>
      </c>
      <c r="D73" s="70">
        <f t="shared" ref="D73:O73" si="70">SUMIF(champ_reconstitué_antérieur,"="&amp;($B$73&amp;TEXT(D4,"mmm-aa")),Solde_antérieur)</f>
        <v>0</v>
      </c>
      <c r="E73" s="70">
        <f t="shared" si="70"/>
        <v>0</v>
      </c>
      <c r="F73" s="70">
        <f t="shared" si="70"/>
        <v>0</v>
      </c>
      <c r="G73" s="70">
        <f t="shared" si="70"/>
        <v>0</v>
      </c>
      <c r="H73" s="70">
        <f t="shared" si="70"/>
        <v>0</v>
      </c>
      <c r="I73" s="70">
        <f t="shared" si="70"/>
        <v>0</v>
      </c>
      <c r="J73" s="70">
        <f t="shared" si="70"/>
        <v>0</v>
      </c>
      <c r="K73" s="70">
        <f t="shared" si="70"/>
        <v>0</v>
      </c>
      <c r="L73" s="70">
        <f t="shared" si="70"/>
        <v>0</v>
      </c>
      <c r="M73" s="70">
        <f t="shared" si="70"/>
        <v>0</v>
      </c>
      <c r="N73" s="70">
        <f t="shared" si="70"/>
        <v>0</v>
      </c>
      <c r="O73" s="70">
        <f t="shared" si="70"/>
        <v>0</v>
      </c>
      <c r="P73" s="84">
        <f t="shared" si="66"/>
        <v>0</v>
      </c>
    </row>
    <row r="74" spans="1:17" x14ac:dyDescent="0.2">
      <c r="B74" s="4">
        <v>651600</v>
      </c>
      <c r="C74" s="4" t="s">
        <v>61</v>
      </c>
      <c r="D74" s="70">
        <f t="shared" ref="D74:O74" si="71">SUMIF(champ_reconstitué_antérieur,"="&amp;($B$74&amp;TEXT(D4,"mmm-aa")),Solde_antérieur)</f>
        <v>0</v>
      </c>
      <c r="E74" s="70">
        <f t="shared" si="71"/>
        <v>0</v>
      </c>
      <c r="F74" s="70">
        <f t="shared" si="71"/>
        <v>0</v>
      </c>
      <c r="G74" s="70">
        <f t="shared" si="71"/>
        <v>0</v>
      </c>
      <c r="H74" s="70">
        <f t="shared" si="71"/>
        <v>0</v>
      </c>
      <c r="I74" s="70">
        <f t="shared" si="71"/>
        <v>0</v>
      </c>
      <c r="J74" s="70">
        <f t="shared" si="71"/>
        <v>0</v>
      </c>
      <c r="K74" s="70">
        <f t="shared" si="71"/>
        <v>0</v>
      </c>
      <c r="L74" s="70">
        <f t="shared" si="71"/>
        <v>0</v>
      </c>
      <c r="M74" s="70">
        <f t="shared" si="71"/>
        <v>0</v>
      </c>
      <c r="N74" s="70">
        <f t="shared" si="71"/>
        <v>0</v>
      </c>
      <c r="O74" s="70">
        <f t="shared" si="71"/>
        <v>0</v>
      </c>
      <c r="P74" s="84">
        <f t="shared" si="66"/>
        <v>0</v>
      </c>
    </row>
    <row r="75" spans="1:17" x14ac:dyDescent="0.2">
      <c r="B75" s="4">
        <v>658000</v>
      </c>
      <c r="C75" s="4" t="s">
        <v>62</v>
      </c>
      <c r="D75" s="70">
        <f t="shared" ref="D75:O75" si="72">SUMIF(champ_reconstitué_antérieur,"="&amp;($B$75&amp;TEXT(D4,"mmm-aa")),Solde_antérieur)</f>
        <v>0</v>
      </c>
      <c r="E75" s="70">
        <f t="shared" si="72"/>
        <v>0</v>
      </c>
      <c r="F75" s="70">
        <f t="shared" si="72"/>
        <v>0</v>
      </c>
      <c r="G75" s="70">
        <f t="shared" si="72"/>
        <v>0</v>
      </c>
      <c r="H75" s="70">
        <f t="shared" si="72"/>
        <v>0</v>
      </c>
      <c r="I75" s="70">
        <f t="shared" si="72"/>
        <v>0</v>
      </c>
      <c r="J75" s="70">
        <f t="shared" si="72"/>
        <v>0</v>
      </c>
      <c r="K75" s="70">
        <f t="shared" si="72"/>
        <v>0</v>
      </c>
      <c r="L75" s="70">
        <f t="shared" si="72"/>
        <v>0</v>
      </c>
      <c r="M75" s="70">
        <f t="shared" si="72"/>
        <v>0</v>
      </c>
      <c r="N75" s="70">
        <f t="shared" si="72"/>
        <v>0</v>
      </c>
      <c r="O75" s="70">
        <f t="shared" si="72"/>
        <v>0</v>
      </c>
      <c r="P75" s="84">
        <f t="shared" si="66"/>
        <v>0</v>
      </c>
    </row>
    <row r="76" spans="1:17" x14ac:dyDescent="0.2">
      <c r="B76" s="4">
        <v>791000</v>
      </c>
      <c r="C76" s="4" t="s">
        <v>63</v>
      </c>
      <c r="D76" s="70">
        <f t="shared" ref="D76:O76" si="73">SUMIF(champ_reconstitué_antérieur,"="&amp;($B$76&amp;TEXT(D4,"mmm-aa")),Solde_antérieur)</f>
        <v>0</v>
      </c>
      <c r="E76" s="70">
        <f t="shared" si="73"/>
        <v>0</v>
      </c>
      <c r="F76" s="70">
        <f t="shared" si="73"/>
        <v>0</v>
      </c>
      <c r="G76" s="70">
        <f t="shared" si="73"/>
        <v>0</v>
      </c>
      <c r="H76" s="70">
        <f t="shared" si="73"/>
        <v>0</v>
      </c>
      <c r="I76" s="70">
        <f t="shared" si="73"/>
        <v>0</v>
      </c>
      <c r="J76" s="70">
        <f t="shared" si="73"/>
        <v>0</v>
      </c>
      <c r="K76" s="70">
        <f t="shared" si="73"/>
        <v>0</v>
      </c>
      <c r="L76" s="70">
        <f t="shared" si="73"/>
        <v>0</v>
      </c>
      <c r="M76" s="70">
        <f t="shared" si="73"/>
        <v>0</v>
      </c>
      <c r="N76" s="70">
        <f t="shared" si="73"/>
        <v>0</v>
      </c>
      <c r="O76" s="70">
        <f t="shared" si="73"/>
        <v>0</v>
      </c>
      <c r="P76" s="84">
        <f t="shared" si="66"/>
        <v>0</v>
      </c>
    </row>
    <row r="77" spans="1:17" x14ac:dyDescent="0.2">
      <c r="B77" s="4">
        <v>791006</v>
      </c>
      <c r="C77" s="4" t="s">
        <v>68</v>
      </c>
      <c r="D77" s="70">
        <f t="shared" ref="D77:O77" si="74">SUMIF(champ_reconstitué_antérieur,"="&amp;($B$77&amp;TEXT(D4,"mmm-aa")),Solde_antérieur)</f>
        <v>0</v>
      </c>
      <c r="E77" s="70">
        <f t="shared" si="74"/>
        <v>0</v>
      </c>
      <c r="F77" s="70">
        <f t="shared" si="74"/>
        <v>0</v>
      </c>
      <c r="G77" s="70">
        <f t="shared" si="74"/>
        <v>0</v>
      </c>
      <c r="H77" s="70">
        <f t="shared" si="74"/>
        <v>0</v>
      </c>
      <c r="I77" s="70">
        <f t="shared" si="74"/>
        <v>0</v>
      </c>
      <c r="J77" s="70">
        <f t="shared" si="74"/>
        <v>0</v>
      </c>
      <c r="K77" s="70">
        <f t="shared" si="74"/>
        <v>0</v>
      </c>
      <c r="L77" s="70">
        <f t="shared" si="74"/>
        <v>0</v>
      </c>
      <c r="M77" s="70">
        <f t="shared" si="74"/>
        <v>0</v>
      </c>
      <c r="N77" s="70">
        <f t="shared" si="74"/>
        <v>0</v>
      </c>
      <c r="O77" s="70">
        <f t="shared" si="74"/>
        <v>0</v>
      </c>
      <c r="P77" s="84">
        <f t="shared" si="66"/>
        <v>0</v>
      </c>
    </row>
    <row r="78" spans="1:17" ht="13.5" thickBot="1" x14ac:dyDescent="0.25">
      <c r="B78" s="4">
        <v>791010</v>
      </c>
      <c r="C78" s="80" t="s">
        <v>71</v>
      </c>
      <c r="D78" s="70">
        <f t="shared" ref="D78:O78" si="75">SUMIF(champ_reconstitué_antérieur,"="&amp;($B$78&amp;TEXT(D4,"mmm-aa")),Solde_antérieur)</f>
        <v>0</v>
      </c>
      <c r="E78" s="70">
        <f t="shared" si="75"/>
        <v>0</v>
      </c>
      <c r="F78" s="70">
        <f t="shared" si="75"/>
        <v>0</v>
      </c>
      <c r="G78" s="70">
        <f t="shared" si="75"/>
        <v>0</v>
      </c>
      <c r="H78" s="70">
        <f t="shared" si="75"/>
        <v>0</v>
      </c>
      <c r="I78" s="70">
        <f t="shared" si="75"/>
        <v>0</v>
      </c>
      <c r="J78" s="70">
        <f t="shared" si="75"/>
        <v>0</v>
      </c>
      <c r="K78" s="70">
        <f t="shared" si="75"/>
        <v>0</v>
      </c>
      <c r="L78" s="70">
        <f t="shared" si="75"/>
        <v>0</v>
      </c>
      <c r="M78" s="70">
        <f t="shared" si="75"/>
        <v>0</v>
      </c>
      <c r="N78" s="70">
        <f t="shared" si="75"/>
        <v>0</v>
      </c>
      <c r="O78" s="70">
        <f t="shared" si="75"/>
        <v>0</v>
      </c>
      <c r="P78" s="85">
        <f>SUM(D78:O78)</f>
        <v>0</v>
      </c>
    </row>
    <row r="79" spans="1:17" s="5" customFormat="1" ht="13.5" thickBot="1" x14ac:dyDescent="0.25">
      <c r="A79" s="5" t="s">
        <v>130</v>
      </c>
      <c r="B79" s="79">
        <f>COUNTA(B5:B78)</f>
        <v>74</v>
      </c>
      <c r="C79" s="81" t="s">
        <v>132</v>
      </c>
      <c r="D79" s="82">
        <f>SUM(D5:D78)</f>
        <v>109.59599999999999</v>
      </c>
      <c r="E79" s="82">
        <f t="shared" ref="E79:P79" si="76">SUM(E5:E78)</f>
        <v>-13757.394000000002</v>
      </c>
      <c r="F79" s="82">
        <f t="shared" si="76"/>
        <v>0</v>
      </c>
      <c r="G79" s="82">
        <f t="shared" si="76"/>
        <v>0</v>
      </c>
      <c r="H79" s="82">
        <f t="shared" si="76"/>
        <v>-10860.294000000002</v>
      </c>
      <c r="I79" s="82">
        <f t="shared" si="76"/>
        <v>0</v>
      </c>
      <c r="J79" s="82">
        <f t="shared" si="76"/>
        <v>0</v>
      </c>
      <c r="K79" s="82">
        <f t="shared" si="76"/>
        <v>-2818.6320000000005</v>
      </c>
      <c r="L79" s="82">
        <f t="shared" si="76"/>
        <v>-4183.5659999999998</v>
      </c>
      <c r="M79" s="82">
        <f t="shared" si="76"/>
        <v>0</v>
      </c>
      <c r="N79" s="82">
        <f t="shared" si="76"/>
        <v>-215.92200000000003</v>
      </c>
      <c r="O79" s="83">
        <f t="shared" si="76"/>
        <v>0</v>
      </c>
      <c r="P79" s="86">
        <f t="shared" si="76"/>
        <v>-31726.212000000007</v>
      </c>
    </row>
    <row r="80" spans="1:17" x14ac:dyDescent="0.2">
      <c r="P80" s="87" t="s">
        <v>131</v>
      </c>
      <c r="Q80" s="11">
        <f>SUM(D79:O79)</f>
        <v>-31726.212000000003</v>
      </c>
    </row>
    <row r="81" spans="17:17" x14ac:dyDescent="0.2">
      <c r="Q81" s="11">
        <f>P79-Q80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2:Q81"/>
  <sheetViews>
    <sheetView showGridLines="0" workbookViewId="0">
      <selection activeCell="H12" sqref="H12"/>
    </sheetView>
  </sheetViews>
  <sheetFormatPr baseColWidth="10" defaultRowHeight="12.75" x14ac:dyDescent="0.2"/>
  <cols>
    <col min="1" max="1" width="11.42578125" style="1"/>
    <col min="2" max="2" width="7" style="1" bestFit="1" customWidth="1"/>
    <col min="3" max="3" width="39.7109375" style="1" bestFit="1" customWidth="1"/>
    <col min="4" max="4" width="11.85546875" style="1" bestFit="1" customWidth="1"/>
    <col min="5" max="5" width="13.42578125" style="1" bestFit="1" customWidth="1"/>
    <col min="6" max="6" width="11.85546875" style="1" bestFit="1" customWidth="1"/>
    <col min="7" max="7" width="13.42578125" style="1" bestFit="1" customWidth="1"/>
    <col min="8" max="9" width="11.85546875" style="1" bestFit="1" customWidth="1"/>
    <col min="10" max="10" width="12.28515625" style="1" bestFit="1" customWidth="1"/>
    <col min="11" max="12" width="11.85546875" style="1" bestFit="1" customWidth="1"/>
    <col min="13" max="13" width="12.28515625" style="1" bestFit="1" customWidth="1"/>
    <col min="14" max="15" width="11.85546875" style="1" bestFit="1" customWidth="1"/>
    <col min="16" max="16" width="13.42578125" style="5" bestFit="1" customWidth="1"/>
    <col min="17" max="17" width="13.42578125" style="1" bestFit="1" customWidth="1"/>
    <col min="18" max="16384" width="11.42578125" style="1"/>
  </cols>
  <sheetData>
    <row r="2" spans="2:17" ht="15.75" x14ac:dyDescent="0.2">
      <c r="C2" s="67" t="s">
        <v>129</v>
      </c>
      <c r="Q2" s="90"/>
    </row>
    <row r="3" spans="2:17" ht="13.5" thickBot="1" x14ac:dyDescent="0.25"/>
    <row r="4" spans="2:17" s="5" customFormat="1" ht="31.5" x14ac:dyDescent="0.2">
      <c r="D4" s="68">
        <v>41153</v>
      </c>
      <c r="E4" s="68">
        <v>41183</v>
      </c>
      <c r="F4" s="68">
        <v>41214</v>
      </c>
      <c r="G4" s="68">
        <v>41244</v>
      </c>
      <c r="H4" s="68">
        <v>41275</v>
      </c>
      <c r="I4" s="68">
        <v>41306</v>
      </c>
      <c r="J4" s="68">
        <v>41334</v>
      </c>
      <c r="K4" s="68">
        <v>41365</v>
      </c>
      <c r="L4" s="68">
        <v>41395</v>
      </c>
      <c r="M4" s="68">
        <v>41426</v>
      </c>
      <c r="N4" s="68">
        <v>41456</v>
      </c>
      <c r="O4" s="69">
        <v>41487</v>
      </c>
      <c r="P4" s="88" t="s">
        <v>133</v>
      </c>
    </row>
    <row r="5" spans="2:17" x14ac:dyDescent="0.2">
      <c r="B5" s="4">
        <v>601700</v>
      </c>
      <c r="C5" s="4" t="s">
        <v>2</v>
      </c>
      <c r="D5" s="70">
        <f>SUMIF(Champ_reconstitué_n,"="&amp;($B$5&amp;TEXT(D4,"mmm-aa")),Solde_N)</f>
        <v>0</v>
      </c>
      <c r="E5" s="70">
        <f t="shared" ref="E5:O5" si="0">SUMIF(Champ_reconstitué_n,"="&amp;($B$5&amp;TEXT(E4,"mmm-aa")),Solde_N)</f>
        <v>0</v>
      </c>
      <c r="F5" s="70">
        <f t="shared" si="0"/>
        <v>0</v>
      </c>
      <c r="G5" s="70">
        <f t="shared" si="0"/>
        <v>0</v>
      </c>
      <c r="H5" s="70">
        <f t="shared" si="0"/>
        <v>0</v>
      </c>
      <c r="I5" s="70">
        <f t="shared" si="0"/>
        <v>0</v>
      </c>
      <c r="J5" s="70">
        <f t="shared" si="0"/>
        <v>0</v>
      </c>
      <c r="K5" s="70">
        <f t="shared" si="0"/>
        <v>0</v>
      </c>
      <c r="L5" s="70">
        <f t="shared" si="0"/>
        <v>0</v>
      </c>
      <c r="M5" s="70">
        <f t="shared" si="0"/>
        <v>0</v>
      </c>
      <c r="N5" s="70">
        <f t="shared" si="0"/>
        <v>0</v>
      </c>
      <c r="O5" s="70">
        <f t="shared" si="0"/>
        <v>0</v>
      </c>
      <c r="P5" s="89">
        <f>SUM(D5:O5)</f>
        <v>0</v>
      </c>
    </row>
    <row r="6" spans="2:17" x14ac:dyDescent="0.2">
      <c r="B6" s="4">
        <v>606100</v>
      </c>
      <c r="C6" s="4" t="s">
        <v>3</v>
      </c>
      <c r="D6" s="70">
        <f t="shared" ref="D6:O6" si="1">SUMIF(Champ_reconstitué_n,"="&amp;($B$6&amp;TEXT(D4,"mmm-aa")),Solde_N)</f>
        <v>0</v>
      </c>
      <c r="E6" s="70">
        <f t="shared" si="1"/>
        <v>0</v>
      </c>
      <c r="F6" s="70">
        <f t="shared" si="1"/>
        <v>0</v>
      </c>
      <c r="G6" s="70">
        <f t="shared" si="1"/>
        <v>0</v>
      </c>
      <c r="H6" s="70">
        <f t="shared" si="1"/>
        <v>0</v>
      </c>
      <c r="I6" s="70">
        <f t="shared" si="1"/>
        <v>0</v>
      </c>
      <c r="J6" s="70">
        <f t="shared" si="1"/>
        <v>0</v>
      </c>
      <c r="K6" s="70">
        <f t="shared" si="1"/>
        <v>0</v>
      </c>
      <c r="L6" s="70">
        <f t="shared" si="1"/>
        <v>0</v>
      </c>
      <c r="M6" s="70">
        <f t="shared" si="1"/>
        <v>0</v>
      </c>
      <c r="N6" s="70">
        <f t="shared" si="1"/>
        <v>0</v>
      </c>
      <c r="O6" s="70">
        <f t="shared" si="1"/>
        <v>0</v>
      </c>
      <c r="P6" s="89">
        <f t="shared" ref="P6:P69" si="2">SUM(D6:O6)</f>
        <v>0</v>
      </c>
    </row>
    <row r="7" spans="2:17" x14ac:dyDescent="0.2">
      <c r="B7" s="4">
        <v>606101</v>
      </c>
      <c r="C7" s="4" t="s">
        <v>4</v>
      </c>
      <c r="D7" s="70">
        <f t="shared" ref="D7:O7" si="3">SUMIF(Champ_reconstitué_n,"="&amp;($B$7&amp;TEXT(D4,"mmm-aa")),Solde_N)</f>
        <v>0</v>
      </c>
      <c r="E7" s="70">
        <f t="shared" si="3"/>
        <v>0</v>
      </c>
      <c r="F7" s="70">
        <f t="shared" si="3"/>
        <v>0</v>
      </c>
      <c r="G7" s="70">
        <f t="shared" si="3"/>
        <v>0</v>
      </c>
      <c r="H7" s="70">
        <f t="shared" si="3"/>
        <v>0</v>
      </c>
      <c r="I7" s="70">
        <f t="shared" si="3"/>
        <v>0</v>
      </c>
      <c r="J7" s="70">
        <f t="shared" si="3"/>
        <v>0</v>
      </c>
      <c r="K7" s="70">
        <f t="shared" si="3"/>
        <v>0</v>
      </c>
      <c r="L7" s="70">
        <f t="shared" si="3"/>
        <v>0</v>
      </c>
      <c r="M7" s="70">
        <f t="shared" si="3"/>
        <v>0</v>
      </c>
      <c r="N7" s="70">
        <f t="shared" si="3"/>
        <v>0</v>
      </c>
      <c r="O7" s="70">
        <f t="shared" si="3"/>
        <v>0</v>
      </c>
      <c r="P7" s="89">
        <f t="shared" si="2"/>
        <v>0</v>
      </c>
    </row>
    <row r="8" spans="2:17" x14ac:dyDescent="0.2">
      <c r="B8" s="4">
        <v>606102</v>
      </c>
      <c r="C8" s="4" t="s">
        <v>5</v>
      </c>
      <c r="D8" s="70">
        <f t="shared" ref="D8:O8" si="4">SUMIF(Champ_reconstitué_n,"="&amp;($B$8&amp;TEXT(D4,"mmm-aa")),Solde_N)</f>
        <v>0</v>
      </c>
      <c r="E8" s="70">
        <f t="shared" si="4"/>
        <v>0</v>
      </c>
      <c r="F8" s="70">
        <f t="shared" si="4"/>
        <v>0</v>
      </c>
      <c r="G8" s="70">
        <f t="shared" si="4"/>
        <v>0</v>
      </c>
      <c r="H8" s="70">
        <f t="shared" si="4"/>
        <v>0</v>
      </c>
      <c r="I8" s="70">
        <f t="shared" si="4"/>
        <v>0</v>
      </c>
      <c r="J8" s="70">
        <f t="shared" si="4"/>
        <v>0</v>
      </c>
      <c r="K8" s="70">
        <f t="shared" si="4"/>
        <v>0</v>
      </c>
      <c r="L8" s="70">
        <f t="shared" si="4"/>
        <v>0</v>
      </c>
      <c r="M8" s="70">
        <f t="shared" si="4"/>
        <v>0</v>
      </c>
      <c r="N8" s="70">
        <f t="shared" si="4"/>
        <v>0</v>
      </c>
      <c r="O8" s="70">
        <f t="shared" si="4"/>
        <v>0</v>
      </c>
      <c r="P8" s="89">
        <f t="shared" si="2"/>
        <v>0</v>
      </c>
    </row>
    <row r="9" spans="2:17" x14ac:dyDescent="0.2">
      <c r="B9" s="4">
        <v>606104</v>
      </c>
      <c r="C9" s="4" t="s">
        <v>6</v>
      </c>
      <c r="D9" s="70">
        <f t="shared" ref="D9:O9" si="5">SUMIF(Champ_reconstitué_n,"="&amp;($B$9&amp;TEXT(D4,"mmm-aa")),Solde_N)</f>
        <v>0</v>
      </c>
      <c r="E9" s="70">
        <f t="shared" si="5"/>
        <v>0</v>
      </c>
      <c r="F9" s="70">
        <f t="shared" si="5"/>
        <v>0</v>
      </c>
      <c r="G9" s="70">
        <f t="shared" si="5"/>
        <v>0</v>
      </c>
      <c r="H9" s="70">
        <f t="shared" si="5"/>
        <v>0</v>
      </c>
      <c r="I9" s="70">
        <f t="shared" si="5"/>
        <v>0</v>
      </c>
      <c r="J9" s="70">
        <f t="shared" si="5"/>
        <v>0</v>
      </c>
      <c r="K9" s="70">
        <f t="shared" si="5"/>
        <v>0</v>
      </c>
      <c r="L9" s="70">
        <f t="shared" si="5"/>
        <v>0</v>
      </c>
      <c r="M9" s="70">
        <f t="shared" si="5"/>
        <v>0</v>
      </c>
      <c r="N9" s="70">
        <f t="shared" si="5"/>
        <v>0</v>
      </c>
      <c r="O9" s="70">
        <f t="shared" si="5"/>
        <v>0</v>
      </c>
      <c r="P9" s="89">
        <f t="shared" si="2"/>
        <v>0</v>
      </c>
    </row>
    <row r="10" spans="2:17" x14ac:dyDescent="0.2">
      <c r="B10" s="4">
        <v>606300</v>
      </c>
      <c r="C10" s="4" t="s">
        <v>7</v>
      </c>
      <c r="D10" s="70">
        <f t="shared" ref="D10:O10" si="6">SUMIF(Champ_reconstitué_n,"="&amp;($B$10&amp;TEXT(D4,"mmm-aa")),Solde_N)</f>
        <v>0</v>
      </c>
      <c r="E10" s="70">
        <f t="shared" si="6"/>
        <v>0</v>
      </c>
      <c r="F10" s="70">
        <f t="shared" si="6"/>
        <v>0</v>
      </c>
      <c r="G10" s="70">
        <f t="shared" si="6"/>
        <v>0</v>
      </c>
      <c r="H10" s="70">
        <f t="shared" si="6"/>
        <v>0</v>
      </c>
      <c r="I10" s="70">
        <f t="shared" si="6"/>
        <v>0</v>
      </c>
      <c r="J10" s="70">
        <f t="shared" si="6"/>
        <v>0</v>
      </c>
      <c r="K10" s="70">
        <f t="shared" si="6"/>
        <v>0</v>
      </c>
      <c r="L10" s="70">
        <f t="shared" si="6"/>
        <v>0</v>
      </c>
      <c r="M10" s="70">
        <f t="shared" si="6"/>
        <v>0</v>
      </c>
      <c r="N10" s="70">
        <f t="shared" si="6"/>
        <v>0</v>
      </c>
      <c r="O10" s="70">
        <f t="shared" si="6"/>
        <v>0</v>
      </c>
      <c r="P10" s="89">
        <f t="shared" si="2"/>
        <v>0</v>
      </c>
    </row>
    <row r="11" spans="2:17" x14ac:dyDescent="0.2">
      <c r="B11" s="4">
        <v>606400</v>
      </c>
      <c r="C11" s="4" t="s">
        <v>8</v>
      </c>
      <c r="D11" s="70">
        <f t="shared" ref="D11:O11" si="7">SUMIF(Champ_reconstitué_n,"="&amp;($B$11&amp;TEXT(D4,"mmm-aa")),Solde_N)</f>
        <v>0</v>
      </c>
      <c r="E11" s="70">
        <f t="shared" si="7"/>
        <v>0</v>
      </c>
      <c r="F11" s="70">
        <f t="shared" si="7"/>
        <v>0</v>
      </c>
      <c r="G11" s="70">
        <f t="shared" si="7"/>
        <v>0</v>
      </c>
      <c r="H11" s="70">
        <f t="shared" si="7"/>
        <v>0</v>
      </c>
      <c r="I11" s="70">
        <f t="shared" si="7"/>
        <v>0</v>
      </c>
      <c r="J11" s="70">
        <f t="shared" si="7"/>
        <v>0</v>
      </c>
      <c r="K11" s="70">
        <f t="shared" si="7"/>
        <v>0</v>
      </c>
      <c r="L11" s="70">
        <f t="shared" si="7"/>
        <v>0</v>
      </c>
      <c r="M11" s="70">
        <f t="shared" si="7"/>
        <v>0</v>
      </c>
      <c r="N11" s="70">
        <f t="shared" si="7"/>
        <v>0</v>
      </c>
      <c r="O11" s="70">
        <f t="shared" si="7"/>
        <v>0</v>
      </c>
      <c r="P11" s="89">
        <f t="shared" si="2"/>
        <v>0</v>
      </c>
    </row>
    <row r="12" spans="2:17" x14ac:dyDescent="0.2">
      <c r="B12" s="4">
        <v>791007</v>
      </c>
      <c r="C12" s="4" t="s">
        <v>69</v>
      </c>
      <c r="D12" s="70">
        <f t="shared" ref="D12:O12" si="8">SUMIF(Champ_reconstitué_n,"="&amp;($B$12&amp;TEXT(D4,"mmm-aa")),Solde_N)</f>
        <v>0</v>
      </c>
      <c r="E12" s="70">
        <f t="shared" si="8"/>
        <v>0</v>
      </c>
      <c r="F12" s="70">
        <f t="shared" si="8"/>
        <v>0</v>
      </c>
      <c r="G12" s="70">
        <f t="shared" si="8"/>
        <v>0</v>
      </c>
      <c r="H12" s="70">
        <f t="shared" si="8"/>
        <v>0</v>
      </c>
      <c r="I12" s="70">
        <f t="shared" si="8"/>
        <v>0</v>
      </c>
      <c r="J12" s="70">
        <f t="shared" si="8"/>
        <v>0</v>
      </c>
      <c r="K12" s="70">
        <f t="shared" si="8"/>
        <v>0</v>
      </c>
      <c r="L12" s="70">
        <f t="shared" si="8"/>
        <v>0</v>
      </c>
      <c r="M12" s="70">
        <f t="shared" si="8"/>
        <v>0</v>
      </c>
      <c r="N12" s="70">
        <f t="shared" si="8"/>
        <v>0</v>
      </c>
      <c r="O12" s="70">
        <f t="shared" si="8"/>
        <v>0</v>
      </c>
      <c r="P12" s="89">
        <f t="shared" si="2"/>
        <v>0</v>
      </c>
    </row>
    <row r="13" spans="2:17" x14ac:dyDescent="0.2">
      <c r="B13" s="4">
        <v>606801</v>
      </c>
      <c r="C13" s="4" t="s">
        <v>9</v>
      </c>
      <c r="D13" s="70">
        <f t="shared" ref="D13:O13" si="9">SUMIF(Champ_reconstitué_n,"="&amp;($B$13&amp;TEXT(D4,"mmm-aa")),Solde_N)</f>
        <v>0</v>
      </c>
      <c r="E13" s="70">
        <f t="shared" si="9"/>
        <v>0</v>
      </c>
      <c r="F13" s="70">
        <f t="shared" si="9"/>
        <v>0</v>
      </c>
      <c r="G13" s="70">
        <f t="shared" si="9"/>
        <v>0</v>
      </c>
      <c r="H13" s="70">
        <f t="shared" si="9"/>
        <v>0</v>
      </c>
      <c r="I13" s="70">
        <f t="shared" si="9"/>
        <v>0</v>
      </c>
      <c r="J13" s="70">
        <f t="shared" si="9"/>
        <v>0</v>
      </c>
      <c r="K13" s="70">
        <f t="shared" si="9"/>
        <v>0</v>
      </c>
      <c r="L13" s="70">
        <f t="shared" si="9"/>
        <v>0</v>
      </c>
      <c r="M13" s="70">
        <f t="shared" si="9"/>
        <v>0</v>
      </c>
      <c r="N13" s="70">
        <f>SUMIF(Champ_reconstitué_n,"="&amp;($B$13&amp;TEXT(N4,"mmm-aa")),Solde_N)</f>
        <v>0</v>
      </c>
      <c r="O13" s="70">
        <f t="shared" si="9"/>
        <v>0</v>
      </c>
      <c r="P13" s="89">
        <f t="shared" si="2"/>
        <v>0</v>
      </c>
    </row>
    <row r="14" spans="2:17" x14ac:dyDescent="0.2">
      <c r="B14" s="4">
        <v>791008</v>
      </c>
      <c r="C14" s="4" t="s">
        <v>70</v>
      </c>
      <c r="D14" s="70">
        <f t="shared" ref="D14:O14" si="10">SUMIF(Champ_reconstitué_n,"="&amp;($B$14&amp;TEXT(D4,"mmm-aa")),Solde_N)</f>
        <v>0</v>
      </c>
      <c r="E14" s="70">
        <f t="shared" si="10"/>
        <v>0</v>
      </c>
      <c r="F14" s="70">
        <f t="shared" si="10"/>
        <v>0</v>
      </c>
      <c r="G14" s="70">
        <f t="shared" si="10"/>
        <v>0</v>
      </c>
      <c r="H14" s="70">
        <f t="shared" si="10"/>
        <v>0</v>
      </c>
      <c r="I14" s="70">
        <f t="shared" si="10"/>
        <v>0</v>
      </c>
      <c r="J14" s="70">
        <f t="shared" si="10"/>
        <v>0</v>
      </c>
      <c r="K14" s="70">
        <f t="shared" si="10"/>
        <v>0</v>
      </c>
      <c r="L14" s="70">
        <f t="shared" si="10"/>
        <v>0</v>
      </c>
      <c r="M14" s="70">
        <f t="shared" si="10"/>
        <v>0</v>
      </c>
      <c r="N14" s="70">
        <f t="shared" si="10"/>
        <v>0</v>
      </c>
      <c r="O14" s="70">
        <f t="shared" si="10"/>
        <v>0</v>
      </c>
      <c r="P14" s="89">
        <f t="shared" si="2"/>
        <v>0</v>
      </c>
    </row>
    <row r="15" spans="2:17" x14ac:dyDescent="0.2">
      <c r="B15" s="4">
        <v>611000</v>
      </c>
      <c r="C15" s="4" t="s">
        <v>10</v>
      </c>
      <c r="D15" s="70">
        <f t="shared" ref="D15:O15" si="11">SUMIF(Champ_reconstitué_n,"="&amp;($B$15&amp;TEXT(D4,"mmm-aa")),Solde_N)</f>
        <v>0</v>
      </c>
      <c r="E15" s="70">
        <f t="shared" si="11"/>
        <v>0</v>
      </c>
      <c r="F15" s="70">
        <f t="shared" si="11"/>
        <v>0</v>
      </c>
      <c r="G15" s="70">
        <f t="shared" si="11"/>
        <v>0</v>
      </c>
      <c r="H15" s="70">
        <f t="shared" si="11"/>
        <v>0</v>
      </c>
      <c r="I15" s="70">
        <f t="shared" si="11"/>
        <v>0</v>
      </c>
      <c r="J15" s="70">
        <f t="shared" si="11"/>
        <v>0</v>
      </c>
      <c r="K15" s="70">
        <f t="shared" si="11"/>
        <v>0</v>
      </c>
      <c r="L15" s="70">
        <f t="shared" si="11"/>
        <v>0</v>
      </c>
      <c r="M15" s="70">
        <f t="shared" si="11"/>
        <v>0</v>
      </c>
      <c r="N15" s="70">
        <f t="shared" si="11"/>
        <v>0</v>
      </c>
      <c r="O15" s="70">
        <f t="shared" si="11"/>
        <v>0</v>
      </c>
      <c r="P15" s="89">
        <f t="shared" si="2"/>
        <v>0</v>
      </c>
    </row>
    <row r="16" spans="2:17" x14ac:dyDescent="0.2">
      <c r="B16" s="4">
        <v>611001</v>
      </c>
      <c r="C16" s="4" t="s">
        <v>11</v>
      </c>
      <c r="D16" s="70">
        <f t="shared" ref="D16:O16" si="12">SUMIF(Champ_reconstitué_n,"="&amp;($B$16&amp;TEXT(D4,"mmm-aa")),Solde_N)</f>
        <v>0</v>
      </c>
      <c r="E16" s="70">
        <f t="shared" si="12"/>
        <v>0</v>
      </c>
      <c r="F16" s="70">
        <f t="shared" si="12"/>
        <v>0</v>
      </c>
      <c r="G16" s="70">
        <f t="shared" si="12"/>
        <v>0</v>
      </c>
      <c r="H16" s="70">
        <f t="shared" si="12"/>
        <v>0</v>
      </c>
      <c r="I16" s="70">
        <f t="shared" si="12"/>
        <v>0</v>
      </c>
      <c r="J16" s="70">
        <f t="shared" si="12"/>
        <v>0</v>
      </c>
      <c r="K16" s="70">
        <f t="shared" si="12"/>
        <v>0</v>
      </c>
      <c r="L16" s="70">
        <f t="shared" si="12"/>
        <v>0</v>
      </c>
      <c r="M16" s="70">
        <f t="shared" si="12"/>
        <v>0</v>
      </c>
      <c r="N16" s="70">
        <f t="shared" si="12"/>
        <v>0</v>
      </c>
      <c r="O16" s="70">
        <f t="shared" si="12"/>
        <v>0</v>
      </c>
      <c r="P16" s="89">
        <f t="shared" si="2"/>
        <v>0</v>
      </c>
    </row>
    <row r="17" spans="2:16" x14ac:dyDescent="0.2">
      <c r="B17" s="4">
        <v>611002</v>
      </c>
      <c r="C17" s="4" t="s">
        <v>12</v>
      </c>
      <c r="D17" s="70">
        <f t="shared" ref="D17:O17" si="13">SUMIF(Champ_reconstitué_n,"="&amp;($B$17&amp;TEXT(D4,"mmm-aa")),Solde_N)</f>
        <v>0</v>
      </c>
      <c r="E17" s="70">
        <f t="shared" si="13"/>
        <v>0</v>
      </c>
      <c r="F17" s="70">
        <f t="shared" si="13"/>
        <v>0</v>
      </c>
      <c r="G17" s="70">
        <f t="shared" si="13"/>
        <v>0</v>
      </c>
      <c r="H17" s="70">
        <f t="shared" si="13"/>
        <v>0</v>
      </c>
      <c r="I17" s="70">
        <f t="shared" si="13"/>
        <v>0</v>
      </c>
      <c r="J17" s="70">
        <f t="shared" si="13"/>
        <v>0</v>
      </c>
      <c r="K17" s="70">
        <f t="shared" si="13"/>
        <v>0</v>
      </c>
      <c r="L17" s="70">
        <f t="shared" si="13"/>
        <v>0</v>
      </c>
      <c r="M17" s="70">
        <f t="shared" si="13"/>
        <v>0</v>
      </c>
      <c r="N17" s="70">
        <f t="shared" si="13"/>
        <v>0</v>
      </c>
      <c r="O17" s="70">
        <f t="shared" si="13"/>
        <v>0</v>
      </c>
      <c r="P17" s="89">
        <f t="shared" si="2"/>
        <v>0</v>
      </c>
    </row>
    <row r="18" spans="2:16" x14ac:dyDescent="0.2">
      <c r="B18" s="4">
        <v>791003</v>
      </c>
      <c r="C18" s="4" t="s">
        <v>65</v>
      </c>
      <c r="D18" s="70">
        <f t="shared" ref="D18:O18" si="14">SUMIF(Champ_reconstitué_n,"="&amp;($B$18&amp;TEXT(D4,"mmm-aa")),Solde_N)</f>
        <v>0</v>
      </c>
      <c r="E18" s="70">
        <f t="shared" si="14"/>
        <v>0</v>
      </c>
      <c r="F18" s="70">
        <f t="shared" si="14"/>
        <v>0</v>
      </c>
      <c r="G18" s="70">
        <f t="shared" si="14"/>
        <v>0</v>
      </c>
      <c r="H18" s="70">
        <f t="shared" si="14"/>
        <v>0</v>
      </c>
      <c r="I18" s="70">
        <f t="shared" si="14"/>
        <v>0</v>
      </c>
      <c r="J18" s="70">
        <f t="shared" si="14"/>
        <v>0</v>
      </c>
      <c r="K18" s="70">
        <f t="shared" si="14"/>
        <v>0</v>
      </c>
      <c r="L18" s="70">
        <f t="shared" si="14"/>
        <v>0</v>
      </c>
      <c r="M18" s="70">
        <f t="shared" si="14"/>
        <v>0</v>
      </c>
      <c r="N18" s="70">
        <f t="shared" si="14"/>
        <v>0</v>
      </c>
      <c r="O18" s="70">
        <f t="shared" si="14"/>
        <v>0</v>
      </c>
      <c r="P18" s="89">
        <f t="shared" si="2"/>
        <v>0</v>
      </c>
    </row>
    <row r="19" spans="2:16" x14ac:dyDescent="0.2">
      <c r="B19" s="4">
        <v>611008</v>
      </c>
      <c r="C19" s="4" t="s">
        <v>13</v>
      </c>
      <c r="D19" s="70">
        <f t="shared" ref="D19:O19" si="15">SUMIF(Champ_reconstitué_n,"="&amp;($B$19&amp;TEXT(D4,"mmm-aa")),Solde_N)</f>
        <v>0</v>
      </c>
      <c r="E19" s="70">
        <f t="shared" si="15"/>
        <v>0</v>
      </c>
      <c r="F19" s="70">
        <f t="shared" si="15"/>
        <v>0</v>
      </c>
      <c r="G19" s="70">
        <f t="shared" si="15"/>
        <v>0</v>
      </c>
      <c r="H19" s="70">
        <f t="shared" si="15"/>
        <v>0</v>
      </c>
      <c r="I19" s="70">
        <f t="shared" si="15"/>
        <v>0</v>
      </c>
      <c r="J19" s="70">
        <f t="shared" si="15"/>
        <v>0</v>
      </c>
      <c r="K19" s="70">
        <f t="shared" si="15"/>
        <v>0</v>
      </c>
      <c r="L19" s="70">
        <f t="shared" si="15"/>
        <v>0</v>
      </c>
      <c r="M19" s="70">
        <f t="shared" si="15"/>
        <v>0</v>
      </c>
      <c r="N19" s="70">
        <f t="shared" si="15"/>
        <v>0</v>
      </c>
      <c r="O19" s="70">
        <f t="shared" si="15"/>
        <v>0</v>
      </c>
      <c r="P19" s="89">
        <f t="shared" si="2"/>
        <v>0</v>
      </c>
    </row>
    <row r="20" spans="2:16" x14ac:dyDescent="0.2">
      <c r="B20" s="4">
        <v>611009</v>
      </c>
      <c r="C20" s="4" t="s">
        <v>14</v>
      </c>
      <c r="D20" s="70">
        <f t="shared" ref="D20:O20" si="16">SUMIF(Champ_reconstitué_n,"="&amp;($B$20&amp;TEXT(D4,"mmm-aa")),Solde_N)</f>
        <v>0</v>
      </c>
      <c r="E20" s="70">
        <f t="shared" si="16"/>
        <v>0</v>
      </c>
      <c r="F20" s="70">
        <f t="shared" si="16"/>
        <v>0</v>
      </c>
      <c r="G20" s="70">
        <f t="shared" si="16"/>
        <v>0</v>
      </c>
      <c r="H20" s="70">
        <f t="shared" si="16"/>
        <v>0</v>
      </c>
      <c r="I20" s="70">
        <f t="shared" si="16"/>
        <v>0</v>
      </c>
      <c r="J20" s="70">
        <f t="shared" si="16"/>
        <v>0</v>
      </c>
      <c r="K20" s="70">
        <f t="shared" si="16"/>
        <v>0</v>
      </c>
      <c r="L20" s="70">
        <f t="shared" si="16"/>
        <v>0</v>
      </c>
      <c r="M20" s="70">
        <f t="shared" si="16"/>
        <v>0</v>
      </c>
      <c r="N20" s="70">
        <f t="shared" si="16"/>
        <v>0</v>
      </c>
      <c r="O20" s="70">
        <f t="shared" si="16"/>
        <v>0</v>
      </c>
      <c r="P20" s="89">
        <f t="shared" si="2"/>
        <v>0</v>
      </c>
    </row>
    <row r="21" spans="2:16" x14ac:dyDescent="0.2">
      <c r="B21" s="4">
        <v>611100</v>
      </c>
      <c r="C21" s="4" t="s">
        <v>15</v>
      </c>
      <c r="D21" s="70">
        <f t="shared" ref="D21:O21" si="17">SUMIF(Champ_reconstitué_n,"="&amp;($B$21&amp;TEXT(D4,"mmm-aa")),Solde_N)</f>
        <v>0</v>
      </c>
      <c r="E21" s="70">
        <f t="shared" si="17"/>
        <v>0</v>
      </c>
      <c r="F21" s="70">
        <f t="shared" si="17"/>
        <v>0</v>
      </c>
      <c r="G21" s="70">
        <f t="shared" si="17"/>
        <v>0</v>
      </c>
      <c r="H21" s="70">
        <f t="shared" si="17"/>
        <v>0</v>
      </c>
      <c r="I21" s="70">
        <f t="shared" si="17"/>
        <v>0</v>
      </c>
      <c r="J21" s="70">
        <f t="shared" si="17"/>
        <v>0</v>
      </c>
      <c r="K21" s="70">
        <f t="shared" si="17"/>
        <v>0</v>
      </c>
      <c r="L21" s="70">
        <f t="shared" si="17"/>
        <v>0</v>
      </c>
      <c r="M21" s="70">
        <f t="shared" si="17"/>
        <v>0</v>
      </c>
      <c r="N21" s="70">
        <f t="shared" si="17"/>
        <v>0</v>
      </c>
      <c r="O21" s="70">
        <f t="shared" si="17"/>
        <v>0</v>
      </c>
      <c r="P21" s="89">
        <f t="shared" si="2"/>
        <v>0</v>
      </c>
    </row>
    <row r="22" spans="2:16" x14ac:dyDescent="0.2">
      <c r="B22" s="4">
        <v>611200</v>
      </c>
      <c r="C22" s="4" t="s">
        <v>16</v>
      </c>
      <c r="D22" s="70">
        <f t="shared" ref="D22:O22" si="18">SUMIF(Champ_reconstitué_n,"="&amp;($B$22&amp;TEXT(D4,"mmm-aa")),Solde_N)</f>
        <v>0</v>
      </c>
      <c r="E22" s="70">
        <f t="shared" si="18"/>
        <v>0</v>
      </c>
      <c r="F22" s="70">
        <f t="shared" si="18"/>
        <v>0</v>
      </c>
      <c r="G22" s="70">
        <f t="shared" si="18"/>
        <v>0</v>
      </c>
      <c r="H22" s="70">
        <f t="shared" si="18"/>
        <v>0</v>
      </c>
      <c r="I22" s="70">
        <f t="shared" si="18"/>
        <v>0</v>
      </c>
      <c r="J22" s="70">
        <f t="shared" si="18"/>
        <v>0</v>
      </c>
      <c r="K22" s="70">
        <f t="shared" si="18"/>
        <v>0</v>
      </c>
      <c r="L22" s="70">
        <f t="shared" si="18"/>
        <v>0</v>
      </c>
      <c r="M22" s="70">
        <f t="shared" si="18"/>
        <v>0</v>
      </c>
      <c r="N22" s="70">
        <f t="shared" si="18"/>
        <v>0</v>
      </c>
      <c r="O22" s="70">
        <f t="shared" si="18"/>
        <v>0</v>
      </c>
      <c r="P22" s="89">
        <f t="shared" si="2"/>
        <v>0</v>
      </c>
    </row>
    <row r="23" spans="2:16" x14ac:dyDescent="0.2">
      <c r="B23" s="4">
        <v>613200</v>
      </c>
      <c r="C23" s="4" t="s">
        <v>17</v>
      </c>
      <c r="D23" s="70">
        <f t="shared" ref="D23:O23" si="19">SUMIF(Champ_reconstitué_n,"="&amp;($B$23&amp;TEXT(D4,"mmm-aa")),Solde_N)</f>
        <v>0</v>
      </c>
      <c r="E23" s="70">
        <f t="shared" si="19"/>
        <v>0</v>
      </c>
      <c r="F23" s="70">
        <f t="shared" si="19"/>
        <v>0</v>
      </c>
      <c r="G23" s="70">
        <f t="shared" si="19"/>
        <v>0</v>
      </c>
      <c r="H23" s="70">
        <f t="shared" si="19"/>
        <v>0</v>
      </c>
      <c r="I23" s="70">
        <f t="shared" si="19"/>
        <v>0</v>
      </c>
      <c r="J23" s="70">
        <f t="shared" si="19"/>
        <v>0</v>
      </c>
      <c r="K23" s="70">
        <f t="shared" si="19"/>
        <v>0</v>
      </c>
      <c r="L23" s="70">
        <f t="shared" si="19"/>
        <v>0</v>
      </c>
      <c r="M23" s="70">
        <f t="shared" si="19"/>
        <v>0</v>
      </c>
      <c r="N23" s="70">
        <f t="shared" si="19"/>
        <v>0</v>
      </c>
      <c r="O23" s="70">
        <f t="shared" si="19"/>
        <v>0</v>
      </c>
      <c r="P23" s="89">
        <f t="shared" si="2"/>
        <v>0</v>
      </c>
    </row>
    <row r="24" spans="2:16" x14ac:dyDescent="0.2">
      <c r="B24" s="4">
        <v>613500</v>
      </c>
      <c r="C24" s="4" t="s">
        <v>18</v>
      </c>
      <c r="D24" s="70">
        <f t="shared" ref="D24:O24" si="20">SUMIF(Champ_reconstitué_n,"="&amp;($B$24&amp;TEXT(D4,"mmm-aa")),Solde_N)</f>
        <v>0</v>
      </c>
      <c r="E24" s="70">
        <f t="shared" si="20"/>
        <v>0</v>
      </c>
      <c r="F24" s="70">
        <f t="shared" si="20"/>
        <v>0</v>
      </c>
      <c r="G24" s="70">
        <f t="shared" si="20"/>
        <v>0</v>
      </c>
      <c r="H24" s="70">
        <f t="shared" si="20"/>
        <v>0</v>
      </c>
      <c r="I24" s="70">
        <f t="shared" si="20"/>
        <v>0</v>
      </c>
      <c r="J24" s="70">
        <f t="shared" si="20"/>
        <v>0</v>
      </c>
      <c r="K24" s="70">
        <f t="shared" si="20"/>
        <v>0</v>
      </c>
      <c r="L24" s="70">
        <f t="shared" si="20"/>
        <v>0</v>
      </c>
      <c r="M24" s="70">
        <f t="shared" si="20"/>
        <v>0</v>
      </c>
      <c r="N24" s="70">
        <f t="shared" si="20"/>
        <v>0</v>
      </c>
      <c r="O24" s="70">
        <f t="shared" si="20"/>
        <v>0</v>
      </c>
      <c r="P24" s="89">
        <f t="shared" si="2"/>
        <v>0</v>
      </c>
    </row>
    <row r="25" spans="2:16" x14ac:dyDescent="0.2">
      <c r="B25" s="4">
        <v>614002</v>
      </c>
      <c r="C25" s="4"/>
      <c r="D25" s="70">
        <f t="shared" ref="D25:O25" si="21">SUMIF(Champ_reconstitué_n,"="&amp;($B$25&amp;TEXT(D4,"mmm-aa")),Solde_N)</f>
        <v>0</v>
      </c>
      <c r="E25" s="70">
        <f t="shared" si="21"/>
        <v>0</v>
      </c>
      <c r="F25" s="70">
        <f t="shared" si="21"/>
        <v>0</v>
      </c>
      <c r="G25" s="70">
        <f t="shared" si="21"/>
        <v>0</v>
      </c>
      <c r="H25" s="70">
        <f t="shared" si="21"/>
        <v>0</v>
      </c>
      <c r="I25" s="70">
        <f t="shared" si="21"/>
        <v>0</v>
      </c>
      <c r="J25" s="70">
        <f t="shared" si="21"/>
        <v>0</v>
      </c>
      <c r="K25" s="70">
        <f t="shared" si="21"/>
        <v>0</v>
      </c>
      <c r="L25" s="70">
        <f t="shared" si="21"/>
        <v>0</v>
      </c>
      <c r="M25" s="70">
        <f t="shared" si="21"/>
        <v>0</v>
      </c>
      <c r="N25" s="70">
        <f t="shared" si="21"/>
        <v>0</v>
      </c>
      <c r="O25" s="70">
        <f t="shared" si="21"/>
        <v>0</v>
      </c>
      <c r="P25" s="89">
        <f t="shared" si="2"/>
        <v>0</v>
      </c>
    </row>
    <row r="26" spans="2:16" x14ac:dyDescent="0.2">
      <c r="B26" s="4">
        <v>615200</v>
      </c>
      <c r="C26" s="4" t="s">
        <v>20</v>
      </c>
      <c r="D26" s="70">
        <f t="shared" ref="D26:O26" si="22">SUMIF(Champ_reconstitué_n,"="&amp;($B$26&amp;TEXT(D4,"mmm-aa")),Solde_N)</f>
        <v>0</v>
      </c>
      <c r="E26" s="70">
        <f t="shared" si="22"/>
        <v>0</v>
      </c>
      <c r="F26" s="70">
        <f t="shared" si="22"/>
        <v>0</v>
      </c>
      <c r="G26" s="70">
        <f t="shared" si="22"/>
        <v>0</v>
      </c>
      <c r="H26" s="70">
        <f t="shared" si="22"/>
        <v>0</v>
      </c>
      <c r="I26" s="70">
        <f t="shared" si="22"/>
        <v>0</v>
      </c>
      <c r="J26" s="70">
        <f t="shared" si="22"/>
        <v>0</v>
      </c>
      <c r="K26" s="70">
        <f t="shared" si="22"/>
        <v>0</v>
      </c>
      <c r="L26" s="70">
        <f t="shared" si="22"/>
        <v>0</v>
      </c>
      <c r="M26" s="70">
        <f t="shared" si="22"/>
        <v>0</v>
      </c>
      <c r="N26" s="70">
        <f t="shared" si="22"/>
        <v>0</v>
      </c>
      <c r="O26" s="70">
        <f t="shared" si="22"/>
        <v>0</v>
      </c>
      <c r="P26" s="89">
        <f t="shared" si="2"/>
        <v>0</v>
      </c>
    </row>
    <row r="27" spans="2:16" x14ac:dyDescent="0.2">
      <c r="B27" s="4">
        <v>615300</v>
      </c>
      <c r="C27" s="4" t="s">
        <v>21</v>
      </c>
      <c r="D27" s="70">
        <f t="shared" ref="D27:O27" si="23">SUMIF(Champ_reconstitué_n,"="&amp;($B$27&amp;TEXT(D4,"mmm-aa")),Solde_N)</f>
        <v>0</v>
      </c>
      <c r="E27" s="70">
        <f t="shared" si="23"/>
        <v>0</v>
      </c>
      <c r="F27" s="70">
        <f t="shared" si="23"/>
        <v>0</v>
      </c>
      <c r="G27" s="70">
        <f t="shared" si="23"/>
        <v>0</v>
      </c>
      <c r="H27" s="70">
        <f t="shared" si="23"/>
        <v>0</v>
      </c>
      <c r="I27" s="70">
        <f t="shared" si="23"/>
        <v>0</v>
      </c>
      <c r="J27" s="70">
        <f t="shared" si="23"/>
        <v>0</v>
      </c>
      <c r="K27" s="70">
        <f t="shared" si="23"/>
        <v>0</v>
      </c>
      <c r="L27" s="70">
        <f t="shared" si="23"/>
        <v>0</v>
      </c>
      <c r="M27" s="70">
        <f t="shared" si="23"/>
        <v>0</v>
      </c>
      <c r="N27" s="70">
        <f t="shared" si="23"/>
        <v>0</v>
      </c>
      <c r="O27" s="70">
        <f t="shared" si="23"/>
        <v>0</v>
      </c>
      <c r="P27" s="89">
        <f t="shared" si="2"/>
        <v>0</v>
      </c>
    </row>
    <row r="28" spans="2:16" x14ac:dyDescent="0.2">
      <c r="B28" s="4">
        <v>615500</v>
      </c>
      <c r="C28" s="4" t="s">
        <v>22</v>
      </c>
      <c r="D28" s="70">
        <f t="shared" ref="D28:O28" si="24">SUMIF(Champ_reconstitué_n,"="&amp;($B$28&amp;TEXT(D4,"mmm-aa")),Solde_N)</f>
        <v>0</v>
      </c>
      <c r="E28" s="70">
        <f t="shared" si="24"/>
        <v>0</v>
      </c>
      <c r="F28" s="70">
        <f t="shared" si="24"/>
        <v>0</v>
      </c>
      <c r="G28" s="70">
        <f t="shared" si="24"/>
        <v>0</v>
      </c>
      <c r="H28" s="70">
        <f t="shared" si="24"/>
        <v>0</v>
      </c>
      <c r="I28" s="70">
        <f t="shared" si="24"/>
        <v>0</v>
      </c>
      <c r="J28" s="70">
        <f t="shared" si="24"/>
        <v>0</v>
      </c>
      <c r="K28" s="70">
        <f t="shared" si="24"/>
        <v>0</v>
      </c>
      <c r="L28" s="70">
        <f t="shared" si="24"/>
        <v>0</v>
      </c>
      <c r="M28" s="70">
        <f t="shared" si="24"/>
        <v>0</v>
      </c>
      <c r="N28" s="70">
        <f t="shared" si="24"/>
        <v>0</v>
      </c>
      <c r="O28" s="70">
        <f t="shared" si="24"/>
        <v>0</v>
      </c>
      <c r="P28" s="89">
        <f t="shared" si="2"/>
        <v>0</v>
      </c>
    </row>
    <row r="29" spans="2:16" x14ac:dyDescent="0.2">
      <c r="B29" s="4">
        <v>615600</v>
      </c>
      <c r="C29" s="4" t="s">
        <v>23</v>
      </c>
      <c r="D29" s="70">
        <f t="shared" ref="D29:O29" si="25">SUMIF(Champ_reconstitué_n,"="&amp;($B$29&amp;TEXT(D4,"mmm-aa")),Solde_N)</f>
        <v>0</v>
      </c>
      <c r="E29" s="70">
        <f t="shared" si="25"/>
        <v>0</v>
      </c>
      <c r="F29" s="70">
        <f t="shared" si="25"/>
        <v>0</v>
      </c>
      <c r="G29" s="70">
        <f t="shared" si="25"/>
        <v>0</v>
      </c>
      <c r="H29" s="70">
        <f t="shared" si="25"/>
        <v>0</v>
      </c>
      <c r="I29" s="70">
        <f t="shared" si="25"/>
        <v>0</v>
      </c>
      <c r="J29" s="70">
        <f t="shared" si="25"/>
        <v>0</v>
      </c>
      <c r="K29" s="70">
        <f t="shared" si="25"/>
        <v>0</v>
      </c>
      <c r="L29" s="70">
        <f t="shared" si="25"/>
        <v>0</v>
      </c>
      <c r="M29" s="70">
        <f t="shared" si="25"/>
        <v>0</v>
      </c>
      <c r="N29" s="70">
        <f t="shared" si="25"/>
        <v>0</v>
      </c>
      <c r="O29" s="70">
        <f t="shared" si="25"/>
        <v>0</v>
      </c>
      <c r="P29" s="89">
        <f t="shared" si="2"/>
        <v>0</v>
      </c>
    </row>
    <row r="30" spans="2:16" x14ac:dyDescent="0.2">
      <c r="B30" s="4">
        <v>791012</v>
      </c>
      <c r="C30" s="4" t="s">
        <v>73</v>
      </c>
      <c r="D30" s="70">
        <f t="shared" ref="D30:O30" si="26">SUMIF(Champ_reconstitué_n,"="&amp;($B$30&amp;TEXT(D4,"mmm-aa")),Solde_N)</f>
        <v>0</v>
      </c>
      <c r="E30" s="70">
        <f t="shared" si="26"/>
        <v>0</v>
      </c>
      <c r="F30" s="70">
        <f t="shared" si="26"/>
        <v>0</v>
      </c>
      <c r="G30" s="70">
        <f t="shared" si="26"/>
        <v>0</v>
      </c>
      <c r="H30" s="70">
        <f t="shared" si="26"/>
        <v>0</v>
      </c>
      <c r="I30" s="70">
        <f t="shared" si="26"/>
        <v>0</v>
      </c>
      <c r="J30" s="70">
        <f t="shared" si="26"/>
        <v>0</v>
      </c>
      <c r="K30" s="70">
        <f t="shared" si="26"/>
        <v>0</v>
      </c>
      <c r="L30" s="70">
        <f t="shared" si="26"/>
        <v>0</v>
      </c>
      <c r="M30" s="70">
        <f t="shared" si="26"/>
        <v>0</v>
      </c>
      <c r="N30" s="70">
        <f t="shared" si="26"/>
        <v>0</v>
      </c>
      <c r="O30" s="70">
        <f t="shared" si="26"/>
        <v>0</v>
      </c>
      <c r="P30" s="89">
        <f t="shared" si="2"/>
        <v>0</v>
      </c>
    </row>
    <row r="31" spans="2:16" x14ac:dyDescent="0.2">
      <c r="B31" s="4">
        <v>616000</v>
      </c>
      <c r="C31" s="4" t="s">
        <v>24</v>
      </c>
      <c r="D31" s="70">
        <f t="shared" ref="D31:O31" si="27">SUMIF(Champ_reconstitué_n,"="&amp;($B$31&amp;TEXT(D4,"mmm-aa")),Solde_N)</f>
        <v>0</v>
      </c>
      <c r="E31" s="70">
        <f t="shared" si="27"/>
        <v>0</v>
      </c>
      <c r="F31" s="70">
        <f t="shared" si="27"/>
        <v>0</v>
      </c>
      <c r="G31" s="70">
        <f t="shared" si="27"/>
        <v>0</v>
      </c>
      <c r="H31" s="70">
        <f t="shared" si="27"/>
        <v>0</v>
      </c>
      <c r="I31" s="70">
        <f t="shared" si="27"/>
        <v>0</v>
      </c>
      <c r="J31" s="70">
        <f t="shared" si="27"/>
        <v>0</v>
      </c>
      <c r="K31" s="70">
        <f t="shared" si="27"/>
        <v>0</v>
      </c>
      <c r="L31" s="70">
        <f t="shared" si="27"/>
        <v>0</v>
      </c>
      <c r="M31" s="70">
        <f t="shared" si="27"/>
        <v>0</v>
      </c>
      <c r="N31" s="70">
        <f t="shared" si="27"/>
        <v>0</v>
      </c>
      <c r="O31" s="70">
        <f t="shared" si="27"/>
        <v>0</v>
      </c>
      <c r="P31" s="89">
        <f t="shared" si="2"/>
        <v>0</v>
      </c>
    </row>
    <row r="32" spans="2:16" x14ac:dyDescent="0.2">
      <c r="B32" s="4">
        <v>791011</v>
      </c>
      <c r="C32" s="4" t="s">
        <v>72</v>
      </c>
      <c r="D32" s="70">
        <f t="shared" ref="D32:O32" si="28">SUMIF(Champ_reconstitué_n,"="&amp;($B$32&amp;TEXT(D4,"mmm-aa")),Solde_N)</f>
        <v>0</v>
      </c>
      <c r="E32" s="70">
        <f t="shared" si="28"/>
        <v>0</v>
      </c>
      <c r="F32" s="70">
        <f t="shared" si="28"/>
        <v>0</v>
      </c>
      <c r="G32" s="70">
        <f t="shared" si="28"/>
        <v>0</v>
      </c>
      <c r="H32" s="70">
        <f t="shared" si="28"/>
        <v>0</v>
      </c>
      <c r="I32" s="70">
        <f t="shared" si="28"/>
        <v>0</v>
      </c>
      <c r="J32" s="70">
        <f t="shared" si="28"/>
        <v>0</v>
      </c>
      <c r="K32" s="70">
        <f t="shared" si="28"/>
        <v>0</v>
      </c>
      <c r="L32" s="70">
        <f t="shared" si="28"/>
        <v>0</v>
      </c>
      <c r="M32" s="70">
        <f t="shared" si="28"/>
        <v>0</v>
      </c>
      <c r="N32" s="70">
        <f t="shared" si="28"/>
        <v>0</v>
      </c>
      <c r="O32" s="70">
        <f t="shared" si="28"/>
        <v>0</v>
      </c>
      <c r="P32" s="89">
        <f t="shared" si="2"/>
        <v>0</v>
      </c>
    </row>
    <row r="33" spans="2:16" x14ac:dyDescent="0.2">
      <c r="B33" s="4">
        <v>616002</v>
      </c>
      <c r="C33" s="4" t="s">
        <v>25</v>
      </c>
      <c r="D33" s="70">
        <f t="shared" ref="D33:O33" si="29">SUMIF(Champ_reconstitué_n,"="&amp;($B$33&amp;TEXT(D4,"mmm-aa")),Solde_N)</f>
        <v>0</v>
      </c>
      <c r="E33" s="70">
        <f t="shared" si="29"/>
        <v>0</v>
      </c>
      <c r="F33" s="70">
        <f t="shared" si="29"/>
        <v>0</v>
      </c>
      <c r="G33" s="70">
        <f t="shared" si="29"/>
        <v>0</v>
      </c>
      <c r="H33" s="70">
        <f t="shared" si="29"/>
        <v>0</v>
      </c>
      <c r="I33" s="70">
        <f t="shared" si="29"/>
        <v>0</v>
      </c>
      <c r="J33" s="70">
        <f t="shared" si="29"/>
        <v>0</v>
      </c>
      <c r="K33" s="70">
        <f t="shared" si="29"/>
        <v>0</v>
      </c>
      <c r="L33" s="70">
        <f t="shared" si="29"/>
        <v>0</v>
      </c>
      <c r="M33" s="70">
        <f t="shared" si="29"/>
        <v>0</v>
      </c>
      <c r="N33" s="70">
        <f t="shared" si="29"/>
        <v>0</v>
      </c>
      <c r="O33" s="70">
        <f t="shared" si="29"/>
        <v>0</v>
      </c>
      <c r="P33" s="89">
        <f t="shared" si="2"/>
        <v>0</v>
      </c>
    </row>
    <row r="34" spans="2:16" x14ac:dyDescent="0.2">
      <c r="B34" s="4">
        <v>618100</v>
      </c>
      <c r="C34" s="4" t="s">
        <v>26</v>
      </c>
      <c r="D34" s="70">
        <f t="shared" ref="D34:O34" si="30">SUMIF(Champ_reconstitué_n,"="&amp;($B$34&amp;TEXT(D4,"mmm-aa")),Solde_N)</f>
        <v>0</v>
      </c>
      <c r="E34" s="70">
        <f t="shared" si="30"/>
        <v>0</v>
      </c>
      <c r="F34" s="70">
        <f t="shared" si="30"/>
        <v>0</v>
      </c>
      <c r="G34" s="70">
        <f t="shared" si="30"/>
        <v>0</v>
      </c>
      <c r="H34" s="70">
        <f t="shared" si="30"/>
        <v>0</v>
      </c>
      <c r="I34" s="70">
        <f t="shared" si="30"/>
        <v>0</v>
      </c>
      <c r="J34" s="70">
        <f t="shared" si="30"/>
        <v>0</v>
      </c>
      <c r="K34" s="70">
        <f t="shared" si="30"/>
        <v>0</v>
      </c>
      <c r="L34" s="70">
        <f t="shared" si="30"/>
        <v>0</v>
      </c>
      <c r="M34" s="70">
        <f t="shared" si="30"/>
        <v>0</v>
      </c>
      <c r="N34" s="70">
        <f t="shared" si="30"/>
        <v>0</v>
      </c>
      <c r="O34" s="70">
        <f t="shared" si="30"/>
        <v>0</v>
      </c>
      <c r="P34" s="89">
        <f t="shared" si="2"/>
        <v>0</v>
      </c>
    </row>
    <row r="35" spans="2:16" x14ac:dyDescent="0.2">
      <c r="B35" s="4">
        <v>618101</v>
      </c>
      <c r="C35" s="4" t="s">
        <v>27</v>
      </c>
      <c r="D35" s="70">
        <f t="shared" ref="D35:O35" si="31">SUMIF(Champ_reconstitué_n,"="&amp;($B$35&amp;TEXT(D4,"mmm-aa")),Solde_N)</f>
        <v>-21127.116000000002</v>
      </c>
      <c r="E35" s="70">
        <f t="shared" si="31"/>
        <v>0</v>
      </c>
      <c r="F35" s="70">
        <f t="shared" si="31"/>
        <v>0</v>
      </c>
      <c r="G35" s="70">
        <f t="shared" si="31"/>
        <v>0</v>
      </c>
      <c r="H35" s="70">
        <f t="shared" si="31"/>
        <v>0</v>
      </c>
      <c r="I35" s="70">
        <f t="shared" si="31"/>
        <v>0</v>
      </c>
      <c r="J35" s="70">
        <f t="shared" si="31"/>
        <v>0</v>
      </c>
      <c r="K35" s="70">
        <f t="shared" si="31"/>
        <v>0</v>
      </c>
      <c r="L35" s="70">
        <f t="shared" si="31"/>
        <v>0</v>
      </c>
      <c r="M35" s="70">
        <f t="shared" si="31"/>
        <v>0</v>
      </c>
      <c r="N35" s="70">
        <f t="shared" si="31"/>
        <v>0</v>
      </c>
      <c r="O35" s="70">
        <f t="shared" si="31"/>
        <v>0</v>
      </c>
      <c r="P35" s="89">
        <f t="shared" si="2"/>
        <v>-21127.116000000002</v>
      </c>
    </row>
    <row r="36" spans="2:16" x14ac:dyDescent="0.2">
      <c r="B36" s="4">
        <v>618102</v>
      </c>
      <c r="C36" s="4" t="s">
        <v>28</v>
      </c>
      <c r="D36" s="70">
        <f t="shared" ref="D36:O36" si="32">SUMIF(Champ_reconstitué_n,"="&amp;($B$36&amp;TEXT(D4,"mmm-aa")),Solde_N)</f>
        <v>0</v>
      </c>
      <c r="E36" s="70">
        <f t="shared" si="32"/>
        <v>0</v>
      </c>
      <c r="F36" s="70">
        <f t="shared" si="32"/>
        <v>0</v>
      </c>
      <c r="G36" s="70">
        <f t="shared" si="32"/>
        <v>0</v>
      </c>
      <c r="H36" s="70">
        <f t="shared" si="32"/>
        <v>0</v>
      </c>
      <c r="I36" s="70">
        <f t="shared" si="32"/>
        <v>0</v>
      </c>
      <c r="J36" s="70">
        <f t="shared" si="32"/>
        <v>0</v>
      </c>
      <c r="K36" s="70">
        <f t="shared" si="32"/>
        <v>0</v>
      </c>
      <c r="L36" s="70">
        <f t="shared" si="32"/>
        <v>0</v>
      </c>
      <c r="M36" s="70">
        <f t="shared" si="32"/>
        <v>0</v>
      </c>
      <c r="N36" s="70">
        <f t="shared" si="32"/>
        <v>0</v>
      </c>
      <c r="O36" s="70">
        <f t="shared" si="32"/>
        <v>0</v>
      </c>
      <c r="P36" s="89">
        <f t="shared" si="2"/>
        <v>0</v>
      </c>
    </row>
    <row r="37" spans="2:16" x14ac:dyDescent="0.2">
      <c r="B37" s="4">
        <v>618103</v>
      </c>
      <c r="C37" s="4" t="s">
        <v>29</v>
      </c>
      <c r="D37" s="70">
        <f t="shared" ref="D37:O37" si="33">SUMIF(Champ_reconstitué_n,"="&amp;($B$37&amp;TEXT(D4,"mmm-aa")),Solde_N)</f>
        <v>0</v>
      </c>
      <c r="E37" s="70">
        <f t="shared" si="33"/>
        <v>0</v>
      </c>
      <c r="F37" s="70">
        <f t="shared" si="33"/>
        <v>0</v>
      </c>
      <c r="G37" s="70">
        <f t="shared" si="33"/>
        <v>0</v>
      </c>
      <c r="H37" s="70">
        <f t="shared" si="33"/>
        <v>0</v>
      </c>
      <c r="I37" s="70">
        <f t="shared" si="33"/>
        <v>0</v>
      </c>
      <c r="J37" s="70">
        <f t="shared" si="33"/>
        <v>0</v>
      </c>
      <c r="K37" s="70">
        <f t="shared" si="33"/>
        <v>0</v>
      </c>
      <c r="L37" s="70">
        <f t="shared" si="33"/>
        <v>0</v>
      </c>
      <c r="M37" s="70">
        <f t="shared" si="33"/>
        <v>0</v>
      </c>
      <c r="N37" s="70">
        <f t="shared" si="33"/>
        <v>0</v>
      </c>
      <c r="O37" s="70">
        <f t="shared" si="33"/>
        <v>0</v>
      </c>
      <c r="P37" s="89">
        <f t="shared" si="2"/>
        <v>0</v>
      </c>
    </row>
    <row r="38" spans="2:16" x14ac:dyDescent="0.2">
      <c r="B38" s="4">
        <v>618104</v>
      </c>
      <c r="C38" s="4" t="s">
        <v>30</v>
      </c>
      <c r="D38" s="70">
        <f t="shared" ref="D38:O38" si="34">SUMIF(Champ_reconstitué_n,"="&amp;($B$38&amp;TEXT(D4,"mmm-aa")),Solde_N)</f>
        <v>0</v>
      </c>
      <c r="E38" s="70">
        <f t="shared" si="34"/>
        <v>0</v>
      </c>
      <c r="F38" s="70">
        <f t="shared" si="34"/>
        <v>0</v>
      </c>
      <c r="G38" s="70">
        <f t="shared" si="34"/>
        <v>0</v>
      </c>
      <c r="H38" s="70">
        <f t="shared" si="34"/>
        <v>0</v>
      </c>
      <c r="I38" s="70">
        <f t="shared" si="34"/>
        <v>0</v>
      </c>
      <c r="J38" s="70">
        <f t="shared" si="34"/>
        <v>0</v>
      </c>
      <c r="K38" s="70">
        <f t="shared" si="34"/>
        <v>0</v>
      </c>
      <c r="L38" s="70">
        <f t="shared" si="34"/>
        <v>0</v>
      </c>
      <c r="M38" s="70">
        <f t="shared" si="34"/>
        <v>0</v>
      </c>
      <c r="N38" s="70">
        <f t="shared" si="34"/>
        <v>0</v>
      </c>
      <c r="O38" s="70">
        <f t="shared" si="34"/>
        <v>0</v>
      </c>
      <c r="P38" s="89">
        <f t="shared" si="2"/>
        <v>0</v>
      </c>
    </row>
    <row r="39" spans="2:16" x14ac:dyDescent="0.2">
      <c r="B39" s="4">
        <v>618105</v>
      </c>
      <c r="C39" s="4" t="s">
        <v>31</v>
      </c>
      <c r="D39" s="70">
        <f t="shared" ref="D39:O39" si="35">SUMIF(Champ_reconstitué_n,"="&amp;($B$39&amp;TEXT(D4,"mmm-aa")),Solde_N)</f>
        <v>0</v>
      </c>
      <c r="E39" s="70">
        <f t="shared" si="35"/>
        <v>0</v>
      </c>
      <c r="F39" s="70">
        <f t="shared" si="35"/>
        <v>0</v>
      </c>
      <c r="G39" s="70">
        <f t="shared" si="35"/>
        <v>0</v>
      </c>
      <c r="H39" s="70">
        <f t="shared" si="35"/>
        <v>0</v>
      </c>
      <c r="I39" s="70">
        <f t="shared" si="35"/>
        <v>0</v>
      </c>
      <c r="J39" s="70">
        <f t="shared" si="35"/>
        <v>0</v>
      </c>
      <c r="K39" s="70">
        <f t="shared" si="35"/>
        <v>0</v>
      </c>
      <c r="L39" s="70">
        <f t="shared" si="35"/>
        <v>0</v>
      </c>
      <c r="M39" s="70">
        <f t="shared" si="35"/>
        <v>0</v>
      </c>
      <c r="N39" s="70">
        <f t="shared" si="35"/>
        <v>0</v>
      </c>
      <c r="O39" s="70">
        <f t="shared" si="35"/>
        <v>0</v>
      </c>
      <c r="P39" s="89">
        <f t="shared" si="2"/>
        <v>0</v>
      </c>
    </row>
    <row r="40" spans="2:16" x14ac:dyDescent="0.2">
      <c r="B40" s="4">
        <v>618300</v>
      </c>
      <c r="C40" s="4" t="s">
        <v>32</v>
      </c>
      <c r="D40" s="70">
        <f t="shared" ref="D40:O40" si="36">SUMIF(Champ_reconstitué_n,"="&amp;($B$40&amp;TEXT(D4,"mmm-aa")),Solde_N)</f>
        <v>0</v>
      </c>
      <c r="E40" s="70">
        <f t="shared" si="36"/>
        <v>0</v>
      </c>
      <c r="F40" s="70">
        <f t="shared" si="36"/>
        <v>0</v>
      </c>
      <c r="G40" s="70">
        <f t="shared" si="36"/>
        <v>0</v>
      </c>
      <c r="H40" s="70">
        <f t="shared" si="36"/>
        <v>0</v>
      </c>
      <c r="I40" s="70">
        <f t="shared" si="36"/>
        <v>0</v>
      </c>
      <c r="J40" s="70">
        <f t="shared" si="36"/>
        <v>0</v>
      </c>
      <c r="K40" s="70">
        <f t="shared" si="36"/>
        <v>0</v>
      </c>
      <c r="L40" s="70">
        <f t="shared" si="36"/>
        <v>0</v>
      </c>
      <c r="M40" s="70">
        <f t="shared" si="36"/>
        <v>0</v>
      </c>
      <c r="N40" s="70">
        <f t="shared" si="36"/>
        <v>0</v>
      </c>
      <c r="O40" s="70">
        <f t="shared" si="36"/>
        <v>0</v>
      </c>
      <c r="P40" s="89">
        <f t="shared" si="2"/>
        <v>0</v>
      </c>
    </row>
    <row r="41" spans="2:16" x14ac:dyDescent="0.2">
      <c r="B41" s="4">
        <v>618500</v>
      </c>
      <c r="C41" s="4" t="s">
        <v>33</v>
      </c>
      <c r="D41" s="70">
        <f t="shared" ref="D41:O41" si="37">SUMIF(Champ_reconstitué_n,"="&amp;($B$41&amp;TEXT(D4,"mmm-aa")),Solde_N)</f>
        <v>0</v>
      </c>
      <c r="E41" s="70">
        <f t="shared" si="37"/>
        <v>0</v>
      </c>
      <c r="F41" s="70">
        <f t="shared" si="37"/>
        <v>0</v>
      </c>
      <c r="G41" s="70">
        <f t="shared" si="37"/>
        <v>0</v>
      </c>
      <c r="H41" s="70">
        <f t="shared" si="37"/>
        <v>0</v>
      </c>
      <c r="I41" s="70">
        <f t="shared" si="37"/>
        <v>0</v>
      </c>
      <c r="J41" s="70">
        <f t="shared" si="37"/>
        <v>0</v>
      </c>
      <c r="K41" s="70">
        <f t="shared" si="37"/>
        <v>0</v>
      </c>
      <c r="L41" s="70">
        <f t="shared" si="37"/>
        <v>0</v>
      </c>
      <c r="M41" s="70">
        <f t="shared" si="37"/>
        <v>0</v>
      </c>
      <c r="N41" s="70">
        <f t="shared" si="37"/>
        <v>0</v>
      </c>
      <c r="O41" s="70">
        <f t="shared" si="37"/>
        <v>0</v>
      </c>
      <c r="P41" s="89">
        <f t="shared" si="2"/>
        <v>0</v>
      </c>
    </row>
    <row r="42" spans="2:16" x14ac:dyDescent="0.2">
      <c r="B42" s="4">
        <v>621100</v>
      </c>
      <c r="C42" s="4" t="s">
        <v>34</v>
      </c>
      <c r="D42" s="70">
        <f t="shared" ref="D42:O42" si="38">SUMIF(Champ_reconstitué_n,"="&amp;($B$42&amp;TEXT(D4,"mmm-aa")),Solde_N)</f>
        <v>0</v>
      </c>
      <c r="E42" s="70">
        <f t="shared" si="38"/>
        <v>0</v>
      </c>
      <c r="F42" s="70">
        <f t="shared" si="38"/>
        <v>0</v>
      </c>
      <c r="G42" s="70">
        <f t="shared" si="38"/>
        <v>0</v>
      </c>
      <c r="H42" s="70">
        <f t="shared" si="38"/>
        <v>0</v>
      </c>
      <c r="I42" s="70">
        <f t="shared" si="38"/>
        <v>0</v>
      </c>
      <c r="J42" s="70">
        <f t="shared" si="38"/>
        <v>0</v>
      </c>
      <c r="K42" s="70">
        <f t="shared" si="38"/>
        <v>0</v>
      </c>
      <c r="L42" s="70">
        <f t="shared" si="38"/>
        <v>0</v>
      </c>
      <c r="M42" s="70">
        <f t="shared" si="38"/>
        <v>0</v>
      </c>
      <c r="N42" s="70">
        <f t="shared" si="38"/>
        <v>0</v>
      </c>
      <c r="O42" s="70">
        <f t="shared" si="38"/>
        <v>0</v>
      </c>
      <c r="P42" s="89">
        <f t="shared" si="2"/>
        <v>0</v>
      </c>
    </row>
    <row r="43" spans="2:16" x14ac:dyDescent="0.2">
      <c r="B43" s="4">
        <v>621400</v>
      </c>
      <c r="C43" s="4" t="s">
        <v>35</v>
      </c>
      <c r="D43" s="70">
        <f t="shared" ref="D43:O43" si="39">SUMIF(Champ_reconstitué_n,"="&amp;($B$43&amp;TEXT(D4,"mmm-aa")),Solde_N)</f>
        <v>0</v>
      </c>
      <c r="E43" s="70">
        <f t="shared" si="39"/>
        <v>0</v>
      </c>
      <c r="F43" s="70">
        <f t="shared" si="39"/>
        <v>0</v>
      </c>
      <c r="G43" s="70">
        <f t="shared" si="39"/>
        <v>0</v>
      </c>
      <c r="H43" s="70">
        <f t="shared" si="39"/>
        <v>0</v>
      </c>
      <c r="I43" s="70">
        <f t="shared" si="39"/>
        <v>0</v>
      </c>
      <c r="J43" s="70">
        <f t="shared" si="39"/>
        <v>0</v>
      </c>
      <c r="K43" s="70">
        <f t="shared" si="39"/>
        <v>0</v>
      </c>
      <c r="L43" s="70">
        <f t="shared" si="39"/>
        <v>0</v>
      </c>
      <c r="M43" s="70">
        <f t="shared" si="39"/>
        <v>0</v>
      </c>
      <c r="N43" s="70">
        <f t="shared" si="39"/>
        <v>0</v>
      </c>
      <c r="O43" s="70">
        <f t="shared" si="39"/>
        <v>0</v>
      </c>
      <c r="P43" s="89">
        <f t="shared" si="2"/>
        <v>0</v>
      </c>
    </row>
    <row r="44" spans="2:16" x14ac:dyDescent="0.2">
      <c r="B44" s="4">
        <v>622600</v>
      </c>
      <c r="C44" s="4" t="s">
        <v>36</v>
      </c>
      <c r="D44" s="70">
        <f t="shared" ref="D44:O44" si="40">SUMIF(Champ_reconstitué_n,"="&amp;($B$44&amp;TEXT(D4,"mmm-aa")),Solde_N)</f>
        <v>0</v>
      </c>
      <c r="E44" s="70">
        <f t="shared" si="40"/>
        <v>0</v>
      </c>
      <c r="F44" s="70">
        <f t="shared" si="40"/>
        <v>0</v>
      </c>
      <c r="G44" s="70">
        <f t="shared" si="40"/>
        <v>0</v>
      </c>
      <c r="H44" s="70">
        <f t="shared" si="40"/>
        <v>0</v>
      </c>
      <c r="I44" s="70">
        <f t="shared" si="40"/>
        <v>0</v>
      </c>
      <c r="J44" s="70">
        <f t="shared" si="40"/>
        <v>0</v>
      </c>
      <c r="K44" s="70">
        <f t="shared" si="40"/>
        <v>0</v>
      </c>
      <c r="L44" s="70">
        <f t="shared" si="40"/>
        <v>0</v>
      </c>
      <c r="M44" s="70">
        <f t="shared" si="40"/>
        <v>0</v>
      </c>
      <c r="N44" s="70">
        <f t="shared" si="40"/>
        <v>0</v>
      </c>
      <c r="O44" s="70">
        <f t="shared" si="40"/>
        <v>0</v>
      </c>
      <c r="P44" s="89">
        <f t="shared" si="2"/>
        <v>0</v>
      </c>
    </row>
    <row r="45" spans="2:16" x14ac:dyDescent="0.2">
      <c r="B45" s="4">
        <v>622620</v>
      </c>
      <c r="C45" s="4" t="s">
        <v>37</v>
      </c>
      <c r="D45" s="70">
        <f t="shared" ref="D45:O45" si="41">SUMIF(Champ_reconstitué_n,"="&amp;($B$45&amp;TEXT(D4,"mmm-aa")),Solde_N)</f>
        <v>0</v>
      </c>
      <c r="E45" s="70">
        <f t="shared" si="41"/>
        <v>0</v>
      </c>
      <c r="F45" s="70">
        <f t="shared" si="41"/>
        <v>0</v>
      </c>
      <c r="G45" s="70">
        <f t="shared" si="41"/>
        <v>0</v>
      </c>
      <c r="H45" s="70">
        <f t="shared" si="41"/>
        <v>0</v>
      </c>
      <c r="I45" s="70">
        <f t="shared" si="41"/>
        <v>0</v>
      </c>
      <c r="J45" s="70">
        <f t="shared" si="41"/>
        <v>0</v>
      </c>
      <c r="K45" s="70">
        <f t="shared" si="41"/>
        <v>0</v>
      </c>
      <c r="L45" s="70">
        <f t="shared" si="41"/>
        <v>0</v>
      </c>
      <c r="M45" s="70">
        <f t="shared" si="41"/>
        <v>0</v>
      </c>
      <c r="N45" s="70">
        <f t="shared" si="41"/>
        <v>0</v>
      </c>
      <c r="O45" s="70">
        <f t="shared" si="41"/>
        <v>0</v>
      </c>
      <c r="P45" s="89">
        <f t="shared" si="2"/>
        <v>0</v>
      </c>
    </row>
    <row r="46" spans="2:16" x14ac:dyDescent="0.2">
      <c r="B46" s="4">
        <v>622621</v>
      </c>
      <c r="C46" s="4" t="s">
        <v>38</v>
      </c>
      <c r="D46" s="70">
        <f t="shared" ref="D46:O46" si="42">SUMIF(Champ_reconstitué_n,"="&amp;($B$46&amp;TEXT(D4,"mmm-aa")),Solde_N)</f>
        <v>0</v>
      </c>
      <c r="E46" s="70">
        <f t="shared" si="42"/>
        <v>0</v>
      </c>
      <c r="F46" s="70">
        <f t="shared" si="42"/>
        <v>0</v>
      </c>
      <c r="G46" s="70">
        <f t="shared" si="42"/>
        <v>0</v>
      </c>
      <c r="H46" s="70">
        <f t="shared" si="42"/>
        <v>0</v>
      </c>
      <c r="I46" s="70">
        <f t="shared" si="42"/>
        <v>0</v>
      </c>
      <c r="J46" s="70">
        <f t="shared" si="42"/>
        <v>0</v>
      </c>
      <c r="K46" s="70">
        <f t="shared" si="42"/>
        <v>0</v>
      </c>
      <c r="L46" s="70">
        <f t="shared" si="42"/>
        <v>0</v>
      </c>
      <c r="M46" s="70">
        <f t="shared" si="42"/>
        <v>0</v>
      </c>
      <c r="N46" s="70">
        <f t="shared" si="42"/>
        <v>0</v>
      </c>
      <c r="O46" s="70">
        <f t="shared" si="42"/>
        <v>0</v>
      </c>
      <c r="P46" s="89">
        <f t="shared" si="2"/>
        <v>0</v>
      </c>
    </row>
    <row r="47" spans="2:16" x14ac:dyDescent="0.2">
      <c r="B47" s="4">
        <v>623100</v>
      </c>
      <c r="C47" s="4" t="s">
        <v>39</v>
      </c>
      <c r="D47" s="70">
        <f t="shared" ref="D47:O47" si="43">SUMIF(Champ_reconstitué_n,"="&amp;($B$47&amp;TEXT(D4,"mmm-aa")),Solde_N)</f>
        <v>0</v>
      </c>
      <c r="E47" s="70">
        <f t="shared" si="43"/>
        <v>0</v>
      </c>
      <c r="F47" s="70">
        <f t="shared" si="43"/>
        <v>0</v>
      </c>
      <c r="G47" s="70">
        <f t="shared" si="43"/>
        <v>0</v>
      </c>
      <c r="H47" s="70">
        <f t="shared" si="43"/>
        <v>0</v>
      </c>
      <c r="I47" s="70">
        <f t="shared" si="43"/>
        <v>0</v>
      </c>
      <c r="J47" s="70">
        <f t="shared" si="43"/>
        <v>0</v>
      </c>
      <c r="K47" s="70">
        <f t="shared" si="43"/>
        <v>0</v>
      </c>
      <c r="L47" s="70">
        <f t="shared" si="43"/>
        <v>0</v>
      </c>
      <c r="M47" s="70">
        <f t="shared" si="43"/>
        <v>0</v>
      </c>
      <c r="N47" s="70">
        <f t="shared" si="43"/>
        <v>0</v>
      </c>
      <c r="O47" s="70">
        <f t="shared" si="43"/>
        <v>0</v>
      </c>
      <c r="P47" s="89">
        <f t="shared" si="2"/>
        <v>0</v>
      </c>
    </row>
    <row r="48" spans="2:16" x14ac:dyDescent="0.2">
      <c r="B48" s="4">
        <v>623300</v>
      </c>
      <c r="C48" s="4" t="s">
        <v>40</v>
      </c>
      <c r="D48" s="70">
        <f t="shared" ref="D48:O48" si="44">SUMIF(Champ_reconstitué_n,"="&amp;($B$48&amp;TEXT(D4,"mmm-aa")),Solde_N)</f>
        <v>0</v>
      </c>
      <c r="E48" s="70">
        <f t="shared" si="44"/>
        <v>0</v>
      </c>
      <c r="F48" s="70">
        <f t="shared" si="44"/>
        <v>0</v>
      </c>
      <c r="G48" s="70">
        <f t="shared" si="44"/>
        <v>0</v>
      </c>
      <c r="H48" s="70">
        <f t="shared" si="44"/>
        <v>0</v>
      </c>
      <c r="I48" s="70">
        <f t="shared" si="44"/>
        <v>0</v>
      </c>
      <c r="J48" s="70">
        <f t="shared" si="44"/>
        <v>0</v>
      </c>
      <c r="K48" s="70">
        <f t="shared" si="44"/>
        <v>0</v>
      </c>
      <c r="L48" s="70">
        <f t="shared" si="44"/>
        <v>0</v>
      </c>
      <c r="M48" s="70">
        <f t="shared" si="44"/>
        <v>0</v>
      </c>
      <c r="N48" s="70">
        <f t="shared" si="44"/>
        <v>0</v>
      </c>
      <c r="O48" s="70">
        <f t="shared" si="44"/>
        <v>0</v>
      </c>
      <c r="P48" s="89">
        <f t="shared" si="2"/>
        <v>0</v>
      </c>
    </row>
    <row r="49" spans="2:16" x14ac:dyDescent="0.2">
      <c r="B49" s="4">
        <v>623600</v>
      </c>
      <c r="C49" s="4" t="s">
        <v>41</v>
      </c>
      <c r="D49" s="70">
        <f t="shared" ref="D49:O49" si="45">SUMIF(Champ_reconstitué_n,"="&amp;($B$49&amp;TEXT(D4,"mmm-aa")),Solde_N)</f>
        <v>0</v>
      </c>
      <c r="E49" s="70">
        <f t="shared" si="45"/>
        <v>0</v>
      </c>
      <c r="F49" s="70">
        <f t="shared" si="45"/>
        <v>0</v>
      </c>
      <c r="G49" s="70">
        <f t="shared" si="45"/>
        <v>0</v>
      </c>
      <c r="H49" s="70">
        <f t="shared" si="45"/>
        <v>0</v>
      </c>
      <c r="I49" s="70">
        <f t="shared" si="45"/>
        <v>0</v>
      </c>
      <c r="J49" s="70">
        <f t="shared" si="45"/>
        <v>0</v>
      </c>
      <c r="K49" s="70">
        <f t="shared" si="45"/>
        <v>0</v>
      </c>
      <c r="L49" s="70">
        <f t="shared" si="45"/>
        <v>0</v>
      </c>
      <c r="M49" s="70">
        <f t="shared" si="45"/>
        <v>0</v>
      </c>
      <c r="N49" s="70">
        <f t="shared" si="45"/>
        <v>0</v>
      </c>
      <c r="O49" s="70">
        <f t="shared" si="45"/>
        <v>0</v>
      </c>
      <c r="P49" s="89">
        <f t="shared" si="2"/>
        <v>0</v>
      </c>
    </row>
    <row r="50" spans="2:16" x14ac:dyDescent="0.2">
      <c r="B50" s="4">
        <v>623700</v>
      </c>
      <c r="C50" s="4" t="s">
        <v>42</v>
      </c>
      <c r="D50" s="70">
        <f t="shared" ref="D50:O50" si="46">SUMIF(Champ_reconstitué_n,"="&amp;($B$50&amp;TEXT(D4,"mmm-aa")),Solde_N)</f>
        <v>0</v>
      </c>
      <c r="E50" s="70">
        <f t="shared" si="46"/>
        <v>0</v>
      </c>
      <c r="F50" s="70">
        <f t="shared" si="46"/>
        <v>0</v>
      </c>
      <c r="G50" s="70">
        <f t="shared" si="46"/>
        <v>0</v>
      </c>
      <c r="H50" s="70">
        <f t="shared" si="46"/>
        <v>0</v>
      </c>
      <c r="I50" s="70">
        <f t="shared" si="46"/>
        <v>0</v>
      </c>
      <c r="J50" s="70">
        <f t="shared" si="46"/>
        <v>0</v>
      </c>
      <c r="K50" s="70">
        <f t="shared" si="46"/>
        <v>0</v>
      </c>
      <c r="L50" s="70">
        <f t="shared" si="46"/>
        <v>0</v>
      </c>
      <c r="M50" s="70">
        <f t="shared" si="46"/>
        <v>0</v>
      </c>
      <c r="N50" s="70">
        <f t="shared" si="46"/>
        <v>0</v>
      </c>
      <c r="O50" s="70">
        <f t="shared" si="46"/>
        <v>0</v>
      </c>
      <c r="P50" s="89">
        <f t="shared" si="2"/>
        <v>0</v>
      </c>
    </row>
    <row r="51" spans="2:16" x14ac:dyDescent="0.2">
      <c r="B51" s="4">
        <v>623800</v>
      </c>
      <c r="C51" s="4" t="s">
        <v>43</v>
      </c>
      <c r="D51" s="70">
        <f t="shared" ref="D51:O51" si="47">SUMIF(Champ_reconstitué_n,"="&amp;($B$51&amp;TEXT(D4,"mmm-aa")),Solde_N)</f>
        <v>0</v>
      </c>
      <c r="E51" s="70">
        <f t="shared" si="47"/>
        <v>0</v>
      </c>
      <c r="F51" s="70">
        <f t="shared" si="47"/>
        <v>0</v>
      </c>
      <c r="G51" s="70">
        <f t="shared" si="47"/>
        <v>0</v>
      </c>
      <c r="H51" s="70">
        <f t="shared" si="47"/>
        <v>0</v>
      </c>
      <c r="I51" s="70">
        <f t="shared" si="47"/>
        <v>0</v>
      </c>
      <c r="J51" s="70">
        <f t="shared" si="47"/>
        <v>0</v>
      </c>
      <c r="K51" s="70">
        <f t="shared" si="47"/>
        <v>0</v>
      </c>
      <c r="L51" s="70">
        <f t="shared" si="47"/>
        <v>0</v>
      </c>
      <c r="M51" s="70">
        <f t="shared" si="47"/>
        <v>0</v>
      </c>
      <c r="N51" s="70">
        <f t="shared" si="47"/>
        <v>0</v>
      </c>
      <c r="O51" s="70">
        <f t="shared" si="47"/>
        <v>0</v>
      </c>
      <c r="P51" s="89">
        <f t="shared" si="2"/>
        <v>0</v>
      </c>
    </row>
    <row r="52" spans="2:16" x14ac:dyDescent="0.2">
      <c r="B52" s="4">
        <v>624100</v>
      </c>
      <c r="C52" s="4" t="s">
        <v>44</v>
      </c>
      <c r="D52" s="70">
        <f t="shared" ref="D52:O52" si="48">SUMIF(Champ_reconstitué_n,"="&amp;($B$52&amp;TEXT(D4,"mmm-aa")),Solde_N)</f>
        <v>0</v>
      </c>
      <c r="E52" s="70">
        <f t="shared" si="48"/>
        <v>0</v>
      </c>
      <c r="F52" s="70">
        <f t="shared" si="48"/>
        <v>0</v>
      </c>
      <c r="G52" s="70">
        <f t="shared" si="48"/>
        <v>0</v>
      </c>
      <c r="H52" s="70">
        <f t="shared" si="48"/>
        <v>0</v>
      </c>
      <c r="I52" s="70">
        <f t="shared" si="48"/>
        <v>0</v>
      </c>
      <c r="J52" s="70">
        <f t="shared" si="48"/>
        <v>0</v>
      </c>
      <c r="K52" s="70">
        <f t="shared" si="48"/>
        <v>0</v>
      </c>
      <c r="L52" s="70">
        <f t="shared" si="48"/>
        <v>0</v>
      </c>
      <c r="M52" s="70">
        <f t="shared" si="48"/>
        <v>0</v>
      </c>
      <c r="N52" s="70">
        <f t="shared" si="48"/>
        <v>0</v>
      </c>
      <c r="O52" s="70">
        <f t="shared" si="48"/>
        <v>0</v>
      </c>
      <c r="P52" s="89">
        <f t="shared" si="2"/>
        <v>0</v>
      </c>
    </row>
    <row r="53" spans="2:16" x14ac:dyDescent="0.2">
      <c r="B53" s="4">
        <v>791013</v>
      </c>
      <c r="C53" s="4" t="s">
        <v>74</v>
      </c>
      <c r="D53" s="70">
        <f t="shared" ref="D53:O53" si="49">SUMIF(Champ_reconstitué_n,"="&amp;($B$53&amp;TEXT(D4,"mmm-aa")),Solde_N)</f>
        <v>0</v>
      </c>
      <c r="E53" s="70">
        <f t="shared" si="49"/>
        <v>0</v>
      </c>
      <c r="F53" s="70">
        <f t="shared" si="49"/>
        <v>0</v>
      </c>
      <c r="G53" s="70">
        <f t="shared" si="49"/>
        <v>0</v>
      </c>
      <c r="H53" s="70">
        <f t="shared" si="49"/>
        <v>0</v>
      </c>
      <c r="I53" s="70">
        <f t="shared" si="49"/>
        <v>0</v>
      </c>
      <c r="J53" s="70">
        <f t="shared" si="49"/>
        <v>0</v>
      </c>
      <c r="K53" s="70">
        <f t="shared" si="49"/>
        <v>0</v>
      </c>
      <c r="L53" s="70">
        <f t="shared" si="49"/>
        <v>0</v>
      </c>
      <c r="M53" s="70">
        <f t="shared" si="49"/>
        <v>0</v>
      </c>
      <c r="N53" s="70">
        <f t="shared" si="49"/>
        <v>0</v>
      </c>
      <c r="O53" s="70">
        <f t="shared" si="49"/>
        <v>0</v>
      </c>
      <c r="P53" s="89">
        <f t="shared" si="2"/>
        <v>0</v>
      </c>
    </row>
    <row r="54" spans="2:16" x14ac:dyDescent="0.2">
      <c r="B54" s="4">
        <v>625100</v>
      </c>
      <c r="C54" s="4" t="s">
        <v>45</v>
      </c>
      <c r="D54" s="70">
        <f t="shared" ref="D54:O54" si="50">SUMIF(Champ_reconstitué_n,"="&amp;($B$54&amp;TEXT(D4,"mmm-aa")),Solde_N)</f>
        <v>0</v>
      </c>
      <c r="E54" s="70">
        <f t="shared" si="50"/>
        <v>0</v>
      </c>
      <c r="F54" s="70">
        <f t="shared" si="50"/>
        <v>0</v>
      </c>
      <c r="G54" s="70">
        <f t="shared" si="50"/>
        <v>0</v>
      </c>
      <c r="H54" s="70">
        <f t="shared" si="50"/>
        <v>0</v>
      </c>
      <c r="I54" s="70">
        <f t="shared" si="50"/>
        <v>0</v>
      </c>
      <c r="J54" s="70">
        <f t="shared" si="50"/>
        <v>0</v>
      </c>
      <c r="K54" s="70">
        <f t="shared" si="50"/>
        <v>0</v>
      </c>
      <c r="L54" s="70">
        <f t="shared" si="50"/>
        <v>0</v>
      </c>
      <c r="M54" s="70">
        <f t="shared" si="50"/>
        <v>0</v>
      </c>
      <c r="N54" s="70">
        <f t="shared" si="50"/>
        <v>0</v>
      </c>
      <c r="O54" s="70">
        <f t="shared" si="50"/>
        <v>0</v>
      </c>
      <c r="P54" s="89">
        <f t="shared" si="2"/>
        <v>0</v>
      </c>
    </row>
    <row r="55" spans="2:16" x14ac:dyDescent="0.2">
      <c r="B55" s="4">
        <v>791001</v>
      </c>
      <c r="C55" s="4" t="s">
        <v>64</v>
      </c>
      <c r="D55" s="70">
        <f t="shared" ref="D55:O55" si="51">SUMIF(Champ_reconstitué_n,"="&amp;($B$55&amp;TEXT(D4,"mmm-aa")),Solde_N)</f>
        <v>0</v>
      </c>
      <c r="E55" s="70">
        <f t="shared" si="51"/>
        <v>0</v>
      </c>
      <c r="F55" s="70">
        <f t="shared" si="51"/>
        <v>0</v>
      </c>
      <c r="G55" s="70">
        <f t="shared" si="51"/>
        <v>0</v>
      </c>
      <c r="H55" s="70">
        <f t="shared" si="51"/>
        <v>0</v>
      </c>
      <c r="I55" s="70">
        <f t="shared" si="51"/>
        <v>0</v>
      </c>
      <c r="J55" s="70">
        <f t="shared" si="51"/>
        <v>0</v>
      </c>
      <c r="K55" s="70">
        <f t="shared" si="51"/>
        <v>0</v>
      </c>
      <c r="L55" s="70">
        <f t="shared" si="51"/>
        <v>0</v>
      </c>
      <c r="M55" s="70">
        <f t="shared" si="51"/>
        <v>0</v>
      </c>
      <c r="N55" s="70">
        <f t="shared" si="51"/>
        <v>0</v>
      </c>
      <c r="O55" s="70">
        <f t="shared" si="51"/>
        <v>0</v>
      </c>
      <c r="P55" s="89">
        <f t="shared" si="2"/>
        <v>0</v>
      </c>
    </row>
    <row r="56" spans="2:16" x14ac:dyDescent="0.2">
      <c r="B56" s="4">
        <v>625500</v>
      </c>
      <c r="C56" s="4" t="s">
        <v>46</v>
      </c>
      <c r="D56" s="70">
        <f t="shared" ref="D56:O56" si="52">SUMIF(Champ_reconstitué_n,"="&amp;($B$56&amp;TEXT(D4,"mmm-aa")),Solde_N)</f>
        <v>0</v>
      </c>
      <c r="E56" s="70">
        <f t="shared" si="52"/>
        <v>0</v>
      </c>
      <c r="F56" s="70">
        <f t="shared" si="52"/>
        <v>0</v>
      </c>
      <c r="G56" s="70">
        <f t="shared" si="52"/>
        <v>0</v>
      </c>
      <c r="H56" s="70">
        <f t="shared" si="52"/>
        <v>0</v>
      </c>
      <c r="I56" s="70">
        <f t="shared" si="52"/>
        <v>0</v>
      </c>
      <c r="J56" s="70">
        <f t="shared" si="52"/>
        <v>0</v>
      </c>
      <c r="K56" s="70">
        <f t="shared" si="52"/>
        <v>0</v>
      </c>
      <c r="L56" s="70">
        <f t="shared" si="52"/>
        <v>0</v>
      </c>
      <c r="M56" s="70">
        <f t="shared" si="52"/>
        <v>0</v>
      </c>
      <c r="N56" s="70">
        <f t="shared" si="52"/>
        <v>0</v>
      </c>
      <c r="O56" s="70">
        <f t="shared" si="52"/>
        <v>0</v>
      </c>
      <c r="P56" s="89">
        <f t="shared" si="2"/>
        <v>0</v>
      </c>
    </row>
    <row r="57" spans="2:16" x14ac:dyDescent="0.2">
      <c r="B57" s="4">
        <v>625700</v>
      </c>
      <c r="C57" s="4" t="s">
        <v>47</v>
      </c>
      <c r="D57" s="70">
        <f t="shared" ref="D57:O57" si="53">SUMIF(Champ_reconstitué_n,"="&amp;($B$57&amp;TEXT(D4,"mmm-aa")),Solde_N)</f>
        <v>0</v>
      </c>
      <c r="E57" s="70">
        <f t="shared" si="53"/>
        <v>0</v>
      </c>
      <c r="F57" s="70">
        <f t="shared" si="53"/>
        <v>0</v>
      </c>
      <c r="G57" s="70">
        <f t="shared" si="53"/>
        <v>0</v>
      </c>
      <c r="H57" s="70">
        <f t="shared" si="53"/>
        <v>0</v>
      </c>
      <c r="I57" s="70">
        <f t="shared" si="53"/>
        <v>0</v>
      </c>
      <c r="J57" s="70">
        <f t="shared" si="53"/>
        <v>0</v>
      </c>
      <c r="K57" s="70">
        <f t="shared" si="53"/>
        <v>0</v>
      </c>
      <c r="L57" s="70">
        <f t="shared" si="53"/>
        <v>0</v>
      </c>
      <c r="M57" s="70">
        <f t="shared" si="53"/>
        <v>0</v>
      </c>
      <c r="N57" s="70">
        <f t="shared" si="53"/>
        <v>0</v>
      </c>
      <c r="O57" s="70">
        <f t="shared" si="53"/>
        <v>0</v>
      </c>
      <c r="P57" s="89">
        <f t="shared" si="2"/>
        <v>0</v>
      </c>
    </row>
    <row r="58" spans="2:16" x14ac:dyDescent="0.2">
      <c r="B58" s="4">
        <v>791005</v>
      </c>
      <c r="C58" s="4" t="s">
        <v>67</v>
      </c>
      <c r="D58" s="70">
        <f t="shared" ref="D58:O58" si="54">SUMIF(Champ_reconstitué_n,"="&amp;($B$58&amp;TEXT(D4,"mmm-aa")),Solde_N)</f>
        <v>0</v>
      </c>
      <c r="E58" s="70">
        <f t="shared" si="54"/>
        <v>0</v>
      </c>
      <c r="F58" s="70">
        <f t="shared" si="54"/>
        <v>0</v>
      </c>
      <c r="G58" s="70">
        <f t="shared" si="54"/>
        <v>0</v>
      </c>
      <c r="H58" s="70">
        <f t="shared" si="54"/>
        <v>0</v>
      </c>
      <c r="I58" s="70">
        <f t="shared" si="54"/>
        <v>0</v>
      </c>
      <c r="J58" s="70">
        <f t="shared" si="54"/>
        <v>0</v>
      </c>
      <c r="K58" s="70">
        <f t="shared" si="54"/>
        <v>0</v>
      </c>
      <c r="L58" s="70">
        <f t="shared" si="54"/>
        <v>0</v>
      </c>
      <c r="M58" s="70">
        <f t="shared" si="54"/>
        <v>0</v>
      </c>
      <c r="N58" s="70">
        <f t="shared" si="54"/>
        <v>0</v>
      </c>
      <c r="O58" s="70">
        <f t="shared" si="54"/>
        <v>0</v>
      </c>
      <c r="P58" s="89">
        <f t="shared" si="2"/>
        <v>0</v>
      </c>
    </row>
    <row r="59" spans="2:16" x14ac:dyDescent="0.2">
      <c r="B59" s="4">
        <v>626000</v>
      </c>
      <c r="C59" s="4" t="s">
        <v>48</v>
      </c>
      <c r="D59" s="70">
        <f t="shared" ref="D59:O59" si="55">SUMIF(Champ_reconstitué_n,"="&amp;($B$59&amp;TEXT(D4,"mmm-aa")),Solde_N)</f>
        <v>0</v>
      </c>
      <c r="E59" s="70">
        <f t="shared" si="55"/>
        <v>0</v>
      </c>
      <c r="F59" s="70">
        <f t="shared" si="55"/>
        <v>0</v>
      </c>
      <c r="G59" s="70">
        <f t="shared" si="55"/>
        <v>0</v>
      </c>
      <c r="H59" s="70">
        <f t="shared" si="55"/>
        <v>0</v>
      </c>
      <c r="I59" s="70">
        <f t="shared" si="55"/>
        <v>0</v>
      </c>
      <c r="J59" s="70">
        <f t="shared" si="55"/>
        <v>0</v>
      </c>
      <c r="K59" s="70">
        <f t="shared" si="55"/>
        <v>0</v>
      </c>
      <c r="L59" s="70">
        <f t="shared" si="55"/>
        <v>0</v>
      </c>
      <c r="M59" s="70">
        <f t="shared" si="55"/>
        <v>0</v>
      </c>
      <c r="N59" s="70">
        <f t="shared" si="55"/>
        <v>0</v>
      </c>
      <c r="O59" s="70">
        <f t="shared" si="55"/>
        <v>0</v>
      </c>
      <c r="P59" s="89">
        <f t="shared" si="2"/>
        <v>0</v>
      </c>
    </row>
    <row r="60" spans="2:16" x14ac:dyDescent="0.2">
      <c r="B60" s="4">
        <v>791004</v>
      </c>
      <c r="C60" s="4" t="s">
        <v>66</v>
      </c>
      <c r="D60" s="70">
        <f t="shared" ref="D60:O60" si="56">SUMIF(Champ_reconstitué_n,"="&amp;($B$60&amp;TEXT(D4,"mmm-aa")),Solde_N)</f>
        <v>0</v>
      </c>
      <c r="E60" s="70">
        <f t="shared" si="56"/>
        <v>0</v>
      </c>
      <c r="F60" s="70">
        <f t="shared" si="56"/>
        <v>0</v>
      </c>
      <c r="G60" s="70">
        <f t="shared" si="56"/>
        <v>0</v>
      </c>
      <c r="H60" s="70">
        <f t="shared" si="56"/>
        <v>0</v>
      </c>
      <c r="I60" s="70">
        <f t="shared" si="56"/>
        <v>0</v>
      </c>
      <c r="J60" s="70">
        <f t="shared" si="56"/>
        <v>0</v>
      </c>
      <c r="K60" s="70">
        <f t="shared" si="56"/>
        <v>0</v>
      </c>
      <c r="L60" s="70">
        <f t="shared" si="56"/>
        <v>0</v>
      </c>
      <c r="M60" s="70">
        <f t="shared" si="56"/>
        <v>0</v>
      </c>
      <c r="N60" s="70">
        <f t="shared" si="56"/>
        <v>0</v>
      </c>
      <c r="O60" s="70">
        <f t="shared" si="56"/>
        <v>0</v>
      </c>
      <c r="P60" s="89">
        <f t="shared" si="2"/>
        <v>0</v>
      </c>
    </row>
    <row r="61" spans="2:16" x14ac:dyDescent="0.2">
      <c r="B61" s="4">
        <v>626100</v>
      </c>
      <c r="C61" s="4" t="s">
        <v>49</v>
      </c>
      <c r="D61" s="70">
        <f t="shared" ref="D61:O61" si="57">SUMIF(Champ_reconstitué_n,"="&amp;($B$61&amp;TEXT(D4,"mmm-aa")),Solde_N)</f>
        <v>0</v>
      </c>
      <c r="E61" s="70">
        <f t="shared" si="57"/>
        <v>0</v>
      </c>
      <c r="F61" s="70">
        <f t="shared" si="57"/>
        <v>0</v>
      </c>
      <c r="G61" s="70">
        <f t="shared" si="57"/>
        <v>0</v>
      </c>
      <c r="H61" s="70">
        <f t="shared" si="57"/>
        <v>0</v>
      </c>
      <c r="I61" s="70">
        <f t="shared" si="57"/>
        <v>0</v>
      </c>
      <c r="J61" s="70">
        <f t="shared" si="57"/>
        <v>0</v>
      </c>
      <c r="K61" s="70">
        <f t="shared" si="57"/>
        <v>0</v>
      </c>
      <c r="L61" s="70">
        <f t="shared" si="57"/>
        <v>0</v>
      </c>
      <c r="M61" s="70">
        <f t="shared" si="57"/>
        <v>0</v>
      </c>
      <c r="N61" s="70">
        <f t="shared" si="57"/>
        <v>0</v>
      </c>
      <c r="O61" s="70">
        <f t="shared" si="57"/>
        <v>0</v>
      </c>
      <c r="P61" s="89">
        <f t="shared" si="2"/>
        <v>0</v>
      </c>
    </row>
    <row r="62" spans="2:16" x14ac:dyDescent="0.2">
      <c r="B62" s="4">
        <v>791014</v>
      </c>
      <c r="C62" s="4" t="s">
        <v>75</v>
      </c>
      <c r="D62" s="70">
        <f t="shared" ref="D62:O62" si="58">SUMIF(Champ_reconstitué_n,"="&amp;($B$62&amp;TEXT(D4,"mmm-aa")),Solde_N)</f>
        <v>0</v>
      </c>
      <c r="E62" s="70">
        <f t="shared" si="58"/>
        <v>0</v>
      </c>
      <c r="F62" s="70">
        <f t="shared" si="58"/>
        <v>0</v>
      </c>
      <c r="G62" s="70">
        <f t="shared" si="58"/>
        <v>0</v>
      </c>
      <c r="H62" s="70">
        <f t="shared" si="58"/>
        <v>0</v>
      </c>
      <c r="I62" s="70">
        <f t="shared" si="58"/>
        <v>0</v>
      </c>
      <c r="J62" s="70">
        <f t="shared" si="58"/>
        <v>0</v>
      </c>
      <c r="K62" s="70">
        <f t="shared" si="58"/>
        <v>0</v>
      </c>
      <c r="L62" s="70">
        <f t="shared" si="58"/>
        <v>0</v>
      </c>
      <c r="M62" s="70">
        <f t="shared" si="58"/>
        <v>0</v>
      </c>
      <c r="N62" s="70">
        <f t="shared" si="58"/>
        <v>0</v>
      </c>
      <c r="O62" s="70">
        <f t="shared" si="58"/>
        <v>0</v>
      </c>
      <c r="P62" s="89">
        <f t="shared" si="2"/>
        <v>0</v>
      </c>
    </row>
    <row r="63" spans="2:16" x14ac:dyDescent="0.2">
      <c r="B63" s="4">
        <v>627000</v>
      </c>
      <c r="C63" s="4" t="s">
        <v>50</v>
      </c>
      <c r="D63" s="70">
        <f t="shared" ref="D63:O63" si="59">SUMIF(Champ_reconstitué_n,"="&amp;($B$63&amp;TEXT(D4,"mmm-aa")),Solde_N)</f>
        <v>0</v>
      </c>
      <c r="E63" s="70">
        <f t="shared" si="59"/>
        <v>0</v>
      </c>
      <c r="F63" s="70">
        <f t="shared" si="59"/>
        <v>0</v>
      </c>
      <c r="G63" s="70">
        <f t="shared" si="59"/>
        <v>0</v>
      </c>
      <c r="H63" s="70">
        <f t="shared" si="59"/>
        <v>0</v>
      </c>
      <c r="I63" s="70">
        <f t="shared" si="59"/>
        <v>0</v>
      </c>
      <c r="J63" s="70">
        <f t="shared" si="59"/>
        <v>0</v>
      </c>
      <c r="K63" s="70">
        <f t="shared" si="59"/>
        <v>0</v>
      </c>
      <c r="L63" s="70">
        <f t="shared" si="59"/>
        <v>0</v>
      </c>
      <c r="M63" s="70">
        <f t="shared" si="59"/>
        <v>0</v>
      </c>
      <c r="N63" s="70">
        <f t="shared" si="59"/>
        <v>0</v>
      </c>
      <c r="O63" s="70">
        <f t="shared" si="59"/>
        <v>0</v>
      </c>
      <c r="P63" s="89">
        <f t="shared" si="2"/>
        <v>0</v>
      </c>
    </row>
    <row r="64" spans="2:16" x14ac:dyDescent="0.2">
      <c r="B64" s="4">
        <v>628100</v>
      </c>
      <c r="C64" s="4" t="s">
        <v>158</v>
      </c>
      <c r="D64" s="70">
        <f t="shared" ref="D64:O64" si="60">SUMIF(Champ_reconstitué_n,"="&amp;($B$64&amp;TEXT(D4,"mmm-aa")),Solde_N)</f>
        <v>0</v>
      </c>
      <c r="E64" s="70">
        <f t="shared" si="60"/>
        <v>0</v>
      </c>
      <c r="F64" s="70">
        <f t="shared" si="60"/>
        <v>0</v>
      </c>
      <c r="G64" s="70">
        <f t="shared" si="60"/>
        <v>0</v>
      </c>
      <c r="H64" s="70">
        <f t="shared" si="60"/>
        <v>0</v>
      </c>
      <c r="I64" s="70">
        <f t="shared" si="60"/>
        <v>0</v>
      </c>
      <c r="J64" s="70">
        <f t="shared" si="60"/>
        <v>0</v>
      </c>
      <c r="K64" s="70">
        <f t="shared" si="60"/>
        <v>0</v>
      </c>
      <c r="L64" s="70">
        <f t="shared" si="60"/>
        <v>0</v>
      </c>
      <c r="M64" s="70">
        <f t="shared" si="60"/>
        <v>0</v>
      </c>
      <c r="N64" s="70">
        <f t="shared" si="60"/>
        <v>0</v>
      </c>
      <c r="O64" s="70">
        <f t="shared" si="60"/>
        <v>0</v>
      </c>
      <c r="P64" s="89">
        <f t="shared" si="2"/>
        <v>0</v>
      </c>
    </row>
    <row r="65" spans="1:17" x14ac:dyDescent="0.2">
      <c r="B65" s="4">
        <v>628200</v>
      </c>
      <c r="C65" s="4" t="s">
        <v>52</v>
      </c>
      <c r="D65" s="70">
        <f t="shared" ref="D65:O65" si="61">SUMIF(Champ_reconstitué_n,"="&amp;($B$65&amp;TEXT(D4,"mmm-aa")),Solde_N)</f>
        <v>0</v>
      </c>
      <c r="E65" s="70">
        <f t="shared" si="61"/>
        <v>0</v>
      </c>
      <c r="F65" s="70">
        <f t="shared" si="61"/>
        <v>0</v>
      </c>
      <c r="G65" s="70">
        <f t="shared" si="61"/>
        <v>0</v>
      </c>
      <c r="H65" s="70">
        <f t="shared" si="61"/>
        <v>0</v>
      </c>
      <c r="I65" s="70">
        <f t="shared" si="61"/>
        <v>0</v>
      </c>
      <c r="J65" s="70">
        <f t="shared" si="61"/>
        <v>0</v>
      </c>
      <c r="K65" s="70">
        <f t="shared" si="61"/>
        <v>0</v>
      </c>
      <c r="L65" s="70">
        <f t="shared" si="61"/>
        <v>0</v>
      </c>
      <c r="M65" s="70">
        <f t="shared" si="61"/>
        <v>0</v>
      </c>
      <c r="N65" s="70">
        <f t="shared" si="61"/>
        <v>0</v>
      </c>
      <c r="O65" s="70">
        <f t="shared" si="61"/>
        <v>0</v>
      </c>
      <c r="P65" s="89">
        <f t="shared" si="2"/>
        <v>0</v>
      </c>
    </row>
    <row r="66" spans="1:17" x14ac:dyDescent="0.2">
      <c r="B66" s="4">
        <v>628201</v>
      </c>
      <c r="C66" s="4" t="s">
        <v>53</v>
      </c>
      <c r="D66" s="70">
        <f t="shared" ref="D66:O66" si="62">SUMIF(Champ_reconstitué_n,"="&amp;($B$66&amp;TEXT(D4,"mmm-aa")),Solde_N)</f>
        <v>0</v>
      </c>
      <c r="E66" s="70">
        <f t="shared" si="62"/>
        <v>0</v>
      </c>
      <c r="F66" s="70">
        <f t="shared" si="62"/>
        <v>0</v>
      </c>
      <c r="G66" s="70">
        <f t="shared" si="62"/>
        <v>0</v>
      </c>
      <c r="H66" s="70">
        <f t="shared" si="62"/>
        <v>0</v>
      </c>
      <c r="I66" s="70">
        <f t="shared" si="62"/>
        <v>0</v>
      </c>
      <c r="J66" s="70">
        <f t="shared" si="62"/>
        <v>0</v>
      </c>
      <c r="K66" s="70">
        <f t="shared" si="62"/>
        <v>0</v>
      </c>
      <c r="L66" s="70">
        <f t="shared" si="62"/>
        <v>0</v>
      </c>
      <c r="M66" s="70">
        <f t="shared" si="62"/>
        <v>0</v>
      </c>
      <c r="N66" s="70">
        <f t="shared" si="62"/>
        <v>0</v>
      </c>
      <c r="O66" s="70">
        <f t="shared" si="62"/>
        <v>0</v>
      </c>
      <c r="P66" s="89">
        <f t="shared" si="2"/>
        <v>0</v>
      </c>
    </row>
    <row r="67" spans="1:17" x14ac:dyDescent="0.2">
      <c r="B67" s="4">
        <v>628300</v>
      </c>
      <c r="C67" s="4"/>
      <c r="D67" s="70">
        <f t="shared" ref="D67:O67" si="63">SUMIF(Champ_reconstitué_n,"="&amp;($B$67&amp;TEXT(D4,"mmm-aa")),Solde_N)</f>
        <v>0</v>
      </c>
      <c r="E67" s="70">
        <f t="shared" si="63"/>
        <v>0</v>
      </c>
      <c r="F67" s="70">
        <f t="shared" si="63"/>
        <v>0</v>
      </c>
      <c r="G67" s="70">
        <f t="shared" si="63"/>
        <v>0</v>
      </c>
      <c r="H67" s="70">
        <f t="shared" si="63"/>
        <v>0</v>
      </c>
      <c r="I67" s="70">
        <f t="shared" si="63"/>
        <v>0</v>
      </c>
      <c r="J67" s="70">
        <f t="shared" si="63"/>
        <v>0</v>
      </c>
      <c r="K67" s="70">
        <f t="shared" si="63"/>
        <v>0</v>
      </c>
      <c r="L67" s="70">
        <f t="shared" si="63"/>
        <v>0</v>
      </c>
      <c r="M67" s="70">
        <f t="shared" si="63"/>
        <v>0</v>
      </c>
      <c r="N67" s="70">
        <f t="shared" si="63"/>
        <v>0</v>
      </c>
      <c r="O67" s="70">
        <f t="shared" si="63"/>
        <v>0</v>
      </c>
      <c r="P67" s="89">
        <f t="shared" si="2"/>
        <v>0</v>
      </c>
    </row>
    <row r="68" spans="1:17" x14ac:dyDescent="0.2">
      <c r="B68" s="4">
        <v>635110</v>
      </c>
      <c r="C68" s="4" t="s">
        <v>55</v>
      </c>
      <c r="D68" s="70">
        <f t="shared" ref="D68:O68" si="64">SUMIF(Champ_reconstitué_n,"="&amp;($B$68&amp;TEXT(D4,"mmm-aa")),Solde_N)</f>
        <v>0</v>
      </c>
      <c r="E68" s="70">
        <f t="shared" si="64"/>
        <v>0</v>
      </c>
      <c r="F68" s="70">
        <f t="shared" si="64"/>
        <v>0</v>
      </c>
      <c r="G68" s="70">
        <f t="shared" si="64"/>
        <v>0</v>
      </c>
      <c r="H68" s="70">
        <f t="shared" si="64"/>
        <v>0</v>
      </c>
      <c r="I68" s="70">
        <f t="shared" si="64"/>
        <v>0</v>
      </c>
      <c r="J68" s="70">
        <f t="shared" si="64"/>
        <v>0</v>
      </c>
      <c r="K68" s="70">
        <f t="shared" si="64"/>
        <v>0</v>
      </c>
      <c r="L68" s="70">
        <f t="shared" si="64"/>
        <v>0</v>
      </c>
      <c r="M68" s="70">
        <f t="shared" si="64"/>
        <v>0</v>
      </c>
      <c r="N68" s="70">
        <f t="shared" si="64"/>
        <v>0</v>
      </c>
      <c r="O68" s="70">
        <f t="shared" si="64"/>
        <v>0</v>
      </c>
      <c r="P68" s="89">
        <f t="shared" si="2"/>
        <v>0</v>
      </c>
    </row>
    <row r="69" spans="1:17" x14ac:dyDescent="0.2">
      <c r="B69" s="4">
        <v>635120</v>
      </c>
      <c r="C69" s="4" t="s">
        <v>56</v>
      </c>
      <c r="D69" s="70">
        <f t="shared" ref="D69:O69" si="65">SUMIF(Champ_reconstitué_n,"="&amp;($B$69&amp;TEXT(D4,"mmm-aa")),Solde_N)</f>
        <v>0</v>
      </c>
      <c r="E69" s="70">
        <f t="shared" si="65"/>
        <v>0</v>
      </c>
      <c r="F69" s="70">
        <f t="shared" si="65"/>
        <v>0</v>
      </c>
      <c r="G69" s="70">
        <f t="shared" si="65"/>
        <v>0</v>
      </c>
      <c r="H69" s="70">
        <f t="shared" si="65"/>
        <v>0</v>
      </c>
      <c r="I69" s="70">
        <f t="shared" si="65"/>
        <v>0</v>
      </c>
      <c r="J69" s="70">
        <f t="shared" si="65"/>
        <v>0</v>
      </c>
      <c r="K69" s="70">
        <f t="shared" si="65"/>
        <v>0</v>
      </c>
      <c r="L69" s="70">
        <f t="shared" si="65"/>
        <v>0</v>
      </c>
      <c r="M69" s="70">
        <f t="shared" si="65"/>
        <v>0</v>
      </c>
      <c r="N69" s="70">
        <f t="shared" si="65"/>
        <v>0</v>
      </c>
      <c r="O69" s="70">
        <f t="shared" si="65"/>
        <v>0</v>
      </c>
      <c r="P69" s="89">
        <f t="shared" si="2"/>
        <v>0</v>
      </c>
    </row>
    <row r="70" spans="1:17" x14ac:dyDescent="0.2">
      <c r="B70" s="4">
        <v>635130</v>
      </c>
      <c r="C70" s="4" t="s">
        <v>57</v>
      </c>
      <c r="D70" s="70">
        <f t="shared" ref="D70:O70" si="66">SUMIF(Champ_reconstitué_n,"="&amp;($B$70&amp;TEXT(D4,"mmm-aa")),Solde_N)</f>
        <v>0</v>
      </c>
      <c r="E70" s="70">
        <f t="shared" si="66"/>
        <v>0</v>
      </c>
      <c r="F70" s="70">
        <f t="shared" si="66"/>
        <v>0</v>
      </c>
      <c r="G70" s="70">
        <f t="shared" si="66"/>
        <v>0</v>
      </c>
      <c r="H70" s="70">
        <f t="shared" si="66"/>
        <v>0</v>
      </c>
      <c r="I70" s="70">
        <f t="shared" si="66"/>
        <v>0</v>
      </c>
      <c r="J70" s="70">
        <f t="shared" si="66"/>
        <v>0</v>
      </c>
      <c r="K70" s="70">
        <f t="shared" si="66"/>
        <v>0</v>
      </c>
      <c r="L70" s="70">
        <f t="shared" si="66"/>
        <v>0</v>
      </c>
      <c r="M70" s="70">
        <f t="shared" si="66"/>
        <v>0</v>
      </c>
      <c r="N70" s="70">
        <f t="shared" si="66"/>
        <v>0</v>
      </c>
      <c r="O70" s="70">
        <f t="shared" si="66"/>
        <v>0</v>
      </c>
      <c r="P70" s="89">
        <f t="shared" ref="P70:P78" si="67">SUM(D70:O70)</f>
        <v>0</v>
      </c>
    </row>
    <row r="71" spans="1:17" x14ac:dyDescent="0.2">
      <c r="B71" s="4">
        <v>635800</v>
      </c>
      <c r="C71" s="4" t="s">
        <v>58</v>
      </c>
      <c r="D71" s="70">
        <f t="shared" ref="D71:O71" si="68">SUMIF(Champ_reconstitué_n,"="&amp;($B$71&amp;TEXT(D4,"mmm-aa")),Solde_N)</f>
        <v>0</v>
      </c>
      <c r="E71" s="70">
        <f t="shared" si="68"/>
        <v>0</v>
      </c>
      <c r="F71" s="70">
        <f t="shared" si="68"/>
        <v>0</v>
      </c>
      <c r="G71" s="70">
        <f t="shared" si="68"/>
        <v>0</v>
      </c>
      <c r="H71" s="70">
        <f t="shared" si="68"/>
        <v>0</v>
      </c>
      <c r="I71" s="70">
        <f t="shared" si="68"/>
        <v>0</v>
      </c>
      <c r="J71" s="70">
        <f t="shared" si="68"/>
        <v>0</v>
      </c>
      <c r="K71" s="70">
        <f t="shared" si="68"/>
        <v>0</v>
      </c>
      <c r="L71" s="70">
        <f t="shared" si="68"/>
        <v>0</v>
      </c>
      <c r="M71" s="70">
        <f t="shared" si="68"/>
        <v>0</v>
      </c>
      <c r="N71" s="70">
        <f t="shared" si="68"/>
        <v>0</v>
      </c>
      <c r="O71" s="70">
        <f t="shared" si="68"/>
        <v>0</v>
      </c>
      <c r="P71" s="89">
        <f t="shared" si="67"/>
        <v>0</v>
      </c>
    </row>
    <row r="72" spans="1:17" x14ac:dyDescent="0.2">
      <c r="B72" s="4">
        <v>651100</v>
      </c>
      <c r="C72" s="4" t="s">
        <v>59</v>
      </c>
      <c r="D72" s="70">
        <f t="shared" ref="D72:O72" si="69">SUMIF(Champ_reconstitué_n,"="&amp;($B$72&amp;TEXT(D4,"mmm-aa")),Solde_N)</f>
        <v>0</v>
      </c>
      <c r="E72" s="70">
        <f t="shared" si="69"/>
        <v>0</v>
      </c>
      <c r="F72" s="70">
        <f t="shared" si="69"/>
        <v>0</v>
      </c>
      <c r="G72" s="70">
        <f t="shared" si="69"/>
        <v>0</v>
      </c>
      <c r="H72" s="70">
        <f t="shared" si="69"/>
        <v>0</v>
      </c>
      <c r="I72" s="70">
        <f t="shared" si="69"/>
        <v>0</v>
      </c>
      <c r="J72" s="70">
        <f t="shared" si="69"/>
        <v>0</v>
      </c>
      <c r="K72" s="70">
        <f t="shared" si="69"/>
        <v>0</v>
      </c>
      <c r="L72" s="70">
        <f t="shared" si="69"/>
        <v>0</v>
      </c>
      <c r="M72" s="70">
        <f t="shared" si="69"/>
        <v>0</v>
      </c>
      <c r="N72" s="70">
        <f t="shared" si="69"/>
        <v>0</v>
      </c>
      <c r="O72" s="70">
        <f t="shared" si="69"/>
        <v>0</v>
      </c>
      <c r="P72" s="89">
        <f t="shared" si="67"/>
        <v>0</v>
      </c>
    </row>
    <row r="73" spans="1:17" x14ac:dyDescent="0.2">
      <c r="B73" s="4">
        <v>651101</v>
      </c>
      <c r="C73" s="4" t="s">
        <v>60</v>
      </c>
      <c r="D73" s="70">
        <f t="shared" ref="D73:O73" si="70">SUMIF(Champ_reconstitué_n,"="&amp;($B$73&amp;TEXT(D4,"mmm-aa")),Solde_N)</f>
        <v>0</v>
      </c>
      <c r="E73" s="70">
        <f t="shared" si="70"/>
        <v>0</v>
      </c>
      <c r="F73" s="70">
        <f t="shared" si="70"/>
        <v>0</v>
      </c>
      <c r="G73" s="70">
        <f t="shared" si="70"/>
        <v>0</v>
      </c>
      <c r="H73" s="70">
        <f t="shared" si="70"/>
        <v>0</v>
      </c>
      <c r="I73" s="70">
        <f t="shared" si="70"/>
        <v>0</v>
      </c>
      <c r="J73" s="70">
        <f t="shared" si="70"/>
        <v>0</v>
      </c>
      <c r="K73" s="70">
        <f t="shared" si="70"/>
        <v>0</v>
      </c>
      <c r="L73" s="70">
        <f t="shared" si="70"/>
        <v>0</v>
      </c>
      <c r="M73" s="70">
        <f t="shared" si="70"/>
        <v>0</v>
      </c>
      <c r="N73" s="70">
        <f t="shared" si="70"/>
        <v>0</v>
      </c>
      <c r="O73" s="70">
        <f t="shared" si="70"/>
        <v>0</v>
      </c>
      <c r="P73" s="89">
        <f t="shared" si="67"/>
        <v>0</v>
      </c>
    </row>
    <row r="74" spans="1:17" x14ac:dyDescent="0.2">
      <c r="B74" s="4">
        <v>651600</v>
      </c>
      <c r="C74" s="4" t="s">
        <v>61</v>
      </c>
      <c r="D74" s="70">
        <f t="shared" ref="D74:O74" si="71">SUMIF(Champ_reconstitué_n,"="&amp;($B$74&amp;TEXT(D4,"mmm-aa")),Solde_N)</f>
        <v>0</v>
      </c>
      <c r="E74" s="70">
        <f t="shared" si="71"/>
        <v>0</v>
      </c>
      <c r="F74" s="70">
        <f t="shared" si="71"/>
        <v>0</v>
      </c>
      <c r="G74" s="70">
        <f t="shared" si="71"/>
        <v>0</v>
      </c>
      <c r="H74" s="70">
        <f t="shared" si="71"/>
        <v>0</v>
      </c>
      <c r="I74" s="70">
        <f t="shared" si="71"/>
        <v>0</v>
      </c>
      <c r="J74" s="70">
        <f t="shared" si="71"/>
        <v>0</v>
      </c>
      <c r="K74" s="70">
        <f t="shared" si="71"/>
        <v>0</v>
      </c>
      <c r="L74" s="70">
        <f t="shared" si="71"/>
        <v>0</v>
      </c>
      <c r="M74" s="70">
        <f t="shared" si="71"/>
        <v>0</v>
      </c>
      <c r="N74" s="70">
        <f t="shared" si="71"/>
        <v>0</v>
      </c>
      <c r="O74" s="70">
        <f t="shared" si="71"/>
        <v>0</v>
      </c>
      <c r="P74" s="89">
        <f t="shared" si="67"/>
        <v>0</v>
      </c>
    </row>
    <row r="75" spans="1:17" x14ac:dyDescent="0.2">
      <c r="B75" s="4">
        <v>658000</v>
      </c>
      <c r="C75" s="4" t="s">
        <v>62</v>
      </c>
      <c r="D75" s="70">
        <f t="shared" ref="D75:O75" si="72">SUMIF(Champ_reconstitué_n,"="&amp;($B$75&amp;TEXT(D4,"mmm-aa")),Solde_N)</f>
        <v>0</v>
      </c>
      <c r="E75" s="70">
        <f t="shared" si="72"/>
        <v>0</v>
      </c>
      <c r="F75" s="70">
        <f t="shared" si="72"/>
        <v>0</v>
      </c>
      <c r="G75" s="70">
        <f t="shared" si="72"/>
        <v>0</v>
      </c>
      <c r="H75" s="70">
        <f t="shared" si="72"/>
        <v>0</v>
      </c>
      <c r="I75" s="70">
        <f t="shared" si="72"/>
        <v>0</v>
      </c>
      <c r="J75" s="70">
        <f t="shared" si="72"/>
        <v>0</v>
      </c>
      <c r="K75" s="70">
        <f t="shared" si="72"/>
        <v>0</v>
      </c>
      <c r="L75" s="70">
        <f t="shared" si="72"/>
        <v>0</v>
      </c>
      <c r="M75" s="70">
        <f t="shared" si="72"/>
        <v>0</v>
      </c>
      <c r="N75" s="70">
        <f t="shared" si="72"/>
        <v>0</v>
      </c>
      <c r="O75" s="70">
        <f t="shared" si="72"/>
        <v>0</v>
      </c>
      <c r="P75" s="89">
        <f t="shared" si="67"/>
        <v>0</v>
      </c>
    </row>
    <row r="76" spans="1:17" x14ac:dyDescent="0.2">
      <c r="B76" s="4">
        <v>791000</v>
      </c>
      <c r="C76" s="4" t="s">
        <v>63</v>
      </c>
      <c r="D76" s="70">
        <f t="shared" ref="D76:O76" si="73">SUMIF(Champ_reconstitué_n,"="&amp;($B$76&amp;TEXT(D4,"mmm-aa")),Solde_N)</f>
        <v>0</v>
      </c>
      <c r="E76" s="70">
        <f t="shared" si="73"/>
        <v>0</v>
      </c>
      <c r="F76" s="70">
        <f t="shared" si="73"/>
        <v>0</v>
      </c>
      <c r="G76" s="70">
        <f t="shared" si="73"/>
        <v>0</v>
      </c>
      <c r="H76" s="70">
        <f t="shared" si="73"/>
        <v>0</v>
      </c>
      <c r="I76" s="70">
        <f t="shared" si="73"/>
        <v>0</v>
      </c>
      <c r="J76" s="70">
        <f t="shared" si="73"/>
        <v>0</v>
      </c>
      <c r="K76" s="70">
        <f t="shared" si="73"/>
        <v>0</v>
      </c>
      <c r="L76" s="70">
        <f t="shared" si="73"/>
        <v>0</v>
      </c>
      <c r="M76" s="70">
        <f t="shared" si="73"/>
        <v>0</v>
      </c>
      <c r="N76" s="70">
        <f t="shared" si="73"/>
        <v>0</v>
      </c>
      <c r="O76" s="70">
        <f t="shared" si="73"/>
        <v>0</v>
      </c>
      <c r="P76" s="89">
        <f t="shared" si="67"/>
        <v>0</v>
      </c>
    </row>
    <row r="77" spans="1:17" x14ac:dyDescent="0.2">
      <c r="B77" s="4">
        <v>791006</v>
      </c>
      <c r="C77" s="4" t="s">
        <v>68</v>
      </c>
      <c r="D77" s="70">
        <f t="shared" ref="D77:O77" si="74">SUMIF(Champ_reconstitué_n,"="&amp;($B$77&amp;TEXT(D4,"mmm-aa")),Solde_N)</f>
        <v>0</v>
      </c>
      <c r="E77" s="70">
        <f t="shared" si="74"/>
        <v>0</v>
      </c>
      <c r="F77" s="70">
        <f t="shared" si="74"/>
        <v>0</v>
      </c>
      <c r="G77" s="70">
        <f t="shared" si="74"/>
        <v>0</v>
      </c>
      <c r="H77" s="70">
        <f t="shared" si="74"/>
        <v>0</v>
      </c>
      <c r="I77" s="70">
        <f t="shared" si="74"/>
        <v>0</v>
      </c>
      <c r="J77" s="70">
        <f t="shared" si="74"/>
        <v>0</v>
      </c>
      <c r="K77" s="70">
        <f t="shared" si="74"/>
        <v>0</v>
      </c>
      <c r="L77" s="70">
        <f t="shared" si="74"/>
        <v>0</v>
      </c>
      <c r="M77" s="70">
        <f t="shared" si="74"/>
        <v>0</v>
      </c>
      <c r="N77" s="70">
        <f t="shared" si="74"/>
        <v>0</v>
      </c>
      <c r="O77" s="70">
        <f t="shared" si="74"/>
        <v>0</v>
      </c>
      <c r="P77" s="89">
        <f t="shared" si="67"/>
        <v>0</v>
      </c>
    </row>
    <row r="78" spans="1:17" ht="13.5" thickBot="1" x14ac:dyDescent="0.25">
      <c r="B78" s="4">
        <v>791010</v>
      </c>
      <c r="C78" s="4" t="s">
        <v>71</v>
      </c>
      <c r="D78" s="70">
        <f t="shared" ref="D78:O78" si="75">SUMIF(Champ_reconstitué_n,"="&amp;($B$78&amp;TEXT(D4,"mmm-aa")),Solde_N)</f>
        <v>0</v>
      </c>
      <c r="E78" s="70">
        <f t="shared" si="75"/>
        <v>0</v>
      </c>
      <c r="F78" s="70">
        <f t="shared" si="75"/>
        <v>0</v>
      </c>
      <c r="G78" s="70">
        <f t="shared" si="75"/>
        <v>0</v>
      </c>
      <c r="H78" s="70">
        <f t="shared" si="75"/>
        <v>0</v>
      </c>
      <c r="I78" s="70">
        <f t="shared" si="75"/>
        <v>0</v>
      </c>
      <c r="J78" s="70">
        <f t="shared" si="75"/>
        <v>0</v>
      </c>
      <c r="K78" s="70">
        <f t="shared" si="75"/>
        <v>0</v>
      </c>
      <c r="L78" s="70">
        <f t="shared" si="75"/>
        <v>0</v>
      </c>
      <c r="M78" s="70">
        <f t="shared" si="75"/>
        <v>0</v>
      </c>
      <c r="N78" s="70">
        <f t="shared" si="75"/>
        <v>0</v>
      </c>
      <c r="O78" s="70">
        <f t="shared" si="75"/>
        <v>0</v>
      </c>
      <c r="P78" s="89">
        <f t="shared" si="67"/>
        <v>0</v>
      </c>
    </row>
    <row r="79" spans="1:17" s="5" customFormat="1" ht="13.5" thickBot="1" x14ac:dyDescent="0.25">
      <c r="A79" s="5" t="s">
        <v>130</v>
      </c>
      <c r="B79" s="79">
        <f>COUNTA(B5:B78)</f>
        <v>74</v>
      </c>
      <c r="C79" s="81" t="s">
        <v>132</v>
      </c>
      <c r="D79" s="82">
        <f>SUM(D5:D78)</f>
        <v>-21127.116000000002</v>
      </c>
      <c r="E79" s="82">
        <f t="shared" ref="E79:O79" si="76">SUM(E5:E78)</f>
        <v>0</v>
      </c>
      <c r="F79" s="82">
        <f t="shared" si="76"/>
        <v>0</v>
      </c>
      <c r="G79" s="82">
        <f t="shared" si="76"/>
        <v>0</v>
      </c>
      <c r="H79" s="82">
        <f t="shared" si="76"/>
        <v>0</v>
      </c>
      <c r="I79" s="82">
        <f t="shared" si="76"/>
        <v>0</v>
      </c>
      <c r="J79" s="82">
        <f t="shared" si="76"/>
        <v>0</v>
      </c>
      <c r="K79" s="82">
        <f t="shared" si="76"/>
        <v>0</v>
      </c>
      <c r="L79" s="82">
        <f t="shared" si="76"/>
        <v>0</v>
      </c>
      <c r="M79" s="82">
        <f t="shared" si="76"/>
        <v>0</v>
      </c>
      <c r="N79" s="82">
        <f t="shared" si="76"/>
        <v>0</v>
      </c>
      <c r="O79" s="83">
        <f t="shared" si="76"/>
        <v>0</v>
      </c>
      <c r="P79" s="86">
        <f>SUM(P5:P78)</f>
        <v>-21127.116000000002</v>
      </c>
    </row>
    <row r="80" spans="1:17" x14ac:dyDescent="0.2">
      <c r="P80" s="87" t="s">
        <v>131</v>
      </c>
      <c r="Q80" s="11">
        <f>SUM(D79:O79)</f>
        <v>-21127.116000000002</v>
      </c>
    </row>
    <row r="81" spans="17:17" x14ac:dyDescent="0.2">
      <c r="Q81" s="11">
        <f>P79-Q80</f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D87"/>
  <sheetViews>
    <sheetView showGridLines="0" workbookViewId="0">
      <selection activeCell="J13" sqref="J13"/>
    </sheetView>
  </sheetViews>
  <sheetFormatPr baseColWidth="10" defaultRowHeight="12.75" x14ac:dyDescent="0.2"/>
  <cols>
    <col min="1" max="1" width="10.42578125" style="104" bestFit="1" customWidth="1"/>
    <col min="2" max="2" width="7.42578125" style="1" customWidth="1"/>
    <col min="3" max="3" width="41.7109375" style="1" customWidth="1"/>
    <col min="4" max="4" width="10.28515625" style="1" bestFit="1" customWidth="1"/>
    <col min="5" max="5" width="8.42578125" style="1" bestFit="1" customWidth="1"/>
    <col min="6" max="6" width="10.85546875" style="1" bestFit="1" customWidth="1"/>
    <col min="7" max="7" width="8.42578125" style="1" bestFit="1" customWidth="1"/>
    <col min="8" max="8" width="13.140625" style="1" bestFit="1" customWidth="1"/>
    <col min="9" max="9" width="7.7109375" style="1" bestFit="1" customWidth="1"/>
    <col min="10" max="10" width="8.28515625" style="1" bestFit="1" customWidth="1"/>
    <col min="11" max="11" width="8.42578125" style="1" bestFit="1" customWidth="1"/>
    <col min="12" max="12" width="12.5703125" style="1" bestFit="1" customWidth="1"/>
    <col min="13" max="13" width="6.7109375" style="1" bestFit="1" customWidth="1"/>
    <col min="14" max="14" width="10.42578125" style="1" bestFit="1" customWidth="1"/>
    <col min="15" max="15" width="8.42578125" style="1" bestFit="1" customWidth="1"/>
    <col min="16" max="16" width="11.42578125" style="1" bestFit="1" customWidth="1"/>
    <col min="17" max="17" width="8.42578125" style="1" bestFit="1" customWidth="1"/>
    <col min="18" max="18" width="12.5703125" style="1" bestFit="1" customWidth="1"/>
    <col min="19" max="19" width="7.7109375" style="1" bestFit="1" customWidth="1"/>
    <col min="20" max="20" width="12.85546875" style="1" bestFit="1" customWidth="1"/>
    <col min="21" max="21" width="8.42578125" style="1" bestFit="1" customWidth="1"/>
    <col min="22" max="22" width="12.5703125" style="1" bestFit="1" customWidth="1"/>
    <col min="23" max="23" width="7" style="1" bestFit="1" customWidth="1"/>
    <col min="24" max="24" width="11.42578125" style="12"/>
    <col min="25" max="16384" width="11.42578125" style="1"/>
  </cols>
  <sheetData>
    <row r="1" spans="1:30" x14ac:dyDescent="0.2">
      <c r="X1" s="13"/>
    </row>
    <row r="2" spans="1:30" x14ac:dyDescent="0.2">
      <c r="D2" s="115" t="s">
        <v>89</v>
      </c>
      <c r="E2" s="116"/>
      <c r="F2" s="8" t="s">
        <v>97</v>
      </c>
      <c r="G2" s="8"/>
      <c r="H2" s="8" t="s">
        <v>98</v>
      </c>
      <c r="I2" s="8"/>
      <c r="J2" s="8" t="s">
        <v>79</v>
      </c>
      <c r="K2" s="8"/>
    </row>
    <row r="3" spans="1:30" x14ac:dyDescent="0.2">
      <c r="D3" s="117" t="s">
        <v>86</v>
      </c>
      <c r="E3" s="117"/>
      <c r="F3" s="107"/>
      <c r="G3" s="108"/>
      <c r="H3" s="107"/>
      <c r="I3" s="108"/>
      <c r="J3" s="107"/>
      <c r="K3" s="108"/>
    </row>
    <row r="4" spans="1:30" x14ac:dyDescent="0.2">
      <c r="D4" s="117" t="s">
        <v>87</v>
      </c>
      <c r="E4" s="117"/>
      <c r="F4" s="109"/>
      <c r="G4" s="110"/>
      <c r="H4" s="109"/>
      <c r="I4" s="110"/>
      <c r="J4" s="109"/>
      <c r="K4" s="110"/>
    </row>
    <row r="5" spans="1:30" x14ac:dyDescent="0.2">
      <c r="F5" s="5"/>
      <c r="H5" s="5"/>
      <c r="J5" s="5"/>
    </row>
    <row r="6" spans="1:30" x14ac:dyDescent="0.2">
      <c r="D6" s="115" t="s">
        <v>88</v>
      </c>
      <c r="E6" s="116"/>
      <c r="F6" s="8" t="s">
        <v>97</v>
      </c>
      <c r="G6" s="8"/>
      <c r="H6" s="8" t="s">
        <v>98</v>
      </c>
      <c r="I6" s="8"/>
      <c r="J6" s="8" t="s">
        <v>79</v>
      </c>
      <c r="K6" s="8"/>
    </row>
    <row r="7" spans="1:30" x14ac:dyDescent="0.2">
      <c r="D7" s="117" t="s">
        <v>86</v>
      </c>
      <c r="E7" s="117"/>
      <c r="F7" s="107">
        <f>+F3</f>
        <v>0</v>
      </c>
      <c r="G7" s="108"/>
      <c r="H7" s="107">
        <f t="shared" ref="H7" si="0">+H3</f>
        <v>0</v>
      </c>
      <c r="I7" s="108"/>
      <c r="J7" s="107">
        <f>+J3</f>
        <v>0</v>
      </c>
      <c r="K7" s="108"/>
      <c r="AD7" s="9"/>
    </row>
    <row r="8" spans="1:30" x14ac:dyDescent="0.2">
      <c r="AD8"/>
    </row>
    <row r="9" spans="1:30" ht="13.5" thickBot="1" x14ac:dyDescent="0.25">
      <c r="AD9"/>
    </row>
    <row r="10" spans="1:30" ht="38.25" customHeight="1" thickBot="1" x14ac:dyDescent="0.25">
      <c r="B10" s="2"/>
      <c r="C10" s="2"/>
      <c r="D10" s="27" t="s">
        <v>83</v>
      </c>
      <c r="E10" s="28"/>
      <c r="F10" s="29"/>
      <c r="G10" s="28"/>
      <c r="H10" s="28"/>
      <c r="I10" s="28"/>
      <c r="J10" s="28"/>
      <c r="K10" s="28"/>
      <c r="L10" s="28"/>
      <c r="M10" s="30"/>
      <c r="N10" s="27" t="s">
        <v>84</v>
      </c>
      <c r="O10" s="28"/>
      <c r="P10" s="29"/>
      <c r="Q10" s="28"/>
      <c r="R10" s="28"/>
      <c r="S10" s="28"/>
      <c r="T10" s="60"/>
      <c r="U10" s="61"/>
      <c r="V10" s="28"/>
      <c r="W10" s="30"/>
      <c r="AD10"/>
    </row>
    <row r="11" spans="1:30" s="3" customFormat="1" ht="26.25" thickBot="1" x14ac:dyDescent="0.25">
      <c r="A11" s="104"/>
      <c r="B11" s="111" t="s">
        <v>0</v>
      </c>
      <c r="C11" s="113" t="s">
        <v>1</v>
      </c>
      <c r="D11" s="25" t="s">
        <v>85</v>
      </c>
      <c r="E11" s="34"/>
      <c r="F11" s="31" t="s">
        <v>77</v>
      </c>
      <c r="G11" s="34"/>
      <c r="H11" s="38" t="s">
        <v>96</v>
      </c>
      <c r="I11" s="43"/>
      <c r="J11" s="31" t="s">
        <v>95</v>
      </c>
      <c r="K11" s="34"/>
      <c r="L11" s="38" t="s">
        <v>80</v>
      </c>
      <c r="M11" s="26"/>
      <c r="N11" s="53" t="s">
        <v>85</v>
      </c>
      <c r="O11" s="54"/>
      <c r="P11" s="53" t="s">
        <v>77</v>
      </c>
      <c r="Q11" s="55"/>
      <c r="R11" s="56" t="s">
        <v>78</v>
      </c>
      <c r="S11" s="57"/>
      <c r="T11" s="58" t="s">
        <v>79</v>
      </c>
      <c r="U11" s="54"/>
      <c r="V11" s="56" t="s">
        <v>80</v>
      </c>
      <c r="W11" s="57"/>
      <c r="X11" s="12"/>
      <c r="AD11"/>
    </row>
    <row r="12" spans="1:30" s="3" customFormat="1" ht="24.75" customHeight="1" x14ac:dyDescent="0.2">
      <c r="A12" s="104"/>
      <c r="B12" s="112"/>
      <c r="C12" s="114"/>
      <c r="D12" s="19" t="s">
        <v>81</v>
      </c>
      <c r="E12" s="35" t="s">
        <v>90</v>
      </c>
      <c r="F12" s="16" t="s">
        <v>81</v>
      </c>
      <c r="G12" s="35" t="s">
        <v>90</v>
      </c>
      <c r="H12" s="39" t="s">
        <v>81</v>
      </c>
      <c r="I12" s="20" t="s">
        <v>82</v>
      </c>
      <c r="J12" s="16" t="s">
        <v>81</v>
      </c>
      <c r="K12" s="35" t="s">
        <v>90</v>
      </c>
      <c r="L12" s="39" t="s">
        <v>81</v>
      </c>
      <c r="M12" s="20" t="s">
        <v>82</v>
      </c>
      <c r="N12" s="16" t="s">
        <v>81</v>
      </c>
      <c r="O12" s="35" t="s">
        <v>90</v>
      </c>
      <c r="P12" s="19" t="s">
        <v>81</v>
      </c>
      <c r="Q12" s="35" t="s">
        <v>90</v>
      </c>
      <c r="R12" s="50" t="s">
        <v>81</v>
      </c>
      <c r="S12" s="51" t="s">
        <v>82</v>
      </c>
      <c r="T12" s="16" t="s">
        <v>81</v>
      </c>
      <c r="U12" s="44" t="s">
        <v>90</v>
      </c>
      <c r="V12" s="50" t="s">
        <v>81</v>
      </c>
      <c r="W12" s="51" t="s">
        <v>82</v>
      </c>
      <c r="X12" s="12"/>
      <c r="AD12"/>
    </row>
    <row r="13" spans="1:30" x14ac:dyDescent="0.2">
      <c r="B13" s="4">
        <v>601700</v>
      </c>
      <c r="C13" s="15" t="s">
        <v>2</v>
      </c>
      <c r="D13" s="21">
        <f t="shared" ref="D13:D44" si="1">SUMIF(num_compte_antérieur,B13,septembre_antérieur)</f>
        <v>0</v>
      </c>
      <c r="E13" s="36" t="str">
        <f>IF($F$3=0,"",IF(D13=0,"",-D13/$F$3))</f>
        <v/>
      </c>
      <c r="F13" s="32">
        <f t="shared" ref="F13:F44" si="2">SUMIF(num_compte_n,B13,septembre_n)</f>
        <v>0</v>
      </c>
      <c r="G13" s="36" t="str">
        <f>IF($H$3=0,"",IF(F13=0,"",-F13/$H$3))</f>
        <v/>
      </c>
      <c r="H13" s="40">
        <f>F13-D13</f>
        <v>0</v>
      </c>
      <c r="I13" s="22" t="str">
        <f>IF(D13=0,"",(F13-D13)/D13)</f>
        <v/>
      </c>
      <c r="J13" s="32"/>
      <c r="K13" s="36" t="str">
        <f>IF(J13=0,"",-J13/$J$3)</f>
        <v/>
      </c>
      <c r="L13" s="40">
        <f>F13-J13</f>
        <v>0</v>
      </c>
      <c r="M13" s="22" t="str">
        <f>IF(J13=0,"",(F13-J13)/J13)</f>
        <v/>
      </c>
      <c r="N13" s="17">
        <f>D13</f>
        <v>0</v>
      </c>
      <c r="O13" s="36" t="str">
        <f>IF(N13=0,"",-N13/$F$7)</f>
        <v/>
      </c>
      <c r="P13" s="46">
        <f>F13</f>
        <v>0</v>
      </c>
      <c r="Q13" s="36" t="str">
        <f>IF(P13=0,"",-P13/$H$7)</f>
        <v/>
      </c>
      <c r="R13" s="48">
        <f>P13-N13</f>
        <v>0</v>
      </c>
      <c r="S13" s="22" t="str">
        <f>IF(N13=0,"",(P13-N13)/N13)</f>
        <v/>
      </c>
      <c r="T13" s="17">
        <f>J13</f>
        <v>0</v>
      </c>
      <c r="U13" s="45" t="str">
        <f>IF(T13=0,"",-T13/$J$7)</f>
        <v/>
      </c>
      <c r="V13" s="48">
        <f>P13-T13</f>
        <v>0</v>
      </c>
      <c r="W13" s="22" t="str">
        <f>IF(V13=0,"",(P13-T13)/T13)</f>
        <v/>
      </c>
      <c r="AD13"/>
    </row>
    <row r="14" spans="1:30" x14ac:dyDescent="0.2">
      <c r="B14" s="4">
        <v>606100</v>
      </c>
      <c r="C14" s="15" t="s">
        <v>3</v>
      </c>
      <c r="D14" s="21">
        <f t="shared" si="1"/>
        <v>0</v>
      </c>
      <c r="E14" s="36" t="str">
        <f t="shared" ref="E14:E77" si="3">IF($F$3=0,"",IF(D14=0,"",-D14/$F$3))</f>
        <v/>
      </c>
      <c r="F14" s="32">
        <f t="shared" si="2"/>
        <v>0</v>
      </c>
      <c r="G14" s="36" t="str">
        <f t="shared" ref="G14:G77" si="4">IF($H$3=0,"",IF(F14=0,"",-F14/$H$3))</f>
        <v/>
      </c>
      <c r="H14" s="40">
        <f t="shared" ref="H14:H77" si="5">F14-D14</f>
        <v>0</v>
      </c>
      <c r="I14" s="22" t="str">
        <f t="shared" ref="I14:I77" si="6">IF(D14=0,"",(F14-D14)/D14)</f>
        <v/>
      </c>
      <c r="J14" s="32"/>
      <c r="K14" s="36" t="str">
        <f t="shared" ref="K14:K77" si="7">IF(J14=0,"",-J14/$J$3)</f>
        <v/>
      </c>
      <c r="L14" s="40">
        <f t="shared" ref="L14:L77" si="8">F14-J14</f>
        <v>0</v>
      </c>
      <c r="M14" s="22" t="str">
        <f t="shared" ref="M14:M77" si="9">IF(J14=0,"",(F14-J14)/J14)</f>
        <v/>
      </c>
      <c r="N14" s="17">
        <f t="shared" ref="N14:N77" si="10">D14</f>
        <v>0</v>
      </c>
      <c r="O14" s="36" t="str">
        <f t="shared" ref="O14:O77" si="11">IF(N14=0,"",-N14/$F$7)</f>
        <v/>
      </c>
      <c r="P14" s="46">
        <f t="shared" ref="P14:P77" si="12">F14</f>
        <v>0</v>
      </c>
      <c r="Q14" s="36" t="str">
        <f t="shared" ref="Q14:Q77" si="13">IF(P14=0,"",-P14/$H$7)</f>
        <v/>
      </c>
      <c r="R14" s="48">
        <f t="shared" ref="R14:R77" si="14">P14-N14</f>
        <v>0</v>
      </c>
      <c r="S14" s="22" t="str">
        <f t="shared" ref="S14:S77" si="15">IF(N14=0,"",(P14-N14)/N14)</f>
        <v/>
      </c>
      <c r="T14" s="17">
        <f t="shared" ref="T14:T77" si="16">J14</f>
        <v>0</v>
      </c>
      <c r="U14" s="45" t="str">
        <f t="shared" ref="U14:U77" si="17">IF(T14=0,"",-T14/$J$7)</f>
        <v/>
      </c>
      <c r="V14" s="48">
        <f t="shared" ref="V14:V77" si="18">P14-T14</f>
        <v>0</v>
      </c>
      <c r="W14" s="22" t="str">
        <f t="shared" ref="W14:W77" si="19">IF(V14=0,"",(P14-T14)/T14)</f>
        <v/>
      </c>
      <c r="AD14"/>
    </row>
    <row r="15" spans="1:30" x14ac:dyDescent="0.2">
      <c r="B15" s="4">
        <v>606101</v>
      </c>
      <c r="C15" s="15" t="s">
        <v>4</v>
      </c>
      <c r="D15" s="21">
        <f t="shared" si="1"/>
        <v>0</v>
      </c>
      <c r="E15" s="36" t="str">
        <f t="shared" si="3"/>
        <v/>
      </c>
      <c r="F15" s="32">
        <f t="shared" si="2"/>
        <v>0</v>
      </c>
      <c r="G15" s="36" t="str">
        <f t="shared" si="4"/>
        <v/>
      </c>
      <c r="H15" s="40">
        <f t="shared" si="5"/>
        <v>0</v>
      </c>
      <c r="I15" s="22" t="str">
        <f t="shared" si="6"/>
        <v/>
      </c>
      <c r="J15" s="32"/>
      <c r="K15" s="36" t="str">
        <f t="shared" si="7"/>
        <v/>
      </c>
      <c r="L15" s="40">
        <f t="shared" si="8"/>
        <v>0</v>
      </c>
      <c r="M15" s="22" t="str">
        <f t="shared" si="9"/>
        <v/>
      </c>
      <c r="N15" s="17">
        <f t="shared" si="10"/>
        <v>0</v>
      </c>
      <c r="O15" s="36" t="str">
        <f t="shared" si="11"/>
        <v/>
      </c>
      <c r="P15" s="46">
        <f t="shared" si="12"/>
        <v>0</v>
      </c>
      <c r="Q15" s="36" t="str">
        <f t="shared" si="13"/>
        <v/>
      </c>
      <c r="R15" s="48">
        <f t="shared" si="14"/>
        <v>0</v>
      </c>
      <c r="S15" s="22" t="str">
        <f t="shared" si="15"/>
        <v/>
      </c>
      <c r="T15" s="17">
        <f t="shared" si="16"/>
        <v>0</v>
      </c>
      <c r="U15" s="45" t="str">
        <f t="shared" si="17"/>
        <v/>
      </c>
      <c r="V15" s="48">
        <f t="shared" si="18"/>
        <v>0</v>
      </c>
      <c r="W15" s="22" t="str">
        <f t="shared" si="19"/>
        <v/>
      </c>
      <c r="AD15"/>
    </row>
    <row r="16" spans="1:30" x14ac:dyDescent="0.2">
      <c r="B16" s="4">
        <v>606102</v>
      </c>
      <c r="C16" s="15" t="s">
        <v>5</v>
      </c>
      <c r="D16" s="21">
        <f t="shared" si="1"/>
        <v>0</v>
      </c>
      <c r="E16" s="36" t="str">
        <f t="shared" si="3"/>
        <v/>
      </c>
      <c r="F16" s="32">
        <f t="shared" si="2"/>
        <v>0</v>
      </c>
      <c r="G16" s="36" t="str">
        <f t="shared" si="4"/>
        <v/>
      </c>
      <c r="H16" s="40">
        <f t="shared" si="5"/>
        <v>0</v>
      </c>
      <c r="I16" s="22" t="str">
        <f t="shared" si="6"/>
        <v/>
      </c>
      <c r="J16" s="32"/>
      <c r="K16" s="36" t="str">
        <f t="shared" si="7"/>
        <v/>
      </c>
      <c r="L16" s="40">
        <f t="shared" si="8"/>
        <v>0</v>
      </c>
      <c r="M16" s="22" t="str">
        <f t="shared" si="9"/>
        <v/>
      </c>
      <c r="N16" s="17">
        <f t="shared" si="10"/>
        <v>0</v>
      </c>
      <c r="O16" s="36" t="str">
        <f t="shared" si="11"/>
        <v/>
      </c>
      <c r="P16" s="46">
        <f t="shared" si="12"/>
        <v>0</v>
      </c>
      <c r="Q16" s="36" t="str">
        <f t="shared" si="13"/>
        <v/>
      </c>
      <c r="R16" s="48">
        <f t="shared" si="14"/>
        <v>0</v>
      </c>
      <c r="S16" s="22" t="str">
        <f t="shared" si="15"/>
        <v/>
      </c>
      <c r="T16" s="17">
        <f t="shared" si="16"/>
        <v>0</v>
      </c>
      <c r="U16" s="45" t="str">
        <f t="shared" si="17"/>
        <v/>
      </c>
      <c r="V16" s="48">
        <f t="shared" si="18"/>
        <v>0</v>
      </c>
      <c r="W16" s="22" t="str">
        <f t="shared" si="19"/>
        <v/>
      </c>
      <c r="AD16"/>
    </row>
    <row r="17" spans="2:30" x14ac:dyDescent="0.2">
      <c r="B17" s="4">
        <v>606104</v>
      </c>
      <c r="C17" s="15" t="s">
        <v>6</v>
      </c>
      <c r="D17" s="21">
        <f t="shared" si="1"/>
        <v>0</v>
      </c>
      <c r="E17" s="36" t="str">
        <f t="shared" si="3"/>
        <v/>
      </c>
      <c r="F17" s="32">
        <f t="shared" si="2"/>
        <v>0</v>
      </c>
      <c r="G17" s="36" t="str">
        <f t="shared" si="4"/>
        <v/>
      </c>
      <c r="H17" s="40">
        <f t="shared" si="5"/>
        <v>0</v>
      </c>
      <c r="I17" s="22" t="str">
        <f t="shared" si="6"/>
        <v/>
      </c>
      <c r="J17" s="32"/>
      <c r="K17" s="36" t="str">
        <f t="shared" si="7"/>
        <v/>
      </c>
      <c r="L17" s="40">
        <f t="shared" si="8"/>
        <v>0</v>
      </c>
      <c r="M17" s="22" t="str">
        <f t="shared" si="9"/>
        <v/>
      </c>
      <c r="N17" s="17">
        <f t="shared" si="10"/>
        <v>0</v>
      </c>
      <c r="O17" s="36" t="str">
        <f t="shared" si="11"/>
        <v/>
      </c>
      <c r="P17" s="46">
        <f t="shared" si="12"/>
        <v>0</v>
      </c>
      <c r="Q17" s="36" t="str">
        <f t="shared" si="13"/>
        <v/>
      </c>
      <c r="R17" s="48">
        <f t="shared" si="14"/>
        <v>0</v>
      </c>
      <c r="S17" s="22" t="str">
        <f t="shared" si="15"/>
        <v/>
      </c>
      <c r="T17" s="17">
        <f t="shared" si="16"/>
        <v>0</v>
      </c>
      <c r="U17" s="45" t="str">
        <f t="shared" si="17"/>
        <v/>
      </c>
      <c r="V17" s="48">
        <f t="shared" si="18"/>
        <v>0</v>
      </c>
      <c r="W17" s="22" t="str">
        <f t="shared" si="19"/>
        <v/>
      </c>
      <c r="AD17"/>
    </row>
    <row r="18" spans="2:30" x14ac:dyDescent="0.2">
      <c r="B18" s="4">
        <v>606300</v>
      </c>
      <c r="C18" s="15" t="s">
        <v>7</v>
      </c>
      <c r="D18" s="21">
        <f t="shared" si="1"/>
        <v>0</v>
      </c>
      <c r="E18" s="36" t="str">
        <f t="shared" si="3"/>
        <v/>
      </c>
      <c r="F18" s="32">
        <f t="shared" si="2"/>
        <v>0</v>
      </c>
      <c r="G18" s="36" t="str">
        <f t="shared" si="4"/>
        <v/>
      </c>
      <c r="H18" s="40">
        <f t="shared" si="5"/>
        <v>0</v>
      </c>
      <c r="I18" s="22" t="str">
        <f t="shared" si="6"/>
        <v/>
      </c>
      <c r="J18" s="32"/>
      <c r="K18" s="36" t="str">
        <f t="shared" si="7"/>
        <v/>
      </c>
      <c r="L18" s="40">
        <f t="shared" si="8"/>
        <v>0</v>
      </c>
      <c r="M18" s="22" t="str">
        <f t="shared" si="9"/>
        <v/>
      </c>
      <c r="N18" s="17">
        <f t="shared" si="10"/>
        <v>0</v>
      </c>
      <c r="O18" s="36" t="str">
        <f t="shared" si="11"/>
        <v/>
      </c>
      <c r="P18" s="46">
        <f t="shared" si="12"/>
        <v>0</v>
      </c>
      <c r="Q18" s="36" t="str">
        <f t="shared" si="13"/>
        <v/>
      </c>
      <c r="R18" s="48">
        <f t="shared" si="14"/>
        <v>0</v>
      </c>
      <c r="S18" s="22" t="str">
        <f t="shared" si="15"/>
        <v/>
      </c>
      <c r="T18" s="17">
        <f t="shared" si="16"/>
        <v>0</v>
      </c>
      <c r="U18" s="45" t="str">
        <f t="shared" si="17"/>
        <v/>
      </c>
      <c r="V18" s="48">
        <f t="shared" si="18"/>
        <v>0</v>
      </c>
      <c r="W18" s="22" t="str">
        <f t="shared" si="19"/>
        <v/>
      </c>
      <c r="AD18"/>
    </row>
    <row r="19" spans="2:30" x14ac:dyDescent="0.2">
      <c r="B19" s="4">
        <v>606400</v>
      </c>
      <c r="C19" s="15" t="s">
        <v>8</v>
      </c>
      <c r="D19" s="21">
        <f t="shared" si="1"/>
        <v>0</v>
      </c>
      <c r="E19" s="36" t="str">
        <f t="shared" si="3"/>
        <v/>
      </c>
      <c r="F19" s="32">
        <f t="shared" si="2"/>
        <v>0</v>
      </c>
      <c r="G19" s="36" t="str">
        <f t="shared" si="4"/>
        <v/>
      </c>
      <c r="H19" s="40">
        <f t="shared" si="5"/>
        <v>0</v>
      </c>
      <c r="I19" s="22" t="str">
        <f t="shared" si="6"/>
        <v/>
      </c>
      <c r="J19" s="32"/>
      <c r="K19" s="36" t="str">
        <f t="shared" si="7"/>
        <v/>
      </c>
      <c r="L19" s="40">
        <f t="shared" si="8"/>
        <v>0</v>
      </c>
      <c r="M19" s="22" t="str">
        <f t="shared" si="9"/>
        <v/>
      </c>
      <c r="N19" s="17">
        <f t="shared" si="10"/>
        <v>0</v>
      </c>
      <c r="O19" s="36" t="str">
        <f t="shared" si="11"/>
        <v/>
      </c>
      <c r="P19" s="46">
        <f t="shared" si="12"/>
        <v>0</v>
      </c>
      <c r="Q19" s="36" t="str">
        <f t="shared" si="13"/>
        <v/>
      </c>
      <c r="R19" s="48">
        <f t="shared" si="14"/>
        <v>0</v>
      </c>
      <c r="S19" s="22" t="str">
        <f t="shared" si="15"/>
        <v/>
      </c>
      <c r="T19" s="17">
        <f t="shared" si="16"/>
        <v>0</v>
      </c>
      <c r="U19" s="45" t="str">
        <f t="shared" si="17"/>
        <v/>
      </c>
      <c r="V19" s="48">
        <f t="shared" si="18"/>
        <v>0</v>
      </c>
      <c r="W19" s="22" t="str">
        <f t="shared" si="19"/>
        <v/>
      </c>
      <c r="AD19"/>
    </row>
    <row r="20" spans="2:30" x14ac:dyDescent="0.2">
      <c r="B20" s="4">
        <v>791007</v>
      </c>
      <c r="C20" s="15" t="s">
        <v>69</v>
      </c>
      <c r="D20" s="21">
        <f t="shared" si="1"/>
        <v>0</v>
      </c>
      <c r="E20" s="36" t="str">
        <f t="shared" si="3"/>
        <v/>
      </c>
      <c r="F20" s="32">
        <f t="shared" si="2"/>
        <v>0</v>
      </c>
      <c r="G20" s="36" t="str">
        <f t="shared" si="4"/>
        <v/>
      </c>
      <c r="H20" s="40">
        <f t="shared" si="5"/>
        <v>0</v>
      </c>
      <c r="I20" s="22" t="str">
        <f t="shared" si="6"/>
        <v/>
      </c>
      <c r="J20" s="32"/>
      <c r="K20" s="36" t="str">
        <f t="shared" si="7"/>
        <v/>
      </c>
      <c r="L20" s="40">
        <f t="shared" si="8"/>
        <v>0</v>
      </c>
      <c r="M20" s="22" t="str">
        <f t="shared" si="9"/>
        <v/>
      </c>
      <c r="N20" s="17">
        <f t="shared" si="10"/>
        <v>0</v>
      </c>
      <c r="O20" s="36" t="str">
        <f t="shared" si="11"/>
        <v/>
      </c>
      <c r="P20" s="46">
        <f t="shared" si="12"/>
        <v>0</v>
      </c>
      <c r="Q20" s="36" t="str">
        <f t="shared" si="13"/>
        <v/>
      </c>
      <c r="R20" s="48">
        <f t="shared" si="14"/>
        <v>0</v>
      </c>
      <c r="S20" s="22" t="str">
        <f t="shared" si="15"/>
        <v/>
      </c>
      <c r="T20" s="17">
        <f t="shared" si="16"/>
        <v>0</v>
      </c>
      <c r="U20" s="45" t="str">
        <f t="shared" si="17"/>
        <v/>
      </c>
      <c r="V20" s="48">
        <f t="shared" si="18"/>
        <v>0</v>
      </c>
      <c r="W20" s="22" t="str">
        <f t="shared" si="19"/>
        <v/>
      </c>
      <c r="AD20"/>
    </row>
    <row r="21" spans="2:30" x14ac:dyDescent="0.2">
      <c r="B21" s="4">
        <v>606801</v>
      </c>
      <c r="C21" s="15" t="s">
        <v>9</v>
      </c>
      <c r="D21" s="21">
        <f t="shared" si="1"/>
        <v>0</v>
      </c>
      <c r="E21" s="36" t="str">
        <f t="shared" si="3"/>
        <v/>
      </c>
      <c r="F21" s="32">
        <f t="shared" si="2"/>
        <v>0</v>
      </c>
      <c r="G21" s="36" t="str">
        <f t="shared" si="4"/>
        <v/>
      </c>
      <c r="H21" s="40">
        <f t="shared" si="5"/>
        <v>0</v>
      </c>
      <c r="I21" s="22" t="str">
        <f t="shared" si="6"/>
        <v/>
      </c>
      <c r="J21" s="32"/>
      <c r="K21" s="36" t="str">
        <f t="shared" si="7"/>
        <v/>
      </c>
      <c r="L21" s="40">
        <f t="shared" si="8"/>
        <v>0</v>
      </c>
      <c r="M21" s="22" t="str">
        <f t="shared" si="9"/>
        <v/>
      </c>
      <c r="N21" s="17">
        <f t="shared" si="10"/>
        <v>0</v>
      </c>
      <c r="O21" s="36" t="str">
        <f t="shared" si="11"/>
        <v/>
      </c>
      <c r="P21" s="46">
        <f t="shared" si="12"/>
        <v>0</v>
      </c>
      <c r="Q21" s="36" t="str">
        <f t="shared" si="13"/>
        <v/>
      </c>
      <c r="R21" s="48">
        <f t="shared" si="14"/>
        <v>0</v>
      </c>
      <c r="S21" s="22" t="str">
        <f t="shared" si="15"/>
        <v/>
      </c>
      <c r="T21" s="17">
        <f t="shared" si="16"/>
        <v>0</v>
      </c>
      <c r="U21" s="45" t="str">
        <f t="shared" si="17"/>
        <v/>
      </c>
      <c r="V21" s="48">
        <f t="shared" si="18"/>
        <v>0</v>
      </c>
      <c r="W21" s="22" t="str">
        <f t="shared" si="19"/>
        <v/>
      </c>
      <c r="AD21"/>
    </row>
    <row r="22" spans="2:30" x14ac:dyDescent="0.2">
      <c r="B22" s="4">
        <v>791008</v>
      </c>
      <c r="C22" s="15" t="s">
        <v>70</v>
      </c>
      <c r="D22" s="21">
        <f t="shared" si="1"/>
        <v>0</v>
      </c>
      <c r="E22" s="36" t="str">
        <f t="shared" si="3"/>
        <v/>
      </c>
      <c r="F22" s="32">
        <f t="shared" si="2"/>
        <v>0</v>
      </c>
      <c r="G22" s="36" t="str">
        <f t="shared" si="4"/>
        <v/>
      </c>
      <c r="H22" s="40">
        <f t="shared" si="5"/>
        <v>0</v>
      </c>
      <c r="I22" s="22" t="str">
        <f t="shared" si="6"/>
        <v/>
      </c>
      <c r="J22" s="32"/>
      <c r="K22" s="36" t="str">
        <f t="shared" si="7"/>
        <v/>
      </c>
      <c r="L22" s="40">
        <f t="shared" si="8"/>
        <v>0</v>
      </c>
      <c r="M22" s="22" t="str">
        <f t="shared" si="9"/>
        <v/>
      </c>
      <c r="N22" s="17">
        <f t="shared" si="10"/>
        <v>0</v>
      </c>
      <c r="O22" s="36" t="str">
        <f t="shared" si="11"/>
        <v/>
      </c>
      <c r="P22" s="46">
        <f t="shared" si="12"/>
        <v>0</v>
      </c>
      <c r="Q22" s="36" t="str">
        <f t="shared" si="13"/>
        <v/>
      </c>
      <c r="R22" s="48">
        <f t="shared" si="14"/>
        <v>0</v>
      </c>
      <c r="S22" s="22" t="str">
        <f t="shared" si="15"/>
        <v/>
      </c>
      <c r="T22" s="17">
        <f t="shared" si="16"/>
        <v>0</v>
      </c>
      <c r="U22" s="45" t="str">
        <f t="shared" si="17"/>
        <v/>
      </c>
      <c r="V22" s="48">
        <f t="shared" si="18"/>
        <v>0</v>
      </c>
      <c r="W22" s="22" t="str">
        <f t="shared" si="19"/>
        <v/>
      </c>
      <c r="AD22"/>
    </row>
    <row r="23" spans="2:30" x14ac:dyDescent="0.2">
      <c r="B23" s="4">
        <v>611000</v>
      </c>
      <c r="C23" s="15" t="s">
        <v>10</v>
      </c>
      <c r="D23" s="21">
        <f t="shared" si="1"/>
        <v>0</v>
      </c>
      <c r="E23" s="36" t="str">
        <f t="shared" si="3"/>
        <v/>
      </c>
      <c r="F23" s="32">
        <f t="shared" si="2"/>
        <v>0</v>
      </c>
      <c r="G23" s="36" t="str">
        <f t="shared" si="4"/>
        <v/>
      </c>
      <c r="H23" s="40">
        <f t="shared" si="5"/>
        <v>0</v>
      </c>
      <c r="I23" s="22" t="str">
        <f t="shared" si="6"/>
        <v/>
      </c>
      <c r="J23" s="32"/>
      <c r="K23" s="36" t="str">
        <f t="shared" si="7"/>
        <v/>
      </c>
      <c r="L23" s="40">
        <f t="shared" si="8"/>
        <v>0</v>
      </c>
      <c r="M23" s="22" t="str">
        <f t="shared" si="9"/>
        <v/>
      </c>
      <c r="N23" s="17">
        <f t="shared" si="10"/>
        <v>0</v>
      </c>
      <c r="O23" s="36" t="str">
        <f t="shared" si="11"/>
        <v/>
      </c>
      <c r="P23" s="46">
        <f t="shared" si="12"/>
        <v>0</v>
      </c>
      <c r="Q23" s="36" t="str">
        <f t="shared" si="13"/>
        <v/>
      </c>
      <c r="R23" s="48">
        <f t="shared" si="14"/>
        <v>0</v>
      </c>
      <c r="S23" s="22" t="str">
        <f t="shared" si="15"/>
        <v/>
      </c>
      <c r="T23" s="17">
        <f t="shared" si="16"/>
        <v>0</v>
      </c>
      <c r="U23" s="45" t="str">
        <f t="shared" si="17"/>
        <v/>
      </c>
      <c r="V23" s="48">
        <f t="shared" si="18"/>
        <v>0</v>
      </c>
      <c r="W23" s="22" t="str">
        <f t="shared" si="19"/>
        <v/>
      </c>
    </row>
    <row r="24" spans="2:30" x14ac:dyDescent="0.2">
      <c r="B24" s="4">
        <v>611001</v>
      </c>
      <c r="C24" s="15" t="s">
        <v>11</v>
      </c>
      <c r="D24" s="21">
        <f t="shared" si="1"/>
        <v>0</v>
      </c>
      <c r="E24" s="36" t="str">
        <f t="shared" si="3"/>
        <v/>
      </c>
      <c r="F24" s="32">
        <f t="shared" si="2"/>
        <v>0</v>
      </c>
      <c r="G24" s="36" t="str">
        <f t="shared" si="4"/>
        <v/>
      </c>
      <c r="H24" s="40">
        <f t="shared" si="5"/>
        <v>0</v>
      </c>
      <c r="I24" s="22" t="str">
        <f t="shared" si="6"/>
        <v/>
      </c>
      <c r="J24" s="32"/>
      <c r="K24" s="36" t="str">
        <f t="shared" si="7"/>
        <v/>
      </c>
      <c r="L24" s="40">
        <f t="shared" si="8"/>
        <v>0</v>
      </c>
      <c r="M24" s="22" t="str">
        <f t="shared" si="9"/>
        <v/>
      </c>
      <c r="N24" s="17">
        <f t="shared" si="10"/>
        <v>0</v>
      </c>
      <c r="O24" s="36" t="str">
        <f t="shared" si="11"/>
        <v/>
      </c>
      <c r="P24" s="46">
        <f t="shared" si="12"/>
        <v>0</v>
      </c>
      <c r="Q24" s="36" t="str">
        <f t="shared" si="13"/>
        <v/>
      </c>
      <c r="R24" s="48">
        <f t="shared" si="14"/>
        <v>0</v>
      </c>
      <c r="S24" s="22" t="str">
        <f t="shared" si="15"/>
        <v/>
      </c>
      <c r="T24" s="17">
        <f t="shared" si="16"/>
        <v>0</v>
      </c>
      <c r="U24" s="45" t="str">
        <f t="shared" si="17"/>
        <v/>
      </c>
      <c r="V24" s="48">
        <f t="shared" si="18"/>
        <v>0</v>
      </c>
      <c r="W24" s="22" t="str">
        <f t="shared" si="19"/>
        <v/>
      </c>
    </row>
    <row r="25" spans="2:30" x14ac:dyDescent="0.2">
      <c r="B25" s="4">
        <v>611002</v>
      </c>
      <c r="C25" s="15" t="s">
        <v>12</v>
      </c>
      <c r="D25" s="21">
        <f t="shared" si="1"/>
        <v>0</v>
      </c>
      <c r="E25" s="36" t="str">
        <f t="shared" si="3"/>
        <v/>
      </c>
      <c r="F25" s="32">
        <f t="shared" si="2"/>
        <v>0</v>
      </c>
      <c r="G25" s="36" t="str">
        <f t="shared" si="4"/>
        <v/>
      </c>
      <c r="H25" s="40">
        <f t="shared" si="5"/>
        <v>0</v>
      </c>
      <c r="I25" s="22" t="str">
        <f t="shared" si="6"/>
        <v/>
      </c>
      <c r="J25" s="32"/>
      <c r="K25" s="36" t="str">
        <f t="shared" si="7"/>
        <v/>
      </c>
      <c r="L25" s="40">
        <f t="shared" si="8"/>
        <v>0</v>
      </c>
      <c r="M25" s="22" t="str">
        <f t="shared" si="9"/>
        <v/>
      </c>
      <c r="N25" s="17">
        <f t="shared" si="10"/>
        <v>0</v>
      </c>
      <c r="O25" s="36" t="str">
        <f t="shared" si="11"/>
        <v/>
      </c>
      <c r="P25" s="46">
        <f t="shared" si="12"/>
        <v>0</v>
      </c>
      <c r="Q25" s="36" t="str">
        <f t="shared" si="13"/>
        <v/>
      </c>
      <c r="R25" s="48">
        <f t="shared" si="14"/>
        <v>0</v>
      </c>
      <c r="S25" s="22" t="str">
        <f t="shared" si="15"/>
        <v/>
      </c>
      <c r="T25" s="17">
        <f t="shared" si="16"/>
        <v>0</v>
      </c>
      <c r="U25" s="45" t="str">
        <f t="shared" si="17"/>
        <v/>
      </c>
      <c r="V25" s="48">
        <f t="shared" si="18"/>
        <v>0</v>
      </c>
      <c r="W25" s="22" t="str">
        <f t="shared" si="19"/>
        <v/>
      </c>
    </row>
    <row r="26" spans="2:30" x14ac:dyDescent="0.2">
      <c r="B26" s="4">
        <v>791003</v>
      </c>
      <c r="C26" s="15" t="s">
        <v>65</v>
      </c>
      <c r="D26" s="21">
        <f t="shared" si="1"/>
        <v>0</v>
      </c>
      <c r="E26" s="36" t="str">
        <f t="shared" si="3"/>
        <v/>
      </c>
      <c r="F26" s="32">
        <f t="shared" si="2"/>
        <v>0</v>
      </c>
      <c r="G26" s="36" t="str">
        <f t="shared" si="4"/>
        <v/>
      </c>
      <c r="H26" s="40">
        <f t="shared" si="5"/>
        <v>0</v>
      </c>
      <c r="I26" s="22" t="str">
        <f t="shared" si="6"/>
        <v/>
      </c>
      <c r="J26" s="32"/>
      <c r="K26" s="36" t="str">
        <f t="shared" si="7"/>
        <v/>
      </c>
      <c r="L26" s="40">
        <f t="shared" si="8"/>
        <v>0</v>
      </c>
      <c r="M26" s="22" t="str">
        <f t="shared" si="9"/>
        <v/>
      </c>
      <c r="N26" s="17">
        <f t="shared" si="10"/>
        <v>0</v>
      </c>
      <c r="O26" s="36" t="str">
        <f t="shared" si="11"/>
        <v/>
      </c>
      <c r="P26" s="46">
        <f t="shared" si="12"/>
        <v>0</v>
      </c>
      <c r="Q26" s="36" t="str">
        <f t="shared" si="13"/>
        <v/>
      </c>
      <c r="R26" s="48">
        <f t="shared" si="14"/>
        <v>0</v>
      </c>
      <c r="S26" s="22" t="str">
        <f t="shared" si="15"/>
        <v/>
      </c>
      <c r="T26" s="17">
        <f t="shared" si="16"/>
        <v>0</v>
      </c>
      <c r="U26" s="45" t="str">
        <f t="shared" si="17"/>
        <v/>
      </c>
      <c r="V26" s="48">
        <f t="shared" si="18"/>
        <v>0</v>
      </c>
      <c r="W26" s="22" t="str">
        <f t="shared" si="19"/>
        <v/>
      </c>
    </row>
    <row r="27" spans="2:30" x14ac:dyDescent="0.2">
      <c r="B27" s="4">
        <v>611008</v>
      </c>
      <c r="C27" s="15" t="s">
        <v>13</v>
      </c>
      <c r="D27" s="21">
        <f t="shared" si="1"/>
        <v>0</v>
      </c>
      <c r="E27" s="36" t="str">
        <f t="shared" si="3"/>
        <v/>
      </c>
      <c r="F27" s="32">
        <f t="shared" si="2"/>
        <v>0</v>
      </c>
      <c r="G27" s="36" t="str">
        <f t="shared" si="4"/>
        <v/>
      </c>
      <c r="H27" s="40">
        <f t="shared" si="5"/>
        <v>0</v>
      </c>
      <c r="I27" s="22" t="str">
        <f t="shared" si="6"/>
        <v/>
      </c>
      <c r="J27" s="32"/>
      <c r="K27" s="36" t="str">
        <f t="shared" si="7"/>
        <v/>
      </c>
      <c r="L27" s="40">
        <f t="shared" si="8"/>
        <v>0</v>
      </c>
      <c r="M27" s="22" t="str">
        <f t="shared" si="9"/>
        <v/>
      </c>
      <c r="N27" s="17">
        <f t="shared" si="10"/>
        <v>0</v>
      </c>
      <c r="O27" s="36" t="str">
        <f t="shared" si="11"/>
        <v/>
      </c>
      <c r="P27" s="46">
        <f t="shared" si="12"/>
        <v>0</v>
      </c>
      <c r="Q27" s="36" t="str">
        <f t="shared" si="13"/>
        <v/>
      </c>
      <c r="R27" s="48">
        <f t="shared" si="14"/>
        <v>0</v>
      </c>
      <c r="S27" s="22" t="str">
        <f t="shared" si="15"/>
        <v/>
      </c>
      <c r="T27" s="17">
        <f t="shared" si="16"/>
        <v>0</v>
      </c>
      <c r="U27" s="45" t="str">
        <f t="shared" si="17"/>
        <v/>
      </c>
      <c r="V27" s="48">
        <f t="shared" si="18"/>
        <v>0</v>
      </c>
      <c r="W27" s="22" t="str">
        <f t="shared" si="19"/>
        <v/>
      </c>
    </row>
    <row r="28" spans="2:30" x14ac:dyDescent="0.2">
      <c r="B28" s="4">
        <v>611009</v>
      </c>
      <c r="C28" s="15" t="s">
        <v>14</v>
      </c>
      <c r="D28" s="21">
        <f t="shared" si="1"/>
        <v>0</v>
      </c>
      <c r="E28" s="36" t="str">
        <f t="shared" si="3"/>
        <v/>
      </c>
      <c r="F28" s="32">
        <f t="shared" si="2"/>
        <v>0</v>
      </c>
      <c r="G28" s="36" t="str">
        <f t="shared" si="4"/>
        <v/>
      </c>
      <c r="H28" s="40">
        <f t="shared" si="5"/>
        <v>0</v>
      </c>
      <c r="I28" s="22" t="str">
        <f t="shared" si="6"/>
        <v/>
      </c>
      <c r="J28" s="32"/>
      <c r="K28" s="36" t="str">
        <f t="shared" si="7"/>
        <v/>
      </c>
      <c r="L28" s="40">
        <f t="shared" si="8"/>
        <v>0</v>
      </c>
      <c r="M28" s="22" t="str">
        <f t="shared" si="9"/>
        <v/>
      </c>
      <c r="N28" s="17">
        <f t="shared" si="10"/>
        <v>0</v>
      </c>
      <c r="O28" s="36" t="str">
        <f t="shared" si="11"/>
        <v/>
      </c>
      <c r="P28" s="46">
        <f t="shared" si="12"/>
        <v>0</v>
      </c>
      <c r="Q28" s="36" t="str">
        <f t="shared" si="13"/>
        <v/>
      </c>
      <c r="R28" s="48">
        <f t="shared" si="14"/>
        <v>0</v>
      </c>
      <c r="S28" s="22" t="str">
        <f t="shared" si="15"/>
        <v/>
      </c>
      <c r="T28" s="17">
        <f t="shared" si="16"/>
        <v>0</v>
      </c>
      <c r="U28" s="45" t="str">
        <f t="shared" si="17"/>
        <v/>
      </c>
      <c r="V28" s="48">
        <f t="shared" si="18"/>
        <v>0</v>
      </c>
      <c r="W28" s="22" t="str">
        <f t="shared" si="19"/>
        <v/>
      </c>
    </row>
    <row r="29" spans="2:30" x14ac:dyDescent="0.2">
      <c r="B29" s="4">
        <v>611100</v>
      </c>
      <c r="C29" s="15" t="s">
        <v>15</v>
      </c>
      <c r="D29" s="21">
        <f t="shared" si="1"/>
        <v>0</v>
      </c>
      <c r="E29" s="36" t="str">
        <f t="shared" si="3"/>
        <v/>
      </c>
      <c r="F29" s="32">
        <f t="shared" si="2"/>
        <v>0</v>
      </c>
      <c r="G29" s="36" t="str">
        <f t="shared" si="4"/>
        <v/>
      </c>
      <c r="H29" s="40">
        <f t="shared" si="5"/>
        <v>0</v>
      </c>
      <c r="I29" s="22" t="str">
        <f t="shared" si="6"/>
        <v/>
      </c>
      <c r="J29" s="32"/>
      <c r="K29" s="36" t="str">
        <f t="shared" si="7"/>
        <v/>
      </c>
      <c r="L29" s="40">
        <f t="shared" si="8"/>
        <v>0</v>
      </c>
      <c r="M29" s="22" t="str">
        <f t="shared" si="9"/>
        <v/>
      </c>
      <c r="N29" s="17">
        <f t="shared" si="10"/>
        <v>0</v>
      </c>
      <c r="O29" s="36" t="str">
        <f t="shared" si="11"/>
        <v/>
      </c>
      <c r="P29" s="46">
        <f t="shared" si="12"/>
        <v>0</v>
      </c>
      <c r="Q29" s="36" t="str">
        <f t="shared" si="13"/>
        <v/>
      </c>
      <c r="R29" s="48">
        <f t="shared" si="14"/>
        <v>0</v>
      </c>
      <c r="S29" s="22" t="str">
        <f t="shared" si="15"/>
        <v/>
      </c>
      <c r="T29" s="17">
        <f t="shared" si="16"/>
        <v>0</v>
      </c>
      <c r="U29" s="45" t="str">
        <f t="shared" si="17"/>
        <v/>
      </c>
      <c r="V29" s="48">
        <f t="shared" si="18"/>
        <v>0</v>
      </c>
      <c r="W29" s="22" t="str">
        <f t="shared" si="19"/>
        <v/>
      </c>
    </row>
    <row r="30" spans="2:30" x14ac:dyDescent="0.2">
      <c r="B30" s="4">
        <v>611200</v>
      </c>
      <c r="C30" s="15" t="s">
        <v>16</v>
      </c>
      <c r="D30" s="21">
        <f t="shared" si="1"/>
        <v>0</v>
      </c>
      <c r="E30" s="36" t="str">
        <f t="shared" si="3"/>
        <v/>
      </c>
      <c r="F30" s="32">
        <f t="shared" si="2"/>
        <v>0</v>
      </c>
      <c r="G30" s="36" t="str">
        <f t="shared" si="4"/>
        <v/>
      </c>
      <c r="H30" s="40">
        <f t="shared" si="5"/>
        <v>0</v>
      </c>
      <c r="I30" s="22" t="str">
        <f t="shared" si="6"/>
        <v/>
      </c>
      <c r="J30" s="32"/>
      <c r="K30" s="36" t="str">
        <f t="shared" si="7"/>
        <v/>
      </c>
      <c r="L30" s="40">
        <f t="shared" si="8"/>
        <v>0</v>
      </c>
      <c r="M30" s="22" t="str">
        <f t="shared" si="9"/>
        <v/>
      </c>
      <c r="N30" s="17">
        <f t="shared" si="10"/>
        <v>0</v>
      </c>
      <c r="O30" s="36" t="str">
        <f t="shared" si="11"/>
        <v/>
      </c>
      <c r="P30" s="46">
        <f t="shared" si="12"/>
        <v>0</v>
      </c>
      <c r="Q30" s="36" t="str">
        <f t="shared" si="13"/>
        <v/>
      </c>
      <c r="R30" s="48">
        <f t="shared" si="14"/>
        <v>0</v>
      </c>
      <c r="S30" s="22" t="str">
        <f t="shared" si="15"/>
        <v/>
      </c>
      <c r="T30" s="17">
        <f t="shared" si="16"/>
        <v>0</v>
      </c>
      <c r="U30" s="45" t="str">
        <f t="shared" si="17"/>
        <v/>
      </c>
      <c r="V30" s="48">
        <f t="shared" si="18"/>
        <v>0</v>
      </c>
      <c r="W30" s="22" t="str">
        <f t="shared" si="19"/>
        <v/>
      </c>
    </row>
    <row r="31" spans="2:30" x14ac:dyDescent="0.2">
      <c r="B31" s="4">
        <v>613200</v>
      </c>
      <c r="C31" s="15" t="s">
        <v>17</v>
      </c>
      <c r="D31" s="21">
        <f t="shared" si="1"/>
        <v>0</v>
      </c>
      <c r="E31" s="36" t="str">
        <f t="shared" si="3"/>
        <v/>
      </c>
      <c r="F31" s="32">
        <f t="shared" si="2"/>
        <v>0</v>
      </c>
      <c r="G31" s="36" t="str">
        <f t="shared" si="4"/>
        <v/>
      </c>
      <c r="H31" s="40">
        <f t="shared" si="5"/>
        <v>0</v>
      </c>
      <c r="I31" s="22" t="str">
        <f t="shared" si="6"/>
        <v/>
      </c>
      <c r="J31" s="32"/>
      <c r="K31" s="36" t="str">
        <f t="shared" si="7"/>
        <v/>
      </c>
      <c r="L31" s="40">
        <f t="shared" si="8"/>
        <v>0</v>
      </c>
      <c r="M31" s="22" t="str">
        <f t="shared" si="9"/>
        <v/>
      </c>
      <c r="N31" s="17">
        <f t="shared" si="10"/>
        <v>0</v>
      </c>
      <c r="O31" s="36" t="str">
        <f t="shared" si="11"/>
        <v/>
      </c>
      <c r="P31" s="46">
        <f t="shared" si="12"/>
        <v>0</v>
      </c>
      <c r="Q31" s="36" t="str">
        <f t="shared" si="13"/>
        <v/>
      </c>
      <c r="R31" s="48">
        <f t="shared" si="14"/>
        <v>0</v>
      </c>
      <c r="S31" s="22" t="str">
        <f t="shared" si="15"/>
        <v/>
      </c>
      <c r="T31" s="17">
        <f t="shared" si="16"/>
        <v>0</v>
      </c>
      <c r="U31" s="45" t="str">
        <f t="shared" si="17"/>
        <v/>
      </c>
      <c r="V31" s="48">
        <f t="shared" si="18"/>
        <v>0</v>
      </c>
      <c r="W31" s="22" t="str">
        <f t="shared" si="19"/>
        <v/>
      </c>
    </row>
    <row r="32" spans="2:30" x14ac:dyDescent="0.2">
      <c r="B32" s="4">
        <v>613500</v>
      </c>
      <c r="C32" s="15" t="s">
        <v>18</v>
      </c>
      <c r="D32" s="21">
        <f t="shared" si="1"/>
        <v>0</v>
      </c>
      <c r="E32" s="36" t="str">
        <f t="shared" si="3"/>
        <v/>
      </c>
      <c r="F32" s="32">
        <f t="shared" si="2"/>
        <v>0</v>
      </c>
      <c r="G32" s="36" t="str">
        <f t="shared" si="4"/>
        <v/>
      </c>
      <c r="H32" s="40">
        <f t="shared" si="5"/>
        <v>0</v>
      </c>
      <c r="I32" s="22" t="str">
        <f t="shared" si="6"/>
        <v/>
      </c>
      <c r="J32" s="32"/>
      <c r="K32" s="36" t="str">
        <f t="shared" si="7"/>
        <v/>
      </c>
      <c r="L32" s="40">
        <f t="shared" si="8"/>
        <v>0</v>
      </c>
      <c r="M32" s="22" t="str">
        <f t="shared" si="9"/>
        <v/>
      </c>
      <c r="N32" s="17">
        <f t="shared" si="10"/>
        <v>0</v>
      </c>
      <c r="O32" s="36" t="str">
        <f t="shared" si="11"/>
        <v/>
      </c>
      <c r="P32" s="46">
        <f t="shared" si="12"/>
        <v>0</v>
      </c>
      <c r="Q32" s="36" t="str">
        <f t="shared" si="13"/>
        <v/>
      </c>
      <c r="R32" s="48">
        <f t="shared" si="14"/>
        <v>0</v>
      </c>
      <c r="S32" s="22" t="str">
        <f t="shared" si="15"/>
        <v/>
      </c>
      <c r="T32" s="17">
        <f t="shared" si="16"/>
        <v>0</v>
      </c>
      <c r="U32" s="45" t="str">
        <f t="shared" si="17"/>
        <v/>
      </c>
      <c r="V32" s="48">
        <f t="shared" si="18"/>
        <v>0</v>
      </c>
      <c r="W32" s="22" t="str">
        <f t="shared" si="19"/>
        <v/>
      </c>
    </row>
    <row r="33" spans="2:23" x14ac:dyDescent="0.2">
      <c r="B33" s="4">
        <v>614002</v>
      </c>
      <c r="C33" s="15" t="s">
        <v>19</v>
      </c>
      <c r="D33" s="21">
        <f t="shared" si="1"/>
        <v>0</v>
      </c>
      <c r="E33" s="36" t="str">
        <f t="shared" si="3"/>
        <v/>
      </c>
      <c r="F33" s="32">
        <f t="shared" si="2"/>
        <v>0</v>
      </c>
      <c r="G33" s="36" t="str">
        <f t="shared" si="4"/>
        <v/>
      </c>
      <c r="H33" s="40">
        <f t="shared" si="5"/>
        <v>0</v>
      </c>
      <c r="I33" s="22" t="str">
        <f t="shared" si="6"/>
        <v/>
      </c>
      <c r="J33" s="32"/>
      <c r="K33" s="36" t="str">
        <f t="shared" si="7"/>
        <v/>
      </c>
      <c r="L33" s="40">
        <f t="shared" si="8"/>
        <v>0</v>
      </c>
      <c r="M33" s="22" t="str">
        <f t="shared" si="9"/>
        <v/>
      </c>
      <c r="N33" s="17">
        <f t="shared" si="10"/>
        <v>0</v>
      </c>
      <c r="O33" s="36" t="str">
        <f t="shared" si="11"/>
        <v/>
      </c>
      <c r="P33" s="46">
        <f t="shared" si="12"/>
        <v>0</v>
      </c>
      <c r="Q33" s="36" t="str">
        <f t="shared" si="13"/>
        <v/>
      </c>
      <c r="R33" s="48">
        <f t="shared" si="14"/>
        <v>0</v>
      </c>
      <c r="S33" s="22" t="str">
        <f t="shared" si="15"/>
        <v/>
      </c>
      <c r="T33" s="17">
        <f t="shared" si="16"/>
        <v>0</v>
      </c>
      <c r="U33" s="45" t="str">
        <f t="shared" si="17"/>
        <v/>
      </c>
      <c r="V33" s="48">
        <f t="shared" si="18"/>
        <v>0</v>
      </c>
      <c r="W33" s="22" t="str">
        <f t="shared" si="19"/>
        <v/>
      </c>
    </row>
    <row r="34" spans="2:23" x14ac:dyDescent="0.2">
      <c r="B34" s="4">
        <v>615200</v>
      </c>
      <c r="C34" s="15" t="s">
        <v>20</v>
      </c>
      <c r="D34" s="21">
        <f t="shared" si="1"/>
        <v>0</v>
      </c>
      <c r="E34" s="36" t="str">
        <f t="shared" si="3"/>
        <v/>
      </c>
      <c r="F34" s="32">
        <f t="shared" si="2"/>
        <v>0</v>
      </c>
      <c r="G34" s="36" t="str">
        <f t="shared" si="4"/>
        <v/>
      </c>
      <c r="H34" s="40">
        <f t="shared" si="5"/>
        <v>0</v>
      </c>
      <c r="I34" s="22" t="str">
        <f t="shared" si="6"/>
        <v/>
      </c>
      <c r="J34" s="32"/>
      <c r="K34" s="36" t="str">
        <f t="shared" si="7"/>
        <v/>
      </c>
      <c r="L34" s="40">
        <f t="shared" si="8"/>
        <v>0</v>
      </c>
      <c r="M34" s="22" t="str">
        <f t="shared" si="9"/>
        <v/>
      </c>
      <c r="N34" s="17">
        <f t="shared" si="10"/>
        <v>0</v>
      </c>
      <c r="O34" s="36" t="str">
        <f t="shared" si="11"/>
        <v/>
      </c>
      <c r="P34" s="46">
        <f t="shared" si="12"/>
        <v>0</v>
      </c>
      <c r="Q34" s="36" t="str">
        <f t="shared" si="13"/>
        <v/>
      </c>
      <c r="R34" s="48">
        <f t="shared" si="14"/>
        <v>0</v>
      </c>
      <c r="S34" s="22" t="str">
        <f t="shared" si="15"/>
        <v/>
      </c>
      <c r="T34" s="17">
        <f t="shared" si="16"/>
        <v>0</v>
      </c>
      <c r="U34" s="45" t="str">
        <f t="shared" si="17"/>
        <v/>
      </c>
      <c r="V34" s="48">
        <f t="shared" si="18"/>
        <v>0</v>
      </c>
      <c r="W34" s="22" t="str">
        <f t="shared" si="19"/>
        <v/>
      </c>
    </row>
    <row r="35" spans="2:23" x14ac:dyDescent="0.2">
      <c r="B35" s="4">
        <v>615300</v>
      </c>
      <c r="C35" s="15" t="s">
        <v>21</v>
      </c>
      <c r="D35" s="21">
        <f t="shared" si="1"/>
        <v>0</v>
      </c>
      <c r="E35" s="36" t="str">
        <f t="shared" si="3"/>
        <v/>
      </c>
      <c r="F35" s="32">
        <f t="shared" si="2"/>
        <v>0</v>
      </c>
      <c r="G35" s="36" t="str">
        <f t="shared" si="4"/>
        <v/>
      </c>
      <c r="H35" s="40">
        <f t="shared" si="5"/>
        <v>0</v>
      </c>
      <c r="I35" s="22" t="str">
        <f t="shared" si="6"/>
        <v/>
      </c>
      <c r="J35" s="32"/>
      <c r="K35" s="36" t="str">
        <f t="shared" si="7"/>
        <v/>
      </c>
      <c r="L35" s="40">
        <f t="shared" si="8"/>
        <v>0</v>
      </c>
      <c r="M35" s="22" t="str">
        <f t="shared" si="9"/>
        <v/>
      </c>
      <c r="N35" s="17">
        <f t="shared" si="10"/>
        <v>0</v>
      </c>
      <c r="O35" s="36" t="str">
        <f t="shared" si="11"/>
        <v/>
      </c>
      <c r="P35" s="46">
        <f t="shared" si="12"/>
        <v>0</v>
      </c>
      <c r="Q35" s="36" t="str">
        <f t="shared" si="13"/>
        <v/>
      </c>
      <c r="R35" s="48">
        <f t="shared" si="14"/>
        <v>0</v>
      </c>
      <c r="S35" s="22" t="str">
        <f t="shared" si="15"/>
        <v/>
      </c>
      <c r="T35" s="17">
        <f t="shared" si="16"/>
        <v>0</v>
      </c>
      <c r="U35" s="45" t="str">
        <f t="shared" si="17"/>
        <v/>
      </c>
      <c r="V35" s="48">
        <f t="shared" si="18"/>
        <v>0</v>
      </c>
      <c r="W35" s="22" t="str">
        <f t="shared" si="19"/>
        <v/>
      </c>
    </row>
    <row r="36" spans="2:23" x14ac:dyDescent="0.2">
      <c r="B36" s="4">
        <v>615500</v>
      </c>
      <c r="C36" s="15" t="s">
        <v>22</v>
      </c>
      <c r="D36" s="21">
        <f t="shared" si="1"/>
        <v>0</v>
      </c>
      <c r="E36" s="36" t="str">
        <f t="shared" si="3"/>
        <v/>
      </c>
      <c r="F36" s="32">
        <f t="shared" si="2"/>
        <v>0</v>
      </c>
      <c r="G36" s="36" t="str">
        <f t="shared" si="4"/>
        <v/>
      </c>
      <c r="H36" s="40">
        <f t="shared" si="5"/>
        <v>0</v>
      </c>
      <c r="I36" s="22" t="str">
        <f t="shared" si="6"/>
        <v/>
      </c>
      <c r="J36" s="32"/>
      <c r="K36" s="36" t="str">
        <f t="shared" si="7"/>
        <v/>
      </c>
      <c r="L36" s="40">
        <f t="shared" si="8"/>
        <v>0</v>
      </c>
      <c r="M36" s="22" t="str">
        <f t="shared" si="9"/>
        <v/>
      </c>
      <c r="N36" s="17">
        <f t="shared" si="10"/>
        <v>0</v>
      </c>
      <c r="O36" s="36" t="str">
        <f t="shared" si="11"/>
        <v/>
      </c>
      <c r="P36" s="46">
        <f t="shared" si="12"/>
        <v>0</v>
      </c>
      <c r="Q36" s="36" t="str">
        <f t="shared" si="13"/>
        <v/>
      </c>
      <c r="R36" s="48">
        <f t="shared" si="14"/>
        <v>0</v>
      </c>
      <c r="S36" s="22" t="str">
        <f t="shared" si="15"/>
        <v/>
      </c>
      <c r="T36" s="17">
        <f t="shared" si="16"/>
        <v>0</v>
      </c>
      <c r="U36" s="45" t="str">
        <f t="shared" si="17"/>
        <v/>
      </c>
      <c r="V36" s="48">
        <f t="shared" si="18"/>
        <v>0</v>
      </c>
      <c r="W36" s="22" t="str">
        <f t="shared" si="19"/>
        <v/>
      </c>
    </row>
    <row r="37" spans="2:23" x14ac:dyDescent="0.2">
      <c r="B37" s="4">
        <v>615600</v>
      </c>
      <c r="C37" s="15" t="s">
        <v>23</v>
      </c>
      <c r="D37" s="21">
        <f t="shared" si="1"/>
        <v>0</v>
      </c>
      <c r="E37" s="36" t="str">
        <f t="shared" si="3"/>
        <v/>
      </c>
      <c r="F37" s="32">
        <f t="shared" si="2"/>
        <v>0</v>
      </c>
      <c r="G37" s="36" t="str">
        <f t="shared" si="4"/>
        <v/>
      </c>
      <c r="H37" s="40">
        <f t="shared" si="5"/>
        <v>0</v>
      </c>
      <c r="I37" s="22" t="str">
        <f t="shared" si="6"/>
        <v/>
      </c>
      <c r="J37" s="32"/>
      <c r="K37" s="36" t="str">
        <f t="shared" si="7"/>
        <v/>
      </c>
      <c r="L37" s="40">
        <f t="shared" si="8"/>
        <v>0</v>
      </c>
      <c r="M37" s="22" t="str">
        <f t="shared" si="9"/>
        <v/>
      </c>
      <c r="N37" s="17">
        <f t="shared" si="10"/>
        <v>0</v>
      </c>
      <c r="O37" s="36" t="str">
        <f t="shared" si="11"/>
        <v/>
      </c>
      <c r="P37" s="46">
        <f t="shared" si="12"/>
        <v>0</v>
      </c>
      <c r="Q37" s="36" t="str">
        <f t="shared" si="13"/>
        <v/>
      </c>
      <c r="R37" s="48">
        <f t="shared" si="14"/>
        <v>0</v>
      </c>
      <c r="S37" s="22" t="str">
        <f t="shared" si="15"/>
        <v/>
      </c>
      <c r="T37" s="17">
        <f t="shared" si="16"/>
        <v>0</v>
      </c>
      <c r="U37" s="45" t="str">
        <f t="shared" si="17"/>
        <v/>
      </c>
      <c r="V37" s="48">
        <f t="shared" si="18"/>
        <v>0</v>
      </c>
      <c r="W37" s="22" t="str">
        <f t="shared" si="19"/>
        <v/>
      </c>
    </row>
    <row r="38" spans="2:23" x14ac:dyDescent="0.2">
      <c r="B38" s="4">
        <v>791012</v>
      </c>
      <c r="C38" s="15" t="s">
        <v>73</v>
      </c>
      <c r="D38" s="21">
        <f t="shared" si="1"/>
        <v>0</v>
      </c>
      <c r="E38" s="36" t="str">
        <f t="shared" si="3"/>
        <v/>
      </c>
      <c r="F38" s="32">
        <f t="shared" si="2"/>
        <v>0</v>
      </c>
      <c r="G38" s="36" t="str">
        <f t="shared" si="4"/>
        <v/>
      </c>
      <c r="H38" s="40">
        <f t="shared" si="5"/>
        <v>0</v>
      </c>
      <c r="I38" s="22" t="str">
        <f t="shared" si="6"/>
        <v/>
      </c>
      <c r="J38" s="32"/>
      <c r="K38" s="36" t="str">
        <f t="shared" si="7"/>
        <v/>
      </c>
      <c r="L38" s="40">
        <f t="shared" si="8"/>
        <v>0</v>
      </c>
      <c r="M38" s="22" t="str">
        <f t="shared" si="9"/>
        <v/>
      </c>
      <c r="N38" s="17">
        <f t="shared" si="10"/>
        <v>0</v>
      </c>
      <c r="O38" s="36" t="str">
        <f t="shared" si="11"/>
        <v/>
      </c>
      <c r="P38" s="46">
        <f t="shared" si="12"/>
        <v>0</v>
      </c>
      <c r="Q38" s="36" t="str">
        <f t="shared" si="13"/>
        <v/>
      </c>
      <c r="R38" s="48">
        <f t="shared" si="14"/>
        <v>0</v>
      </c>
      <c r="S38" s="22" t="str">
        <f t="shared" si="15"/>
        <v/>
      </c>
      <c r="T38" s="17">
        <f t="shared" si="16"/>
        <v>0</v>
      </c>
      <c r="U38" s="45" t="str">
        <f t="shared" si="17"/>
        <v/>
      </c>
      <c r="V38" s="48">
        <f t="shared" si="18"/>
        <v>0</v>
      </c>
      <c r="W38" s="22" t="str">
        <f t="shared" si="19"/>
        <v/>
      </c>
    </row>
    <row r="39" spans="2:23" x14ac:dyDescent="0.2">
      <c r="B39" s="4">
        <v>616000</v>
      </c>
      <c r="C39" s="15" t="s">
        <v>24</v>
      </c>
      <c r="D39" s="21">
        <f t="shared" si="1"/>
        <v>0</v>
      </c>
      <c r="E39" s="36" t="str">
        <f t="shared" si="3"/>
        <v/>
      </c>
      <c r="F39" s="32">
        <f t="shared" si="2"/>
        <v>0</v>
      </c>
      <c r="G39" s="36" t="str">
        <f t="shared" si="4"/>
        <v/>
      </c>
      <c r="H39" s="40">
        <f t="shared" si="5"/>
        <v>0</v>
      </c>
      <c r="I39" s="22" t="str">
        <f t="shared" si="6"/>
        <v/>
      </c>
      <c r="J39" s="32"/>
      <c r="K39" s="36" t="str">
        <f t="shared" si="7"/>
        <v/>
      </c>
      <c r="L39" s="40">
        <f t="shared" si="8"/>
        <v>0</v>
      </c>
      <c r="M39" s="22" t="str">
        <f t="shared" si="9"/>
        <v/>
      </c>
      <c r="N39" s="17">
        <f t="shared" si="10"/>
        <v>0</v>
      </c>
      <c r="O39" s="36" t="str">
        <f t="shared" si="11"/>
        <v/>
      </c>
      <c r="P39" s="46">
        <f t="shared" si="12"/>
        <v>0</v>
      </c>
      <c r="Q39" s="36" t="str">
        <f t="shared" si="13"/>
        <v/>
      </c>
      <c r="R39" s="48">
        <f t="shared" si="14"/>
        <v>0</v>
      </c>
      <c r="S39" s="22" t="str">
        <f t="shared" si="15"/>
        <v/>
      </c>
      <c r="T39" s="17">
        <f t="shared" si="16"/>
        <v>0</v>
      </c>
      <c r="U39" s="45" t="str">
        <f t="shared" si="17"/>
        <v/>
      </c>
      <c r="V39" s="48">
        <f t="shared" si="18"/>
        <v>0</v>
      </c>
      <c r="W39" s="22" t="str">
        <f t="shared" si="19"/>
        <v/>
      </c>
    </row>
    <row r="40" spans="2:23" x14ac:dyDescent="0.2">
      <c r="B40" s="4">
        <v>791011</v>
      </c>
      <c r="C40" s="15" t="s">
        <v>72</v>
      </c>
      <c r="D40" s="21">
        <f t="shared" si="1"/>
        <v>0</v>
      </c>
      <c r="E40" s="36" t="str">
        <f t="shared" si="3"/>
        <v/>
      </c>
      <c r="F40" s="32">
        <f t="shared" si="2"/>
        <v>0</v>
      </c>
      <c r="G40" s="36" t="str">
        <f t="shared" si="4"/>
        <v/>
      </c>
      <c r="H40" s="40">
        <f t="shared" si="5"/>
        <v>0</v>
      </c>
      <c r="I40" s="22" t="str">
        <f t="shared" si="6"/>
        <v/>
      </c>
      <c r="J40" s="32"/>
      <c r="K40" s="36" t="str">
        <f t="shared" si="7"/>
        <v/>
      </c>
      <c r="L40" s="40">
        <f t="shared" si="8"/>
        <v>0</v>
      </c>
      <c r="M40" s="22" t="str">
        <f t="shared" si="9"/>
        <v/>
      </c>
      <c r="N40" s="17">
        <f t="shared" si="10"/>
        <v>0</v>
      </c>
      <c r="O40" s="36" t="str">
        <f t="shared" si="11"/>
        <v/>
      </c>
      <c r="P40" s="46">
        <f t="shared" si="12"/>
        <v>0</v>
      </c>
      <c r="Q40" s="36" t="str">
        <f t="shared" si="13"/>
        <v/>
      </c>
      <c r="R40" s="48">
        <f t="shared" si="14"/>
        <v>0</v>
      </c>
      <c r="S40" s="22" t="str">
        <f t="shared" si="15"/>
        <v/>
      </c>
      <c r="T40" s="17">
        <f t="shared" si="16"/>
        <v>0</v>
      </c>
      <c r="U40" s="45" t="str">
        <f t="shared" si="17"/>
        <v/>
      </c>
      <c r="V40" s="48">
        <f t="shared" si="18"/>
        <v>0</v>
      </c>
      <c r="W40" s="22" t="str">
        <f t="shared" si="19"/>
        <v/>
      </c>
    </row>
    <row r="41" spans="2:23" x14ac:dyDescent="0.2">
      <c r="B41" s="4">
        <v>616002</v>
      </c>
      <c r="C41" s="15" t="s">
        <v>25</v>
      </c>
      <c r="D41" s="21">
        <f t="shared" si="1"/>
        <v>0</v>
      </c>
      <c r="E41" s="36" t="str">
        <f t="shared" si="3"/>
        <v/>
      </c>
      <c r="F41" s="32">
        <f t="shared" si="2"/>
        <v>0</v>
      </c>
      <c r="G41" s="36" t="str">
        <f t="shared" si="4"/>
        <v/>
      </c>
      <c r="H41" s="40">
        <f t="shared" si="5"/>
        <v>0</v>
      </c>
      <c r="I41" s="22" t="str">
        <f t="shared" si="6"/>
        <v/>
      </c>
      <c r="J41" s="32"/>
      <c r="K41" s="36" t="str">
        <f t="shared" si="7"/>
        <v/>
      </c>
      <c r="L41" s="40">
        <f t="shared" si="8"/>
        <v>0</v>
      </c>
      <c r="M41" s="22" t="str">
        <f t="shared" si="9"/>
        <v/>
      </c>
      <c r="N41" s="17">
        <f t="shared" si="10"/>
        <v>0</v>
      </c>
      <c r="O41" s="36" t="str">
        <f t="shared" si="11"/>
        <v/>
      </c>
      <c r="P41" s="46">
        <f t="shared" si="12"/>
        <v>0</v>
      </c>
      <c r="Q41" s="36" t="str">
        <f t="shared" si="13"/>
        <v/>
      </c>
      <c r="R41" s="48">
        <f t="shared" si="14"/>
        <v>0</v>
      </c>
      <c r="S41" s="22" t="str">
        <f t="shared" si="15"/>
        <v/>
      </c>
      <c r="T41" s="17">
        <f t="shared" si="16"/>
        <v>0</v>
      </c>
      <c r="U41" s="45" t="str">
        <f t="shared" si="17"/>
        <v/>
      </c>
      <c r="V41" s="48">
        <f t="shared" si="18"/>
        <v>0</v>
      </c>
      <c r="W41" s="22" t="str">
        <f t="shared" si="19"/>
        <v/>
      </c>
    </row>
    <row r="42" spans="2:23" x14ac:dyDescent="0.2">
      <c r="B42" s="4">
        <v>618100</v>
      </c>
      <c r="C42" s="15" t="s">
        <v>26</v>
      </c>
      <c r="D42" s="21">
        <f t="shared" si="1"/>
        <v>0</v>
      </c>
      <c r="E42" s="36" t="str">
        <f t="shared" si="3"/>
        <v/>
      </c>
      <c r="F42" s="32">
        <f t="shared" si="2"/>
        <v>0</v>
      </c>
      <c r="G42" s="36" t="str">
        <f t="shared" si="4"/>
        <v/>
      </c>
      <c r="H42" s="40">
        <f t="shared" si="5"/>
        <v>0</v>
      </c>
      <c r="I42" s="22" t="str">
        <f t="shared" si="6"/>
        <v/>
      </c>
      <c r="J42" s="32"/>
      <c r="K42" s="36" t="str">
        <f t="shared" si="7"/>
        <v/>
      </c>
      <c r="L42" s="40">
        <f t="shared" si="8"/>
        <v>0</v>
      </c>
      <c r="M42" s="22" t="str">
        <f t="shared" si="9"/>
        <v/>
      </c>
      <c r="N42" s="17">
        <f t="shared" si="10"/>
        <v>0</v>
      </c>
      <c r="O42" s="36" t="str">
        <f t="shared" si="11"/>
        <v/>
      </c>
      <c r="P42" s="46">
        <f t="shared" si="12"/>
        <v>0</v>
      </c>
      <c r="Q42" s="36" t="str">
        <f t="shared" si="13"/>
        <v/>
      </c>
      <c r="R42" s="48">
        <f t="shared" si="14"/>
        <v>0</v>
      </c>
      <c r="S42" s="22" t="str">
        <f t="shared" si="15"/>
        <v/>
      </c>
      <c r="T42" s="17">
        <f t="shared" si="16"/>
        <v>0</v>
      </c>
      <c r="U42" s="45" t="str">
        <f t="shared" si="17"/>
        <v/>
      </c>
      <c r="V42" s="48">
        <f t="shared" si="18"/>
        <v>0</v>
      </c>
      <c r="W42" s="22" t="str">
        <f t="shared" si="19"/>
        <v/>
      </c>
    </row>
    <row r="43" spans="2:23" x14ac:dyDescent="0.2">
      <c r="B43" s="4">
        <v>618101</v>
      </c>
      <c r="C43" s="15" t="s">
        <v>27</v>
      </c>
      <c r="D43" s="21">
        <f t="shared" si="1"/>
        <v>109.59599999999999</v>
      </c>
      <c r="E43" s="36" t="str">
        <f t="shared" si="3"/>
        <v/>
      </c>
      <c r="F43" s="32">
        <f t="shared" si="2"/>
        <v>-21127.116000000002</v>
      </c>
      <c r="G43" s="36" t="str">
        <f t="shared" si="4"/>
        <v/>
      </c>
      <c r="H43" s="40">
        <f t="shared" si="5"/>
        <v>-21236.712000000003</v>
      </c>
      <c r="I43" s="22">
        <f t="shared" si="6"/>
        <v>-193.77269243403049</v>
      </c>
      <c r="J43" s="32"/>
      <c r="K43" s="36" t="str">
        <f t="shared" si="7"/>
        <v/>
      </c>
      <c r="L43" s="40">
        <f t="shared" si="8"/>
        <v>-21127.116000000002</v>
      </c>
      <c r="M43" s="22" t="str">
        <f t="shared" si="9"/>
        <v/>
      </c>
      <c r="N43" s="17">
        <f t="shared" si="10"/>
        <v>109.59599999999999</v>
      </c>
      <c r="O43" s="36" t="e">
        <f t="shared" si="11"/>
        <v>#DIV/0!</v>
      </c>
      <c r="P43" s="46">
        <f t="shared" si="12"/>
        <v>-21127.116000000002</v>
      </c>
      <c r="Q43" s="36" t="e">
        <f t="shared" si="13"/>
        <v>#DIV/0!</v>
      </c>
      <c r="R43" s="48">
        <f t="shared" si="14"/>
        <v>-21236.712000000003</v>
      </c>
      <c r="S43" s="22">
        <f t="shared" si="15"/>
        <v>-193.77269243403049</v>
      </c>
      <c r="T43" s="17">
        <f t="shared" si="16"/>
        <v>0</v>
      </c>
      <c r="U43" s="45" t="str">
        <f t="shared" si="17"/>
        <v/>
      </c>
      <c r="V43" s="48">
        <f t="shared" si="18"/>
        <v>-21127.116000000002</v>
      </c>
      <c r="W43" s="22" t="e">
        <f t="shared" si="19"/>
        <v>#DIV/0!</v>
      </c>
    </row>
    <row r="44" spans="2:23" x14ac:dyDescent="0.2">
      <c r="B44" s="4">
        <v>618102</v>
      </c>
      <c r="C44" s="15" t="s">
        <v>28</v>
      </c>
      <c r="D44" s="21">
        <f t="shared" si="1"/>
        <v>0</v>
      </c>
      <c r="E44" s="36" t="str">
        <f t="shared" si="3"/>
        <v/>
      </c>
      <c r="F44" s="32">
        <f t="shared" si="2"/>
        <v>0</v>
      </c>
      <c r="G44" s="36" t="str">
        <f t="shared" si="4"/>
        <v/>
      </c>
      <c r="H44" s="40">
        <f t="shared" si="5"/>
        <v>0</v>
      </c>
      <c r="I44" s="22" t="str">
        <f t="shared" si="6"/>
        <v/>
      </c>
      <c r="J44" s="32"/>
      <c r="K44" s="36" t="str">
        <f t="shared" si="7"/>
        <v/>
      </c>
      <c r="L44" s="40">
        <f t="shared" si="8"/>
        <v>0</v>
      </c>
      <c r="M44" s="22" t="str">
        <f t="shared" si="9"/>
        <v/>
      </c>
      <c r="N44" s="17">
        <f t="shared" si="10"/>
        <v>0</v>
      </c>
      <c r="O44" s="36" t="str">
        <f t="shared" si="11"/>
        <v/>
      </c>
      <c r="P44" s="46">
        <f t="shared" si="12"/>
        <v>0</v>
      </c>
      <c r="Q44" s="36" t="str">
        <f t="shared" si="13"/>
        <v/>
      </c>
      <c r="R44" s="48">
        <f t="shared" si="14"/>
        <v>0</v>
      </c>
      <c r="S44" s="22" t="str">
        <f t="shared" si="15"/>
        <v/>
      </c>
      <c r="T44" s="17">
        <f t="shared" si="16"/>
        <v>0</v>
      </c>
      <c r="U44" s="45" t="str">
        <f t="shared" si="17"/>
        <v/>
      </c>
      <c r="V44" s="48">
        <f t="shared" si="18"/>
        <v>0</v>
      </c>
      <c r="W44" s="22" t="str">
        <f t="shared" si="19"/>
        <v/>
      </c>
    </row>
    <row r="45" spans="2:23" x14ac:dyDescent="0.2">
      <c r="B45" s="4">
        <v>618103</v>
      </c>
      <c r="C45" s="15" t="s">
        <v>29</v>
      </c>
      <c r="D45" s="21">
        <f t="shared" ref="D45:D76" si="20">SUMIF(num_compte_antérieur,B45,septembre_antérieur)</f>
        <v>0</v>
      </c>
      <c r="E45" s="36" t="str">
        <f t="shared" si="3"/>
        <v/>
      </c>
      <c r="F45" s="32">
        <f t="shared" ref="F45:F76" si="21">SUMIF(num_compte_n,B45,septembre_n)</f>
        <v>0</v>
      </c>
      <c r="G45" s="36" t="str">
        <f t="shared" si="4"/>
        <v/>
      </c>
      <c r="H45" s="40">
        <f t="shared" si="5"/>
        <v>0</v>
      </c>
      <c r="I45" s="22" t="str">
        <f t="shared" si="6"/>
        <v/>
      </c>
      <c r="J45" s="32"/>
      <c r="K45" s="36" t="str">
        <f t="shared" si="7"/>
        <v/>
      </c>
      <c r="L45" s="40">
        <f t="shared" si="8"/>
        <v>0</v>
      </c>
      <c r="M45" s="22" t="str">
        <f t="shared" si="9"/>
        <v/>
      </c>
      <c r="N45" s="17">
        <f t="shared" si="10"/>
        <v>0</v>
      </c>
      <c r="O45" s="36" t="str">
        <f t="shared" si="11"/>
        <v/>
      </c>
      <c r="P45" s="46">
        <f t="shared" si="12"/>
        <v>0</v>
      </c>
      <c r="Q45" s="36" t="str">
        <f t="shared" si="13"/>
        <v/>
      </c>
      <c r="R45" s="48">
        <f t="shared" si="14"/>
        <v>0</v>
      </c>
      <c r="S45" s="22" t="str">
        <f t="shared" si="15"/>
        <v/>
      </c>
      <c r="T45" s="17">
        <f t="shared" si="16"/>
        <v>0</v>
      </c>
      <c r="U45" s="45" t="str">
        <f t="shared" si="17"/>
        <v/>
      </c>
      <c r="V45" s="48">
        <f t="shared" si="18"/>
        <v>0</v>
      </c>
      <c r="W45" s="22" t="str">
        <f t="shared" si="19"/>
        <v/>
      </c>
    </row>
    <row r="46" spans="2:23" x14ac:dyDescent="0.2">
      <c r="B46" s="4">
        <v>618104</v>
      </c>
      <c r="C46" s="15" t="s">
        <v>30</v>
      </c>
      <c r="D46" s="21">
        <f t="shared" si="20"/>
        <v>0</v>
      </c>
      <c r="E46" s="36" t="str">
        <f t="shared" si="3"/>
        <v/>
      </c>
      <c r="F46" s="32">
        <f t="shared" si="21"/>
        <v>0</v>
      </c>
      <c r="G46" s="36" t="str">
        <f t="shared" si="4"/>
        <v/>
      </c>
      <c r="H46" s="40">
        <f t="shared" si="5"/>
        <v>0</v>
      </c>
      <c r="I46" s="22" t="str">
        <f t="shared" si="6"/>
        <v/>
      </c>
      <c r="J46" s="32"/>
      <c r="K46" s="36" t="str">
        <f t="shared" si="7"/>
        <v/>
      </c>
      <c r="L46" s="40">
        <f t="shared" si="8"/>
        <v>0</v>
      </c>
      <c r="M46" s="22" t="str">
        <f t="shared" si="9"/>
        <v/>
      </c>
      <c r="N46" s="17">
        <f t="shared" si="10"/>
        <v>0</v>
      </c>
      <c r="O46" s="36" t="str">
        <f t="shared" si="11"/>
        <v/>
      </c>
      <c r="P46" s="46">
        <f t="shared" si="12"/>
        <v>0</v>
      </c>
      <c r="Q46" s="36" t="str">
        <f t="shared" si="13"/>
        <v/>
      </c>
      <c r="R46" s="48">
        <f t="shared" si="14"/>
        <v>0</v>
      </c>
      <c r="S46" s="22" t="str">
        <f t="shared" si="15"/>
        <v/>
      </c>
      <c r="T46" s="17">
        <f t="shared" si="16"/>
        <v>0</v>
      </c>
      <c r="U46" s="45" t="str">
        <f t="shared" si="17"/>
        <v/>
      </c>
      <c r="V46" s="48">
        <f t="shared" si="18"/>
        <v>0</v>
      </c>
      <c r="W46" s="22" t="str">
        <f t="shared" si="19"/>
        <v/>
      </c>
    </row>
    <row r="47" spans="2:23" x14ac:dyDescent="0.2">
      <c r="B47" s="4">
        <v>618105</v>
      </c>
      <c r="C47" s="15" t="s">
        <v>31</v>
      </c>
      <c r="D47" s="21">
        <f t="shared" si="20"/>
        <v>0</v>
      </c>
      <c r="E47" s="36" t="str">
        <f t="shared" si="3"/>
        <v/>
      </c>
      <c r="F47" s="32">
        <f t="shared" si="21"/>
        <v>0</v>
      </c>
      <c r="G47" s="36" t="str">
        <f t="shared" si="4"/>
        <v/>
      </c>
      <c r="H47" s="40">
        <f t="shared" si="5"/>
        <v>0</v>
      </c>
      <c r="I47" s="22" t="str">
        <f t="shared" si="6"/>
        <v/>
      </c>
      <c r="J47" s="32"/>
      <c r="K47" s="36" t="str">
        <f t="shared" si="7"/>
        <v/>
      </c>
      <c r="L47" s="40">
        <f t="shared" si="8"/>
        <v>0</v>
      </c>
      <c r="M47" s="22" t="str">
        <f t="shared" si="9"/>
        <v/>
      </c>
      <c r="N47" s="17">
        <f t="shared" si="10"/>
        <v>0</v>
      </c>
      <c r="O47" s="36" t="str">
        <f t="shared" si="11"/>
        <v/>
      </c>
      <c r="P47" s="46">
        <f t="shared" si="12"/>
        <v>0</v>
      </c>
      <c r="Q47" s="36" t="str">
        <f t="shared" si="13"/>
        <v/>
      </c>
      <c r="R47" s="48">
        <f t="shared" si="14"/>
        <v>0</v>
      </c>
      <c r="S47" s="22" t="str">
        <f t="shared" si="15"/>
        <v/>
      </c>
      <c r="T47" s="17">
        <f t="shared" si="16"/>
        <v>0</v>
      </c>
      <c r="U47" s="45" t="str">
        <f t="shared" si="17"/>
        <v/>
      </c>
      <c r="V47" s="48">
        <f t="shared" si="18"/>
        <v>0</v>
      </c>
      <c r="W47" s="22" t="str">
        <f t="shared" si="19"/>
        <v/>
      </c>
    </row>
    <row r="48" spans="2:23" x14ac:dyDescent="0.2">
      <c r="B48" s="4">
        <v>618300</v>
      </c>
      <c r="C48" s="15" t="s">
        <v>32</v>
      </c>
      <c r="D48" s="21">
        <f t="shared" si="20"/>
        <v>0</v>
      </c>
      <c r="E48" s="36" t="str">
        <f t="shared" si="3"/>
        <v/>
      </c>
      <c r="F48" s="32">
        <f t="shared" si="21"/>
        <v>0</v>
      </c>
      <c r="G48" s="36" t="str">
        <f t="shared" si="4"/>
        <v/>
      </c>
      <c r="H48" s="40">
        <f t="shared" si="5"/>
        <v>0</v>
      </c>
      <c r="I48" s="22" t="str">
        <f t="shared" si="6"/>
        <v/>
      </c>
      <c r="J48" s="32"/>
      <c r="K48" s="36" t="str">
        <f t="shared" si="7"/>
        <v/>
      </c>
      <c r="L48" s="40">
        <f t="shared" si="8"/>
        <v>0</v>
      </c>
      <c r="M48" s="22" t="str">
        <f t="shared" si="9"/>
        <v/>
      </c>
      <c r="N48" s="17">
        <f t="shared" si="10"/>
        <v>0</v>
      </c>
      <c r="O48" s="36" t="str">
        <f t="shared" si="11"/>
        <v/>
      </c>
      <c r="P48" s="46">
        <f t="shared" si="12"/>
        <v>0</v>
      </c>
      <c r="Q48" s="36" t="str">
        <f t="shared" si="13"/>
        <v/>
      </c>
      <c r="R48" s="48">
        <f t="shared" si="14"/>
        <v>0</v>
      </c>
      <c r="S48" s="22" t="str">
        <f t="shared" si="15"/>
        <v/>
      </c>
      <c r="T48" s="17">
        <f t="shared" si="16"/>
        <v>0</v>
      </c>
      <c r="U48" s="45" t="str">
        <f t="shared" si="17"/>
        <v/>
      </c>
      <c r="V48" s="48">
        <f t="shared" si="18"/>
        <v>0</v>
      </c>
      <c r="W48" s="22" t="str">
        <f t="shared" si="19"/>
        <v/>
      </c>
    </row>
    <row r="49" spans="2:23" x14ac:dyDescent="0.2">
      <c r="B49" s="4">
        <v>618500</v>
      </c>
      <c r="C49" s="15" t="s">
        <v>33</v>
      </c>
      <c r="D49" s="21">
        <f t="shared" si="20"/>
        <v>0</v>
      </c>
      <c r="E49" s="36" t="str">
        <f t="shared" si="3"/>
        <v/>
      </c>
      <c r="F49" s="32">
        <f t="shared" si="21"/>
        <v>0</v>
      </c>
      <c r="G49" s="36" t="str">
        <f t="shared" si="4"/>
        <v/>
      </c>
      <c r="H49" s="40">
        <f t="shared" si="5"/>
        <v>0</v>
      </c>
      <c r="I49" s="22" t="str">
        <f t="shared" si="6"/>
        <v/>
      </c>
      <c r="J49" s="32"/>
      <c r="K49" s="36" t="str">
        <f t="shared" si="7"/>
        <v/>
      </c>
      <c r="L49" s="40">
        <f t="shared" si="8"/>
        <v>0</v>
      </c>
      <c r="M49" s="22" t="str">
        <f t="shared" si="9"/>
        <v/>
      </c>
      <c r="N49" s="17">
        <f t="shared" si="10"/>
        <v>0</v>
      </c>
      <c r="O49" s="36" t="str">
        <f t="shared" si="11"/>
        <v/>
      </c>
      <c r="P49" s="46">
        <f t="shared" si="12"/>
        <v>0</v>
      </c>
      <c r="Q49" s="36" t="str">
        <f t="shared" si="13"/>
        <v/>
      </c>
      <c r="R49" s="48">
        <f t="shared" si="14"/>
        <v>0</v>
      </c>
      <c r="S49" s="22" t="str">
        <f t="shared" si="15"/>
        <v/>
      </c>
      <c r="T49" s="17">
        <f t="shared" si="16"/>
        <v>0</v>
      </c>
      <c r="U49" s="45" t="str">
        <f t="shared" si="17"/>
        <v/>
      </c>
      <c r="V49" s="48">
        <f t="shared" si="18"/>
        <v>0</v>
      </c>
      <c r="W49" s="22" t="str">
        <f t="shared" si="19"/>
        <v/>
      </c>
    </row>
    <row r="50" spans="2:23" x14ac:dyDescent="0.2">
      <c r="B50" s="4">
        <v>621100</v>
      </c>
      <c r="C50" s="15" t="s">
        <v>34</v>
      </c>
      <c r="D50" s="21">
        <f t="shared" si="20"/>
        <v>0</v>
      </c>
      <c r="E50" s="36" t="str">
        <f t="shared" si="3"/>
        <v/>
      </c>
      <c r="F50" s="32">
        <f t="shared" si="21"/>
        <v>0</v>
      </c>
      <c r="G50" s="36" t="str">
        <f t="shared" si="4"/>
        <v/>
      </c>
      <c r="H50" s="40">
        <f t="shared" si="5"/>
        <v>0</v>
      </c>
      <c r="I50" s="22" t="str">
        <f t="shared" si="6"/>
        <v/>
      </c>
      <c r="J50" s="32"/>
      <c r="K50" s="36" t="str">
        <f t="shared" si="7"/>
        <v/>
      </c>
      <c r="L50" s="40">
        <f t="shared" si="8"/>
        <v>0</v>
      </c>
      <c r="M50" s="22" t="str">
        <f t="shared" si="9"/>
        <v/>
      </c>
      <c r="N50" s="17">
        <f t="shared" si="10"/>
        <v>0</v>
      </c>
      <c r="O50" s="36" t="str">
        <f t="shared" si="11"/>
        <v/>
      </c>
      <c r="P50" s="46">
        <f t="shared" si="12"/>
        <v>0</v>
      </c>
      <c r="Q50" s="36" t="str">
        <f t="shared" si="13"/>
        <v/>
      </c>
      <c r="R50" s="48">
        <f t="shared" si="14"/>
        <v>0</v>
      </c>
      <c r="S50" s="22" t="str">
        <f t="shared" si="15"/>
        <v/>
      </c>
      <c r="T50" s="17">
        <f t="shared" si="16"/>
        <v>0</v>
      </c>
      <c r="U50" s="45" t="str">
        <f t="shared" si="17"/>
        <v/>
      </c>
      <c r="V50" s="48">
        <f t="shared" si="18"/>
        <v>0</v>
      </c>
      <c r="W50" s="22" t="str">
        <f t="shared" si="19"/>
        <v/>
      </c>
    </row>
    <row r="51" spans="2:23" x14ac:dyDescent="0.2">
      <c r="B51" s="4">
        <v>621400</v>
      </c>
      <c r="C51" s="15" t="s">
        <v>35</v>
      </c>
      <c r="D51" s="21">
        <f t="shared" si="20"/>
        <v>0</v>
      </c>
      <c r="E51" s="36" t="str">
        <f t="shared" si="3"/>
        <v/>
      </c>
      <c r="F51" s="32">
        <f t="shared" si="21"/>
        <v>0</v>
      </c>
      <c r="G51" s="36" t="str">
        <f t="shared" si="4"/>
        <v/>
      </c>
      <c r="H51" s="40">
        <f t="shared" si="5"/>
        <v>0</v>
      </c>
      <c r="I51" s="22" t="str">
        <f t="shared" si="6"/>
        <v/>
      </c>
      <c r="J51" s="32"/>
      <c r="K51" s="36" t="str">
        <f t="shared" si="7"/>
        <v/>
      </c>
      <c r="L51" s="40">
        <f t="shared" si="8"/>
        <v>0</v>
      </c>
      <c r="M51" s="22" t="str">
        <f t="shared" si="9"/>
        <v/>
      </c>
      <c r="N51" s="17">
        <f t="shared" si="10"/>
        <v>0</v>
      </c>
      <c r="O51" s="36" t="str">
        <f t="shared" si="11"/>
        <v/>
      </c>
      <c r="P51" s="46">
        <f t="shared" si="12"/>
        <v>0</v>
      </c>
      <c r="Q51" s="36" t="str">
        <f t="shared" si="13"/>
        <v/>
      </c>
      <c r="R51" s="48">
        <f t="shared" si="14"/>
        <v>0</v>
      </c>
      <c r="S51" s="22" t="str">
        <f t="shared" si="15"/>
        <v/>
      </c>
      <c r="T51" s="17">
        <f t="shared" si="16"/>
        <v>0</v>
      </c>
      <c r="U51" s="45" t="str">
        <f t="shared" si="17"/>
        <v/>
      </c>
      <c r="V51" s="48">
        <f t="shared" si="18"/>
        <v>0</v>
      </c>
      <c r="W51" s="22" t="str">
        <f t="shared" si="19"/>
        <v/>
      </c>
    </row>
    <row r="52" spans="2:23" x14ac:dyDescent="0.2">
      <c r="B52" s="4">
        <v>622600</v>
      </c>
      <c r="C52" s="15" t="s">
        <v>36</v>
      </c>
      <c r="D52" s="21">
        <f t="shared" si="20"/>
        <v>0</v>
      </c>
      <c r="E52" s="36" t="str">
        <f t="shared" si="3"/>
        <v/>
      </c>
      <c r="F52" s="32">
        <f t="shared" si="21"/>
        <v>0</v>
      </c>
      <c r="G52" s="36" t="str">
        <f t="shared" si="4"/>
        <v/>
      </c>
      <c r="H52" s="40">
        <f t="shared" si="5"/>
        <v>0</v>
      </c>
      <c r="I52" s="22" t="str">
        <f t="shared" si="6"/>
        <v/>
      </c>
      <c r="J52" s="32"/>
      <c r="K52" s="36" t="str">
        <f t="shared" si="7"/>
        <v/>
      </c>
      <c r="L52" s="40">
        <f t="shared" si="8"/>
        <v>0</v>
      </c>
      <c r="M52" s="22" t="str">
        <f t="shared" si="9"/>
        <v/>
      </c>
      <c r="N52" s="17">
        <f t="shared" si="10"/>
        <v>0</v>
      </c>
      <c r="O52" s="36" t="str">
        <f t="shared" si="11"/>
        <v/>
      </c>
      <c r="P52" s="46">
        <f t="shared" si="12"/>
        <v>0</v>
      </c>
      <c r="Q52" s="36" t="str">
        <f t="shared" si="13"/>
        <v/>
      </c>
      <c r="R52" s="48">
        <f t="shared" si="14"/>
        <v>0</v>
      </c>
      <c r="S52" s="22" t="str">
        <f t="shared" si="15"/>
        <v/>
      </c>
      <c r="T52" s="17">
        <f t="shared" si="16"/>
        <v>0</v>
      </c>
      <c r="U52" s="45" t="str">
        <f t="shared" si="17"/>
        <v/>
      </c>
      <c r="V52" s="48">
        <f t="shared" si="18"/>
        <v>0</v>
      </c>
      <c r="W52" s="22" t="str">
        <f t="shared" si="19"/>
        <v/>
      </c>
    </row>
    <row r="53" spans="2:23" x14ac:dyDescent="0.2">
      <c r="B53" s="4">
        <v>622620</v>
      </c>
      <c r="C53" s="15" t="s">
        <v>37</v>
      </c>
      <c r="D53" s="21">
        <f t="shared" si="20"/>
        <v>0</v>
      </c>
      <c r="E53" s="36" t="str">
        <f t="shared" si="3"/>
        <v/>
      </c>
      <c r="F53" s="32">
        <f t="shared" si="21"/>
        <v>0</v>
      </c>
      <c r="G53" s="36" t="str">
        <f t="shared" si="4"/>
        <v/>
      </c>
      <c r="H53" s="40">
        <f t="shared" si="5"/>
        <v>0</v>
      </c>
      <c r="I53" s="22" t="str">
        <f t="shared" si="6"/>
        <v/>
      </c>
      <c r="J53" s="32"/>
      <c r="K53" s="36" t="str">
        <f t="shared" si="7"/>
        <v/>
      </c>
      <c r="L53" s="40">
        <f t="shared" si="8"/>
        <v>0</v>
      </c>
      <c r="M53" s="22" t="str">
        <f t="shared" si="9"/>
        <v/>
      </c>
      <c r="N53" s="17">
        <f t="shared" si="10"/>
        <v>0</v>
      </c>
      <c r="O53" s="36" t="str">
        <f t="shared" si="11"/>
        <v/>
      </c>
      <c r="P53" s="46">
        <f t="shared" si="12"/>
        <v>0</v>
      </c>
      <c r="Q53" s="36" t="str">
        <f t="shared" si="13"/>
        <v/>
      </c>
      <c r="R53" s="48">
        <f t="shared" si="14"/>
        <v>0</v>
      </c>
      <c r="S53" s="22" t="str">
        <f t="shared" si="15"/>
        <v/>
      </c>
      <c r="T53" s="17">
        <f t="shared" si="16"/>
        <v>0</v>
      </c>
      <c r="U53" s="45" t="str">
        <f t="shared" si="17"/>
        <v/>
      </c>
      <c r="V53" s="48">
        <f t="shared" si="18"/>
        <v>0</v>
      </c>
      <c r="W53" s="22" t="str">
        <f t="shared" si="19"/>
        <v/>
      </c>
    </row>
    <row r="54" spans="2:23" x14ac:dyDescent="0.2">
      <c r="B54" s="4">
        <v>622621</v>
      </c>
      <c r="C54" s="15" t="s">
        <v>38</v>
      </c>
      <c r="D54" s="21">
        <f t="shared" si="20"/>
        <v>0</v>
      </c>
      <c r="E54" s="36" t="str">
        <f t="shared" si="3"/>
        <v/>
      </c>
      <c r="F54" s="32">
        <f t="shared" si="21"/>
        <v>0</v>
      </c>
      <c r="G54" s="36" t="str">
        <f t="shared" si="4"/>
        <v/>
      </c>
      <c r="H54" s="40">
        <f t="shared" si="5"/>
        <v>0</v>
      </c>
      <c r="I54" s="22" t="str">
        <f t="shared" si="6"/>
        <v/>
      </c>
      <c r="J54" s="32"/>
      <c r="K54" s="36" t="str">
        <f t="shared" si="7"/>
        <v/>
      </c>
      <c r="L54" s="40">
        <f t="shared" si="8"/>
        <v>0</v>
      </c>
      <c r="M54" s="22" t="str">
        <f t="shared" si="9"/>
        <v/>
      </c>
      <c r="N54" s="17">
        <f t="shared" si="10"/>
        <v>0</v>
      </c>
      <c r="O54" s="36" t="str">
        <f t="shared" si="11"/>
        <v/>
      </c>
      <c r="P54" s="46">
        <f t="shared" si="12"/>
        <v>0</v>
      </c>
      <c r="Q54" s="36" t="str">
        <f t="shared" si="13"/>
        <v/>
      </c>
      <c r="R54" s="48">
        <f t="shared" si="14"/>
        <v>0</v>
      </c>
      <c r="S54" s="22" t="str">
        <f t="shared" si="15"/>
        <v/>
      </c>
      <c r="T54" s="17">
        <f t="shared" si="16"/>
        <v>0</v>
      </c>
      <c r="U54" s="45" t="str">
        <f t="shared" si="17"/>
        <v/>
      </c>
      <c r="V54" s="48">
        <f t="shared" si="18"/>
        <v>0</v>
      </c>
      <c r="W54" s="22" t="str">
        <f t="shared" si="19"/>
        <v/>
      </c>
    </row>
    <row r="55" spans="2:23" x14ac:dyDescent="0.2">
      <c r="B55" s="4">
        <v>623100</v>
      </c>
      <c r="C55" s="15" t="s">
        <v>39</v>
      </c>
      <c r="D55" s="21">
        <f t="shared" si="20"/>
        <v>0</v>
      </c>
      <c r="E55" s="36" t="str">
        <f t="shared" si="3"/>
        <v/>
      </c>
      <c r="F55" s="32">
        <f t="shared" si="21"/>
        <v>0</v>
      </c>
      <c r="G55" s="36" t="str">
        <f t="shared" si="4"/>
        <v/>
      </c>
      <c r="H55" s="40">
        <f t="shared" si="5"/>
        <v>0</v>
      </c>
      <c r="I55" s="22" t="str">
        <f t="shared" si="6"/>
        <v/>
      </c>
      <c r="J55" s="32"/>
      <c r="K55" s="36" t="str">
        <f t="shared" si="7"/>
        <v/>
      </c>
      <c r="L55" s="40">
        <f t="shared" si="8"/>
        <v>0</v>
      </c>
      <c r="M55" s="22" t="str">
        <f t="shared" si="9"/>
        <v/>
      </c>
      <c r="N55" s="17">
        <f t="shared" si="10"/>
        <v>0</v>
      </c>
      <c r="O55" s="36" t="str">
        <f t="shared" si="11"/>
        <v/>
      </c>
      <c r="P55" s="46">
        <f t="shared" si="12"/>
        <v>0</v>
      </c>
      <c r="Q55" s="36" t="str">
        <f t="shared" si="13"/>
        <v/>
      </c>
      <c r="R55" s="48">
        <f t="shared" si="14"/>
        <v>0</v>
      </c>
      <c r="S55" s="22" t="str">
        <f t="shared" si="15"/>
        <v/>
      </c>
      <c r="T55" s="17">
        <f t="shared" si="16"/>
        <v>0</v>
      </c>
      <c r="U55" s="45" t="str">
        <f t="shared" si="17"/>
        <v/>
      </c>
      <c r="V55" s="48">
        <f t="shared" si="18"/>
        <v>0</v>
      </c>
      <c r="W55" s="22" t="str">
        <f t="shared" si="19"/>
        <v/>
      </c>
    </row>
    <row r="56" spans="2:23" x14ac:dyDescent="0.2">
      <c r="B56" s="4">
        <v>623300</v>
      </c>
      <c r="C56" s="15" t="s">
        <v>40</v>
      </c>
      <c r="D56" s="21">
        <f t="shared" si="20"/>
        <v>0</v>
      </c>
      <c r="E56" s="36" t="str">
        <f t="shared" si="3"/>
        <v/>
      </c>
      <c r="F56" s="32">
        <f t="shared" si="21"/>
        <v>0</v>
      </c>
      <c r="G56" s="36" t="str">
        <f t="shared" si="4"/>
        <v/>
      </c>
      <c r="H56" s="40">
        <f t="shared" si="5"/>
        <v>0</v>
      </c>
      <c r="I56" s="22" t="str">
        <f t="shared" si="6"/>
        <v/>
      </c>
      <c r="J56" s="32"/>
      <c r="K56" s="36" t="str">
        <f t="shared" si="7"/>
        <v/>
      </c>
      <c r="L56" s="40">
        <f t="shared" si="8"/>
        <v>0</v>
      </c>
      <c r="M56" s="22" t="str">
        <f t="shared" si="9"/>
        <v/>
      </c>
      <c r="N56" s="17">
        <f t="shared" si="10"/>
        <v>0</v>
      </c>
      <c r="O56" s="36" t="str">
        <f t="shared" si="11"/>
        <v/>
      </c>
      <c r="P56" s="46">
        <f t="shared" si="12"/>
        <v>0</v>
      </c>
      <c r="Q56" s="36" t="str">
        <f t="shared" si="13"/>
        <v/>
      </c>
      <c r="R56" s="48">
        <f t="shared" si="14"/>
        <v>0</v>
      </c>
      <c r="S56" s="22" t="str">
        <f t="shared" si="15"/>
        <v/>
      </c>
      <c r="T56" s="17">
        <f t="shared" si="16"/>
        <v>0</v>
      </c>
      <c r="U56" s="45" t="str">
        <f t="shared" si="17"/>
        <v/>
      </c>
      <c r="V56" s="48">
        <f t="shared" si="18"/>
        <v>0</v>
      </c>
      <c r="W56" s="22" t="str">
        <f t="shared" si="19"/>
        <v/>
      </c>
    </row>
    <row r="57" spans="2:23" x14ac:dyDescent="0.2">
      <c r="B57" s="4">
        <v>623600</v>
      </c>
      <c r="C57" s="15" t="s">
        <v>41</v>
      </c>
      <c r="D57" s="21">
        <f t="shared" si="20"/>
        <v>0</v>
      </c>
      <c r="E57" s="36" t="str">
        <f t="shared" si="3"/>
        <v/>
      </c>
      <c r="F57" s="32">
        <f t="shared" si="21"/>
        <v>0</v>
      </c>
      <c r="G57" s="36" t="str">
        <f t="shared" si="4"/>
        <v/>
      </c>
      <c r="H57" s="40">
        <f t="shared" si="5"/>
        <v>0</v>
      </c>
      <c r="I57" s="22" t="str">
        <f t="shared" si="6"/>
        <v/>
      </c>
      <c r="J57" s="32"/>
      <c r="K57" s="36" t="str">
        <f t="shared" si="7"/>
        <v/>
      </c>
      <c r="L57" s="40">
        <f t="shared" si="8"/>
        <v>0</v>
      </c>
      <c r="M57" s="22" t="str">
        <f t="shared" si="9"/>
        <v/>
      </c>
      <c r="N57" s="17">
        <f t="shared" si="10"/>
        <v>0</v>
      </c>
      <c r="O57" s="36" t="str">
        <f t="shared" si="11"/>
        <v/>
      </c>
      <c r="P57" s="46">
        <f t="shared" si="12"/>
        <v>0</v>
      </c>
      <c r="Q57" s="36" t="str">
        <f t="shared" si="13"/>
        <v/>
      </c>
      <c r="R57" s="48">
        <f t="shared" si="14"/>
        <v>0</v>
      </c>
      <c r="S57" s="22" t="str">
        <f t="shared" si="15"/>
        <v/>
      </c>
      <c r="T57" s="17">
        <f t="shared" si="16"/>
        <v>0</v>
      </c>
      <c r="U57" s="45" t="str">
        <f t="shared" si="17"/>
        <v/>
      </c>
      <c r="V57" s="48">
        <f t="shared" si="18"/>
        <v>0</v>
      </c>
      <c r="W57" s="22" t="str">
        <f t="shared" si="19"/>
        <v/>
      </c>
    </row>
    <row r="58" spans="2:23" x14ac:dyDescent="0.2">
      <c r="B58" s="4">
        <v>623700</v>
      </c>
      <c r="C58" s="15" t="s">
        <v>42</v>
      </c>
      <c r="D58" s="21">
        <f t="shared" si="20"/>
        <v>0</v>
      </c>
      <c r="E58" s="36" t="str">
        <f t="shared" si="3"/>
        <v/>
      </c>
      <c r="F58" s="32">
        <f t="shared" si="21"/>
        <v>0</v>
      </c>
      <c r="G58" s="36" t="str">
        <f t="shared" si="4"/>
        <v/>
      </c>
      <c r="H58" s="40">
        <f t="shared" si="5"/>
        <v>0</v>
      </c>
      <c r="I58" s="22" t="str">
        <f t="shared" si="6"/>
        <v/>
      </c>
      <c r="J58" s="32"/>
      <c r="K58" s="36" t="str">
        <f t="shared" si="7"/>
        <v/>
      </c>
      <c r="L58" s="40">
        <f t="shared" si="8"/>
        <v>0</v>
      </c>
      <c r="M58" s="22" t="str">
        <f t="shared" si="9"/>
        <v/>
      </c>
      <c r="N58" s="17">
        <f t="shared" si="10"/>
        <v>0</v>
      </c>
      <c r="O58" s="36" t="str">
        <f t="shared" si="11"/>
        <v/>
      </c>
      <c r="P58" s="46">
        <f t="shared" si="12"/>
        <v>0</v>
      </c>
      <c r="Q58" s="36" t="str">
        <f t="shared" si="13"/>
        <v/>
      </c>
      <c r="R58" s="48">
        <f t="shared" si="14"/>
        <v>0</v>
      </c>
      <c r="S58" s="22" t="str">
        <f t="shared" si="15"/>
        <v/>
      </c>
      <c r="T58" s="17">
        <f t="shared" si="16"/>
        <v>0</v>
      </c>
      <c r="U58" s="45" t="str">
        <f t="shared" si="17"/>
        <v/>
      </c>
      <c r="V58" s="48">
        <f t="shared" si="18"/>
        <v>0</v>
      </c>
      <c r="W58" s="22" t="str">
        <f t="shared" si="19"/>
        <v/>
      </c>
    </row>
    <row r="59" spans="2:23" x14ac:dyDescent="0.2">
      <c r="B59" s="4">
        <v>623800</v>
      </c>
      <c r="C59" s="15" t="s">
        <v>43</v>
      </c>
      <c r="D59" s="21">
        <f t="shared" si="20"/>
        <v>0</v>
      </c>
      <c r="E59" s="36" t="str">
        <f t="shared" si="3"/>
        <v/>
      </c>
      <c r="F59" s="32">
        <f t="shared" si="21"/>
        <v>0</v>
      </c>
      <c r="G59" s="36" t="str">
        <f t="shared" si="4"/>
        <v/>
      </c>
      <c r="H59" s="40">
        <f t="shared" si="5"/>
        <v>0</v>
      </c>
      <c r="I59" s="22" t="str">
        <f t="shared" si="6"/>
        <v/>
      </c>
      <c r="J59" s="32"/>
      <c r="K59" s="36" t="str">
        <f t="shared" si="7"/>
        <v/>
      </c>
      <c r="L59" s="40">
        <f t="shared" si="8"/>
        <v>0</v>
      </c>
      <c r="M59" s="22" t="str">
        <f t="shared" si="9"/>
        <v/>
      </c>
      <c r="N59" s="17">
        <f t="shared" si="10"/>
        <v>0</v>
      </c>
      <c r="O59" s="36" t="str">
        <f t="shared" si="11"/>
        <v/>
      </c>
      <c r="P59" s="46">
        <f t="shared" si="12"/>
        <v>0</v>
      </c>
      <c r="Q59" s="36" t="str">
        <f t="shared" si="13"/>
        <v/>
      </c>
      <c r="R59" s="48">
        <f t="shared" si="14"/>
        <v>0</v>
      </c>
      <c r="S59" s="22" t="str">
        <f t="shared" si="15"/>
        <v/>
      </c>
      <c r="T59" s="17">
        <f t="shared" si="16"/>
        <v>0</v>
      </c>
      <c r="U59" s="45" t="str">
        <f t="shared" si="17"/>
        <v/>
      </c>
      <c r="V59" s="48">
        <f t="shared" si="18"/>
        <v>0</v>
      </c>
      <c r="W59" s="22" t="str">
        <f t="shared" si="19"/>
        <v/>
      </c>
    </row>
    <row r="60" spans="2:23" x14ac:dyDescent="0.2">
      <c r="B60" s="4">
        <v>624100</v>
      </c>
      <c r="C60" s="15" t="s">
        <v>44</v>
      </c>
      <c r="D60" s="21">
        <f t="shared" si="20"/>
        <v>0</v>
      </c>
      <c r="E60" s="36" t="str">
        <f t="shared" si="3"/>
        <v/>
      </c>
      <c r="F60" s="32">
        <f t="shared" si="21"/>
        <v>0</v>
      </c>
      <c r="G60" s="36" t="str">
        <f t="shared" si="4"/>
        <v/>
      </c>
      <c r="H60" s="40">
        <f t="shared" si="5"/>
        <v>0</v>
      </c>
      <c r="I60" s="22" t="str">
        <f t="shared" si="6"/>
        <v/>
      </c>
      <c r="J60" s="32"/>
      <c r="K60" s="36" t="str">
        <f t="shared" si="7"/>
        <v/>
      </c>
      <c r="L60" s="40">
        <f t="shared" si="8"/>
        <v>0</v>
      </c>
      <c r="M60" s="22" t="str">
        <f t="shared" si="9"/>
        <v/>
      </c>
      <c r="N60" s="17">
        <f t="shared" si="10"/>
        <v>0</v>
      </c>
      <c r="O60" s="36" t="str">
        <f t="shared" si="11"/>
        <v/>
      </c>
      <c r="P60" s="46">
        <f t="shared" si="12"/>
        <v>0</v>
      </c>
      <c r="Q60" s="36" t="str">
        <f t="shared" si="13"/>
        <v/>
      </c>
      <c r="R60" s="48">
        <f t="shared" si="14"/>
        <v>0</v>
      </c>
      <c r="S60" s="22" t="str">
        <f t="shared" si="15"/>
        <v/>
      </c>
      <c r="T60" s="17">
        <f t="shared" si="16"/>
        <v>0</v>
      </c>
      <c r="U60" s="45" t="str">
        <f t="shared" si="17"/>
        <v/>
      </c>
      <c r="V60" s="48">
        <f t="shared" si="18"/>
        <v>0</v>
      </c>
      <c r="W60" s="22" t="str">
        <f t="shared" si="19"/>
        <v/>
      </c>
    </row>
    <row r="61" spans="2:23" x14ac:dyDescent="0.2">
      <c r="B61" s="4">
        <v>791013</v>
      </c>
      <c r="C61" s="15" t="s">
        <v>74</v>
      </c>
      <c r="D61" s="21">
        <f t="shared" si="20"/>
        <v>0</v>
      </c>
      <c r="E61" s="36" t="str">
        <f t="shared" si="3"/>
        <v/>
      </c>
      <c r="F61" s="32">
        <f t="shared" si="21"/>
        <v>0</v>
      </c>
      <c r="G61" s="36" t="str">
        <f t="shared" si="4"/>
        <v/>
      </c>
      <c r="H61" s="40">
        <f t="shared" si="5"/>
        <v>0</v>
      </c>
      <c r="I61" s="22" t="str">
        <f t="shared" si="6"/>
        <v/>
      </c>
      <c r="J61" s="32"/>
      <c r="K61" s="36" t="str">
        <f t="shared" si="7"/>
        <v/>
      </c>
      <c r="L61" s="40">
        <f t="shared" si="8"/>
        <v>0</v>
      </c>
      <c r="M61" s="22" t="str">
        <f t="shared" si="9"/>
        <v/>
      </c>
      <c r="N61" s="17">
        <f t="shared" si="10"/>
        <v>0</v>
      </c>
      <c r="O61" s="36" t="str">
        <f t="shared" si="11"/>
        <v/>
      </c>
      <c r="P61" s="46">
        <f t="shared" si="12"/>
        <v>0</v>
      </c>
      <c r="Q61" s="36" t="str">
        <f t="shared" si="13"/>
        <v/>
      </c>
      <c r="R61" s="48">
        <f t="shared" si="14"/>
        <v>0</v>
      </c>
      <c r="S61" s="22" t="str">
        <f t="shared" si="15"/>
        <v/>
      </c>
      <c r="T61" s="17">
        <f t="shared" si="16"/>
        <v>0</v>
      </c>
      <c r="U61" s="45" t="str">
        <f t="shared" si="17"/>
        <v/>
      </c>
      <c r="V61" s="48">
        <f t="shared" si="18"/>
        <v>0</v>
      </c>
      <c r="W61" s="22" t="str">
        <f t="shared" si="19"/>
        <v/>
      </c>
    </row>
    <row r="62" spans="2:23" x14ac:dyDescent="0.2">
      <c r="B62" s="4">
        <v>625100</v>
      </c>
      <c r="C62" s="15" t="s">
        <v>45</v>
      </c>
      <c r="D62" s="21">
        <f t="shared" si="20"/>
        <v>0</v>
      </c>
      <c r="E62" s="36" t="str">
        <f t="shared" si="3"/>
        <v/>
      </c>
      <c r="F62" s="32">
        <f t="shared" si="21"/>
        <v>0</v>
      </c>
      <c r="G62" s="36" t="str">
        <f t="shared" si="4"/>
        <v/>
      </c>
      <c r="H62" s="40">
        <f t="shared" si="5"/>
        <v>0</v>
      </c>
      <c r="I62" s="22" t="str">
        <f t="shared" si="6"/>
        <v/>
      </c>
      <c r="J62" s="32"/>
      <c r="K62" s="36" t="str">
        <f t="shared" si="7"/>
        <v/>
      </c>
      <c r="L62" s="40">
        <f t="shared" si="8"/>
        <v>0</v>
      </c>
      <c r="M62" s="22" t="str">
        <f t="shared" si="9"/>
        <v/>
      </c>
      <c r="N62" s="17">
        <f t="shared" si="10"/>
        <v>0</v>
      </c>
      <c r="O62" s="36" t="str">
        <f t="shared" si="11"/>
        <v/>
      </c>
      <c r="P62" s="46">
        <f t="shared" si="12"/>
        <v>0</v>
      </c>
      <c r="Q62" s="36" t="str">
        <f t="shared" si="13"/>
        <v/>
      </c>
      <c r="R62" s="48">
        <f t="shared" si="14"/>
        <v>0</v>
      </c>
      <c r="S62" s="22" t="str">
        <f t="shared" si="15"/>
        <v/>
      </c>
      <c r="T62" s="17">
        <f t="shared" si="16"/>
        <v>0</v>
      </c>
      <c r="U62" s="45" t="str">
        <f t="shared" si="17"/>
        <v/>
      </c>
      <c r="V62" s="48">
        <f t="shared" si="18"/>
        <v>0</v>
      </c>
      <c r="W62" s="22" t="str">
        <f t="shared" si="19"/>
        <v/>
      </c>
    </row>
    <row r="63" spans="2:23" x14ac:dyDescent="0.2">
      <c r="B63" s="4">
        <v>791001</v>
      </c>
      <c r="C63" s="15" t="s">
        <v>64</v>
      </c>
      <c r="D63" s="21">
        <f t="shared" si="20"/>
        <v>0</v>
      </c>
      <c r="E63" s="36" t="str">
        <f t="shared" si="3"/>
        <v/>
      </c>
      <c r="F63" s="32">
        <f t="shared" si="21"/>
        <v>0</v>
      </c>
      <c r="G63" s="36" t="str">
        <f t="shared" si="4"/>
        <v/>
      </c>
      <c r="H63" s="40">
        <f t="shared" si="5"/>
        <v>0</v>
      </c>
      <c r="I63" s="22" t="str">
        <f t="shared" si="6"/>
        <v/>
      </c>
      <c r="J63" s="32"/>
      <c r="K63" s="36" t="str">
        <f t="shared" si="7"/>
        <v/>
      </c>
      <c r="L63" s="40">
        <f t="shared" si="8"/>
        <v>0</v>
      </c>
      <c r="M63" s="22" t="str">
        <f t="shared" si="9"/>
        <v/>
      </c>
      <c r="N63" s="17">
        <f t="shared" si="10"/>
        <v>0</v>
      </c>
      <c r="O63" s="36" t="str">
        <f t="shared" si="11"/>
        <v/>
      </c>
      <c r="P63" s="46">
        <f t="shared" si="12"/>
        <v>0</v>
      </c>
      <c r="Q63" s="36" t="str">
        <f t="shared" si="13"/>
        <v/>
      </c>
      <c r="R63" s="48">
        <f t="shared" si="14"/>
        <v>0</v>
      </c>
      <c r="S63" s="22" t="str">
        <f t="shared" si="15"/>
        <v/>
      </c>
      <c r="T63" s="17">
        <f t="shared" si="16"/>
        <v>0</v>
      </c>
      <c r="U63" s="45" t="str">
        <f t="shared" si="17"/>
        <v/>
      </c>
      <c r="V63" s="48">
        <f t="shared" si="18"/>
        <v>0</v>
      </c>
      <c r="W63" s="22" t="str">
        <f t="shared" si="19"/>
        <v/>
      </c>
    </row>
    <row r="64" spans="2:23" x14ac:dyDescent="0.2">
      <c r="B64" s="4">
        <v>625500</v>
      </c>
      <c r="C64" s="15" t="s">
        <v>46</v>
      </c>
      <c r="D64" s="21">
        <f t="shared" si="20"/>
        <v>0</v>
      </c>
      <c r="E64" s="36" t="str">
        <f t="shared" si="3"/>
        <v/>
      </c>
      <c r="F64" s="32">
        <f t="shared" si="21"/>
        <v>0</v>
      </c>
      <c r="G64" s="36" t="str">
        <f t="shared" si="4"/>
        <v/>
      </c>
      <c r="H64" s="40">
        <f t="shared" si="5"/>
        <v>0</v>
      </c>
      <c r="I64" s="22" t="str">
        <f t="shared" si="6"/>
        <v/>
      </c>
      <c r="J64" s="32"/>
      <c r="K64" s="36" t="str">
        <f t="shared" si="7"/>
        <v/>
      </c>
      <c r="L64" s="40">
        <f t="shared" si="8"/>
        <v>0</v>
      </c>
      <c r="M64" s="22" t="str">
        <f t="shared" si="9"/>
        <v/>
      </c>
      <c r="N64" s="17">
        <f t="shared" si="10"/>
        <v>0</v>
      </c>
      <c r="O64" s="36" t="str">
        <f t="shared" si="11"/>
        <v/>
      </c>
      <c r="P64" s="46">
        <f t="shared" si="12"/>
        <v>0</v>
      </c>
      <c r="Q64" s="36" t="str">
        <f t="shared" si="13"/>
        <v/>
      </c>
      <c r="R64" s="48">
        <f t="shared" si="14"/>
        <v>0</v>
      </c>
      <c r="S64" s="22" t="str">
        <f t="shared" si="15"/>
        <v/>
      </c>
      <c r="T64" s="17">
        <f t="shared" si="16"/>
        <v>0</v>
      </c>
      <c r="U64" s="45" t="str">
        <f t="shared" si="17"/>
        <v/>
      </c>
      <c r="V64" s="48">
        <f t="shared" si="18"/>
        <v>0</v>
      </c>
      <c r="W64" s="22" t="str">
        <f t="shared" si="19"/>
        <v/>
      </c>
    </row>
    <row r="65" spans="2:23" x14ac:dyDescent="0.2">
      <c r="B65" s="4">
        <v>625700</v>
      </c>
      <c r="C65" s="15" t="s">
        <v>47</v>
      </c>
      <c r="D65" s="21">
        <f t="shared" si="20"/>
        <v>0</v>
      </c>
      <c r="E65" s="36" t="str">
        <f t="shared" si="3"/>
        <v/>
      </c>
      <c r="F65" s="32">
        <f t="shared" si="21"/>
        <v>0</v>
      </c>
      <c r="G65" s="36" t="str">
        <f t="shared" si="4"/>
        <v/>
      </c>
      <c r="H65" s="40">
        <f t="shared" si="5"/>
        <v>0</v>
      </c>
      <c r="I65" s="22" t="str">
        <f t="shared" si="6"/>
        <v/>
      </c>
      <c r="J65" s="32"/>
      <c r="K65" s="36" t="str">
        <f t="shared" si="7"/>
        <v/>
      </c>
      <c r="L65" s="40">
        <f t="shared" si="8"/>
        <v>0</v>
      </c>
      <c r="M65" s="22" t="str">
        <f t="shared" si="9"/>
        <v/>
      </c>
      <c r="N65" s="17">
        <f t="shared" si="10"/>
        <v>0</v>
      </c>
      <c r="O65" s="36" t="str">
        <f t="shared" si="11"/>
        <v/>
      </c>
      <c r="P65" s="46">
        <f t="shared" si="12"/>
        <v>0</v>
      </c>
      <c r="Q65" s="36" t="str">
        <f t="shared" si="13"/>
        <v/>
      </c>
      <c r="R65" s="48">
        <f t="shared" si="14"/>
        <v>0</v>
      </c>
      <c r="S65" s="22" t="str">
        <f t="shared" si="15"/>
        <v/>
      </c>
      <c r="T65" s="17">
        <f t="shared" si="16"/>
        <v>0</v>
      </c>
      <c r="U65" s="45" t="str">
        <f t="shared" si="17"/>
        <v/>
      </c>
      <c r="V65" s="48">
        <f t="shared" si="18"/>
        <v>0</v>
      </c>
      <c r="W65" s="22" t="str">
        <f t="shared" si="19"/>
        <v/>
      </c>
    </row>
    <row r="66" spans="2:23" x14ac:dyDescent="0.2">
      <c r="B66" s="4">
        <v>791005</v>
      </c>
      <c r="C66" s="15" t="s">
        <v>67</v>
      </c>
      <c r="D66" s="21">
        <f t="shared" si="20"/>
        <v>0</v>
      </c>
      <c r="E66" s="36" t="str">
        <f t="shared" si="3"/>
        <v/>
      </c>
      <c r="F66" s="32">
        <f t="shared" si="21"/>
        <v>0</v>
      </c>
      <c r="G66" s="36" t="str">
        <f t="shared" si="4"/>
        <v/>
      </c>
      <c r="H66" s="40">
        <f t="shared" si="5"/>
        <v>0</v>
      </c>
      <c r="I66" s="22" t="str">
        <f t="shared" si="6"/>
        <v/>
      </c>
      <c r="J66" s="32"/>
      <c r="K66" s="36" t="str">
        <f t="shared" si="7"/>
        <v/>
      </c>
      <c r="L66" s="40">
        <f t="shared" si="8"/>
        <v>0</v>
      </c>
      <c r="M66" s="22" t="str">
        <f t="shared" si="9"/>
        <v/>
      </c>
      <c r="N66" s="17">
        <f t="shared" si="10"/>
        <v>0</v>
      </c>
      <c r="O66" s="36" t="str">
        <f t="shared" si="11"/>
        <v/>
      </c>
      <c r="P66" s="46">
        <f t="shared" si="12"/>
        <v>0</v>
      </c>
      <c r="Q66" s="36" t="str">
        <f t="shared" si="13"/>
        <v/>
      </c>
      <c r="R66" s="48">
        <f t="shared" si="14"/>
        <v>0</v>
      </c>
      <c r="S66" s="22" t="str">
        <f t="shared" si="15"/>
        <v/>
      </c>
      <c r="T66" s="17">
        <f t="shared" si="16"/>
        <v>0</v>
      </c>
      <c r="U66" s="45" t="str">
        <f t="shared" si="17"/>
        <v/>
      </c>
      <c r="V66" s="48">
        <f t="shared" si="18"/>
        <v>0</v>
      </c>
      <c r="W66" s="22" t="str">
        <f t="shared" si="19"/>
        <v/>
      </c>
    </row>
    <row r="67" spans="2:23" x14ac:dyDescent="0.2">
      <c r="B67" s="4">
        <v>626000</v>
      </c>
      <c r="C67" s="15" t="s">
        <v>48</v>
      </c>
      <c r="D67" s="21">
        <f t="shared" si="20"/>
        <v>0</v>
      </c>
      <c r="E67" s="36" t="str">
        <f t="shared" si="3"/>
        <v/>
      </c>
      <c r="F67" s="32">
        <f t="shared" si="21"/>
        <v>0</v>
      </c>
      <c r="G67" s="36" t="str">
        <f t="shared" si="4"/>
        <v/>
      </c>
      <c r="H67" s="40">
        <f t="shared" si="5"/>
        <v>0</v>
      </c>
      <c r="I67" s="22" t="str">
        <f t="shared" si="6"/>
        <v/>
      </c>
      <c r="J67" s="32"/>
      <c r="K67" s="36" t="str">
        <f t="shared" si="7"/>
        <v/>
      </c>
      <c r="L67" s="40">
        <f t="shared" si="8"/>
        <v>0</v>
      </c>
      <c r="M67" s="22" t="str">
        <f t="shared" si="9"/>
        <v/>
      </c>
      <c r="N67" s="17">
        <f t="shared" si="10"/>
        <v>0</v>
      </c>
      <c r="O67" s="36" t="str">
        <f t="shared" si="11"/>
        <v/>
      </c>
      <c r="P67" s="46">
        <f t="shared" si="12"/>
        <v>0</v>
      </c>
      <c r="Q67" s="36" t="str">
        <f t="shared" si="13"/>
        <v/>
      </c>
      <c r="R67" s="48">
        <f t="shared" si="14"/>
        <v>0</v>
      </c>
      <c r="S67" s="22" t="str">
        <f t="shared" si="15"/>
        <v/>
      </c>
      <c r="T67" s="17">
        <f t="shared" si="16"/>
        <v>0</v>
      </c>
      <c r="U67" s="45" t="str">
        <f t="shared" si="17"/>
        <v/>
      </c>
      <c r="V67" s="48">
        <f t="shared" si="18"/>
        <v>0</v>
      </c>
      <c r="W67" s="22" t="str">
        <f t="shared" si="19"/>
        <v/>
      </c>
    </row>
    <row r="68" spans="2:23" x14ac:dyDescent="0.2">
      <c r="B68" s="4">
        <v>791004</v>
      </c>
      <c r="C68" s="15" t="s">
        <v>66</v>
      </c>
      <c r="D68" s="21">
        <f t="shared" si="20"/>
        <v>0</v>
      </c>
      <c r="E68" s="36" t="str">
        <f t="shared" si="3"/>
        <v/>
      </c>
      <c r="F68" s="32">
        <f t="shared" si="21"/>
        <v>0</v>
      </c>
      <c r="G68" s="36" t="str">
        <f t="shared" si="4"/>
        <v/>
      </c>
      <c r="H68" s="40">
        <f t="shared" si="5"/>
        <v>0</v>
      </c>
      <c r="I68" s="22" t="str">
        <f t="shared" si="6"/>
        <v/>
      </c>
      <c r="J68" s="32"/>
      <c r="K68" s="36" t="str">
        <f t="shared" si="7"/>
        <v/>
      </c>
      <c r="L68" s="40">
        <f t="shared" si="8"/>
        <v>0</v>
      </c>
      <c r="M68" s="22" t="str">
        <f t="shared" si="9"/>
        <v/>
      </c>
      <c r="N68" s="17">
        <f t="shared" si="10"/>
        <v>0</v>
      </c>
      <c r="O68" s="36" t="str">
        <f t="shared" si="11"/>
        <v/>
      </c>
      <c r="P68" s="46">
        <f t="shared" si="12"/>
        <v>0</v>
      </c>
      <c r="Q68" s="36" t="str">
        <f t="shared" si="13"/>
        <v/>
      </c>
      <c r="R68" s="48">
        <f t="shared" si="14"/>
        <v>0</v>
      </c>
      <c r="S68" s="22" t="str">
        <f t="shared" si="15"/>
        <v/>
      </c>
      <c r="T68" s="17">
        <f t="shared" si="16"/>
        <v>0</v>
      </c>
      <c r="U68" s="45" t="str">
        <f t="shared" si="17"/>
        <v/>
      </c>
      <c r="V68" s="48">
        <f t="shared" si="18"/>
        <v>0</v>
      </c>
      <c r="W68" s="22" t="str">
        <f t="shared" si="19"/>
        <v/>
      </c>
    </row>
    <row r="69" spans="2:23" x14ac:dyDescent="0.2">
      <c r="B69" s="4">
        <v>626100</v>
      </c>
      <c r="C69" s="15" t="s">
        <v>49</v>
      </c>
      <c r="D69" s="21">
        <f t="shared" si="20"/>
        <v>0</v>
      </c>
      <c r="E69" s="36" t="str">
        <f t="shared" si="3"/>
        <v/>
      </c>
      <c r="F69" s="32">
        <f t="shared" si="21"/>
        <v>0</v>
      </c>
      <c r="G69" s="36" t="str">
        <f t="shared" si="4"/>
        <v/>
      </c>
      <c r="H69" s="40">
        <f t="shared" si="5"/>
        <v>0</v>
      </c>
      <c r="I69" s="22" t="str">
        <f t="shared" si="6"/>
        <v/>
      </c>
      <c r="J69" s="32"/>
      <c r="K69" s="36" t="str">
        <f t="shared" si="7"/>
        <v/>
      </c>
      <c r="L69" s="40">
        <f t="shared" si="8"/>
        <v>0</v>
      </c>
      <c r="M69" s="22" t="str">
        <f t="shared" si="9"/>
        <v/>
      </c>
      <c r="N69" s="17">
        <f t="shared" si="10"/>
        <v>0</v>
      </c>
      <c r="O69" s="36" t="str">
        <f t="shared" si="11"/>
        <v/>
      </c>
      <c r="P69" s="46">
        <f t="shared" si="12"/>
        <v>0</v>
      </c>
      <c r="Q69" s="36" t="str">
        <f t="shared" si="13"/>
        <v/>
      </c>
      <c r="R69" s="48">
        <f t="shared" si="14"/>
        <v>0</v>
      </c>
      <c r="S69" s="22" t="str">
        <f t="shared" si="15"/>
        <v/>
      </c>
      <c r="T69" s="17">
        <f t="shared" si="16"/>
        <v>0</v>
      </c>
      <c r="U69" s="45" t="str">
        <f t="shared" si="17"/>
        <v/>
      </c>
      <c r="V69" s="48">
        <f t="shared" si="18"/>
        <v>0</v>
      </c>
      <c r="W69" s="22" t="str">
        <f t="shared" si="19"/>
        <v/>
      </c>
    </row>
    <row r="70" spans="2:23" x14ac:dyDescent="0.2">
      <c r="B70" s="4">
        <v>791014</v>
      </c>
      <c r="C70" s="15" t="s">
        <v>75</v>
      </c>
      <c r="D70" s="21">
        <f t="shared" si="20"/>
        <v>0</v>
      </c>
      <c r="E70" s="36" t="str">
        <f t="shared" si="3"/>
        <v/>
      </c>
      <c r="F70" s="32">
        <f t="shared" si="21"/>
        <v>0</v>
      </c>
      <c r="G70" s="36" t="str">
        <f t="shared" si="4"/>
        <v/>
      </c>
      <c r="H70" s="40">
        <f t="shared" si="5"/>
        <v>0</v>
      </c>
      <c r="I70" s="22" t="str">
        <f t="shared" si="6"/>
        <v/>
      </c>
      <c r="J70" s="32"/>
      <c r="K70" s="36" t="str">
        <f t="shared" si="7"/>
        <v/>
      </c>
      <c r="L70" s="40">
        <f t="shared" si="8"/>
        <v>0</v>
      </c>
      <c r="M70" s="22" t="str">
        <f t="shared" si="9"/>
        <v/>
      </c>
      <c r="N70" s="17">
        <f t="shared" si="10"/>
        <v>0</v>
      </c>
      <c r="O70" s="36" t="str">
        <f t="shared" si="11"/>
        <v/>
      </c>
      <c r="P70" s="46">
        <f t="shared" si="12"/>
        <v>0</v>
      </c>
      <c r="Q70" s="36" t="str">
        <f t="shared" si="13"/>
        <v/>
      </c>
      <c r="R70" s="48">
        <f t="shared" si="14"/>
        <v>0</v>
      </c>
      <c r="S70" s="22" t="str">
        <f t="shared" si="15"/>
        <v/>
      </c>
      <c r="T70" s="17">
        <f t="shared" si="16"/>
        <v>0</v>
      </c>
      <c r="U70" s="45" t="str">
        <f t="shared" si="17"/>
        <v/>
      </c>
      <c r="V70" s="48">
        <f t="shared" si="18"/>
        <v>0</v>
      </c>
      <c r="W70" s="22" t="str">
        <f t="shared" si="19"/>
        <v/>
      </c>
    </row>
    <row r="71" spans="2:23" x14ac:dyDescent="0.2">
      <c r="B71" s="4">
        <v>627000</v>
      </c>
      <c r="C71" s="15" t="s">
        <v>50</v>
      </c>
      <c r="D71" s="21">
        <f t="shared" si="20"/>
        <v>0</v>
      </c>
      <c r="E71" s="36" t="str">
        <f t="shared" si="3"/>
        <v/>
      </c>
      <c r="F71" s="32">
        <f t="shared" si="21"/>
        <v>0</v>
      </c>
      <c r="G71" s="36" t="str">
        <f t="shared" si="4"/>
        <v/>
      </c>
      <c r="H71" s="40">
        <f t="shared" si="5"/>
        <v>0</v>
      </c>
      <c r="I71" s="22" t="str">
        <f t="shared" si="6"/>
        <v/>
      </c>
      <c r="J71" s="32"/>
      <c r="K71" s="36" t="str">
        <f t="shared" si="7"/>
        <v/>
      </c>
      <c r="L71" s="40">
        <f t="shared" si="8"/>
        <v>0</v>
      </c>
      <c r="M71" s="22" t="str">
        <f t="shared" si="9"/>
        <v/>
      </c>
      <c r="N71" s="17">
        <f t="shared" si="10"/>
        <v>0</v>
      </c>
      <c r="O71" s="36" t="str">
        <f t="shared" si="11"/>
        <v/>
      </c>
      <c r="P71" s="46">
        <f t="shared" si="12"/>
        <v>0</v>
      </c>
      <c r="Q71" s="36" t="str">
        <f t="shared" si="13"/>
        <v/>
      </c>
      <c r="R71" s="48">
        <f t="shared" si="14"/>
        <v>0</v>
      </c>
      <c r="S71" s="22" t="str">
        <f t="shared" si="15"/>
        <v/>
      </c>
      <c r="T71" s="17">
        <f t="shared" si="16"/>
        <v>0</v>
      </c>
      <c r="U71" s="45" t="str">
        <f t="shared" si="17"/>
        <v/>
      </c>
      <c r="V71" s="48">
        <f t="shared" si="18"/>
        <v>0</v>
      </c>
      <c r="W71" s="22" t="str">
        <f t="shared" si="19"/>
        <v/>
      </c>
    </row>
    <row r="72" spans="2:23" x14ac:dyDescent="0.2">
      <c r="B72" s="4">
        <v>628100</v>
      </c>
      <c r="C72" s="15" t="s">
        <v>51</v>
      </c>
      <c r="D72" s="21">
        <f t="shared" si="20"/>
        <v>0</v>
      </c>
      <c r="E72" s="36" t="str">
        <f t="shared" si="3"/>
        <v/>
      </c>
      <c r="F72" s="32">
        <f t="shared" si="21"/>
        <v>0</v>
      </c>
      <c r="G72" s="36" t="str">
        <f t="shared" si="4"/>
        <v/>
      </c>
      <c r="H72" s="40">
        <f t="shared" si="5"/>
        <v>0</v>
      </c>
      <c r="I72" s="22" t="str">
        <f t="shared" si="6"/>
        <v/>
      </c>
      <c r="J72" s="32"/>
      <c r="K72" s="36" t="str">
        <f t="shared" si="7"/>
        <v/>
      </c>
      <c r="L72" s="40">
        <f t="shared" si="8"/>
        <v>0</v>
      </c>
      <c r="M72" s="22" t="str">
        <f t="shared" si="9"/>
        <v/>
      </c>
      <c r="N72" s="17">
        <f t="shared" si="10"/>
        <v>0</v>
      </c>
      <c r="O72" s="36" t="str">
        <f t="shared" si="11"/>
        <v/>
      </c>
      <c r="P72" s="46">
        <f t="shared" si="12"/>
        <v>0</v>
      </c>
      <c r="Q72" s="36" t="str">
        <f t="shared" si="13"/>
        <v/>
      </c>
      <c r="R72" s="48">
        <f t="shared" si="14"/>
        <v>0</v>
      </c>
      <c r="S72" s="22" t="str">
        <f t="shared" si="15"/>
        <v/>
      </c>
      <c r="T72" s="17">
        <f t="shared" si="16"/>
        <v>0</v>
      </c>
      <c r="U72" s="45" t="str">
        <f t="shared" si="17"/>
        <v/>
      </c>
      <c r="V72" s="48">
        <f t="shared" si="18"/>
        <v>0</v>
      </c>
      <c r="W72" s="22" t="str">
        <f t="shared" si="19"/>
        <v/>
      </c>
    </row>
    <row r="73" spans="2:23" x14ac:dyDescent="0.2">
      <c r="B73" s="4">
        <v>628200</v>
      </c>
      <c r="C73" s="15" t="s">
        <v>52</v>
      </c>
      <c r="D73" s="21">
        <f t="shared" si="20"/>
        <v>0</v>
      </c>
      <c r="E73" s="36" t="str">
        <f t="shared" si="3"/>
        <v/>
      </c>
      <c r="F73" s="32">
        <f t="shared" si="21"/>
        <v>0</v>
      </c>
      <c r="G73" s="36" t="str">
        <f t="shared" si="4"/>
        <v/>
      </c>
      <c r="H73" s="40">
        <f t="shared" si="5"/>
        <v>0</v>
      </c>
      <c r="I73" s="22" t="str">
        <f t="shared" si="6"/>
        <v/>
      </c>
      <c r="J73" s="32"/>
      <c r="K73" s="36" t="str">
        <f t="shared" si="7"/>
        <v/>
      </c>
      <c r="L73" s="40">
        <f t="shared" si="8"/>
        <v>0</v>
      </c>
      <c r="M73" s="22" t="str">
        <f t="shared" si="9"/>
        <v/>
      </c>
      <c r="N73" s="17">
        <f t="shared" si="10"/>
        <v>0</v>
      </c>
      <c r="O73" s="36" t="str">
        <f t="shared" si="11"/>
        <v/>
      </c>
      <c r="P73" s="46">
        <f t="shared" si="12"/>
        <v>0</v>
      </c>
      <c r="Q73" s="36" t="str">
        <f t="shared" si="13"/>
        <v/>
      </c>
      <c r="R73" s="48">
        <f t="shared" si="14"/>
        <v>0</v>
      </c>
      <c r="S73" s="22" t="str">
        <f t="shared" si="15"/>
        <v/>
      </c>
      <c r="T73" s="17">
        <f t="shared" si="16"/>
        <v>0</v>
      </c>
      <c r="U73" s="45" t="str">
        <f t="shared" si="17"/>
        <v/>
      </c>
      <c r="V73" s="48">
        <f t="shared" si="18"/>
        <v>0</v>
      </c>
      <c r="W73" s="22" t="str">
        <f t="shared" si="19"/>
        <v/>
      </c>
    </row>
    <row r="74" spans="2:23" x14ac:dyDescent="0.2">
      <c r="B74" s="4">
        <v>628201</v>
      </c>
      <c r="C74" s="15" t="s">
        <v>53</v>
      </c>
      <c r="D74" s="21">
        <f t="shared" si="20"/>
        <v>0</v>
      </c>
      <c r="E74" s="36" t="str">
        <f t="shared" si="3"/>
        <v/>
      </c>
      <c r="F74" s="32">
        <f t="shared" si="21"/>
        <v>0</v>
      </c>
      <c r="G74" s="36" t="str">
        <f t="shared" si="4"/>
        <v/>
      </c>
      <c r="H74" s="40">
        <f t="shared" si="5"/>
        <v>0</v>
      </c>
      <c r="I74" s="22" t="str">
        <f t="shared" si="6"/>
        <v/>
      </c>
      <c r="J74" s="32"/>
      <c r="K74" s="36" t="str">
        <f t="shared" si="7"/>
        <v/>
      </c>
      <c r="L74" s="40">
        <f t="shared" si="8"/>
        <v>0</v>
      </c>
      <c r="M74" s="22" t="str">
        <f t="shared" si="9"/>
        <v/>
      </c>
      <c r="N74" s="17">
        <f t="shared" si="10"/>
        <v>0</v>
      </c>
      <c r="O74" s="36" t="str">
        <f t="shared" si="11"/>
        <v/>
      </c>
      <c r="P74" s="46">
        <f t="shared" si="12"/>
        <v>0</v>
      </c>
      <c r="Q74" s="36" t="str">
        <f t="shared" si="13"/>
        <v/>
      </c>
      <c r="R74" s="48">
        <f t="shared" si="14"/>
        <v>0</v>
      </c>
      <c r="S74" s="22" t="str">
        <f t="shared" si="15"/>
        <v/>
      </c>
      <c r="T74" s="17">
        <f t="shared" si="16"/>
        <v>0</v>
      </c>
      <c r="U74" s="45" t="str">
        <f t="shared" si="17"/>
        <v/>
      </c>
      <c r="V74" s="48">
        <f t="shared" si="18"/>
        <v>0</v>
      </c>
      <c r="W74" s="22" t="str">
        <f t="shared" si="19"/>
        <v/>
      </c>
    </row>
    <row r="75" spans="2:23" x14ac:dyDescent="0.2">
      <c r="B75" s="4">
        <v>628300</v>
      </c>
      <c r="C75" s="15" t="s">
        <v>54</v>
      </c>
      <c r="D75" s="21">
        <f t="shared" si="20"/>
        <v>0</v>
      </c>
      <c r="E75" s="36" t="str">
        <f t="shared" si="3"/>
        <v/>
      </c>
      <c r="F75" s="32">
        <f t="shared" si="21"/>
        <v>0</v>
      </c>
      <c r="G75" s="36" t="str">
        <f t="shared" si="4"/>
        <v/>
      </c>
      <c r="H75" s="40">
        <f t="shared" si="5"/>
        <v>0</v>
      </c>
      <c r="I75" s="22" t="str">
        <f t="shared" si="6"/>
        <v/>
      </c>
      <c r="J75" s="32"/>
      <c r="K75" s="36" t="str">
        <f t="shared" si="7"/>
        <v/>
      </c>
      <c r="L75" s="40">
        <f t="shared" si="8"/>
        <v>0</v>
      </c>
      <c r="M75" s="22" t="str">
        <f t="shared" si="9"/>
        <v/>
      </c>
      <c r="N75" s="17">
        <f t="shared" si="10"/>
        <v>0</v>
      </c>
      <c r="O75" s="36" t="str">
        <f t="shared" si="11"/>
        <v/>
      </c>
      <c r="P75" s="46">
        <f t="shared" si="12"/>
        <v>0</v>
      </c>
      <c r="Q75" s="36" t="str">
        <f t="shared" si="13"/>
        <v/>
      </c>
      <c r="R75" s="48">
        <f t="shared" si="14"/>
        <v>0</v>
      </c>
      <c r="S75" s="22" t="str">
        <f t="shared" si="15"/>
        <v/>
      </c>
      <c r="T75" s="17">
        <f t="shared" si="16"/>
        <v>0</v>
      </c>
      <c r="U75" s="45" t="str">
        <f t="shared" si="17"/>
        <v/>
      </c>
      <c r="V75" s="48">
        <f t="shared" si="18"/>
        <v>0</v>
      </c>
      <c r="W75" s="22" t="str">
        <f t="shared" si="19"/>
        <v/>
      </c>
    </row>
    <row r="76" spans="2:23" x14ac:dyDescent="0.2">
      <c r="B76" s="4">
        <v>635110</v>
      </c>
      <c r="C76" s="15" t="s">
        <v>55</v>
      </c>
      <c r="D76" s="21">
        <f t="shared" si="20"/>
        <v>0</v>
      </c>
      <c r="E76" s="36" t="str">
        <f t="shared" si="3"/>
        <v/>
      </c>
      <c r="F76" s="32">
        <f t="shared" si="21"/>
        <v>0</v>
      </c>
      <c r="G76" s="36" t="str">
        <f t="shared" si="4"/>
        <v/>
      </c>
      <c r="H76" s="40">
        <f t="shared" si="5"/>
        <v>0</v>
      </c>
      <c r="I76" s="22" t="str">
        <f t="shared" si="6"/>
        <v/>
      </c>
      <c r="J76" s="32"/>
      <c r="K76" s="36" t="str">
        <f t="shared" si="7"/>
        <v/>
      </c>
      <c r="L76" s="40">
        <f t="shared" si="8"/>
        <v>0</v>
      </c>
      <c r="M76" s="22" t="str">
        <f t="shared" si="9"/>
        <v/>
      </c>
      <c r="N76" s="17">
        <f t="shared" si="10"/>
        <v>0</v>
      </c>
      <c r="O76" s="36" t="str">
        <f t="shared" si="11"/>
        <v/>
      </c>
      <c r="P76" s="46">
        <f t="shared" si="12"/>
        <v>0</v>
      </c>
      <c r="Q76" s="36" t="str">
        <f t="shared" si="13"/>
        <v/>
      </c>
      <c r="R76" s="48">
        <f t="shared" si="14"/>
        <v>0</v>
      </c>
      <c r="S76" s="22" t="str">
        <f t="shared" si="15"/>
        <v/>
      </c>
      <c r="T76" s="17">
        <f t="shared" si="16"/>
        <v>0</v>
      </c>
      <c r="U76" s="45" t="str">
        <f t="shared" si="17"/>
        <v/>
      </c>
      <c r="V76" s="48">
        <f t="shared" si="18"/>
        <v>0</v>
      </c>
      <c r="W76" s="22" t="str">
        <f t="shared" si="19"/>
        <v/>
      </c>
    </row>
    <row r="77" spans="2:23" x14ac:dyDescent="0.2">
      <c r="B77" s="4">
        <v>635120</v>
      </c>
      <c r="C77" s="15" t="s">
        <v>56</v>
      </c>
      <c r="D77" s="21">
        <f t="shared" ref="D77:D86" si="22">SUMIF(num_compte_antérieur,B77,septembre_antérieur)</f>
        <v>0</v>
      </c>
      <c r="E77" s="36" t="str">
        <f t="shared" si="3"/>
        <v/>
      </c>
      <c r="F77" s="32">
        <f t="shared" ref="F77:F86" si="23">SUMIF(num_compte_n,B77,septembre_n)</f>
        <v>0</v>
      </c>
      <c r="G77" s="36" t="str">
        <f t="shared" si="4"/>
        <v/>
      </c>
      <c r="H77" s="40">
        <f t="shared" si="5"/>
        <v>0</v>
      </c>
      <c r="I77" s="22" t="str">
        <f t="shared" si="6"/>
        <v/>
      </c>
      <c r="J77" s="32"/>
      <c r="K77" s="36" t="str">
        <f t="shared" si="7"/>
        <v/>
      </c>
      <c r="L77" s="40">
        <f t="shared" si="8"/>
        <v>0</v>
      </c>
      <c r="M77" s="22" t="str">
        <f t="shared" si="9"/>
        <v/>
      </c>
      <c r="N77" s="17">
        <f t="shared" si="10"/>
        <v>0</v>
      </c>
      <c r="O77" s="36" t="str">
        <f t="shared" si="11"/>
        <v/>
      </c>
      <c r="P77" s="46">
        <f t="shared" si="12"/>
        <v>0</v>
      </c>
      <c r="Q77" s="36" t="str">
        <f t="shared" si="13"/>
        <v/>
      </c>
      <c r="R77" s="48">
        <f t="shared" si="14"/>
        <v>0</v>
      </c>
      <c r="S77" s="22" t="str">
        <f t="shared" si="15"/>
        <v/>
      </c>
      <c r="T77" s="17">
        <f t="shared" si="16"/>
        <v>0</v>
      </c>
      <c r="U77" s="45" t="str">
        <f t="shared" si="17"/>
        <v/>
      </c>
      <c r="V77" s="48">
        <f t="shared" si="18"/>
        <v>0</v>
      </c>
      <c r="W77" s="22" t="str">
        <f t="shared" si="19"/>
        <v/>
      </c>
    </row>
    <row r="78" spans="2:23" x14ac:dyDescent="0.2">
      <c r="B78" s="4">
        <v>635130</v>
      </c>
      <c r="C78" s="15" t="s">
        <v>57</v>
      </c>
      <c r="D78" s="21">
        <f t="shared" si="22"/>
        <v>0</v>
      </c>
      <c r="E78" s="36" t="str">
        <f t="shared" ref="E78:E87" si="24">IF($F$3=0,"",IF(D78=0,"",-D78/$F$3))</f>
        <v/>
      </c>
      <c r="F78" s="32">
        <f t="shared" si="23"/>
        <v>0</v>
      </c>
      <c r="G78" s="36" t="str">
        <f t="shared" ref="G78:G87" si="25">IF($H$3=0,"",IF(F78=0,"",-F78/$H$3))</f>
        <v/>
      </c>
      <c r="H78" s="40">
        <f t="shared" ref="H78:H86" si="26">F78-D78</f>
        <v>0</v>
      </c>
      <c r="I78" s="22" t="str">
        <f t="shared" ref="I78:I87" si="27">IF(D78=0,"",(F78-D78)/D78)</f>
        <v/>
      </c>
      <c r="J78" s="32"/>
      <c r="K78" s="36" t="str">
        <f t="shared" ref="K78:K87" si="28">IF(J78=0,"",-J78/$J$3)</f>
        <v/>
      </c>
      <c r="L78" s="40">
        <f t="shared" ref="L78:L86" si="29">F78-J78</f>
        <v>0</v>
      </c>
      <c r="M78" s="22" t="str">
        <f t="shared" ref="M78:M87" si="30">IF(J78=0,"",(F78-J78)/J78)</f>
        <v/>
      </c>
      <c r="N78" s="17">
        <f t="shared" ref="N78:N86" si="31">D78</f>
        <v>0</v>
      </c>
      <c r="O78" s="36" t="str">
        <f t="shared" ref="O78:O87" si="32">IF(N78=0,"",-N78/$F$7)</f>
        <v/>
      </c>
      <c r="P78" s="46">
        <f t="shared" ref="P78:P86" si="33">F78</f>
        <v>0</v>
      </c>
      <c r="Q78" s="36" t="str">
        <f t="shared" ref="Q78:Q87" si="34">IF(P78=0,"",-P78/$H$7)</f>
        <v/>
      </c>
      <c r="R78" s="48">
        <f t="shared" ref="R78:R86" si="35">P78-N78</f>
        <v>0</v>
      </c>
      <c r="S78" s="22" t="str">
        <f t="shared" ref="S78:S87" si="36">IF(N78=0,"",(P78-N78)/N78)</f>
        <v/>
      </c>
      <c r="T78" s="17">
        <f t="shared" ref="T78:T86" si="37">J78</f>
        <v>0</v>
      </c>
      <c r="U78" s="45" t="str">
        <f t="shared" ref="U78:U87" si="38">IF(T78=0,"",-T78/$J$7)</f>
        <v/>
      </c>
      <c r="V78" s="48">
        <f t="shared" ref="V78:V86" si="39">P78-T78</f>
        <v>0</v>
      </c>
      <c r="W78" s="22" t="str">
        <f t="shared" ref="W78:W87" si="40">IF(V78=0,"",(P78-T78)/T78)</f>
        <v/>
      </c>
    </row>
    <row r="79" spans="2:23" x14ac:dyDescent="0.2">
      <c r="B79" s="4">
        <v>635800</v>
      </c>
      <c r="C79" s="15" t="s">
        <v>58</v>
      </c>
      <c r="D79" s="21">
        <f t="shared" si="22"/>
        <v>0</v>
      </c>
      <c r="E79" s="36" t="str">
        <f t="shared" si="24"/>
        <v/>
      </c>
      <c r="F79" s="32">
        <f t="shared" si="23"/>
        <v>0</v>
      </c>
      <c r="G79" s="36" t="str">
        <f t="shared" si="25"/>
        <v/>
      </c>
      <c r="H79" s="40">
        <f t="shared" si="26"/>
        <v>0</v>
      </c>
      <c r="I79" s="22" t="str">
        <f t="shared" si="27"/>
        <v/>
      </c>
      <c r="J79" s="32"/>
      <c r="K79" s="36" t="str">
        <f t="shared" si="28"/>
        <v/>
      </c>
      <c r="L79" s="40">
        <f t="shared" si="29"/>
        <v>0</v>
      </c>
      <c r="M79" s="22" t="str">
        <f t="shared" si="30"/>
        <v/>
      </c>
      <c r="N79" s="17">
        <f t="shared" si="31"/>
        <v>0</v>
      </c>
      <c r="O79" s="36" t="str">
        <f t="shared" si="32"/>
        <v/>
      </c>
      <c r="P79" s="46">
        <f t="shared" si="33"/>
        <v>0</v>
      </c>
      <c r="Q79" s="36" t="str">
        <f t="shared" si="34"/>
        <v/>
      </c>
      <c r="R79" s="48">
        <f t="shared" si="35"/>
        <v>0</v>
      </c>
      <c r="S79" s="22" t="str">
        <f t="shared" si="36"/>
        <v/>
      </c>
      <c r="T79" s="17">
        <f t="shared" si="37"/>
        <v>0</v>
      </c>
      <c r="U79" s="45" t="str">
        <f t="shared" si="38"/>
        <v/>
      </c>
      <c r="V79" s="48">
        <f t="shared" si="39"/>
        <v>0</v>
      </c>
      <c r="W79" s="22" t="str">
        <f t="shared" si="40"/>
        <v/>
      </c>
    </row>
    <row r="80" spans="2:23" x14ac:dyDescent="0.2">
      <c r="B80" s="4">
        <v>651100</v>
      </c>
      <c r="C80" s="15" t="s">
        <v>59</v>
      </c>
      <c r="D80" s="21">
        <f t="shared" si="22"/>
        <v>0</v>
      </c>
      <c r="E80" s="36" t="str">
        <f t="shared" si="24"/>
        <v/>
      </c>
      <c r="F80" s="32">
        <f t="shared" si="23"/>
        <v>0</v>
      </c>
      <c r="G80" s="36" t="str">
        <f t="shared" si="25"/>
        <v/>
      </c>
      <c r="H80" s="40">
        <f t="shared" si="26"/>
        <v>0</v>
      </c>
      <c r="I80" s="22" t="str">
        <f t="shared" si="27"/>
        <v/>
      </c>
      <c r="J80" s="32"/>
      <c r="K80" s="36" t="str">
        <f t="shared" si="28"/>
        <v/>
      </c>
      <c r="L80" s="40">
        <f t="shared" si="29"/>
        <v>0</v>
      </c>
      <c r="M80" s="22" t="str">
        <f t="shared" si="30"/>
        <v/>
      </c>
      <c r="N80" s="17">
        <f t="shared" si="31"/>
        <v>0</v>
      </c>
      <c r="O80" s="36" t="str">
        <f t="shared" si="32"/>
        <v/>
      </c>
      <c r="P80" s="46">
        <f t="shared" si="33"/>
        <v>0</v>
      </c>
      <c r="Q80" s="36" t="str">
        <f t="shared" si="34"/>
        <v/>
      </c>
      <c r="R80" s="48">
        <f t="shared" si="35"/>
        <v>0</v>
      </c>
      <c r="S80" s="22" t="str">
        <f t="shared" si="36"/>
        <v/>
      </c>
      <c r="T80" s="17">
        <f t="shared" si="37"/>
        <v>0</v>
      </c>
      <c r="U80" s="45" t="str">
        <f t="shared" si="38"/>
        <v/>
      </c>
      <c r="V80" s="48">
        <f t="shared" si="39"/>
        <v>0</v>
      </c>
      <c r="W80" s="22" t="str">
        <f t="shared" si="40"/>
        <v/>
      </c>
    </row>
    <row r="81" spans="2:25" x14ac:dyDescent="0.2">
      <c r="B81" s="4">
        <v>651101</v>
      </c>
      <c r="C81" s="15" t="s">
        <v>60</v>
      </c>
      <c r="D81" s="21">
        <f t="shared" si="22"/>
        <v>0</v>
      </c>
      <c r="E81" s="36" t="str">
        <f t="shared" si="24"/>
        <v/>
      </c>
      <c r="F81" s="32">
        <f t="shared" si="23"/>
        <v>0</v>
      </c>
      <c r="G81" s="36" t="str">
        <f t="shared" si="25"/>
        <v/>
      </c>
      <c r="H81" s="40">
        <f t="shared" si="26"/>
        <v>0</v>
      </c>
      <c r="I81" s="22" t="str">
        <f t="shared" si="27"/>
        <v/>
      </c>
      <c r="J81" s="32"/>
      <c r="K81" s="36" t="str">
        <f t="shared" si="28"/>
        <v/>
      </c>
      <c r="L81" s="40">
        <f t="shared" si="29"/>
        <v>0</v>
      </c>
      <c r="M81" s="22" t="str">
        <f t="shared" si="30"/>
        <v/>
      </c>
      <c r="N81" s="17">
        <f t="shared" si="31"/>
        <v>0</v>
      </c>
      <c r="O81" s="36" t="str">
        <f t="shared" si="32"/>
        <v/>
      </c>
      <c r="P81" s="46">
        <f t="shared" si="33"/>
        <v>0</v>
      </c>
      <c r="Q81" s="36" t="str">
        <f t="shared" si="34"/>
        <v/>
      </c>
      <c r="R81" s="48">
        <f t="shared" si="35"/>
        <v>0</v>
      </c>
      <c r="S81" s="22" t="str">
        <f t="shared" si="36"/>
        <v/>
      </c>
      <c r="T81" s="17">
        <f t="shared" si="37"/>
        <v>0</v>
      </c>
      <c r="U81" s="45" t="str">
        <f t="shared" si="38"/>
        <v/>
      </c>
      <c r="V81" s="48">
        <f t="shared" si="39"/>
        <v>0</v>
      </c>
      <c r="W81" s="22" t="str">
        <f t="shared" si="40"/>
        <v/>
      </c>
    </row>
    <row r="82" spans="2:25" x14ac:dyDescent="0.2">
      <c r="B82" s="4">
        <v>651600</v>
      </c>
      <c r="C82" s="15" t="s">
        <v>61</v>
      </c>
      <c r="D82" s="21">
        <f t="shared" si="22"/>
        <v>0</v>
      </c>
      <c r="E82" s="36" t="str">
        <f t="shared" si="24"/>
        <v/>
      </c>
      <c r="F82" s="32">
        <f t="shared" si="23"/>
        <v>0</v>
      </c>
      <c r="G82" s="36" t="str">
        <f t="shared" si="25"/>
        <v/>
      </c>
      <c r="H82" s="40">
        <f t="shared" si="26"/>
        <v>0</v>
      </c>
      <c r="I82" s="22" t="str">
        <f t="shared" si="27"/>
        <v/>
      </c>
      <c r="J82" s="32"/>
      <c r="K82" s="36" t="str">
        <f t="shared" si="28"/>
        <v/>
      </c>
      <c r="L82" s="40">
        <f t="shared" si="29"/>
        <v>0</v>
      </c>
      <c r="M82" s="22" t="str">
        <f t="shared" si="30"/>
        <v/>
      </c>
      <c r="N82" s="17">
        <f t="shared" si="31"/>
        <v>0</v>
      </c>
      <c r="O82" s="36" t="str">
        <f t="shared" si="32"/>
        <v/>
      </c>
      <c r="P82" s="46">
        <f t="shared" si="33"/>
        <v>0</v>
      </c>
      <c r="Q82" s="36" t="str">
        <f t="shared" si="34"/>
        <v/>
      </c>
      <c r="R82" s="48">
        <f t="shared" si="35"/>
        <v>0</v>
      </c>
      <c r="S82" s="22" t="str">
        <f t="shared" si="36"/>
        <v/>
      </c>
      <c r="T82" s="17">
        <f t="shared" si="37"/>
        <v>0</v>
      </c>
      <c r="U82" s="45" t="str">
        <f t="shared" si="38"/>
        <v/>
      </c>
      <c r="V82" s="48">
        <f t="shared" si="39"/>
        <v>0</v>
      </c>
      <c r="W82" s="22" t="str">
        <f t="shared" si="40"/>
        <v/>
      </c>
    </row>
    <row r="83" spans="2:25" x14ac:dyDescent="0.2">
      <c r="B83" s="4">
        <v>658000</v>
      </c>
      <c r="C83" s="15" t="s">
        <v>62</v>
      </c>
      <c r="D83" s="21">
        <f t="shared" si="22"/>
        <v>0</v>
      </c>
      <c r="E83" s="36" t="str">
        <f t="shared" si="24"/>
        <v/>
      </c>
      <c r="F83" s="32">
        <f t="shared" si="23"/>
        <v>0</v>
      </c>
      <c r="G83" s="36" t="str">
        <f t="shared" si="25"/>
        <v/>
      </c>
      <c r="H83" s="40">
        <f t="shared" si="26"/>
        <v>0</v>
      </c>
      <c r="I83" s="22" t="str">
        <f t="shared" si="27"/>
        <v/>
      </c>
      <c r="J83" s="32"/>
      <c r="K83" s="36" t="str">
        <f t="shared" si="28"/>
        <v/>
      </c>
      <c r="L83" s="40">
        <f t="shared" si="29"/>
        <v>0</v>
      </c>
      <c r="M83" s="22" t="str">
        <f t="shared" si="30"/>
        <v/>
      </c>
      <c r="N83" s="17">
        <f t="shared" si="31"/>
        <v>0</v>
      </c>
      <c r="O83" s="36" t="str">
        <f t="shared" si="32"/>
        <v/>
      </c>
      <c r="P83" s="46">
        <f t="shared" si="33"/>
        <v>0</v>
      </c>
      <c r="Q83" s="36" t="str">
        <f t="shared" si="34"/>
        <v/>
      </c>
      <c r="R83" s="48">
        <f t="shared" si="35"/>
        <v>0</v>
      </c>
      <c r="S83" s="22" t="str">
        <f t="shared" si="36"/>
        <v/>
      </c>
      <c r="T83" s="17">
        <f t="shared" si="37"/>
        <v>0</v>
      </c>
      <c r="U83" s="45" t="str">
        <f t="shared" si="38"/>
        <v/>
      </c>
      <c r="V83" s="48">
        <f t="shared" si="39"/>
        <v>0</v>
      </c>
      <c r="W83" s="22" t="str">
        <f t="shared" si="40"/>
        <v/>
      </c>
    </row>
    <row r="84" spans="2:25" x14ac:dyDescent="0.2">
      <c r="B84" s="4">
        <v>791000</v>
      </c>
      <c r="C84" s="15" t="s">
        <v>63</v>
      </c>
      <c r="D84" s="21">
        <f t="shared" si="22"/>
        <v>0</v>
      </c>
      <c r="E84" s="36" t="str">
        <f t="shared" si="24"/>
        <v/>
      </c>
      <c r="F84" s="32">
        <f t="shared" si="23"/>
        <v>0</v>
      </c>
      <c r="G84" s="36" t="str">
        <f t="shared" si="25"/>
        <v/>
      </c>
      <c r="H84" s="40">
        <f t="shared" si="26"/>
        <v>0</v>
      </c>
      <c r="I84" s="22" t="str">
        <f t="shared" si="27"/>
        <v/>
      </c>
      <c r="J84" s="32"/>
      <c r="K84" s="36" t="str">
        <f t="shared" si="28"/>
        <v/>
      </c>
      <c r="L84" s="40">
        <f t="shared" si="29"/>
        <v>0</v>
      </c>
      <c r="M84" s="22" t="str">
        <f t="shared" si="30"/>
        <v/>
      </c>
      <c r="N84" s="17">
        <f t="shared" si="31"/>
        <v>0</v>
      </c>
      <c r="O84" s="36" t="str">
        <f t="shared" si="32"/>
        <v/>
      </c>
      <c r="P84" s="46">
        <f t="shared" si="33"/>
        <v>0</v>
      </c>
      <c r="Q84" s="36" t="str">
        <f t="shared" si="34"/>
        <v/>
      </c>
      <c r="R84" s="48">
        <f t="shared" si="35"/>
        <v>0</v>
      </c>
      <c r="S84" s="22" t="str">
        <f t="shared" si="36"/>
        <v/>
      </c>
      <c r="T84" s="17">
        <f t="shared" si="37"/>
        <v>0</v>
      </c>
      <c r="U84" s="45" t="str">
        <f t="shared" si="38"/>
        <v/>
      </c>
      <c r="V84" s="48">
        <f t="shared" si="39"/>
        <v>0</v>
      </c>
      <c r="W84" s="22" t="str">
        <f t="shared" si="40"/>
        <v/>
      </c>
      <c r="Y84" s="10"/>
    </row>
    <row r="85" spans="2:25" x14ac:dyDescent="0.2">
      <c r="B85" s="4">
        <v>791006</v>
      </c>
      <c r="C85" s="15" t="s">
        <v>68</v>
      </c>
      <c r="D85" s="21">
        <f t="shared" si="22"/>
        <v>0</v>
      </c>
      <c r="E85" s="36" t="str">
        <f t="shared" si="24"/>
        <v/>
      </c>
      <c r="F85" s="32">
        <f t="shared" si="23"/>
        <v>0</v>
      </c>
      <c r="G85" s="36" t="str">
        <f t="shared" si="25"/>
        <v/>
      </c>
      <c r="H85" s="40">
        <f t="shared" si="26"/>
        <v>0</v>
      </c>
      <c r="I85" s="22" t="str">
        <f t="shared" si="27"/>
        <v/>
      </c>
      <c r="J85" s="32"/>
      <c r="K85" s="36" t="str">
        <f t="shared" si="28"/>
        <v/>
      </c>
      <c r="L85" s="40">
        <f t="shared" si="29"/>
        <v>0</v>
      </c>
      <c r="M85" s="22" t="str">
        <f t="shared" si="30"/>
        <v/>
      </c>
      <c r="N85" s="17">
        <f t="shared" si="31"/>
        <v>0</v>
      </c>
      <c r="O85" s="36" t="str">
        <f t="shared" si="32"/>
        <v/>
      </c>
      <c r="P85" s="46">
        <f t="shared" si="33"/>
        <v>0</v>
      </c>
      <c r="Q85" s="36" t="str">
        <f t="shared" si="34"/>
        <v/>
      </c>
      <c r="R85" s="48">
        <f t="shared" si="35"/>
        <v>0</v>
      </c>
      <c r="S85" s="22" t="str">
        <f t="shared" si="36"/>
        <v/>
      </c>
      <c r="T85" s="17">
        <f t="shared" si="37"/>
        <v>0</v>
      </c>
      <c r="U85" s="45" t="str">
        <f t="shared" si="38"/>
        <v/>
      </c>
      <c r="V85" s="48">
        <f t="shared" si="39"/>
        <v>0</v>
      </c>
      <c r="W85" s="22" t="str">
        <f t="shared" si="40"/>
        <v/>
      </c>
    </row>
    <row r="86" spans="2:25" x14ac:dyDescent="0.2">
      <c r="B86" s="4">
        <v>791010</v>
      </c>
      <c r="C86" s="15" t="s">
        <v>71</v>
      </c>
      <c r="D86" s="21">
        <f t="shared" si="22"/>
        <v>0</v>
      </c>
      <c r="E86" s="36" t="str">
        <f t="shared" si="24"/>
        <v/>
      </c>
      <c r="F86" s="32">
        <f t="shared" si="23"/>
        <v>0</v>
      </c>
      <c r="G86" s="36" t="str">
        <f t="shared" si="25"/>
        <v/>
      </c>
      <c r="H86" s="40">
        <f t="shared" si="26"/>
        <v>0</v>
      </c>
      <c r="I86" s="22" t="str">
        <f t="shared" si="27"/>
        <v/>
      </c>
      <c r="J86" s="32"/>
      <c r="K86" s="36" t="str">
        <f t="shared" si="28"/>
        <v/>
      </c>
      <c r="L86" s="40">
        <f t="shared" si="29"/>
        <v>0</v>
      </c>
      <c r="M86" s="22" t="str">
        <f t="shared" si="30"/>
        <v/>
      </c>
      <c r="N86" s="17">
        <f t="shared" si="31"/>
        <v>0</v>
      </c>
      <c r="O86" s="36" t="str">
        <f t="shared" si="32"/>
        <v/>
      </c>
      <c r="P86" s="46">
        <f t="shared" si="33"/>
        <v>0</v>
      </c>
      <c r="Q86" s="36" t="str">
        <f t="shared" si="34"/>
        <v/>
      </c>
      <c r="R86" s="48">
        <f t="shared" si="35"/>
        <v>0</v>
      </c>
      <c r="S86" s="22" t="str">
        <f t="shared" si="36"/>
        <v/>
      </c>
      <c r="T86" s="17">
        <f t="shared" si="37"/>
        <v>0</v>
      </c>
      <c r="U86" s="45" t="str">
        <f t="shared" si="38"/>
        <v/>
      </c>
      <c r="V86" s="48">
        <f t="shared" si="39"/>
        <v>0</v>
      </c>
      <c r="W86" s="22" t="str">
        <f t="shared" si="40"/>
        <v/>
      </c>
    </row>
    <row r="87" spans="2:25" ht="15.75" thickBot="1" x14ac:dyDescent="0.25">
      <c r="B87" s="7" t="s">
        <v>76</v>
      </c>
      <c r="C87" s="6"/>
      <c r="D87" s="23">
        <f>SUM(D13:D86)</f>
        <v>109.59599999999999</v>
      </c>
      <c r="E87" s="36" t="str">
        <f t="shared" si="24"/>
        <v/>
      </c>
      <c r="F87" s="23">
        <f>SUM(F13:F86)</f>
        <v>-21127.116000000002</v>
      </c>
      <c r="G87" s="36" t="str">
        <f t="shared" si="25"/>
        <v/>
      </c>
      <c r="H87" s="41">
        <f>SUM(H13:H86)</f>
        <v>-21236.712000000003</v>
      </c>
      <c r="I87" s="24">
        <f t="shared" si="27"/>
        <v>-193.77269243403049</v>
      </c>
      <c r="J87" s="33">
        <f t="shared" ref="J87" si="41">SUM(J13:J86)</f>
        <v>0</v>
      </c>
      <c r="K87" s="37" t="str">
        <f t="shared" si="28"/>
        <v/>
      </c>
      <c r="L87" s="41">
        <f>SUM(L13:L86)</f>
        <v>-21127.116000000002</v>
      </c>
      <c r="M87" s="24" t="str">
        <f t="shared" si="30"/>
        <v/>
      </c>
      <c r="N87" s="47">
        <f>SUM(N13:N86)</f>
        <v>109.59599999999999</v>
      </c>
      <c r="O87" s="37" t="e">
        <f t="shared" si="32"/>
        <v>#DIV/0!</v>
      </c>
      <c r="P87" s="47">
        <f>SUM(P13:P86)</f>
        <v>-21127.116000000002</v>
      </c>
      <c r="Q87" s="37" t="e">
        <f t="shared" si="34"/>
        <v>#DIV/0!</v>
      </c>
      <c r="R87" s="49">
        <f>SUM(R13:R86)</f>
        <v>-21236.712000000003</v>
      </c>
      <c r="S87" s="24">
        <f t="shared" si="36"/>
        <v>-193.77269243403049</v>
      </c>
      <c r="T87" s="59">
        <f>SUM(T13:T86)</f>
        <v>0</v>
      </c>
      <c r="U87" s="37" t="str">
        <f t="shared" si="38"/>
        <v/>
      </c>
      <c r="V87" s="49">
        <f>SUM(V13:V86)</f>
        <v>-21127.116000000002</v>
      </c>
      <c r="W87" s="24" t="e">
        <f t="shared" si="40"/>
        <v>#DIV/0!</v>
      </c>
    </row>
  </sheetData>
  <mergeCells count="16">
    <mergeCell ref="B11:B12"/>
    <mergeCell ref="C11:C12"/>
    <mergeCell ref="D2:E2"/>
    <mergeCell ref="D3:E3"/>
    <mergeCell ref="D7:E7"/>
    <mergeCell ref="D4:E4"/>
    <mergeCell ref="D6:E6"/>
    <mergeCell ref="F3:G3"/>
    <mergeCell ref="H3:I3"/>
    <mergeCell ref="J3:K3"/>
    <mergeCell ref="F7:G7"/>
    <mergeCell ref="H7:I7"/>
    <mergeCell ref="J7:K7"/>
    <mergeCell ref="J4:K4"/>
    <mergeCell ref="H4:I4"/>
    <mergeCell ref="F4:G4"/>
  </mergeCells>
  <printOptions horizontalCentered="1"/>
  <pageMargins left="0.31496062992125984" right="0.31496062992125984" top="0.35433070866141736" bottom="0.55118110236220474" header="0.31496062992125984" footer="0.31496062992125984"/>
  <pageSetup paperSize="9" scale="46" orientation="landscape" r:id="rId1"/>
  <headerFooter>
    <oddHeader>&amp;C&amp;F</oddHeader>
    <oddFooter>&amp;C&amp;D</oddFooter>
  </headerFooter>
  <ignoredErrors>
    <ignoredError sqref="O13:O86" formula="1"/>
  </ignoredErrors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2A9CC7D7-D2AA-46B1-B953-ADB14387F30D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H13:H86</xm:sqref>
        </x14:conditionalFormatting>
        <x14:conditionalFormatting xmlns:xm="http://schemas.microsoft.com/office/excel/2006/main">
          <x14:cfRule type="iconSet" priority="3" id="{B9E4DCCE-B0E2-4181-8D1C-140682652CE1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L13:L86</xm:sqref>
        </x14:conditionalFormatting>
        <x14:conditionalFormatting xmlns:xm="http://schemas.microsoft.com/office/excel/2006/main">
          <x14:cfRule type="iconSet" priority="2" id="{B99EDED7-6DA8-4ADF-9A7E-DC9BE1EF0068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R13:R86</xm:sqref>
        </x14:conditionalFormatting>
        <x14:conditionalFormatting xmlns:xm="http://schemas.microsoft.com/office/excel/2006/main">
          <x14:cfRule type="iconSet" priority="1" id="{F2B96BE3-F933-4AF7-B203-C4F3106D4FAA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V13:V86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87"/>
  <sheetViews>
    <sheetView showGridLines="0" workbookViewId="0">
      <selection activeCell="A88" sqref="A88:XFD1048576"/>
    </sheetView>
  </sheetViews>
  <sheetFormatPr baseColWidth="10" defaultRowHeight="12.75" x14ac:dyDescent="0.2"/>
  <cols>
    <col min="1" max="1" width="10.42578125" style="104" bestFit="1" customWidth="1"/>
    <col min="2" max="2" width="7.42578125" style="1" customWidth="1"/>
    <col min="3" max="3" width="41.7109375" style="1" customWidth="1"/>
    <col min="4" max="4" width="10.28515625" style="1" bestFit="1" customWidth="1"/>
    <col min="5" max="5" width="8.42578125" style="1" bestFit="1" customWidth="1"/>
    <col min="6" max="6" width="10.85546875" style="1" bestFit="1" customWidth="1"/>
    <col min="7" max="7" width="8.42578125" style="1" bestFit="1" customWidth="1"/>
    <col min="8" max="8" width="13.140625" style="1" bestFit="1" customWidth="1"/>
    <col min="9" max="9" width="6.7109375" style="1" bestFit="1" customWidth="1"/>
    <col min="10" max="10" width="8.28515625" style="1" bestFit="1" customWidth="1"/>
    <col min="11" max="11" width="8.42578125" style="1" bestFit="1" customWidth="1"/>
    <col min="12" max="12" width="12.5703125" style="1" bestFit="1" customWidth="1"/>
    <col min="13" max="13" width="6.7109375" style="1" bestFit="1" customWidth="1"/>
    <col min="14" max="14" width="10.42578125" style="1" bestFit="1" customWidth="1"/>
    <col min="15" max="15" width="8.42578125" style="1" bestFit="1" customWidth="1"/>
    <col min="16" max="16" width="11.42578125" style="1" bestFit="1" customWidth="1"/>
    <col min="17" max="17" width="8.42578125" style="1" bestFit="1" customWidth="1"/>
    <col min="18" max="18" width="12.5703125" style="1" bestFit="1" customWidth="1"/>
    <col min="19" max="19" width="7.7109375" style="1" bestFit="1" customWidth="1"/>
    <col min="20" max="20" width="12.85546875" style="1" bestFit="1" customWidth="1"/>
    <col min="21" max="21" width="8.42578125" style="1" bestFit="1" customWidth="1"/>
    <col min="22" max="22" width="12.5703125" style="1" bestFit="1" customWidth="1"/>
    <col min="23" max="23" width="7" style="1" bestFit="1" customWidth="1"/>
    <col min="24" max="24" width="11.42578125" style="12"/>
    <col min="25" max="16384" width="11.42578125" style="1"/>
  </cols>
  <sheetData>
    <row r="1" spans="1:30" x14ac:dyDescent="0.2">
      <c r="X1" s="13"/>
    </row>
    <row r="2" spans="1:30" x14ac:dyDescent="0.2">
      <c r="D2" s="115" t="s">
        <v>89</v>
      </c>
      <c r="E2" s="116"/>
      <c r="F2" s="8" t="s">
        <v>97</v>
      </c>
      <c r="G2" s="8"/>
      <c r="H2" s="8" t="s">
        <v>98</v>
      </c>
      <c r="I2" s="8"/>
      <c r="J2" s="8" t="s">
        <v>79</v>
      </c>
      <c r="K2" s="8"/>
    </row>
    <row r="3" spans="1:30" x14ac:dyDescent="0.2">
      <c r="D3" s="117" t="s">
        <v>86</v>
      </c>
      <c r="E3" s="117"/>
      <c r="F3" s="107"/>
      <c r="G3" s="108"/>
      <c r="H3" s="107"/>
      <c r="I3" s="108"/>
      <c r="J3" s="107"/>
      <c r="K3" s="108"/>
    </row>
    <row r="4" spans="1:30" x14ac:dyDescent="0.2">
      <c r="D4" s="117" t="s">
        <v>87</v>
      </c>
      <c r="E4" s="117"/>
      <c r="F4" s="109"/>
      <c r="G4" s="110"/>
      <c r="H4" s="109"/>
      <c r="I4" s="110"/>
      <c r="J4" s="109"/>
      <c r="K4" s="110"/>
    </row>
    <row r="5" spans="1:30" x14ac:dyDescent="0.2">
      <c r="F5" s="5"/>
      <c r="H5" s="5"/>
      <c r="J5" s="5"/>
    </row>
    <row r="6" spans="1:30" x14ac:dyDescent="0.2">
      <c r="D6" s="115" t="s">
        <v>88</v>
      </c>
      <c r="E6" s="116"/>
      <c r="F6" s="8" t="s">
        <v>97</v>
      </c>
      <c r="G6" s="8"/>
      <c r="H6" s="8" t="s">
        <v>98</v>
      </c>
      <c r="I6" s="8"/>
      <c r="J6" s="8" t="s">
        <v>79</v>
      </c>
      <c r="K6" s="8"/>
    </row>
    <row r="7" spans="1:30" x14ac:dyDescent="0.2">
      <c r="D7" s="117" t="s">
        <v>86</v>
      </c>
      <c r="E7" s="117"/>
      <c r="F7" s="107">
        <f>F3+Septembre!F7</f>
        <v>0</v>
      </c>
      <c r="G7" s="108"/>
      <c r="H7" s="107">
        <f>H3+Septembre!H7</f>
        <v>0</v>
      </c>
      <c r="I7" s="108"/>
      <c r="J7" s="107">
        <f>J3+Septembre!J7</f>
        <v>0</v>
      </c>
      <c r="K7" s="108"/>
    </row>
    <row r="9" spans="1:30" ht="13.5" thickBot="1" x14ac:dyDescent="0.25"/>
    <row r="10" spans="1:30" ht="38.25" customHeight="1" thickBot="1" x14ac:dyDescent="0.25">
      <c r="B10" s="2"/>
      <c r="C10" s="2"/>
      <c r="D10" s="27" t="s">
        <v>91</v>
      </c>
      <c r="E10" s="28"/>
      <c r="F10" s="29"/>
      <c r="G10" s="28"/>
      <c r="H10" s="28"/>
      <c r="I10" s="28"/>
      <c r="J10" s="28"/>
      <c r="K10" s="28"/>
      <c r="L10" s="28"/>
      <c r="M10" s="30"/>
      <c r="N10" s="27" t="s">
        <v>93</v>
      </c>
      <c r="O10" s="28"/>
      <c r="P10" s="29"/>
      <c r="Q10" s="28"/>
      <c r="R10" s="28"/>
      <c r="S10" s="28"/>
      <c r="T10" s="60"/>
      <c r="U10" s="61"/>
      <c r="V10" s="28"/>
      <c r="W10" s="30"/>
    </row>
    <row r="11" spans="1:30" s="3" customFormat="1" ht="26.25" thickBot="1" x14ac:dyDescent="0.25">
      <c r="A11" s="104"/>
      <c r="B11" s="111" t="s">
        <v>0</v>
      </c>
      <c r="C11" s="113" t="s">
        <v>1</v>
      </c>
      <c r="D11" s="25" t="s">
        <v>85</v>
      </c>
      <c r="E11" s="34"/>
      <c r="F11" s="31" t="s">
        <v>77</v>
      </c>
      <c r="G11" s="34"/>
      <c r="H11" s="38" t="s">
        <v>78</v>
      </c>
      <c r="I11" s="43"/>
      <c r="J11" s="31" t="s">
        <v>79</v>
      </c>
      <c r="K11" s="34"/>
      <c r="L11" s="38" t="s">
        <v>80</v>
      </c>
      <c r="M11" s="26"/>
      <c r="N11" s="53" t="s">
        <v>85</v>
      </c>
      <c r="O11" s="54"/>
      <c r="P11" s="53" t="s">
        <v>77</v>
      </c>
      <c r="Q11" s="55"/>
      <c r="R11" s="56" t="s">
        <v>78</v>
      </c>
      <c r="S11" s="57"/>
      <c r="T11" s="58" t="s">
        <v>79</v>
      </c>
      <c r="U11" s="54"/>
      <c r="V11" s="56" t="s">
        <v>80</v>
      </c>
      <c r="W11" s="57"/>
      <c r="X11" s="12"/>
    </row>
    <row r="12" spans="1:30" s="3" customFormat="1" ht="24.75" customHeight="1" x14ac:dyDescent="0.2">
      <c r="A12" s="104"/>
      <c r="B12" s="112"/>
      <c r="C12" s="114"/>
      <c r="D12" s="19" t="s">
        <v>81</v>
      </c>
      <c r="E12" s="35" t="s">
        <v>90</v>
      </c>
      <c r="F12" s="16" t="s">
        <v>81</v>
      </c>
      <c r="G12" s="35" t="s">
        <v>90</v>
      </c>
      <c r="H12" s="42" t="s">
        <v>81</v>
      </c>
      <c r="I12" s="18" t="s">
        <v>82</v>
      </c>
      <c r="J12" s="16" t="s">
        <v>81</v>
      </c>
      <c r="K12" s="35" t="s">
        <v>90</v>
      </c>
      <c r="L12" s="42" t="s">
        <v>81</v>
      </c>
      <c r="M12" s="18" t="s">
        <v>82</v>
      </c>
      <c r="N12" s="16" t="s">
        <v>81</v>
      </c>
      <c r="O12" s="35" t="s">
        <v>90</v>
      </c>
      <c r="P12" s="19" t="s">
        <v>81</v>
      </c>
      <c r="Q12" s="35" t="s">
        <v>90</v>
      </c>
      <c r="R12" s="52" t="s">
        <v>81</v>
      </c>
      <c r="S12" s="26" t="s">
        <v>82</v>
      </c>
      <c r="T12" s="16" t="s">
        <v>81</v>
      </c>
      <c r="U12" s="44" t="s">
        <v>90</v>
      </c>
      <c r="V12" s="52" t="s">
        <v>81</v>
      </c>
      <c r="W12" s="26" t="s">
        <v>82</v>
      </c>
      <c r="X12" s="12"/>
    </row>
    <row r="13" spans="1:30" x14ac:dyDescent="0.2">
      <c r="B13" s="4">
        <v>601700</v>
      </c>
      <c r="C13" s="15" t="s">
        <v>2</v>
      </c>
      <c r="D13" s="21">
        <f t="shared" ref="D13:D44" si="0">SUMIF(num_compte_antérieur,B13,octobre_antérieur)</f>
        <v>0</v>
      </c>
      <c r="E13" s="36" t="str">
        <f>IF($F$3=0,"",IF(D13=0,"",-D13/$F$3))</f>
        <v/>
      </c>
      <c r="F13" s="32">
        <f t="shared" ref="F13:F44" si="1">SUMIF(num_compte_n,B13,octobre_n)</f>
        <v>0</v>
      </c>
      <c r="G13" s="36" t="str">
        <f>IF($H$3=0,"",IF(F13=0,"",-F13/$H$3))</f>
        <v/>
      </c>
      <c r="H13" s="40">
        <f>F13-D13</f>
        <v>0</v>
      </c>
      <c r="I13" s="22" t="str">
        <f>IF(D13=0,"",(F13-D13)/D13)</f>
        <v/>
      </c>
      <c r="J13" s="32"/>
      <c r="K13" s="36" t="str">
        <f>IF(J13=0,"",-J13/$J$3)</f>
        <v/>
      </c>
      <c r="L13" s="40">
        <f>F13-J13</f>
        <v>0</v>
      </c>
      <c r="M13" s="22" t="str">
        <f>IF(J13=0,"",(F13-J13)/J13)</f>
        <v/>
      </c>
      <c r="N13" s="17">
        <f>D13+Septembre!N13</f>
        <v>0</v>
      </c>
      <c r="O13" s="36" t="str">
        <f>IF(N13=0,"",-N13/$F$7)</f>
        <v/>
      </c>
      <c r="P13" s="46">
        <f>F13+Septembre!P13</f>
        <v>0</v>
      </c>
      <c r="Q13" s="36" t="str">
        <f>IF(P13=0,"",-P13/$H$7)</f>
        <v/>
      </c>
      <c r="R13" s="48">
        <f>P13-N13</f>
        <v>0</v>
      </c>
      <c r="S13" s="22" t="str">
        <f>IF(N13=0,"",(P13-N13)/N13)</f>
        <v/>
      </c>
      <c r="T13" s="17">
        <f>J13+Septembre!T13</f>
        <v>0</v>
      </c>
      <c r="U13" s="45" t="str">
        <f>IF(T13=0,"",-T13/$J$7)</f>
        <v/>
      </c>
      <c r="V13" s="48">
        <f>P13-T13</f>
        <v>0</v>
      </c>
      <c r="W13" s="22" t="str">
        <f>IF(V13=0,"",(P13-T13)/T13)</f>
        <v/>
      </c>
      <c r="AD13"/>
    </row>
    <row r="14" spans="1:30" x14ac:dyDescent="0.2">
      <c r="B14" s="4">
        <v>606100</v>
      </c>
      <c r="C14" s="15" t="s">
        <v>3</v>
      </c>
      <c r="D14" s="21">
        <f t="shared" si="0"/>
        <v>0</v>
      </c>
      <c r="E14" s="36" t="str">
        <f t="shared" ref="E14:E77" si="2">IF($F$3=0,"",IF(D14=0,"",-D14/$F$3))</f>
        <v/>
      </c>
      <c r="F14" s="32">
        <f t="shared" si="1"/>
        <v>0</v>
      </c>
      <c r="G14" s="36" t="str">
        <f t="shared" ref="G14:G77" si="3">IF($H$3=0,"",IF(F14=0,"",-F14/$H$3))</f>
        <v/>
      </c>
      <c r="H14" s="40">
        <f t="shared" ref="H14:H77" si="4">F14-D14</f>
        <v>0</v>
      </c>
      <c r="I14" s="22" t="str">
        <f t="shared" ref="I14:I77" si="5">IF(D14=0,"",(F14-D14)/D14)</f>
        <v/>
      </c>
      <c r="J14" s="32"/>
      <c r="K14" s="36" t="str">
        <f t="shared" ref="K14:K77" si="6">IF(J14=0,"",-J14/$J$3)</f>
        <v/>
      </c>
      <c r="L14" s="40">
        <f t="shared" ref="L14:L77" si="7">F14-J14</f>
        <v>0</v>
      </c>
      <c r="M14" s="22" t="str">
        <f t="shared" ref="M14:M77" si="8">IF(J14=0,"",(F14-J14)/J14)</f>
        <v/>
      </c>
      <c r="N14" s="17">
        <f>D14+Septembre!N14</f>
        <v>0</v>
      </c>
      <c r="O14" s="36" t="str">
        <f t="shared" ref="O14:O77" si="9">IF(N14=0,"",-N14/$F$7)</f>
        <v/>
      </c>
      <c r="P14" s="46">
        <f>F14+Septembre!P14</f>
        <v>0</v>
      </c>
      <c r="Q14" s="36" t="str">
        <f t="shared" ref="Q14:Q77" si="10">IF(P14=0,"",-P14/$H$7)</f>
        <v/>
      </c>
      <c r="R14" s="48">
        <f t="shared" ref="R14:R77" si="11">P14-N14</f>
        <v>0</v>
      </c>
      <c r="S14" s="22" t="str">
        <f t="shared" ref="S14:S77" si="12">IF(N14=0,"",(P14-N14)/N14)</f>
        <v/>
      </c>
      <c r="T14" s="17">
        <f>J14+Septembre!T14</f>
        <v>0</v>
      </c>
      <c r="U14" s="45" t="str">
        <f t="shared" ref="U14:U77" si="13">IF(T14=0,"",-T14/$J$7)</f>
        <v/>
      </c>
      <c r="V14" s="48">
        <f t="shared" ref="V14:V77" si="14">P14-T14</f>
        <v>0</v>
      </c>
      <c r="W14" s="22" t="str">
        <f t="shared" ref="W14:W77" si="15">IF(V14=0,"",(P14-T14)/T14)</f>
        <v/>
      </c>
    </row>
    <row r="15" spans="1:30" x14ac:dyDescent="0.2">
      <c r="B15" s="4">
        <v>606101</v>
      </c>
      <c r="C15" s="15" t="s">
        <v>4</v>
      </c>
      <c r="D15" s="21">
        <f t="shared" si="0"/>
        <v>0</v>
      </c>
      <c r="E15" s="36" t="str">
        <f t="shared" si="2"/>
        <v/>
      </c>
      <c r="F15" s="32">
        <f t="shared" si="1"/>
        <v>0</v>
      </c>
      <c r="G15" s="36" t="str">
        <f t="shared" si="3"/>
        <v/>
      </c>
      <c r="H15" s="40">
        <f t="shared" si="4"/>
        <v>0</v>
      </c>
      <c r="I15" s="22" t="str">
        <f t="shared" si="5"/>
        <v/>
      </c>
      <c r="J15" s="32"/>
      <c r="K15" s="36" t="str">
        <f t="shared" si="6"/>
        <v/>
      </c>
      <c r="L15" s="40">
        <f t="shared" si="7"/>
        <v>0</v>
      </c>
      <c r="M15" s="22" t="str">
        <f t="shared" si="8"/>
        <v/>
      </c>
      <c r="N15" s="17">
        <f>D15+Septembre!N15</f>
        <v>0</v>
      </c>
      <c r="O15" s="36" t="str">
        <f t="shared" si="9"/>
        <v/>
      </c>
      <c r="P15" s="46">
        <f>F15+Septembre!P15</f>
        <v>0</v>
      </c>
      <c r="Q15" s="36" t="str">
        <f t="shared" si="10"/>
        <v/>
      </c>
      <c r="R15" s="48">
        <f t="shared" si="11"/>
        <v>0</v>
      </c>
      <c r="S15" s="22" t="str">
        <f t="shared" si="12"/>
        <v/>
      </c>
      <c r="T15" s="17">
        <f>J15+Septembre!T15</f>
        <v>0</v>
      </c>
      <c r="U15" s="45" t="str">
        <f t="shared" si="13"/>
        <v/>
      </c>
      <c r="V15" s="48">
        <f t="shared" si="14"/>
        <v>0</v>
      </c>
      <c r="W15" s="22" t="str">
        <f t="shared" si="15"/>
        <v/>
      </c>
    </row>
    <row r="16" spans="1:30" x14ac:dyDescent="0.2">
      <c r="B16" s="4">
        <v>606102</v>
      </c>
      <c r="C16" s="15" t="s">
        <v>5</v>
      </c>
      <c r="D16" s="21">
        <f t="shared" si="0"/>
        <v>0</v>
      </c>
      <c r="E16" s="36" t="str">
        <f t="shared" si="2"/>
        <v/>
      </c>
      <c r="F16" s="32">
        <f t="shared" si="1"/>
        <v>0</v>
      </c>
      <c r="G16" s="36" t="str">
        <f t="shared" si="3"/>
        <v/>
      </c>
      <c r="H16" s="40">
        <f t="shared" si="4"/>
        <v>0</v>
      </c>
      <c r="I16" s="22" t="str">
        <f t="shared" si="5"/>
        <v/>
      </c>
      <c r="J16" s="32"/>
      <c r="K16" s="36" t="str">
        <f t="shared" si="6"/>
        <v/>
      </c>
      <c r="L16" s="40">
        <f t="shared" si="7"/>
        <v>0</v>
      </c>
      <c r="M16" s="22" t="str">
        <f t="shared" si="8"/>
        <v/>
      </c>
      <c r="N16" s="17">
        <f>D16+Septembre!N16</f>
        <v>0</v>
      </c>
      <c r="O16" s="36" t="str">
        <f t="shared" si="9"/>
        <v/>
      </c>
      <c r="P16" s="46">
        <f>F16+Septembre!P16</f>
        <v>0</v>
      </c>
      <c r="Q16" s="36" t="str">
        <f t="shared" si="10"/>
        <v/>
      </c>
      <c r="R16" s="48">
        <f t="shared" si="11"/>
        <v>0</v>
      </c>
      <c r="S16" s="22" t="str">
        <f t="shared" si="12"/>
        <v/>
      </c>
      <c r="T16" s="17">
        <f>J16+Septembre!T16</f>
        <v>0</v>
      </c>
      <c r="U16" s="45" t="str">
        <f t="shared" si="13"/>
        <v/>
      </c>
      <c r="V16" s="48">
        <f t="shared" si="14"/>
        <v>0</v>
      </c>
      <c r="W16" s="22" t="str">
        <f t="shared" si="15"/>
        <v/>
      </c>
    </row>
    <row r="17" spans="2:23" x14ac:dyDescent="0.2">
      <c r="B17" s="4">
        <v>606104</v>
      </c>
      <c r="C17" s="15" t="s">
        <v>6</v>
      </c>
      <c r="D17" s="21">
        <f t="shared" si="0"/>
        <v>0</v>
      </c>
      <c r="E17" s="36" t="str">
        <f t="shared" si="2"/>
        <v/>
      </c>
      <c r="F17" s="32">
        <f t="shared" si="1"/>
        <v>0</v>
      </c>
      <c r="G17" s="36" t="str">
        <f t="shared" si="3"/>
        <v/>
      </c>
      <c r="H17" s="40">
        <f t="shared" si="4"/>
        <v>0</v>
      </c>
      <c r="I17" s="22" t="str">
        <f t="shared" si="5"/>
        <v/>
      </c>
      <c r="J17" s="32"/>
      <c r="K17" s="36" t="str">
        <f t="shared" si="6"/>
        <v/>
      </c>
      <c r="L17" s="40">
        <f t="shared" si="7"/>
        <v>0</v>
      </c>
      <c r="M17" s="22" t="str">
        <f t="shared" si="8"/>
        <v/>
      </c>
      <c r="N17" s="17">
        <f>D17+Septembre!N17</f>
        <v>0</v>
      </c>
      <c r="O17" s="36" t="str">
        <f t="shared" si="9"/>
        <v/>
      </c>
      <c r="P17" s="46">
        <f>F17+Septembre!P17</f>
        <v>0</v>
      </c>
      <c r="Q17" s="36" t="str">
        <f t="shared" si="10"/>
        <v/>
      </c>
      <c r="R17" s="48">
        <f t="shared" si="11"/>
        <v>0</v>
      </c>
      <c r="S17" s="22" t="str">
        <f t="shared" si="12"/>
        <v/>
      </c>
      <c r="T17" s="17">
        <f>J17+Septembre!T17</f>
        <v>0</v>
      </c>
      <c r="U17" s="45" t="str">
        <f t="shared" si="13"/>
        <v/>
      </c>
      <c r="V17" s="48">
        <f t="shared" si="14"/>
        <v>0</v>
      </c>
      <c r="W17" s="22" t="str">
        <f t="shared" si="15"/>
        <v/>
      </c>
    </row>
    <row r="18" spans="2:23" x14ac:dyDescent="0.2">
      <c r="B18" s="4">
        <v>606300</v>
      </c>
      <c r="C18" s="15" t="s">
        <v>7</v>
      </c>
      <c r="D18" s="21">
        <f t="shared" si="0"/>
        <v>0</v>
      </c>
      <c r="E18" s="36" t="str">
        <f t="shared" si="2"/>
        <v/>
      </c>
      <c r="F18" s="32">
        <f t="shared" si="1"/>
        <v>0</v>
      </c>
      <c r="G18" s="36" t="str">
        <f t="shared" si="3"/>
        <v/>
      </c>
      <c r="H18" s="40">
        <f t="shared" si="4"/>
        <v>0</v>
      </c>
      <c r="I18" s="22" t="str">
        <f t="shared" si="5"/>
        <v/>
      </c>
      <c r="J18" s="32"/>
      <c r="K18" s="36" t="str">
        <f t="shared" si="6"/>
        <v/>
      </c>
      <c r="L18" s="40">
        <f t="shared" si="7"/>
        <v>0</v>
      </c>
      <c r="M18" s="22" t="str">
        <f t="shared" si="8"/>
        <v/>
      </c>
      <c r="N18" s="17">
        <f>D18+Septembre!N18</f>
        <v>0</v>
      </c>
      <c r="O18" s="36" t="str">
        <f t="shared" si="9"/>
        <v/>
      </c>
      <c r="P18" s="46">
        <f>F18+Septembre!P18</f>
        <v>0</v>
      </c>
      <c r="Q18" s="36" t="str">
        <f t="shared" si="10"/>
        <v/>
      </c>
      <c r="R18" s="48">
        <f t="shared" si="11"/>
        <v>0</v>
      </c>
      <c r="S18" s="22" t="str">
        <f t="shared" si="12"/>
        <v/>
      </c>
      <c r="T18" s="17">
        <f>J18+Septembre!T18</f>
        <v>0</v>
      </c>
      <c r="U18" s="45" t="str">
        <f t="shared" si="13"/>
        <v/>
      </c>
      <c r="V18" s="48">
        <f t="shared" si="14"/>
        <v>0</v>
      </c>
      <c r="W18" s="22" t="str">
        <f t="shared" si="15"/>
        <v/>
      </c>
    </row>
    <row r="19" spans="2:23" x14ac:dyDescent="0.2">
      <c r="B19" s="4">
        <v>606400</v>
      </c>
      <c r="C19" s="15" t="s">
        <v>8</v>
      </c>
      <c r="D19" s="21">
        <f t="shared" si="0"/>
        <v>0</v>
      </c>
      <c r="E19" s="36" t="str">
        <f t="shared" si="2"/>
        <v/>
      </c>
      <c r="F19" s="32">
        <f t="shared" si="1"/>
        <v>0</v>
      </c>
      <c r="G19" s="36" t="str">
        <f t="shared" si="3"/>
        <v/>
      </c>
      <c r="H19" s="40">
        <f t="shared" si="4"/>
        <v>0</v>
      </c>
      <c r="I19" s="22" t="str">
        <f t="shared" si="5"/>
        <v/>
      </c>
      <c r="J19" s="32"/>
      <c r="K19" s="36" t="str">
        <f t="shared" si="6"/>
        <v/>
      </c>
      <c r="L19" s="40">
        <f t="shared" si="7"/>
        <v>0</v>
      </c>
      <c r="M19" s="22" t="str">
        <f t="shared" si="8"/>
        <v/>
      </c>
      <c r="N19" s="17">
        <f>D19+Septembre!N19</f>
        <v>0</v>
      </c>
      <c r="O19" s="36" t="str">
        <f t="shared" si="9"/>
        <v/>
      </c>
      <c r="P19" s="46">
        <f>F19+Septembre!P19</f>
        <v>0</v>
      </c>
      <c r="Q19" s="36" t="str">
        <f t="shared" si="10"/>
        <v/>
      </c>
      <c r="R19" s="48">
        <f t="shared" si="11"/>
        <v>0</v>
      </c>
      <c r="S19" s="22" t="str">
        <f t="shared" si="12"/>
        <v/>
      </c>
      <c r="T19" s="17">
        <f>J19+Septembre!T19</f>
        <v>0</v>
      </c>
      <c r="U19" s="45" t="str">
        <f t="shared" si="13"/>
        <v/>
      </c>
      <c r="V19" s="48">
        <f t="shared" si="14"/>
        <v>0</v>
      </c>
      <c r="W19" s="22" t="str">
        <f t="shared" si="15"/>
        <v/>
      </c>
    </row>
    <row r="20" spans="2:23" x14ac:dyDescent="0.2">
      <c r="B20" s="4">
        <v>791007</v>
      </c>
      <c r="C20" s="15" t="s">
        <v>69</v>
      </c>
      <c r="D20" s="21">
        <f t="shared" si="0"/>
        <v>0</v>
      </c>
      <c r="E20" s="36" t="str">
        <f t="shared" si="2"/>
        <v/>
      </c>
      <c r="F20" s="32">
        <f t="shared" si="1"/>
        <v>0</v>
      </c>
      <c r="G20" s="36" t="str">
        <f t="shared" si="3"/>
        <v/>
      </c>
      <c r="H20" s="40">
        <f t="shared" si="4"/>
        <v>0</v>
      </c>
      <c r="I20" s="22" t="str">
        <f t="shared" si="5"/>
        <v/>
      </c>
      <c r="J20" s="32"/>
      <c r="K20" s="36" t="str">
        <f t="shared" si="6"/>
        <v/>
      </c>
      <c r="L20" s="40">
        <f t="shared" si="7"/>
        <v>0</v>
      </c>
      <c r="M20" s="22" t="str">
        <f t="shared" si="8"/>
        <v/>
      </c>
      <c r="N20" s="17">
        <f>D20+Septembre!N20</f>
        <v>0</v>
      </c>
      <c r="O20" s="36" t="str">
        <f t="shared" si="9"/>
        <v/>
      </c>
      <c r="P20" s="46">
        <f>F20+Septembre!P20</f>
        <v>0</v>
      </c>
      <c r="Q20" s="36" t="str">
        <f t="shared" si="10"/>
        <v/>
      </c>
      <c r="R20" s="48">
        <f t="shared" si="11"/>
        <v>0</v>
      </c>
      <c r="S20" s="22" t="str">
        <f t="shared" si="12"/>
        <v/>
      </c>
      <c r="T20" s="17">
        <f>J20+Septembre!T20</f>
        <v>0</v>
      </c>
      <c r="U20" s="45" t="str">
        <f t="shared" si="13"/>
        <v/>
      </c>
      <c r="V20" s="48">
        <f t="shared" si="14"/>
        <v>0</v>
      </c>
      <c r="W20" s="22" t="str">
        <f t="shared" si="15"/>
        <v/>
      </c>
    </row>
    <row r="21" spans="2:23" x14ac:dyDescent="0.2">
      <c r="B21" s="4">
        <v>606801</v>
      </c>
      <c r="C21" s="15" t="s">
        <v>9</v>
      </c>
      <c r="D21" s="21">
        <f t="shared" si="0"/>
        <v>0</v>
      </c>
      <c r="E21" s="36" t="str">
        <f t="shared" si="2"/>
        <v/>
      </c>
      <c r="F21" s="32">
        <f t="shared" si="1"/>
        <v>0</v>
      </c>
      <c r="G21" s="36" t="str">
        <f t="shared" si="3"/>
        <v/>
      </c>
      <c r="H21" s="40">
        <f t="shared" si="4"/>
        <v>0</v>
      </c>
      <c r="I21" s="22" t="str">
        <f t="shared" si="5"/>
        <v/>
      </c>
      <c r="J21" s="32"/>
      <c r="K21" s="36" t="str">
        <f t="shared" si="6"/>
        <v/>
      </c>
      <c r="L21" s="40">
        <f t="shared" si="7"/>
        <v>0</v>
      </c>
      <c r="M21" s="22" t="str">
        <f t="shared" si="8"/>
        <v/>
      </c>
      <c r="N21" s="17">
        <f>D21+Septembre!N21</f>
        <v>0</v>
      </c>
      <c r="O21" s="36" t="str">
        <f t="shared" si="9"/>
        <v/>
      </c>
      <c r="P21" s="46">
        <f>F21+Septembre!P21</f>
        <v>0</v>
      </c>
      <c r="Q21" s="36" t="str">
        <f t="shared" si="10"/>
        <v/>
      </c>
      <c r="R21" s="48">
        <f t="shared" si="11"/>
        <v>0</v>
      </c>
      <c r="S21" s="22" t="str">
        <f t="shared" si="12"/>
        <v/>
      </c>
      <c r="T21" s="17">
        <f>J21+Septembre!T21</f>
        <v>0</v>
      </c>
      <c r="U21" s="45" t="str">
        <f t="shared" si="13"/>
        <v/>
      </c>
      <c r="V21" s="48">
        <f t="shared" si="14"/>
        <v>0</v>
      </c>
      <c r="W21" s="22" t="str">
        <f t="shared" si="15"/>
        <v/>
      </c>
    </row>
    <row r="22" spans="2:23" x14ac:dyDescent="0.2">
      <c r="B22" s="4">
        <v>791008</v>
      </c>
      <c r="C22" s="15" t="s">
        <v>70</v>
      </c>
      <c r="D22" s="21">
        <f t="shared" si="0"/>
        <v>0</v>
      </c>
      <c r="E22" s="36" t="str">
        <f t="shared" si="2"/>
        <v/>
      </c>
      <c r="F22" s="32">
        <f t="shared" si="1"/>
        <v>0</v>
      </c>
      <c r="G22" s="36" t="str">
        <f t="shared" si="3"/>
        <v/>
      </c>
      <c r="H22" s="40">
        <f t="shared" si="4"/>
        <v>0</v>
      </c>
      <c r="I22" s="22" t="str">
        <f t="shared" si="5"/>
        <v/>
      </c>
      <c r="J22" s="32"/>
      <c r="K22" s="36" t="str">
        <f t="shared" si="6"/>
        <v/>
      </c>
      <c r="L22" s="40">
        <f t="shared" si="7"/>
        <v>0</v>
      </c>
      <c r="M22" s="22" t="str">
        <f t="shared" si="8"/>
        <v/>
      </c>
      <c r="N22" s="17">
        <f>D22+Septembre!N22</f>
        <v>0</v>
      </c>
      <c r="O22" s="36" t="str">
        <f t="shared" si="9"/>
        <v/>
      </c>
      <c r="P22" s="46">
        <f>F22+Septembre!P22</f>
        <v>0</v>
      </c>
      <c r="Q22" s="36" t="str">
        <f t="shared" si="10"/>
        <v/>
      </c>
      <c r="R22" s="48">
        <f t="shared" si="11"/>
        <v>0</v>
      </c>
      <c r="S22" s="22" t="str">
        <f t="shared" si="12"/>
        <v/>
      </c>
      <c r="T22" s="17">
        <f>J22+Septembre!T22</f>
        <v>0</v>
      </c>
      <c r="U22" s="45" t="str">
        <f t="shared" si="13"/>
        <v/>
      </c>
      <c r="V22" s="48">
        <f t="shared" si="14"/>
        <v>0</v>
      </c>
      <c r="W22" s="22" t="str">
        <f t="shared" si="15"/>
        <v/>
      </c>
    </row>
    <row r="23" spans="2:23" x14ac:dyDescent="0.2">
      <c r="B23" s="4">
        <v>611000</v>
      </c>
      <c r="C23" s="15" t="s">
        <v>10</v>
      </c>
      <c r="D23" s="21">
        <f t="shared" si="0"/>
        <v>0</v>
      </c>
      <c r="E23" s="36" t="str">
        <f t="shared" si="2"/>
        <v/>
      </c>
      <c r="F23" s="32">
        <f t="shared" si="1"/>
        <v>0</v>
      </c>
      <c r="G23" s="36" t="str">
        <f t="shared" si="3"/>
        <v/>
      </c>
      <c r="H23" s="40">
        <f t="shared" si="4"/>
        <v>0</v>
      </c>
      <c r="I23" s="22" t="str">
        <f t="shared" si="5"/>
        <v/>
      </c>
      <c r="J23" s="32"/>
      <c r="K23" s="36" t="str">
        <f t="shared" si="6"/>
        <v/>
      </c>
      <c r="L23" s="40">
        <f t="shared" si="7"/>
        <v>0</v>
      </c>
      <c r="M23" s="22" t="str">
        <f t="shared" si="8"/>
        <v/>
      </c>
      <c r="N23" s="17">
        <f>D23+Septembre!N23</f>
        <v>0</v>
      </c>
      <c r="O23" s="36" t="str">
        <f t="shared" si="9"/>
        <v/>
      </c>
      <c r="P23" s="46">
        <f>F23+Septembre!P23</f>
        <v>0</v>
      </c>
      <c r="Q23" s="36" t="str">
        <f t="shared" si="10"/>
        <v/>
      </c>
      <c r="R23" s="48">
        <f t="shared" si="11"/>
        <v>0</v>
      </c>
      <c r="S23" s="22" t="str">
        <f t="shared" si="12"/>
        <v/>
      </c>
      <c r="T23" s="17">
        <f>J23+Septembre!T23</f>
        <v>0</v>
      </c>
      <c r="U23" s="45" t="str">
        <f t="shared" si="13"/>
        <v/>
      </c>
      <c r="V23" s="48">
        <f t="shared" si="14"/>
        <v>0</v>
      </c>
      <c r="W23" s="22" t="str">
        <f t="shared" si="15"/>
        <v/>
      </c>
    </row>
    <row r="24" spans="2:23" x14ac:dyDescent="0.2">
      <c r="B24" s="4">
        <v>611001</v>
      </c>
      <c r="C24" s="15" t="s">
        <v>11</v>
      </c>
      <c r="D24" s="21">
        <f t="shared" si="0"/>
        <v>0</v>
      </c>
      <c r="E24" s="36" t="str">
        <f t="shared" si="2"/>
        <v/>
      </c>
      <c r="F24" s="32">
        <f t="shared" si="1"/>
        <v>0</v>
      </c>
      <c r="G24" s="36" t="str">
        <f t="shared" si="3"/>
        <v/>
      </c>
      <c r="H24" s="40">
        <f t="shared" si="4"/>
        <v>0</v>
      </c>
      <c r="I24" s="22" t="str">
        <f t="shared" si="5"/>
        <v/>
      </c>
      <c r="J24" s="32"/>
      <c r="K24" s="36" t="str">
        <f t="shared" si="6"/>
        <v/>
      </c>
      <c r="L24" s="40">
        <f t="shared" si="7"/>
        <v>0</v>
      </c>
      <c r="M24" s="22" t="str">
        <f t="shared" si="8"/>
        <v/>
      </c>
      <c r="N24" s="17">
        <f>D24+Septembre!N24</f>
        <v>0</v>
      </c>
      <c r="O24" s="36" t="str">
        <f t="shared" si="9"/>
        <v/>
      </c>
      <c r="P24" s="46">
        <f>F24+Septembre!P24</f>
        <v>0</v>
      </c>
      <c r="Q24" s="36" t="str">
        <f t="shared" si="10"/>
        <v/>
      </c>
      <c r="R24" s="48">
        <f t="shared" si="11"/>
        <v>0</v>
      </c>
      <c r="S24" s="22" t="str">
        <f t="shared" si="12"/>
        <v/>
      </c>
      <c r="T24" s="17">
        <f>J24+Septembre!T24</f>
        <v>0</v>
      </c>
      <c r="U24" s="45" t="str">
        <f t="shared" si="13"/>
        <v/>
      </c>
      <c r="V24" s="48">
        <f t="shared" si="14"/>
        <v>0</v>
      </c>
      <c r="W24" s="22" t="str">
        <f t="shared" si="15"/>
        <v/>
      </c>
    </row>
    <row r="25" spans="2:23" x14ac:dyDescent="0.2">
      <c r="B25" s="4">
        <v>611002</v>
      </c>
      <c r="C25" s="15" t="s">
        <v>12</v>
      </c>
      <c r="D25" s="21">
        <f t="shared" si="0"/>
        <v>0</v>
      </c>
      <c r="E25" s="36" t="str">
        <f t="shared" si="2"/>
        <v/>
      </c>
      <c r="F25" s="32">
        <f t="shared" si="1"/>
        <v>0</v>
      </c>
      <c r="G25" s="36" t="str">
        <f t="shared" si="3"/>
        <v/>
      </c>
      <c r="H25" s="40">
        <f t="shared" si="4"/>
        <v>0</v>
      </c>
      <c r="I25" s="22" t="str">
        <f t="shared" si="5"/>
        <v/>
      </c>
      <c r="J25" s="32"/>
      <c r="K25" s="36" t="str">
        <f t="shared" si="6"/>
        <v/>
      </c>
      <c r="L25" s="40">
        <f t="shared" si="7"/>
        <v>0</v>
      </c>
      <c r="M25" s="22" t="str">
        <f t="shared" si="8"/>
        <v/>
      </c>
      <c r="N25" s="17">
        <f>D25+Septembre!N25</f>
        <v>0</v>
      </c>
      <c r="O25" s="36" t="str">
        <f t="shared" si="9"/>
        <v/>
      </c>
      <c r="P25" s="46">
        <f>F25+Septembre!P25</f>
        <v>0</v>
      </c>
      <c r="Q25" s="36" t="str">
        <f t="shared" si="10"/>
        <v/>
      </c>
      <c r="R25" s="48">
        <f t="shared" si="11"/>
        <v>0</v>
      </c>
      <c r="S25" s="22" t="str">
        <f t="shared" si="12"/>
        <v/>
      </c>
      <c r="T25" s="17">
        <f>J25+Septembre!T25</f>
        <v>0</v>
      </c>
      <c r="U25" s="45" t="str">
        <f t="shared" si="13"/>
        <v/>
      </c>
      <c r="V25" s="48">
        <f t="shared" si="14"/>
        <v>0</v>
      </c>
      <c r="W25" s="22" t="str">
        <f t="shared" si="15"/>
        <v/>
      </c>
    </row>
    <row r="26" spans="2:23" x14ac:dyDescent="0.2">
      <c r="B26" s="4">
        <v>791003</v>
      </c>
      <c r="C26" s="15" t="s">
        <v>65</v>
      </c>
      <c r="D26" s="21">
        <f t="shared" si="0"/>
        <v>0</v>
      </c>
      <c r="E26" s="36" t="str">
        <f t="shared" si="2"/>
        <v/>
      </c>
      <c r="F26" s="32">
        <f t="shared" si="1"/>
        <v>0</v>
      </c>
      <c r="G26" s="36" t="str">
        <f t="shared" si="3"/>
        <v/>
      </c>
      <c r="H26" s="40">
        <f t="shared" si="4"/>
        <v>0</v>
      </c>
      <c r="I26" s="22" t="str">
        <f t="shared" si="5"/>
        <v/>
      </c>
      <c r="J26" s="32"/>
      <c r="K26" s="36" t="str">
        <f t="shared" si="6"/>
        <v/>
      </c>
      <c r="L26" s="40">
        <f t="shared" si="7"/>
        <v>0</v>
      </c>
      <c r="M26" s="22" t="str">
        <f t="shared" si="8"/>
        <v/>
      </c>
      <c r="N26" s="17">
        <f>D26+Septembre!N26</f>
        <v>0</v>
      </c>
      <c r="O26" s="36" t="str">
        <f t="shared" si="9"/>
        <v/>
      </c>
      <c r="P26" s="46">
        <f>F26+Septembre!P26</f>
        <v>0</v>
      </c>
      <c r="Q26" s="36" t="str">
        <f t="shared" si="10"/>
        <v/>
      </c>
      <c r="R26" s="48">
        <f t="shared" si="11"/>
        <v>0</v>
      </c>
      <c r="S26" s="22" t="str">
        <f t="shared" si="12"/>
        <v/>
      </c>
      <c r="T26" s="17">
        <f>J26+Septembre!T26</f>
        <v>0</v>
      </c>
      <c r="U26" s="45" t="str">
        <f t="shared" si="13"/>
        <v/>
      </c>
      <c r="V26" s="48">
        <f t="shared" si="14"/>
        <v>0</v>
      </c>
      <c r="W26" s="22" t="str">
        <f t="shared" si="15"/>
        <v/>
      </c>
    </row>
    <row r="27" spans="2:23" x14ac:dyDescent="0.2">
      <c r="B27" s="4">
        <v>611008</v>
      </c>
      <c r="C27" s="15" t="s">
        <v>13</v>
      </c>
      <c r="D27" s="21">
        <f t="shared" si="0"/>
        <v>0</v>
      </c>
      <c r="E27" s="36" t="str">
        <f t="shared" si="2"/>
        <v/>
      </c>
      <c r="F27" s="32">
        <f t="shared" si="1"/>
        <v>0</v>
      </c>
      <c r="G27" s="36" t="str">
        <f t="shared" si="3"/>
        <v/>
      </c>
      <c r="H27" s="40">
        <f t="shared" si="4"/>
        <v>0</v>
      </c>
      <c r="I27" s="22" t="str">
        <f t="shared" si="5"/>
        <v/>
      </c>
      <c r="J27" s="32"/>
      <c r="K27" s="36" t="str">
        <f t="shared" si="6"/>
        <v/>
      </c>
      <c r="L27" s="40">
        <f t="shared" si="7"/>
        <v>0</v>
      </c>
      <c r="M27" s="22" t="str">
        <f t="shared" si="8"/>
        <v/>
      </c>
      <c r="N27" s="17">
        <f>D27+Septembre!N27</f>
        <v>0</v>
      </c>
      <c r="O27" s="36" t="str">
        <f t="shared" si="9"/>
        <v/>
      </c>
      <c r="P27" s="46">
        <f>F27+Septembre!P27</f>
        <v>0</v>
      </c>
      <c r="Q27" s="36" t="str">
        <f t="shared" si="10"/>
        <v/>
      </c>
      <c r="R27" s="48">
        <f t="shared" si="11"/>
        <v>0</v>
      </c>
      <c r="S27" s="22" t="str">
        <f t="shared" si="12"/>
        <v/>
      </c>
      <c r="T27" s="17">
        <f>J27+Septembre!T27</f>
        <v>0</v>
      </c>
      <c r="U27" s="45" t="str">
        <f t="shared" si="13"/>
        <v/>
      </c>
      <c r="V27" s="48">
        <f t="shared" si="14"/>
        <v>0</v>
      </c>
      <c r="W27" s="22" t="str">
        <f t="shared" si="15"/>
        <v/>
      </c>
    </row>
    <row r="28" spans="2:23" x14ac:dyDescent="0.2">
      <c r="B28" s="4">
        <v>611009</v>
      </c>
      <c r="C28" s="15" t="s">
        <v>14</v>
      </c>
      <c r="D28" s="21">
        <f t="shared" si="0"/>
        <v>0</v>
      </c>
      <c r="E28" s="36" t="str">
        <f t="shared" si="2"/>
        <v/>
      </c>
      <c r="F28" s="32">
        <f t="shared" si="1"/>
        <v>0</v>
      </c>
      <c r="G28" s="36" t="str">
        <f t="shared" si="3"/>
        <v/>
      </c>
      <c r="H28" s="40">
        <f t="shared" si="4"/>
        <v>0</v>
      </c>
      <c r="I28" s="22" t="str">
        <f t="shared" si="5"/>
        <v/>
      </c>
      <c r="J28" s="32"/>
      <c r="K28" s="36" t="str">
        <f t="shared" si="6"/>
        <v/>
      </c>
      <c r="L28" s="40">
        <f t="shared" si="7"/>
        <v>0</v>
      </c>
      <c r="M28" s="22" t="str">
        <f t="shared" si="8"/>
        <v/>
      </c>
      <c r="N28" s="17">
        <f>D28+Septembre!N28</f>
        <v>0</v>
      </c>
      <c r="O28" s="36" t="str">
        <f t="shared" si="9"/>
        <v/>
      </c>
      <c r="P28" s="46">
        <f>F28+Septembre!P28</f>
        <v>0</v>
      </c>
      <c r="Q28" s="36" t="str">
        <f t="shared" si="10"/>
        <v/>
      </c>
      <c r="R28" s="48">
        <f t="shared" si="11"/>
        <v>0</v>
      </c>
      <c r="S28" s="22" t="str">
        <f t="shared" si="12"/>
        <v/>
      </c>
      <c r="T28" s="17">
        <f>J28+Septembre!T28</f>
        <v>0</v>
      </c>
      <c r="U28" s="45" t="str">
        <f t="shared" si="13"/>
        <v/>
      </c>
      <c r="V28" s="48">
        <f t="shared" si="14"/>
        <v>0</v>
      </c>
      <c r="W28" s="22" t="str">
        <f t="shared" si="15"/>
        <v/>
      </c>
    </row>
    <row r="29" spans="2:23" x14ac:dyDescent="0.2">
      <c r="B29" s="4">
        <v>611100</v>
      </c>
      <c r="C29" s="15" t="s">
        <v>15</v>
      </c>
      <c r="D29" s="21">
        <f t="shared" si="0"/>
        <v>0</v>
      </c>
      <c r="E29" s="36" t="str">
        <f t="shared" si="2"/>
        <v/>
      </c>
      <c r="F29" s="32">
        <f t="shared" si="1"/>
        <v>0</v>
      </c>
      <c r="G29" s="36" t="str">
        <f t="shared" si="3"/>
        <v/>
      </c>
      <c r="H29" s="40">
        <f t="shared" si="4"/>
        <v>0</v>
      </c>
      <c r="I29" s="22" t="str">
        <f t="shared" si="5"/>
        <v/>
      </c>
      <c r="J29" s="32"/>
      <c r="K29" s="36" t="str">
        <f t="shared" si="6"/>
        <v/>
      </c>
      <c r="L29" s="40">
        <f t="shared" si="7"/>
        <v>0</v>
      </c>
      <c r="M29" s="22" t="str">
        <f t="shared" si="8"/>
        <v/>
      </c>
      <c r="N29" s="17">
        <f>D29+Septembre!N29</f>
        <v>0</v>
      </c>
      <c r="O29" s="36" t="str">
        <f t="shared" si="9"/>
        <v/>
      </c>
      <c r="P29" s="46">
        <f>F29+Septembre!P29</f>
        <v>0</v>
      </c>
      <c r="Q29" s="36" t="str">
        <f t="shared" si="10"/>
        <v/>
      </c>
      <c r="R29" s="48">
        <f t="shared" si="11"/>
        <v>0</v>
      </c>
      <c r="S29" s="22" t="str">
        <f t="shared" si="12"/>
        <v/>
      </c>
      <c r="T29" s="17">
        <f>J29+Septembre!T29</f>
        <v>0</v>
      </c>
      <c r="U29" s="45" t="str">
        <f t="shared" si="13"/>
        <v/>
      </c>
      <c r="V29" s="48">
        <f t="shared" si="14"/>
        <v>0</v>
      </c>
      <c r="W29" s="22" t="str">
        <f t="shared" si="15"/>
        <v/>
      </c>
    </row>
    <row r="30" spans="2:23" x14ac:dyDescent="0.2">
      <c r="B30" s="4">
        <v>611200</v>
      </c>
      <c r="C30" s="15" t="s">
        <v>16</v>
      </c>
      <c r="D30" s="21">
        <f t="shared" si="0"/>
        <v>0</v>
      </c>
      <c r="E30" s="36" t="str">
        <f t="shared" si="2"/>
        <v/>
      </c>
      <c r="F30" s="32">
        <f t="shared" si="1"/>
        <v>0</v>
      </c>
      <c r="G30" s="36" t="str">
        <f t="shared" si="3"/>
        <v/>
      </c>
      <c r="H30" s="40">
        <f t="shared" si="4"/>
        <v>0</v>
      </c>
      <c r="I30" s="22" t="str">
        <f t="shared" si="5"/>
        <v/>
      </c>
      <c r="J30" s="32"/>
      <c r="K30" s="36" t="str">
        <f t="shared" si="6"/>
        <v/>
      </c>
      <c r="L30" s="40">
        <f t="shared" si="7"/>
        <v>0</v>
      </c>
      <c r="M30" s="22" t="str">
        <f t="shared" si="8"/>
        <v/>
      </c>
      <c r="N30" s="17">
        <f>D30+Septembre!N30</f>
        <v>0</v>
      </c>
      <c r="O30" s="36" t="str">
        <f t="shared" si="9"/>
        <v/>
      </c>
      <c r="P30" s="46">
        <f>F30+Septembre!P30</f>
        <v>0</v>
      </c>
      <c r="Q30" s="36" t="str">
        <f t="shared" si="10"/>
        <v/>
      </c>
      <c r="R30" s="48">
        <f t="shared" si="11"/>
        <v>0</v>
      </c>
      <c r="S30" s="22" t="str">
        <f t="shared" si="12"/>
        <v/>
      </c>
      <c r="T30" s="17">
        <f>J30+Septembre!T30</f>
        <v>0</v>
      </c>
      <c r="U30" s="45" t="str">
        <f t="shared" si="13"/>
        <v/>
      </c>
      <c r="V30" s="48">
        <f t="shared" si="14"/>
        <v>0</v>
      </c>
      <c r="W30" s="22" t="str">
        <f t="shared" si="15"/>
        <v/>
      </c>
    </row>
    <row r="31" spans="2:23" x14ac:dyDescent="0.2">
      <c r="B31" s="4">
        <v>613200</v>
      </c>
      <c r="C31" s="15" t="s">
        <v>17</v>
      </c>
      <c r="D31" s="21">
        <f t="shared" si="0"/>
        <v>0</v>
      </c>
      <c r="E31" s="36" t="str">
        <f t="shared" si="2"/>
        <v/>
      </c>
      <c r="F31" s="32">
        <f t="shared" si="1"/>
        <v>0</v>
      </c>
      <c r="G31" s="36" t="str">
        <f t="shared" si="3"/>
        <v/>
      </c>
      <c r="H31" s="40">
        <f t="shared" si="4"/>
        <v>0</v>
      </c>
      <c r="I31" s="22" t="str">
        <f t="shared" si="5"/>
        <v/>
      </c>
      <c r="J31" s="32"/>
      <c r="K31" s="36" t="str">
        <f t="shared" si="6"/>
        <v/>
      </c>
      <c r="L31" s="40">
        <f t="shared" si="7"/>
        <v>0</v>
      </c>
      <c r="M31" s="22" t="str">
        <f t="shared" si="8"/>
        <v/>
      </c>
      <c r="N31" s="17">
        <f>D31+Septembre!N31</f>
        <v>0</v>
      </c>
      <c r="O31" s="36" t="str">
        <f t="shared" si="9"/>
        <v/>
      </c>
      <c r="P31" s="46">
        <f>F31+Septembre!P31</f>
        <v>0</v>
      </c>
      <c r="Q31" s="36" t="str">
        <f t="shared" si="10"/>
        <v/>
      </c>
      <c r="R31" s="48">
        <f t="shared" si="11"/>
        <v>0</v>
      </c>
      <c r="S31" s="22" t="str">
        <f t="shared" si="12"/>
        <v/>
      </c>
      <c r="T31" s="17">
        <f>J31+Septembre!T31</f>
        <v>0</v>
      </c>
      <c r="U31" s="45" t="str">
        <f t="shared" si="13"/>
        <v/>
      </c>
      <c r="V31" s="48">
        <f t="shared" si="14"/>
        <v>0</v>
      </c>
      <c r="W31" s="22" t="str">
        <f t="shared" si="15"/>
        <v/>
      </c>
    </row>
    <row r="32" spans="2:23" x14ac:dyDescent="0.2">
      <c r="B32" s="4">
        <v>613500</v>
      </c>
      <c r="C32" s="15" t="s">
        <v>18</v>
      </c>
      <c r="D32" s="21">
        <f t="shared" si="0"/>
        <v>0</v>
      </c>
      <c r="E32" s="36" t="str">
        <f t="shared" si="2"/>
        <v/>
      </c>
      <c r="F32" s="32">
        <f t="shared" si="1"/>
        <v>0</v>
      </c>
      <c r="G32" s="36" t="str">
        <f t="shared" si="3"/>
        <v/>
      </c>
      <c r="H32" s="40">
        <f t="shared" si="4"/>
        <v>0</v>
      </c>
      <c r="I32" s="22" t="str">
        <f t="shared" si="5"/>
        <v/>
      </c>
      <c r="J32" s="32"/>
      <c r="K32" s="36" t="str">
        <f t="shared" si="6"/>
        <v/>
      </c>
      <c r="L32" s="40">
        <f t="shared" si="7"/>
        <v>0</v>
      </c>
      <c r="M32" s="22" t="str">
        <f t="shared" si="8"/>
        <v/>
      </c>
      <c r="N32" s="17">
        <f>D32+Septembre!N32</f>
        <v>0</v>
      </c>
      <c r="O32" s="36" t="str">
        <f t="shared" si="9"/>
        <v/>
      </c>
      <c r="P32" s="46">
        <f>F32+Septembre!P32</f>
        <v>0</v>
      </c>
      <c r="Q32" s="36" t="str">
        <f t="shared" si="10"/>
        <v/>
      </c>
      <c r="R32" s="48">
        <f t="shared" si="11"/>
        <v>0</v>
      </c>
      <c r="S32" s="22" t="str">
        <f t="shared" si="12"/>
        <v/>
      </c>
      <c r="T32" s="17">
        <f>J32+Septembre!T32</f>
        <v>0</v>
      </c>
      <c r="U32" s="45" t="str">
        <f t="shared" si="13"/>
        <v/>
      </c>
      <c r="V32" s="48">
        <f t="shared" si="14"/>
        <v>0</v>
      </c>
      <c r="W32" s="22" t="str">
        <f t="shared" si="15"/>
        <v/>
      </c>
    </row>
    <row r="33" spans="2:23" x14ac:dyDescent="0.2">
      <c r="B33" s="4">
        <v>614002</v>
      </c>
      <c r="C33" s="15" t="s">
        <v>19</v>
      </c>
      <c r="D33" s="21">
        <f t="shared" si="0"/>
        <v>0</v>
      </c>
      <c r="E33" s="36" t="str">
        <f t="shared" si="2"/>
        <v/>
      </c>
      <c r="F33" s="32">
        <f t="shared" si="1"/>
        <v>0</v>
      </c>
      <c r="G33" s="36" t="str">
        <f t="shared" si="3"/>
        <v/>
      </c>
      <c r="H33" s="40">
        <f t="shared" si="4"/>
        <v>0</v>
      </c>
      <c r="I33" s="22" t="str">
        <f t="shared" si="5"/>
        <v/>
      </c>
      <c r="J33" s="32"/>
      <c r="K33" s="36" t="str">
        <f t="shared" si="6"/>
        <v/>
      </c>
      <c r="L33" s="40">
        <f t="shared" si="7"/>
        <v>0</v>
      </c>
      <c r="M33" s="22" t="str">
        <f t="shared" si="8"/>
        <v/>
      </c>
      <c r="N33" s="17">
        <f>D33+Septembre!N33</f>
        <v>0</v>
      </c>
      <c r="O33" s="36" t="str">
        <f t="shared" si="9"/>
        <v/>
      </c>
      <c r="P33" s="46">
        <f>F33+Septembre!P33</f>
        <v>0</v>
      </c>
      <c r="Q33" s="36" t="str">
        <f t="shared" si="10"/>
        <v/>
      </c>
      <c r="R33" s="48">
        <f t="shared" si="11"/>
        <v>0</v>
      </c>
      <c r="S33" s="22" t="str">
        <f t="shared" si="12"/>
        <v/>
      </c>
      <c r="T33" s="17">
        <f>J33+Septembre!T33</f>
        <v>0</v>
      </c>
      <c r="U33" s="45" t="str">
        <f t="shared" si="13"/>
        <v/>
      </c>
      <c r="V33" s="48">
        <f t="shared" si="14"/>
        <v>0</v>
      </c>
      <c r="W33" s="22" t="str">
        <f t="shared" si="15"/>
        <v/>
      </c>
    </row>
    <row r="34" spans="2:23" x14ac:dyDescent="0.2">
      <c r="B34" s="4">
        <v>615200</v>
      </c>
      <c r="C34" s="15" t="s">
        <v>20</v>
      </c>
      <c r="D34" s="21">
        <f t="shared" si="0"/>
        <v>0</v>
      </c>
      <c r="E34" s="36" t="str">
        <f t="shared" si="2"/>
        <v/>
      </c>
      <c r="F34" s="32">
        <f t="shared" si="1"/>
        <v>0</v>
      </c>
      <c r="G34" s="36" t="str">
        <f t="shared" si="3"/>
        <v/>
      </c>
      <c r="H34" s="40">
        <f t="shared" si="4"/>
        <v>0</v>
      </c>
      <c r="I34" s="22" t="str">
        <f t="shared" si="5"/>
        <v/>
      </c>
      <c r="J34" s="32"/>
      <c r="K34" s="36" t="str">
        <f t="shared" si="6"/>
        <v/>
      </c>
      <c r="L34" s="40">
        <f t="shared" si="7"/>
        <v>0</v>
      </c>
      <c r="M34" s="22" t="str">
        <f t="shared" si="8"/>
        <v/>
      </c>
      <c r="N34" s="17">
        <f>D34+Septembre!N34</f>
        <v>0</v>
      </c>
      <c r="O34" s="36" t="str">
        <f t="shared" si="9"/>
        <v/>
      </c>
      <c r="P34" s="46">
        <f>F34+Septembre!P34</f>
        <v>0</v>
      </c>
      <c r="Q34" s="36" t="str">
        <f t="shared" si="10"/>
        <v/>
      </c>
      <c r="R34" s="48">
        <f t="shared" si="11"/>
        <v>0</v>
      </c>
      <c r="S34" s="22" t="str">
        <f t="shared" si="12"/>
        <v/>
      </c>
      <c r="T34" s="17">
        <f>J34+Septembre!T34</f>
        <v>0</v>
      </c>
      <c r="U34" s="45" t="str">
        <f t="shared" si="13"/>
        <v/>
      </c>
      <c r="V34" s="48">
        <f t="shared" si="14"/>
        <v>0</v>
      </c>
      <c r="W34" s="22" t="str">
        <f t="shared" si="15"/>
        <v/>
      </c>
    </row>
    <row r="35" spans="2:23" x14ac:dyDescent="0.2">
      <c r="B35" s="4">
        <v>615300</v>
      </c>
      <c r="C35" s="15" t="s">
        <v>21</v>
      </c>
      <c r="D35" s="21">
        <f t="shared" si="0"/>
        <v>0</v>
      </c>
      <c r="E35" s="36" t="str">
        <f t="shared" si="2"/>
        <v/>
      </c>
      <c r="F35" s="32">
        <f t="shared" si="1"/>
        <v>0</v>
      </c>
      <c r="G35" s="36" t="str">
        <f t="shared" si="3"/>
        <v/>
      </c>
      <c r="H35" s="40">
        <f t="shared" si="4"/>
        <v>0</v>
      </c>
      <c r="I35" s="22" t="str">
        <f t="shared" si="5"/>
        <v/>
      </c>
      <c r="J35" s="32"/>
      <c r="K35" s="36" t="str">
        <f t="shared" si="6"/>
        <v/>
      </c>
      <c r="L35" s="40">
        <f t="shared" si="7"/>
        <v>0</v>
      </c>
      <c r="M35" s="22" t="str">
        <f t="shared" si="8"/>
        <v/>
      </c>
      <c r="N35" s="17">
        <f>D35+Septembre!N35</f>
        <v>0</v>
      </c>
      <c r="O35" s="36" t="str">
        <f t="shared" si="9"/>
        <v/>
      </c>
      <c r="P35" s="46">
        <f>F35+Septembre!P35</f>
        <v>0</v>
      </c>
      <c r="Q35" s="36" t="str">
        <f t="shared" si="10"/>
        <v/>
      </c>
      <c r="R35" s="48">
        <f t="shared" si="11"/>
        <v>0</v>
      </c>
      <c r="S35" s="22" t="str">
        <f t="shared" si="12"/>
        <v/>
      </c>
      <c r="T35" s="17">
        <f>J35+Septembre!T35</f>
        <v>0</v>
      </c>
      <c r="U35" s="45" t="str">
        <f t="shared" si="13"/>
        <v/>
      </c>
      <c r="V35" s="48">
        <f t="shared" si="14"/>
        <v>0</v>
      </c>
      <c r="W35" s="22" t="str">
        <f t="shared" si="15"/>
        <v/>
      </c>
    </row>
    <row r="36" spans="2:23" x14ac:dyDescent="0.2">
      <c r="B36" s="4">
        <v>615500</v>
      </c>
      <c r="C36" s="15" t="s">
        <v>22</v>
      </c>
      <c r="D36" s="21">
        <f t="shared" si="0"/>
        <v>0</v>
      </c>
      <c r="E36" s="36" t="str">
        <f t="shared" si="2"/>
        <v/>
      </c>
      <c r="F36" s="32">
        <f t="shared" si="1"/>
        <v>0</v>
      </c>
      <c r="G36" s="36" t="str">
        <f t="shared" si="3"/>
        <v/>
      </c>
      <c r="H36" s="40">
        <f t="shared" si="4"/>
        <v>0</v>
      </c>
      <c r="I36" s="22" t="str">
        <f t="shared" si="5"/>
        <v/>
      </c>
      <c r="J36" s="32"/>
      <c r="K36" s="36" t="str">
        <f t="shared" si="6"/>
        <v/>
      </c>
      <c r="L36" s="40">
        <f t="shared" si="7"/>
        <v>0</v>
      </c>
      <c r="M36" s="22" t="str">
        <f t="shared" si="8"/>
        <v/>
      </c>
      <c r="N36" s="17">
        <f>D36+Septembre!N36</f>
        <v>0</v>
      </c>
      <c r="O36" s="36" t="str">
        <f t="shared" si="9"/>
        <v/>
      </c>
      <c r="P36" s="46">
        <f>F36+Septembre!P36</f>
        <v>0</v>
      </c>
      <c r="Q36" s="36" t="str">
        <f t="shared" si="10"/>
        <v/>
      </c>
      <c r="R36" s="48">
        <f t="shared" si="11"/>
        <v>0</v>
      </c>
      <c r="S36" s="22" t="str">
        <f t="shared" si="12"/>
        <v/>
      </c>
      <c r="T36" s="17">
        <f>J36+Septembre!T36</f>
        <v>0</v>
      </c>
      <c r="U36" s="45" t="str">
        <f t="shared" si="13"/>
        <v/>
      </c>
      <c r="V36" s="48">
        <f t="shared" si="14"/>
        <v>0</v>
      </c>
      <c r="W36" s="22" t="str">
        <f t="shared" si="15"/>
        <v/>
      </c>
    </row>
    <row r="37" spans="2:23" x14ac:dyDescent="0.2">
      <c r="B37" s="4">
        <v>615600</v>
      </c>
      <c r="C37" s="15" t="s">
        <v>23</v>
      </c>
      <c r="D37" s="21">
        <f t="shared" si="0"/>
        <v>-13757.394000000002</v>
      </c>
      <c r="E37" s="36" t="str">
        <f t="shared" si="2"/>
        <v/>
      </c>
      <c r="F37" s="32">
        <f t="shared" si="1"/>
        <v>0</v>
      </c>
      <c r="G37" s="36" t="str">
        <f t="shared" si="3"/>
        <v/>
      </c>
      <c r="H37" s="40">
        <f t="shared" si="4"/>
        <v>13757.394000000002</v>
      </c>
      <c r="I37" s="22">
        <f t="shared" si="5"/>
        <v>-1</v>
      </c>
      <c r="J37" s="32"/>
      <c r="K37" s="36" t="str">
        <f t="shared" si="6"/>
        <v/>
      </c>
      <c r="L37" s="40">
        <f t="shared" si="7"/>
        <v>0</v>
      </c>
      <c r="M37" s="22" t="str">
        <f t="shared" si="8"/>
        <v/>
      </c>
      <c r="N37" s="17">
        <f>D37+Septembre!N37</f>
        <v>-13757.394000000002</v>
      </c>
      <c r="O37" s="36" t="e">
        <f t="shared" si="9"/>
        <v>#DIV/0!</v>
      </c>
      <c r="P37" s="46">
        <f>F37+Septembre!P37</f>
        <v>0</v>
      </c>
      <c r="Q37" s="36" t="str">
        <f t="shared" si="10"/>
        <v/>
      </c>
      <c r="R37" s="48">
        <f t="shared" si="11"/>
        <v>13757.394000000002</v>
      </c>
      <c r="S37" s="22">
        <f t="shared" si="12"/>
        <v>-1</v>
      </c>
      <c r="T37" s="17">
        <f>J37+Septembre!T37</f>
        <v>0</v>
      </c>
      <c r="U37" s="45" t="str">
        <f t="shared" si="13"/>
        <v/>
      </c>
      <c r="V37" s="48">
        <f t="shared" si="14"/>
        <v>0</v>
      </c>
      <c r="W37" s="22" t="str">
        <f t="shared" si="15"/>
        <v/>
      </c>
    </row>
    <row r="38" spans="2:23" x14ac:dyDescent="0.2">
      <c r="B38" s="4">
        <v>791012</v>
      </c>
      <c r="C38" s="15" t="s">
        <v>73</v>
      </c>
      <c r="D38" s="21">
        <f t="shared" si="0"/>
        <v>0</v>
      </c>
      <c r="E38" s="36" t="str">
        <f t="shared" si="2"/>
        <v/>
      </c>
      <c r="F38" s="32">
        <f t="shared" si="1"/>
        <v>0</v>
      </c>
      <c r="G38" s="36" t="str">
        <f t="shared" si="3"/>
        <v/>
      </c>
      <c r="H38" s="40">
        <f t="shared" si="4"/>
        <v>0</v>
      </c>
      <c r="I38" s="22" t="str">
        <f t="shared" si="5"/>
        <v/>
      </c>
      <c r="J38" s="32"/>
      <c r="K38" s="36" t="str">
        <f t="shared" si="6"/>
        <v/>
      </c>
      <c r="L38" s="40">
        <f t="shared" si="7"/>
        <v>0</v>
      </c>
      <c r="M38" s="22" t="str">
        <f t="shared" si="8"/>
        <v/>
      </c>
      <c r="N38" s="17">
        <f>D38+Septembre!N38</f>
        <v>0</v>
      </c>
      <c r="O38" s="36" t="str">
        <f t="shared" si="9"/>
        <v/>
      </c>
      <c r="P38" s="46">
        <f>F38+Septembre!P38</f>
        <v>0</v>
      </c>
      <c r="Q38" s="36" t="str">
        <f t="shared" si="10"/>
        <v/>
      </c>
      <c r="R38" s="48">
        <f t="shared" si="11"/>
        <v>0</v>
      </c>
      <c r="S38" s="22" t="str">
        <f t="shared" si="12"/>
        <v/>
      </c>
      <c r="T38" s="17">
        <f>J38+Septembre!T38</f>
        <v>0</v>
      </c>
      <c r="U38" s="45" t="str">
        <f t="shared" si="13"/>
        <v/>
      </c>
      <c r="V38" s="48">
        <f t="shared" si="14"/>
        <v>0</v>
      </c>
      <c r="W38" s="22" t="str">
        <f t="shared" si="15"/>
        <v/>
      </c>
    </row>
    <row r="39" spans="2:23" x14ac:dyDescent="0.2">
      <c r="B39" s="4">
        <v>616000</v>
      </c>
      <c r="C39" s="15" t="s">
        <v>24</v>
      </c>
      <c r="D39" s="21">
        <f t="shared" si="0"/>
        <v>0</v>
      </c>
      <c r="E39" s="36" t="str">
        <f t="shared" si="2"/>
        <v/>
      </c>
      <c r="F39" s="32">
        <f t="shared" si="1"/>
        <v>0</v>
      </c>
      <c r="G39" s="36" t="str">
        <f t="shared" si="3"/>
        <v/>
      </c>
      <c r="H39" s="40">
        <f t="shared" si="4"/>
        <v>0</v>
      </c>
      <c r="I39" s="22" t="str">
        <f t="shared" si="5"/>
        <v/>
      </c>
      <c r="J39" s="32"/>
      <c r="K39" s="36" t="str">
        <f t="shared" si="6"/>
        <v/>
      </c>
      <c r="L39" s="40">
        <f t="shared" si="7"/>
        <v>0</v>
      </c>
      <c r="M39" s="22" t="str">
        <f t="shared" si="8"/>
        <v/>
      </c>
      <c r="N39" s="17">
        <f>D39+Septembre!N39</f>
        <v>0</v>
      </c>
      <c r="O39" s="36" t="str">
        <f t="shared" si="9"/>
        <v/>
      </c>
      <c r="P39" s="46">
        <f>F39+Septembre!P39</f>
        <v>0</v>
      </c>
      <c r="Q39" s="36" t="str">
        <f t="shared" si="10"/>
        <v/>
      </c>
      <c r="R39" s="48">
        <f t="shared" si="11"/>
        <v>0</v>
      </c>
      <c r="S39" s="22" t="str">
        <f t="shared" si="12"/>
        <v/>
      </c>
      <c r="T39" s="17">
        <f>J39+Septembre!T39</f>
        <v>0</v>
      </c>
      <c r="U39" s="45" t="str">
        <f t="shared" si="13"/>
        <v/>
      </c>
      <c r="V39" s="48">
        <f t="shared" si="14"/>
        <v>0</v>
      </c>
      <c r="W39" s="22" t="str">
        <f t="shared" si="15"/>
        <v/>
      </c>
    </row>
    <row r="40" spans="2:23" x14ac:dyDescent="0.2">
      <c r="B40" s="4">
        <v>791011</v>
      </c>
      <c r="C40" s="15" t="s">
        <v>72</v>
      </c>
      <c r="D40" s="21">
        <f t="shared" si="0"/>
        <v>0</v>
      </c>
      <c r="E40" s="36" t="str">
        <f t="shared" si="2"/>
        <v/>
      </c>
      <c r="F40" s="32">
        <f t="shared" si="1"/>
        <v>0</v>
      </c>
      <c r="G40" s="36" t="str">
        <f t="shared" si="3"/>
        <v/>
      </c>
      <c r="H40" s="40">
        <f t="shared" si="4"/>
        <v>0</v>
      </c>
      <c r="I40" s="22" t="str">
        <f t="shared" si="5"/>
        <v/>
      </c>
      <c r="J40" s="32"/>
      <c r="K40" s="36" t="str">
        <f t="shared" si="6"/>
        <v/>
      </c>
      <c r="L40" s="40">
        <f t="shared" si="7"/>
        <v>0</v>
      </c>
      <c r="M40" s="22" t="str">
        <f t="shared" si="8"/>
        <v/>
      </c>
      <c r="N40" s="17">
        <f>D40+Septembre!N40</f>
        <v>0</v>
      </c>
      <c r="O40" s="36" t="str">
        <f t="shared" si="9"/>
        <v/>
      </c>
      <c r="P40" s="46">
        <f>F40+Septembre!P40</f>
        <v>0</v>
      </c>
      <c r="Q40" s="36" t="str">
        <f t="shared" si="10"/>
        <v/>
      </c>
      <c r="R40" s="48">
        <f t="shared" si="11"/>
        <v>0</v>
      </c>
      <c r="S40" s="22" t="str">
        <f t="shared" si="12"/>
        <v/>
      </c>
      <c r="T40" s="17">
        <f>J40+Septembre!T40</f>
        <v>0</v>
      </c>
      <c r="U40" s="45" t="str">
        <f t="shared" si="13"/>
        <v/>
      </c>
      <c r="V40" s="48">
        <f t="shared" si="14"/>
        <v>0</v>
      </c>
      <c r="W40" s="22" t="str">
        <f t="shared" si="15"/>
        <v/>
      </c>
    </row>
    <row r="41" spans="2:23" x14ac:dyDescent="0.2">
      <c r="B41" s="4">
        <v>616002</v>
      </c>
      <c r="C41" s="15" t="s">
        <v>25</v>
      </c>
      <c r="D41" s="21">
        <f t="shared" si="0"/>
        <v>0</v>
      </c>
      <c r="E41" s="36" t="str">
        <f t="shared" si="2"/>
        <v/>
      </c>
      <c r="F41" s="32">
        <f t="shared" si="1"/>
        <v>0</v>
      </c>
      <c r="G41" s="36" t="str">
        <f t="shared" si="3"/>
        <v/>
      </c>
      <c r="H41" s="40">
        <f t="shared" si="4"/>
        <v>0</v>
      </c>
      <c r="I41" s="22" t="str">
        <f t="shared" si="5"/>
        <v/>
      </c>
      <c r="J41" s="32"/>
      <c r="K41" s="36" t="str">
        <f t="shared" si="6"/>
        <v/>
      </c>
      <c r="L41" s="40">
        <f t="shared" si="7"/>
        <v>0</v>
      </c>
      <c r="M41" s="22" t="str">
        <f t="shared" si="8"/>
        <v/>
      </c>
      <c r="N41" s="17">
        <f>D41+Septembre!N41</f>
        <v>0</v>
      </c>
      <c r="O41" s="36" t="str">
        <f t="shared" si="9"/>
        <v/>
      </c>
      <c r="P41" s="46">
        <f>F41+Septembre!P41</f>
        <v>0</v>
      </c>
      <c r="Q41" s="36" t="str">
        <f t="shared" si="10"/>
        <v/>
      </c>
      <c r="R41" s="48">
        <f t="shared" si="11"/>
        <v>0</v>
      </c>
      <c r="S41" s="22" t="str">
        <f t="shared" si="12"/>
        <v/>
      </c>
      <c r="T41" s="17">
        <f>J41+Septembre!T41</f>
        <v>0</v>
      </c>
      <c r="U41" s="45" t="str">
        <f t="shared" si="13"/>
        <v/>
      </c>
      <c r="V41" s="48">
        <f t="shared" si="14"/>
        <v>0</v>
      </c>
      <c r="W41" s="22" t="str">
        <f t="shared" si="15"/>
        <v/>
      </c>
    </row>
    <row r="42" spans="2:23" x14ac:dyDescent="0.2">
      <c r="B42" s="4">
        <v>618100</v>
      </c>
      <c r="C42" s="15" t="s">
        <v>26</v>
      </c>
      <c r="D42" s="21">
        <f t="shared" si="0"/>
        <v>0</v>
      </c>
      <c r="E42" s="36" t="str">
        <f t="shared" si="2"/>
        <v/>
      </c>
      <c r="F42" s="32">
        <f t="shared" si="1"/>
        <v>0</v>
      </c>
      <c r="G42" s="36" t="str">
        <f t="shared" si="3"/>
        <v/>
      </c>
      <c r="H42" s="40">
        <f t="shared" si="4"/>
        <v>0</v>
      </c>
      <c r="I42" s="22" t="str">
        <f t="shared" si="5"/>
        <v/>
      </c>
      <c r="J42" s="32"/>
      <c r="K42" s="36" t="str">
        <f t="shared" si="6"/>
        <v/>
      </c>
      <c r="L42" s="40">
        <f t="shared" si="7"/>
        <v>0</v>
      </c>
      <c r="M42" s="22" t="str">
        <f t="shared" si="8"/>
        <v/>
      </c>
      <c r="N42" s="17">
        <f>D42+Septembre!N42</f>
        <v>0</v>
      </c>
      <c r="O42" s="36" t="str">
        <f t="shared" si="9"/>
        <v/>
      </c>
      <c r="P42" s="46">
        <f>F42+Septembre!P42</f>
        <v>0</v>
      </c>
      <c r="Q42" s="36" t="str">
        <f t="shared" si="10"/>
        <v/>
      </c>
      <c r="R42" s="48">
        <f t="shared" si="11"/>
        <v>0</v>
      </c>
      <c r="S42" s="22" t="str">
        <f t="shared" si="12"/>
        <v/>
      </c>
      <c r="T42" s="17">
        <f>J42+Septembre!T42</f>
        <v>0</v>
      </c>
      <c r="U42" s="45" t="str">
        <f t="shared" si="13"/>
        <v/>
      </c>
      <c r="V42" s="48">
        <f t="shared" si="14"/>
        <v>0</v>
      </c>
      <c r="W42" s="22" t="str">
        <f t="shared" si="15"/>
        <v/>
      </c>
    </row>
    <row r="43" spans="2:23" x14ac:dyDescent="0.2">
      <c r="B43" s="4">
        <v>618101</v>
      </c>
      <c r="C43" s="15" t="s">
        <v>27</v>
      </c>
      <c r="D43" s="21">
        <f t="shared" si="0"/>
        <v>0</v>
      </c>
      <c r="E43" s="36" t="str">
        <f t="shared" si="2"/>
        <v/>
      </c>
      <c r="F43" s="32">
        <f t="shared" si="1"/>
        <v>0</v>
      </c>
      <c r="G43" s="36" t="str">
        <f t="shared" si="3"/>
        <v/>
      </c>
      <c r="H43" s="40">
        <f t="shared" si="4"/>
        <v>0</v>
      </c>
      <c r="I43" s="22" t="str">
        <f t="shared" si="5"/>
        <v/>
      </c>
      <c r="J43" s="32"/>
      <c r="K43" s="36" t="str">
        <f t="shared" si="6"/>
        <v/>
      </c>
      <c r="L43" s="40">
        <f t="shared" si="7"/>
        <v>0</v>
      </c>
      <c r="M43" s="22" t="str">
        <f t="shared" si="8"/>
        <v/>
      </c>
      <c r="N43" s="17">
        <f>D43+Septembre!N43</f>
        <v>109.59599999999999</v>
      </c>
      <c r="O43" s="36" t="e">
        <f t="shared" si="9"/>
        <v>#DIV/0!</v>
      </c>
      <c r="P43" s="46">
        <f>F43+Septembre!P43</f>
        <v>-21127.116000000002</v>
      </c>
      <c r="Q43" s="36" t="e">
        <f t="shared" si="10"/>
        <v>#DIV/0!</v>
      </c>
      <c r="R43" s="48">
        <f t="shared" si="11"/>
        <v>-21236.712000000003</v>
      </c>
      <c r="S43" s="22">
        <f t="shared" si="12"/>
        <v>-193.77269243403049</v>
      </c>
      <c r="T43" s="17">
        <f>J43+Septembre!T43</f>
        <v>0</v>
      </c>
      <c r="U43" s="45" t="str">
        <f t="shared" si="13"/>
        <v/>
      </c>
      <c r="V43" s="48">
        <f t="shared" si="14"/>
        <v>-21127.116000000002</v>
      </c>
      <c r="W43" s="22" t="e">
        <f t="shared" si="15"/>
        <v>#DIV/0!</v>
      </c>
    </row>
    <row r="44" spans="2:23" x14ac:dyDescent="0.2">
      <c r="B44" s="4">
        <v>618102</v>
      </c>
      <c r="C44" s="15" t="s">
        <v>28</v>
      </c>
      <c r="D44" s="21">
        <f t="shared" si="0"/>
        <v>0</v>
      </c>
      <c r="E44" s="36" t="str">
        <f t="shared" si="2"/>
        <v/>
      </c>
      <c r="F44" s="32">
        <f t="shared" si="1"/>
        <v>0</v>
      </c>
      <c r="G44" s="36" t="str">
        <f t="shared" si="3"/>
        <v/>
      </c>
      <c r="H44" s="40">
        <f t="shared" si="4"/>
        <v>0</v>
      </c>
      <c r="I44" s="22" t="str">
        <f t="shared" si="5"/>
        <v/>
      </c>
      <c r="J44" s="32"/>
      <c r="K44" s="36" t="str">
        <f t="shared" si="6"/>
        <v/>
      </c>
      <c r="L44" s="40">
        <f t="shared" si="7"/>
        <v>0</v>
      </c>
      <c r="M44" s="22" t="str">
        <f t="shared" si="8"/>
        <v/>
      </c>
      <c r="N44" s="17">
        <f>D44+Septembre!N44</f>
        <v>0</v>
      </c>
      <c r="O44" s="36" t="str">
        <f t="shared" si="9"/>
        <v/>
      </c>
      <c r="P44" s="46">
        <f>F44+Septembre!P44</f>
        <v>0</v>
      </c>
      <c r="Q44" s="36" t="str">
        <f t="shared" si="10"/>
        <v/>
      </c>
      <c r="R44" s="48">
        <f t="shared" si="11"/>
        <v>0</v>
      </c>
      <c r="S44" s="22" t="str">
        <f t="shared" si="12"/>
        <v/>
      </c>
      <c r="T44" s="17">
        <f>J44+Septembre!T44</f>
        <v>0</v>
      </c>
      <c r="U44" s="45" t="str">
        <f t="shared" si="13"/>
        <v/>
      </c>
      <c r="V44" s="48">
        <f t="shared" si="14"/>
        <v>0</v>
      </c>
      <c r="W44" s="22" t="str">
        <f t="shared" si="15"/>
        <v/>
      </c>
    </row>
    <row r="45" spans="2:23" x14ac:dyDescent="0.2">
      <c r="B45" s="4">
        <v>618103</v>
      </c>
      <c r="C45" s="15" t="s">
        <v>29</v>
      </c>
      <c r="D45" s="21">
        <f t="shared" ref="D45:D76" si="16">SUMIF(num_compte_antérieur,B45,octobre_antérieur)</f>
        <v>0</v>
      </c>
      <c r="E45" s="36" t="str">
        <f t="shared" si="2"/>
        <v/>
      </c>
      <c r="F45" s="32">
        <f t="shared" ref="F45:F76" si="17">SUMIF(num_compte_n,B45,octobre_n)</f>
        <v>0</v>
      </c>
      <c r="G45" s="36" t="str">
        <f t="shared" si="3"/>
        <v/>
      </c>
      <c r="H45" s="40">
        <f t="shared" si="4"/>
        <v>0</v>
      </c>
      <c r="I45" s="22" t="str">
        <f t="shared" si="5"/>
        <v/>
      </c>
      <c r="J45" s="32"/>
      <c r="K45" s="36" t="str">
        <f t="shared" si="6"/>
        <v/>
      </c>
      <c r="L45" s="40">
        <f t="shared" si="7"/>
        <v>0</v>
      </c>
      <c r="M45" s="22" t="str">
        <f t="shared" si="8"/>
        <v/>
      </c>
      <c r="N45" s="17">
        <f>D45+Septembre!N45</f>
        <v>0</v>
      </c>
      <c r="O45" s="36" t="str">
        <f t="shared" si="9"/>
        <v/>
      </c>
      <c r="P45" s="46">
        <f>F45+Septembre!P45</f>
        <v>0</v>
      </c>
      <c r="Q45" s="36" t="str">
        <f t="shared" si="10"/>
        <v/>
      </c>
      <c r="R45" s="48">
        <f t="shared" si="11"/>
        <v>0</v>
      </c>
      <c r="S45" s="22" t="str">
        <f t="shared" si="12"/>
        <v/>
      </c>
      <c r="T45" s="17">
        <f>J45+Septembre!T45</f>
        <v>0</v>
      </c>
      <c r="U45" s="45" t="str">
        <f t="shared" si="13"/>
        <v/>
      </c>
      <c r="V45" s="48">
        <f t="shared" si="14"/>
        <v>0</v>
      </c>
      <c r="W45" s="22" t="str">
        <f t="shared" si="15"/>
        <v/>
      </c>
    </row>
    <row r="46" spans="2:23" x14ac:dyDescent="0.2">
      <c r="B46" s="4">
        <v>618104</v>
      </c>
      <c r="C46" s="15" t="s">
        <v>30</v>
      </c>
      <c r="D46" s="21">
        <f t="shared" si="16"/>
        <v>0</v>
      </c>
      <c r="E46" s="36" t="str">
        <f t="shared" si="2"/>
        <v/>
      </c>
      <c r="F46" s="32">
        <f t="shared" si="17"/>
        <v>0</v>
      </c>
      <c r="G46" s="36" t="str">
        <f t="shared" si="3"/>
        <v/>
      </c>
      <c r="H46" s="40">
        <f t="shared" si="4"/>
        <v>0</v>
      </c>
      <c r="I46" s="22" t="str">
        <f t="shared" si="5"/>
        <v/>
      </c>
      <c r="J46" s="32"/>
      <c r="K46" s="36" t="str">
        <f t="shared" si="6"/>
        <v/>
      </c>
      <c r="L46" s="40">
        <f t="shared" si="7"/>
        <v>0</v>
      </c>
      <c r="M46" s="22" t="str">
        <f t="shared" si="8"/>
        <v/>
      </c>
      <c r="N46" s="17">
        <f>D46+Septembre!N46</f>
        <v>0</v>
      </c>
      <c r="O46" s="36" t="str">
        <f t="shared" si="9"/>
        <v/>
      </c>
      <c r="P46" s="46">
        <f>F46+Septembre!P46</f>
        <v>0</v>
      </c>
      <c r="Q46" s="36" t="str">
        <f t="shared" si="10"/>
        <v/>
      </c>
      <c r="R46" s="48">
        <f t="shared" si="11"/>
        <v>0</v>
      </c>
      <c r="S46" s="22" t="str">
        <f t="shared" si="12"/>
        <v/>
      </c>
      <c r="T46" s="17">
        <f>J46+Septembre!T46</f>
        <v>0</v>
      </c>
      <c r="U46" s="45" t="str">
        <f t="shared" si="13"/>
        <v/>
      </c>
      <c r="V46" s="48">
        <f t="shared" si="14"/>
        <v>0</v>
      </c>
      <c r="W46" s="22" t="str">
        <f t="shared" si="15"/>
        <v/>
      </c>
    </row>
    <row r="47" spans="2:23" x14ac:dyDescent="0.2">
      <c r="B47" s="4">
        <v>618105</v>
      </c>
      <c r="C47" s="15" t="s">
        <v>31</v>
      </c>
      <c r="D47" s="21">
        <f t="shared" si="16"/>
        <v>0</v>
      </c>
      <c r="E47" s="36" t="str">
        <f t="shared" si="2"/>
        <v/>
      </c>
      <c r="F47" s="32">
        <f t="shared" si="17"/>
        <v>0</v>
      </c>
      <c r="G47" s="36" t="str">
        <f t="shared" si="3"/>
        <v/>
      </c>
      <c r="H47" s="40">
        <f t="shared" si="4"/>
        <v>0</v>
      </c>
      <c r="I47" s="22" t="str">
        <f t="shared" si="5"/>
        <v/>
      </c>
      <c r="J47" s="32"/>
      <c r="K47" s="36" t="str">
        <f t="shared" si="6"/>
        <v/>
      </c>
      <c r="L47" s="40">
        <f t="shared" si="7"/>
        <v>0</v>
      </c>
      <c r="M47" s="22" t="str">
        <f t="shared" si="8"/>
        <v/>
      </c>
      <c r="N47" s="17">
        <f>D47+Septembre!N47</f>
        <v>0</v>
      </c>
      <c r="O47" s="36" t="str">
        <f t="shared" si="9"/>
        <v/>
      </c>
      <c r="P47" s="46">
        <f>F47+Septembre!P47</f>
        <v>0</v>
      </c>
      <c r="Q47" s="36" t="str">
        <f t="shared" si="10"/>
        <v/>
      </c>
      <c r="R47" s="48">
        <f t="shared" si="11"/>
        <v>0</v>
      </c>
      <c r="S47" s="22" t="str">
        <f t="shared" si="12"/>
        <v/>
      </c>
      <c r="T47" s="17">
        <f>J47+Septembre!T47</f>
        <v>0</v>
      </c>
      <c r="U47" s="45" t="str">
        <f t="shared" si="13"/>
        <v/>
      </c>
      <c r="V47" s="48">
        <f t="shared" si="14"/>
        <v>0</v>
      </c>
      <c r="W47" s="22" t="str">
        <f t="shared" si="15"/>
        <v/>
      </c>
    </row>
    <row r="48" spans="2:23" x14ac:dyDescent="0.2">
      <c r="B48" s="4">
        <v>618300</v>
      </c>
      <c r="C48" s="15" t="s">
        <v>32</v>
      </c>
      <c r="D48" s="21">
        <f t="shared" si="16"/>
        <v>0</v>
      </c>
      <c r="E48" s="36" t="str">
        <f t="shared" si="2"/>
        <v/>
      </c>
      <c r="F48" s="32">
        <f t="shared" si="17"/>
        <v>0</v>
      </c>
      <c r="G48" s="36" t="str">
        <f t="shared" si="3"/>
        <v/>
      </c>
      <c r="H48" s="40">
        <f t="shared" si="4"/>
        <v>0</v>
      </c>
      <c r="I48" s="22" t="str">
        <f t="shared" si="5"/>
        <v/>
      </c>
      <c r="J48" s="32"/>
      <c r="K48" s="36" t="str">
        <f t="shared" si="6"/>
        <v/>
      </c>
      <c r="L48" s="40">
        <f t="shared" si="7"/>
        <v>0</v>
      </c>
      <c r="M48" s="22" t="str">
        <f t="shared" si="8"/>
        <v/>
      </c>
      <c r="N48" s="17">
        <f>D48+Septembre!N48</f>
        <v>0</v>
      </c>
      <c r="O48" s="36" t="str">
        <f t="shared" si="9"/>
        <v/>
      </c>
      <c r="P48" s="46">
        <f>F48+Septembre!P48</f>
        <v>0</v>
      </c>
      <c r="Q48" s="36" t="str">
        <f t="shared" si="10"/>
        <v/>
      </c>
      <c r="R48" s="48">
        <f t="shared" si="11"/>
        <v>0</v>
      </c>
      <c r="S48" s="22" t="str">
        <f t="shared" si="12"/>
        <v/>
      </c>
      <c r="T48" s="17">
        <f>J48+Septembre!T48</f>
        <v>0</v>
      </c>
      <c r="U48" s="45" t="str">
        <f t="shared" si="13"/>
        <v/>
      </c>
      <c r="V48" s="48">
        <f t="shared" si="14"/>
        <v>0</v>
      </c>
      <c r="W48" s="22" t="str">
        <f t="shared" si="15"/>
        <v/>
      </c>
    </row>
    <row r="49" spans="2:23" x14ac:dyDescent="0.2">
      <c r="B49" s="4">
        <v>618500</v>
      </c>
      <c r="C49" s="15" t="s">
        <v>33</v>
      </c>
      <c r="D49" s="21">
        <f t="shared" si="16"/>
        <v>0</v>
      </c>
      <c r="E49" s="36" t="str">
        <f t="shared" si="2"/>
        <v/>
      </c>
      <c r="F49" s="32">
        <f t="shared" si="17"/>
        <v>0</v>
      </c>
      <c r="G49" s="36" t="str">
        <f t="shared" si="3"/>
        <v/>
      </c>
      <c r="H49" s="40">
        <f t="shared" si="4"/>
        <v>0</v>
      </c>
      <c r="I49" s="22" t="str">
        <f t="shared" si="5"/>
        <v/>
      </c>
      <c r="J49" s="32"/>
      <c r="K49" s="36" t="str">
        <f t="shared" si="6"/>
        <v/>
      </c>
      <c r="L49" s="40">
        <f t="shared" si="7"/>
        <v>0</v>
      </c>
      <c r="M49" s="22" t="str">
        <f t="shared" si="8"/>
        <v/>
      </c>
      <c r="N49" s="17">
        <f>D49+Septembre!N49</f>
        <v>0</v>
      </c>
      <c r="O49" s="36" t="str">
        <f t="shared" si="9"/>
        <v/>
      </c>
      <c r="P49" s="46">
        <f>F49+Septembre!P49</f>
        <v>0</v>
      </c>
      <c r="Q49" s="36" t="str">
        <f t="shared" si="10"/>
        <v/>
      </c>
      <c r="R49" s="48">
        <f t="shared" si="11"/>
        <v>0</v>
      </c>
      <c r="S49" s="22" t="str">
        <f t="shared" si="12"/>
        <v/>
      </c>
      <c r="T49" s="17">
        <f>J49+Septembre!T49</f>
        <v>0</v>
      </c>
      <c r="U49" s="45" t="str">
        <f t="shared" si="13"/>
        <v/>
      </c>
      <c r="V49" s="48">
        <f t="shared" si="14"/>
        <v>0</v>
      </c>
      <c r="W49" s="22" t="str">
        <f t="shared" si="15"/>
        <v/>
      </c>
    </row>
    <row r="50" spans="2:23" x14ac:dyDescent="0.2">
      <c r="B50" s="4">
        <v>621100</v>
      </c>
      <c r="C50" s="15" t="s">
        <v>34</v>
      </c>
      <c r="D50" s="21">
        <f t="shared" si="16"/>
        <v>0</v>
      </c>
      <c r="E50" s="36" t="str">
        <f t="shared" si="2"/>
        <v/>
      </c>
      <c r="F50" s="32">
        <f t="shared" si="17"/>
        <v>0</v>
      </c>
      <c r="G50" s="36" t="str">
        <f t="shared" si="3"/>
        <v/>
      </c>
      <c r="H50" s="40">
        <f t="shared" si="4"/>
        <v>0</v>
      </c>
      <c r="I50" s="22" t="str">
        <f t="shared" si="5"/>
        <v/>
      </c>
      <c r="J50" s="32"/>
      <c r="K50" s="36" t="str">
        <f t="shared" si="6"/>
        <v/>
      </c>
      <c r="L50" s="40">
        <f t="shared" si="7"/>
        <v>0</v>
      </c>
      <c r="M50" s="22" t="str">
        <f t="shared" si="8"/>
        <v/>
      </c>
      <c r="N50" s="17">
        <f>D50+Septembre!N50</f>
        <v>0</v>
      </c>
      <c r="O50" s="36" t="str">
        <f t="shared" si="9"/>
        <v/>
      </c>
      <c r="P50" s="46">
        <f>F50+Septembre!P50</f>
        <v>0</v>
      </c>
      <c r="Q50" s="36" t="str">
        <f t="shared" si="10"/>
        <v/>
      </c>
      <c r="R50" s="48">
        <f t="shared" si="11"/>
        <v>0</v>
      </c>
      <c r="S50" s="22" t="str">
        <f t="shared" si="12"/>
        <v/>
      </c>
      <c r="T50" s="17">
        <f>J50+Septembre!T50</f>
        <v>0</v>
      </c>
      <c r="U50" s="45" t="str">
        <f t="shared" si="13"/>
        <v/>
      </c>
      <c r="V50" s="48">
        <f t="shared" si="14"/>
        <v>0</v>
      </c>
      <c r="W50" s="22" t="str">
        <f t="shared" si="15"/>
        <v/>
      </c>
    </row>
    <row r="51" spans="2:23" x14ac:dyDescent="0.2">
      <c r="B51" s="4">
        <v>621400</v>
      </c>
      <c r="C51" s="15" t="s">
        <v>35</v>
      </c>
      <c r="D51" s="21">
        <f t="shared" si="16"/>
        <v>0</v>
      </c>
      <c r="E51" s="36" t="str">
        <f t="shared" si="2"/>
        <v/>
      </c>
      <c r="F51" s="32">
        <f t="shared" si="17"/>
        <v>0</v>
      </c>
      <c r="G51" s="36" t="str">
        <f t="shared" si="3"/>
        <v/>
      </c>
      <c r="H51" s="40">
        <f t="shared" si="4"/>
        <v>0</v>
      </c>
      <c r="I51" s="22" t="str">
        <f t="shared" si="5"/>
        <v/>
      </c>
      <c r="J51" s="32"/>
      <c r="K51" s="36" t="str">
        <f t="shared" si="6"/>
        <v/>
      </c>
      <c r="L51" s="40">
        <f t="shared" si="7"/>
        <v>0</v>
      </c>
      <c r="M51" s="22" t="str">
        <f t="shared" si="8"/>
        <v/>
      </c>
      <c r="N51" s="17">
        <f>D51+Septembre!N51</f>
        <v>0</v>
      </c>
      <c r="O51" s="36" t="str">
        <f t="shared" si="9"/>
        <v/>
      </c>
      <c r="P51" s="46">
        <f>F51+Septembre!P51</f>
        <v>0</v>
      </c>
      <c r="Q51" s="36" t="str">
        <f t="shared" si="10"/>
        <v/>
      </c>
      <c r="R51" s="48">
        <f t="shared" si="11"/>
        <v>0</v>
      </c>
      <c r="S51" s="22" t="str">
        <f t="shared" si="12"/>
        <v/>
      </c>
      <c r="T51" s="17">
        <f>J51+Septembre!T51</f>
        <v>0</v>
      </c>
      <c r="U51" s="45" t="str">
        <f t="shared" si="13"/>
        <v/>
      </c>
      <c r="V51" s="48">
        <f t="shared" si="14"/>
        <v>0</v>
      </c>
      <c r="W51" s="22" t="str">
        <f t="shared" si="15"/>
        <v/>
      </c>
    </row>
    <row r="52" spans="2:23" x14ac:dyDescent="0.2">
      <c r="B52" s="4">
        <v>622600</v>
      </c>
      <c r="C52" s="15" t="s">
        <v>36</v>
      </c>
      <c r="D52" s="21">
        <f t="shared" si="16"/>
        <v>0</v>
      </c>
      <c r="E52" s="36" t="str">
        <f t="shared" si="2"/>
        <v/>
      </c>
      <c r="F52" s="32">
        <f t="shared" si="17"/>
        <v>0</v>
      </c>
      <c r="G52" s="36" t="str">
        <f t="shared" si="3"/>
        <v/>
      </c>
      <c r="H52" s="40">
        <f t="shared" si="4"/>
        <v>0</v>
      </c>
      <c r="I52" s="22" t="str">
        <f t="shared" si="5"/>
        <v/>
      </c>
      <c r="J52" s="32"/>
      <c r="K52" s="36" t="str">
        <f t="shared" si="6"/>
        <v/>
      </c>
      <c r="L52" s="40">
        <f t="shared" si="7"/>
        <v>0</v>
      </c>
      <c r="M52" s="22" t="str">
        <f t="shared" si="8"/>
        <v/>
      </c>
      <c r="N52" s="17">
        <f>D52+Septembre!N52</f>
        <v>0</v>
      </c>
      <c r="O52" s="36" t="str">
        <f t="shared" si="9"/>
        <v/>
      </c>
      <c r="P52" s="46">
        <f>F52+Septembre!P52</f>
        <v>0</v>
      </c>
      <c r="Q52" s="36" t="str">
        <f t="shared" si="10"/>
        <v/>
      </c>
      <c r="R52" s="48">
        <f t="shared" si="11"/>
        <v>0</v>
      </c>
      <c r="S52" s="22" t="str">
        <f t="shared" si="12"/>
        <v/>
      </c>
      <c r="T52" s="17">
        <f>J52+Septembre!T52</f>
        <v>0</v>
      </c>
      <c r="U52" s="45" t="str">
        <f t="shared" si="13"/>
        <v/>
      </c>
      <c r="V52" s="48">
        <f t="shared" si="14"/>
        <v>0</v>
      </c>
      <c r="W52" s="22" t="str">
        <f t="shared" si="15"/>
        <v/>
      </c>
    </row>
    <row r="53" spans="2:23" x14ac:dyDescent="0.2">
      <c r="B53" s="4">
        <v>622620</v>
      </c>
      <c r="C53" s="15" t="s">
        <v>37</v>
      </c>
      <c r="D53" s="21">
        <f t="shared" si="16"/>
        <v>0</v>
      </c>
      <c r="E53" s="36" t="str">
        <f t="shared" si="2"/>
        <v/>
      </c>
      <c r="F53" s="32">
        <f t="shared" si="17"/>
        <v>0</v>
      </c>
      <c r="G53" s="36" t="str">
        <f t="shared" si="3"/>
        <v/>
      </c>
      <c r="H53" s="40">
        <f t="shared" si="4"/>
        <v>0</v>
      </c>
      <c r="I53" s="22" t="str">
        <f t="shared" si="5"/>
        <v/>
      </c>
      <c r="J53" s="32"/>
      <c r="K53" s="36" t="str">
        <f t="shared" si="6"/>
        <v/>
      </c>
      <c r="L53" s="40">
        <f t="shared" si="7"/>
        <v>0</v>
      </c>
      <c r="M53" s="22" t="str">
        <f t="shared" si="8"/>
        <v/>
      </c>
      <c r="N53" s="17">
        <f>D53+Septembre!N53</f>
        <v>0</v>
      </c>
      <c r="O53" s="36" t="str">
        <f t="shared" si="9"/>
        <v/>
      </c>
      <c r="P53" s="46">
        <f>F53+Septembre!P53</f>
        <v>0</v>
      </c>
      <c r="Q53" s="36" t="str">
        <f t="shared" si="10"/>
        <v/>
      </c>
      <c r="R53" s="48">
        <f t="shared" si="11"/>
        <v>0</v>
      </c>
      <c r="S53" s="22" t="str">
        <f t="shared" si="12"/>
        <v/>
      </c>
      <c r="T53" s="17">
        <f>J53+Septembre!T53</f>
        <v>0</v>
      </c>
      <c r="U53" s="45" t="str">
        <f t="shared" si="13"/>
        <v/>
      </c>
      <c r="V53" s="48">
        <f t="shared" si="14"/>
        <v>0</v>
      </c>
      <c r="W53" s="22" t="str">
        <f t="shared" si="15"/>
        <v/>
      </c>
    </row>
    <row r="54" spans="2:23" x14ac:dyDescent="0.2">
      <c r="B54" s="4">
        <v>622621</v>
      </c>
      <c r="C54" s="15" t="s">
        <v>38</v>
      </c>
      <c r="D54" s="21">
        <f t="shared" si="16"/>
        <v>0</v>
      </c>
      <c r="E54" s="36" t="str">
        <f t="shared" si="2"/>
        <v/>
      </c>
      <c r="F54" s="32">
        <f t="shared" si="17"/>
        <v>0</v>
      </c>
      <c r="G54" s="36" t="str">
        <f t="shared" si="3"/>
        <v/>
      </c>
      <c r="H54" s="40">
        <f t="shared" si="4"/>
        <v>0</v>
      </c>
      <c r="I54" s="22" t="str">
        <f t="shared" si="5"/>
        <v/>
      </c>
      <c r="J54" s="32"/>
      <c r="K54" s="36" t="str">
        <f t="shared" si="6"/>
        <v/>
      </c>
      <c r="L54" s="40">
        <f t="shared" si="7"/>
        <v>0</v>
      </c>
      <c r="M54" s="22" t="str">
        <f t="shared" si="8"/>
        <v/>
      </c>
      <c r="N54" s="17">
        <f>D54+Septembre!N54</f>
        <v>0</v>
      </c>
      <c r="O54" s="36" t="str">
        <f t="shared" si="9"/>
        <v/>
      </c>
      <c r="P54" s="46">
        <f>F54+Septembre!P54</f>
        <v>0</v>
      </c>
      <c r="Q54" s="36" t="str">
        <f t="shared" si="10"/>
        <v/>
      </c>
      <c r="R54" s="48">
        <f t="shared" si="11"/>
        <v>0</v>
      </c>
      <c r="S54" s="22" t="str">
        <f t="shared" si="12"/>
        <v/>
      </c>
      <c r="T54" s="17">
        <f>J54+Septembre!T54</f>
        <v>0</v>
      </c>
      <c r="U54" s="45" t="str">
        <f t="shared" si="13"/>
        <v/>
      </c>
      <c r="V54" s="48">
        <f t="shared" si="14"/>
        <v>0</v>
      </c>
      <c r="W54" s="22" t="str">
        <f t="shared" si="15"/>
        <v/>
      </c>
    </row>
    <row r="55" spans="2:23" x14ac:dyDescent="0.2">
      <c r="B55" s="4">
        <v>623100</v>
      </c>
      <c r="C55" s="15" t="s">
        <v>39</v>
      </c>
      <c r="D55" s="21">
        <f t="shared" si="16"/>
        <v>0</v>
      </c>
      <c r="E55" s="36" t="str">
        <f t="shared" si="2"/>
        <v/>
      </c>
      <c r="F55" s="32">
        <f t="shared" si="17"/>
        <v>0</v>
      </c>
      <c r="G55" s="36" t="str">
        <f t="shared" si="3"/>
        <v/>
      </c>
      <c r="H55" s="40">
        <f t="shared" si="4"/>
        <v>0</v>
      </c>
      <c r="I55" s="22" t="str">
        <f t="shared" si="5"/>
        <v/>
      </c>
      <c r="J55" s="32"/>
      <c r="K55" s="36" t="str">
        <f t="shared" si="6"/>
        <v/>
      </c>
      <c r="L55" s="40">
        <f t="shared" si="7"/>
        <v>0</v>
      </c>
      <c r="M55" s="22" t="str">
        <f t="shared" si="8"/>
        <v/>
      </c>
      <c r="N55" s="17">
        <f>D55+Septembre!N55</f>
        <v>0</v>
      </c>
      <c r="O55" s="36" t="str">
        <f t="shared" si="9"/>
        <v/>
      </c>
      <c r="P55" s="46">
        <f>F55+Septembre!P55</f>
        <v>0</v>
      </c>
      <c r="Q55" s="36" t="str">
        <f t="shared" si="10"/>
        <v/>
      </c>
      <c r="R55" s="48">
        <f t="shared" si="11"/>
        <v>0</v>
      </c>
      <c r="S55" s="22" t="str">
        <f t="shared" si="12"/>
        <v/>
      </c>
      <c r="T55" s="17">
        <f>J55+Septembre!T55</f>
        <v>0</v>
      </c>
      <c r="U55" s="45" t="str">
        <f t="shared" si="13"/>
        <v/>
      </c>
      <c r="V55" s="48">
        <f t="shared" si="14"/>
        <v>0</v>
      </c>
      <c r="W55" s="22" t="str">
        <f t="shared" si="15"/>
        <v/>
      </c>
    </row>
    <row r="56" spans="2:23" x14ac:dyDescent="0.2">
      <c r="B56" s="4">
        <v>623300</v>
      </c>
      <c r="C56" s="15" t="s">
        <v>40</v>
      </c>
      <c r="D56" s="21">
        <f t="shared" si="16"/>
        <v>0</v>
      </c>
      <c r="E56" s="36" t="str">
        <f t="shared" si="2"/>
        <v/>
      </c>
      <c r="F56" s="32">
        <f t="shared" si="17"/>
        <v>0</v>
      </c>
      <c r="G56" s="36" t="str">
        <f t="shared" si="3"/>
        <v/>
      </c>
      <c r="H56" s="40">
        <f t="shared" si="4"/>
        <v>0</v>
      </c>
      <c r="I56" s="22" t="str">
        <f t="shared" si="5"/>
        <v/>
      </c>
      <c r="J56" s="32"/>
      <c r="K56" s="36" t="str">
        <f t="shared" si="6"/>
        <v/>
      </c>
      <c r="L56" s="40">
        <f t="shared" si="7"/>
        <v>0</v>
      </c>
      <c r="M56" s="22" t="str">
        <f t="shared" si="8"/>
        <v/>
      </c>
      <c r="N56" s="17">
        <f>D56+Septembre!N56</f>
        <v>0</v>
      </c>
      <c r="O56" s="36" t="str">
        <f t="shared" si="9"/>
        <v/>
      </c>
      <c r="P56" s="46">
        <f>F56+Septembre!P56</f>
        <v>0</v>
      </c>
      <c r="Q56" s="36" t="str">
        <f t="shared" si="10"/>
        <v/>
      </c>
      <c r="R56" s="48">
        <f t="shared" si="11"/>
        <v>0</v>
      </c>
      <c r="S56" s="22" t="str">
        <f t="shared" si="12"/>
        <v/>
      </c>
      <c r="T56" s="17">
        <f>J56+Septembre!T56</f>
        <v>0</v>
      </c>
      <c r="U56" s="45" t="str">
        <f t="shared" si="13"/>
        <v/>
      </c>
      <c r="V56" s="48">
        <f t="shared" si="14"/>
        <v>0</v>
      </c>
      <c r="W56" s="22" t="str">
        <f t="shared" si="15"/>
        <v/>
      </c>
    </row>
    <row r="57" spans="2:23" x14ac:dyDescent="0.2">
      <c r="B57" s="4">
        <v>623600</v>
      </c>
      <c r="C57" s="15" t="s">
        <v>41</v>
      </c>
      <c r="D57" s="21">
        <f t="shared" si="16"/>
        <v>0</v>
      </c>
      <c r="E57" s="36" t="str">
        <f t="shared" si="2"/>
        <v/>
      </c>
      <c r="F57" s="32">
        <f t="shared" si="17"/>
        <v>0</v>
      </c>
      <c r="G57" s="36" t="str">
        <f t="shared" si="3"/>
        <v/>
      </c>
      <c r="H57" s="40">
        <f t="shared" si="4"/>
        <v>0</v>
      </c>
      <c r="I57" s="22" t="str">
        <f t="shared" si="5"/>
        <v/>
      </c>
      <c r="J57" s="32"/>
      <c r="K57" s="36" t="str">
        <f t="shared" si="6"/>
        <v/>
      </c>
      <c r="L57" s="40">
        <f t="shared" si="7"/>
        <v>0</v>
      </c>
      <c r="M57" s="22" t="str">
        <f t="shared" si="8"/>
        <v/>
      </c>
      <c r="N57" s="17">
        <f>D57+Septembre!N57</f>
        <v>0</v>
      </c>
      <c r="O57" s="36" t="str">
        <f t="shared" si="9"/>
        <v/>
      </c>
      <c r="P57" s="46">
        <f>F57+Septembre!P57</f>
        <v>0</v>
      </c>
      <c r="Q57" s="36" t="str">
        <f t="shared" si="10"/>
        <v/>
      </c>
      <c r="R57" s="48">
        <f t="shared" si="11"/>
        <v>0</v>
      </c>
      <c r="S57" s="22" t="str">
        <f t="shared" si="12"/>
        <v/>
      </c>
      <c r="T57" s="17">
        <f>J57+Septembre!T57</f>
        <v>0</v>
      </c>
      <c r="U57" s="45" t="str">
        <f t="shared" si="13"/>
        <v/>
      </c>
      <c r="V57" s="48">
        <f t="shared" si="14"/>
        <v>0</v>
      </c>
      <c r="W57" s="22" t="str">
        <f t="shared" si="15"/>
        <v/>
      </c>
    </row>
    <row r="58" spans="2:23" x14ac:dyDescent="0.2">
      <c r="B58" s="4">
        <v>623700</v>
      </c>
      <c r="C58" s="15" t="s">
        <v>42</v>
      </c>
      <c r="D58" s="21">
        <f t="shared" si="16"/>
        <v>0</v>
      </c>
      <c r="E58" s="36" t="str">
        <f t="shared" si="2"/>
        <v/>
      </c>
      <c r="F58" s="32">
        <f t="shared" si="17"/>
        <v>0</v>
      </c>
      <c r="G58" s="36" t="str">
        <f t="shared" si="3"/>
        <v/>
      </c>
      <c r="H58" s="40">
        <f t="shared" si="4"/>
        <v>0</v>
      </c>
      <c r="I58" s="22" t="str">
        <f t="shared" si="5"/>
        <v/>
      </c>
      <c r="J58" s="32"/>
      <c r="K58" s="36" t="str">
        <f t="shared" si="6"/>
        <v/>
      </c>
      <c r="L58" s="40">
        <f t="shared" si="7"/>
        <v>0</v>
      </c>
      <c r="M58" s="22" t="str">
        <f t="shared" si="8"/>
        <v/>
      </c>
      <c r="N58" s="17">
        <f>D58+Septembre!N58</f>
        <v>0</v>
      </c>
      <c r="O58" s="36" t="str">
        <f t="shared" si="9"/>
        <v/>
      </c>
      <c r="P58" s="46">
        <f>F58+Septembre!P58</f>
        <v>0</v>
      </c>
      <c r="Q58" s="36" t="str">
        <f t="shared" si="10"/>
        <v/>
      </c>
      <c r="R58" s="48">
        <f t="shared" si="11"/>
        <v>0</v>
      </c>
      <c r="S58" s="22" t="str">
        <f t="shared" si="12"/>
        <v/>
      </c>
      <c r="T58" s="17">
        <f>J58+Septembre!T58</f>
        <v>0</v>
      </c>
      <c r="U58" s="45" t="str">
        <f t="shared" si="13"/>
        <v/>
      </c>
      <c r="V58" s="48">
        <f t="shared" si="14"/>
        <v>0</v>
      </c>
      <c r="W58" s="22" t="str">
        <f t="shared" si="15"/>
        <v/>
      </c>
    </row>
    <row r="59" spans="2:23" x14ac:dyDescent="0.2">
      <c r="B59" s="4">
        <v>623800</v>
      </c>
      <c r="C59" s="15" t="s">
        <v>43</v>
      </c>
      <c r="D59" s="21">
        <f t="shared" si="16"/>
        <v>0</v>
      </c>
      <c r="E59" s="36" t="str">
        <f t="shared" si="2"/>
        <v/>
      </c>
      <c r="F59" s="32">
        <f t="shared" si="17"/>
        <v>0</v>
      </c>
      <c r="G59" s="36" t="str">
        <f t="shared" si="3"/>
        <v/>
      </c>
      <c r="H59" s="40">
        <f t="shared" si="4"/>
        <v>0</v>
      </c>
      <c r="I59" s="22" t="str">
        <f t="shared" si="5"/>
        <v/>
      </c>
      <c r="J59" s="32"/>
      <c r="K59" s="36" t="str">
        <f t="shared" si="6"/>
        <v/>
      </c>
      <c r="L59" s="40">
        <f t="shared" si="7"/>
        <v>0</v>
      </c>
      <c r="M59" s="22" t="str">
        <f t="shared" si="8"/>
        <v/>
      </c>
      <c r="N59" s="17">
        <f>D59+Septembre!N59</f>
        <v>0</v>
      </c>
      <c r="O59" s="36" t="str">
        <f t="shared" si="9"/>
        <v/>
      </c>
      <c r="P59" s="46">
        <f>F59+Septembre!P59</f>
        <v>0</v>
      </c>
      <c r="Q59" s="36" t="str">
        <f t="shared" si="10"/>
        <v/>
      </c>
      <c r="R59" s="48">
        <f t="shared" si="11"/>
        <v>0</v>
      </c>
      <c r="S59" s="22" t="str">
        <f t="shared" si="12"/>
        <v/>
      </c>
      <c r="T59" s="17">
        <f>J59+Septembre!T59</f>
        <v>0</v>
      </c>
      <c r="U59" s="45" t="str">
        <f t="shared" si="13"/>
        <v/>
      </c>
      <c r="V59" s="48">
        <f t="shared" si="14"/>
        <v>0</v>
      </c>
      <c r="W59" s="22" t="str">
        <f t="shared" si="15"/>
        <v/>
      </c>
    </row>
    <row r="60" spans="2:23" x14ac:dyDescent="0.2">
      <c r="B60" s="4">
        <v>624100</v>
      </c>
      <c r="C60" s="15" t="s">
        <v>44</v>
      </c>
      <c r="D60" s="21">
        <f t="shared" si="16"/>
        <v>0</v>
      </c>
      <c r="E60" s="36" t="str">
        <f t="shared" si="2"/>
        <v/>
      </c>
      <c r="F60" s="32">
        <f t="shared" si="17"/>
        <v>0</v>
      </c>
      <c r="G60" s="36" t="str">
        <f t="shared" si="3"/>
        <v/>
      </c>
      <c r="H60" s="40">
        <f t="shared" si="4"/>
        <v>0</v>
      </c>
      <c r="I60" s="22" t="str">
        <f t="shared" si="5"/>
        <v/>
      </c>
      <c r="J60" s="32"/>
      <c r="K60" s="36" t="str">
        <f t="shared" si="6"/>
        <v/>
      </c>
      <c r="L60" s="40">
        <f t="shared" si="7"/>
        <v>0</v>
      </c>
      <c r="M60" s="22" t="str">
        <f t="shared" si="8"/>
        <v/>
      </c>
      <c r="N60" s="17">
        <f>D60+Septembre!N60</f>
        <v>0</v>
      </c>
      <c r="O60" s="36" t="str">
        <f t="shared" si="9"/>
        <v/>
      </c>
      <c r="P60" s="46">
        <f>F60+Septembre!P60</f>
        <v>0</v>
      </c>
      <c r="Q60" s="36" t="str">
        <f t="shared" si="10"/>
        <v/>
      </c>
      <c r="R60" s="48">
        <f t="shared" si="11"/>
        <v>0</v>
      </c>
      <c r="S60" s="22" t="str">
        <f t="shared" si="12"/>
        <v/>
      </c>
      <c r="T60" s="17">
        <f>J60+Septembre!T60</f>
        <v>0</v>
      </c>
      <c r="U60" s="45" t="str">
        <f t="shared" si="13"/>
        <v/>
      </c>
      <c r="V60" s="48">
        <f t="shared" si="14"/>
        <v>0</v>
      </c>
      <c r="W60" s="22" t="str">
        <f t="shared" si="15"/>
        <v/>
      </c>
    </row>
    <row r="61" spans="2:23" x14ac:dyDescent="0.2">
      <c r="B61" s="4">
        <v>791013</v>
      </c>
      <c r="C61" s="15" t="s">
        <v>74</v>
      </c>
      <c r="D61" s="21">
        <f t="shared" si="16"/>
        <v>0</v>
      </c>
      <c r="E61" s="36" t="str">
        <f t="shared" si="2"/>
        <v/>
      </c>
      <c r="F61" s="32">
        <f t="shared" si="17"/>
        <v>0</v>
      </c>
      <c r="G61" s="36" t="str">
        <f t="shared" si="3"/>
        <v/>
      </c>
      <c r="H61" s="40">
        <f t="shared" si="4"/>
        <v>0</v>
      </c>
      <c r="I61" s="22" t="str">
        <f t="shared" si="5"/>
        <v/>
      </c>
      <c r="J61" s="32"/>
      <c r="K61" s="36" t="str">
        <f t="shared" si="6"/>
        <v/>
      </c>
      <c r="L61" s="40">
        <f t="shared" si="7"/>
        <v>0</v>
      </c>
      <c r="M61" s="22" t="str">
        <f t="shared" si="8"/>
        <v/>
      </c>
      <c r="N61" s="17">
        <f>D61+Septembre!N61</f>
        <v>0</v>
      </c>
      <c r="O61" s="36" t="str">
        <f t="shared" si="9"/>
        <v/>
      </c>
      <c r="P61" s="46">
        <f>F61+Septembre!P61</f>
        <v>0</v>
      </c>
      <c r="Q61" s="36" t="str">
        <f t="shared" si="10"/>
        <v/>
      </c>
      <c r="R61" s="48">
        <f t="shared" si="11"/>
        <v>0</v>
      </c>
      <c r="S61" s="22" t="str">
        <f t="shared" si="12"/>
        <v/>
      </c>
      <c r="T61" s="17">
        <f>J61+Septembre!T61</f>
        <v>0</v>
      </c>
      <c r="U61" s="45" t="str">
        <f t="shared" si="13"/>
        <v/>
      </c>
      <c r="V61" s="48">
        <f t="shared" si="14"/>
        <v>0</v>
      </c>
      <c r="W61" s="22" t="str">
        <f t="shared" si="15"/>
        <v/>
      </c>
    </row>
    <row r="62" spans="2:23" x14ac:dyDescent="0.2">
      <c r="B62" s="4">
        <v>625100</v>
      </c>
      <c r="C62" s="15" t="s">
        <v>45</v>
      </c>
      <c r="D62" s="21">
        <f t="shared" si="16"/>
        <v>0</v>
      </c>
      <c r="E62" s="36" t="str">
        <f t="shared" si="2"/>
        <v/>
      </c>
      <c r="F62" s="32">
        <f t="shared" si="17"/>
        <v>0</v>
      </c>
      <c r="G62" s="36" t="str">
        <f t="shared" si="3"/>
        <v/>
      </c>
      <c r="H62" s="40">
        <f t="shared" si="4"/>
        <v>0</v>
      </c>
      <c r="I62" s="22" t="str">
        <f t="shared" si="5"/>
        <v/>
      </c>
      <c r="J62" s="32"/>
      <c r="K62" s="36" t="str">
        <f t="shared" si="6"/>
        <v/>
      </c>
      <c r="L62" s="40">
        <f t="shared" si="7"/>
        <v>0</v>
      </c>
      <c r="M62" s="22" t="str">
        <f t="shared" si="8"/>
        <v/>
      </c>
      <c r="N62" s="17">
        <f>D62+Septembre!N62</f>
        <v>0</v>
      </c>
      <c r="O62" s="36" t="str">
        <f t="shared" si="9"/>
        <v/>
      </c>
      <c r="P62" s="46">
        <f>F62+Septembre!P62</f>
        <v>0</v>
      </c>
      <c r="Q62" s="36" t="str">
        <f t="shared" si="10"/>
        <v/>
      </c>
      <c r="R62" s="48">
        <f t="shared" si="11"/>
        <v>0</v>
      </c>
      <c r="S62" s="22" t="str">
        <f t="shared" si="12"/>
        <v/>
      </c>
      <c r="T62" s="17">
        <f>J62+Septembre!T62</f>
        <v>0</v>
      </c>
      <c r="U62" s="45" t="str">
        <f t="shared" si="13"/>
        <v/>
      </c>
      <c r="V62" s="48">
        <f t="shared" si="14"/>
        <v>0</v>
      </c>
      <c r="W62" s="22" t="str">
        <f t="shared" si="15"/>
        <v/>
      </c>
    </row>
    <row r="63" spans="2:23" x14ac:dyDescent="0.2">
      <c r="B63" s="4">
        <v>791001</v>
      </c>
      <c r="C63" s="15" t="s">
        <v>64</v>
      </c>
      <c r="D63" s="21">
        <f t="shared" si="16"/>
        <v>0</v>
      </c>
      <c r="E63" s="36" t="str">
        <f t="shared" si="2"/>
        <v/>
      </c>
      <c r="F63" s="32">
        <f t="shared" si="17"/>
        <v>0</v>
      </c>
      <c r="G63" s="36" t="str">
        <f t="shared" si="3"/>
        <v/>
      </c>
      <c r="H63" s="40">
        <f t="shared" si="4"/>
        <v>0</v>
      </c>
      <c r="I63" s="22" t="str">
        <f t="shared" si="5"/>
        <v/>
      </c>
      <c r="J63" s="32"/>
      <c r="K63" s="36" t="str">
        <f t="shared" si="6"/>
        <v/>
      </c>
      <c r="L63" s="40">
        <f t="shared" si="7"/>
        <v>0</v>
      </c>
      <c r="M63" s="22" t="str">
        <f t="shared" si="8"/>
        <v/>
      </c>
      <c r="N63" s="17">
        <f>D63+Septembre!N63</f>
        <v>0</v>
      </c>
      <c r="O63" s="36" t="str">
        <f t="shared" si="9"/>
        <v/>
      </c>
      <c r="P63" s="46">
        <f>F63+Septembre!P63</f>
        <v>0</v>
      </c>
      <c r="Q63" s="36" t="str">
        <f t="shared" si="10"/>
        <v/>
      </c>
      <c r="R63" s="48">
        <f t="shared" si="11"/>
        <v>0</v>
      </c>
      <c r="S63" s="22" t="str">
        <f t="shared" si="12"/>
        <v/>
      </c>
      <c r="T63" s="17">
        <f>J63+Septembre!T63</f>
        <v>0</v>
      </c>
      <c r="U63" s="45" t="str">
        <f t="shared" si="13"/>
        <v/>
      </c>
      <c r="V63" s="48">
        <f t="shared" si="14"/>
        <v>0</v>
      </c>
      <c r="W63" s="22" t="str">
        <f t="shared" si="15"/>
        <v/>
      </c>
    </row>
    <row r="64" spans="2:23" x14ac:dyDescent="0.2">
      <c r="B64" s="4">
        <v>625500</v>
      </c>
      <c r="C64" s="15" t="s">
        <v>46</v>
      </c>
      <c r="D64" s="21">
        <f t="shared" si="16"/>
        <v>0</v>
      </c>
      <c r="E64" s="36" t="str">
        <f t="shared" si="2"/>
        <v/>
      </c>
      <c r="F64" s="32">
        <f t="shared" si="17"/>
        <v>0</v>
      </c>
      <c r="G64" s="36" t="str">
        <f t="shared" si="3"/>
        <v/>
      </c>
      <c r="H64" s="40">
        <f t="shared" si="4"/>
        <v>0</v>
      </c>
      <c r="I64" s="22" t="str">
        <f t="shared" si="5"/>
        <v/>
      </c>
      <c r="J64" s="32"/>
      <c r="K64" s="36" t="str">
        <f t="shared" si="6"/>
        <v/>
      </c>
      <c r="L64" s="40">
        <f t="shared" si="7"/>
        <v>0</v>
      </c>
      <c r="M64" s="22" t="str">
        <f t="shared" si="8"/>
        <v/>
      </c>
      <c r="N64" s="17">
        <f>D64+Septembre!N64</f>
        <v>0</v>
      </c>
      <c r="O64" s="36" t="str">
        <f t="shared" si="9"/>
        <v/>
      </c>
      <c r="P64" s="46">
        <f>F64+Septembre!P64</f>
        <v>0</v>
      </c>
      <c r="Q64" s="36" t="str">
        <f t="shared" si="10"/>
        <v/>
      </c>
      <c r="R64" s="48">
        <f t="shared" si="11"/>
        <v>0</v>
      </c>
      <c r="S64" s="22" t="str">
        <f t="shared" si="12"/>
        <v/>
      </c>
      <c r="T64" s="17">
        <f>J64+Septembre!T64</f>
        <v>0</v>
      </c>
      <c r="U64" s="45" t="str">
        <f t="shared" si="13"/>
        <v/>
      </c>
      <c r="V64" s="48">
        <f t="shared" si="14"/>
        <v>0</v>
      </c>
      <c r="W64" s="22" t="str">
        <f t="shared" si="15"/>
        <v/>
      </c>
    </row>
    <row r="65" spans="2:23" x14ac:dyDescent="0.2">
      <c r="B65" s="4">
        <v>625700</v>
      </c>
      <c r="C65" s="15" t="s">
        <v>47</v>
      </c>
      <c r="D65" s="21">
        <f t="shared" si="16"/>
        <v>0</v>
      </c>
      <c r="E65" s="36" t="str">
        <f t="shared" si="2"/>
        <v/>
      </c>
      <c r="F65" s="32">
        <f t="shared" si="17"/>
        <v>0</v>
      </c>
      <c r="G65" s="36" t="str">
        <f t="shared" si="3"/>
        <v/>
      </c>
      <c r="H65" s="40">
        <f t="shared" si="4"/>
        <v>0</v>
      </c>
      <c r="I65" s="22" t="str">
        <f t="shared" si="5"/>
        <v/>
      </c>
      <c r="J65" s="32"/>
      <c r="K65" s="36" t="str">
        <f t="shared" si="6"/>
        <v/>
      </c>
      <c r="L65" s="40">
        <f t="shared" si="7"/>
        <v>0</v>
      </c>
      <c r="M65" s="22" t="str">
        <f t="shared" si="8"/>
        <v/>
      </c>
      <c r="N65" s="17">
        <f>D65+Septembre!N65</f>
        <v>0</v>
      </c>
      <c r="O65" s="36" t="str">
        <f t="shared" si="9"/>
        <v/>
      </c>
      <c r="P65" s="46">
        <f>F65+Septembre!P65</f>
        <v>0</v>
      </c>
      <c r="Q65" s="36" t="str">
        <f t="shared" si="10"/>
        <v/>
      </c>
      <c r="R65" s="48">
        <f t="shared" si="11"/>
        <v>0</v>
      </c>
      <c r="S65" s="22" t="str">
        <f t="shared" si="12"/>
        <v/>
      </c>
      <c r="T65" s="17">
        <f>J65+Septembre!T65</f>
        <v>0</v>
      </c>
      <c r="U65" s="45" t="str">
        <f t="shared" si="13"/>
        <v/>
      </c>
      <c r="V65" s="48">
        <f t="shared" si="14"/>
        <v>0</v>
      </c>
      <c r="W65" s="22" t="str">
        <f t="shared" si="15"/>
        <v/>
      </c>
    </row>
    <row r="66" spans="2:23" x14ac:dyDescent="0.2">
      <c r="B66" s="4">
        <v>791005</v>
      </c>
      <c r="C66" s="15" t="s">
        <v>67</v>
      </c>
      <c r="D66" s="21">
        <f t="shared" si="16"/>
        <v>0</v>
      </c>
      <c r="E66" s="36" t="str">
        <f t="shared" si="2"/>
        <v/>
      </c>
      <c r="F66" s="32">
        <f t="shared" si="17"/>
        <v>0</v>
      </c>
      <c r="G66" s="36" t="str">
        <f t="shared" si="3"/>
        <v/>
      </c>
      <c r="H66" s="40">
        <f t="shared" si="4"/>
        <v>0</v>
      </c>
      <c r="I66" s="22" t="str">
        <f t="shared" si="5"/>
        <v/>
      </c>
      <c r="J66" s="32"/>
      <c r="K66" s="36" t="str">
        <f t="shared" si="6"/>
        <v/>
      </c>
      <c r="L66" s="40">
        <f t="shared" si="7"/>
        <v>0</v>
      </c>
      <c r="M66" s="22" t="str">
        <f t="shared" si="8"/>
        <v/>
      </c>
      <c r="N66" s="17">
        <f>D66+Septembre!N66</f>
        <v>0</v>
      </c>
      <c r="O66" s="36" t="str">
        <f t="shared" si="9"/>
        <v/>
      </c>
      <c r="P66" s="46">
        <f>F66+Septembre!P66</f>
        <v>0</v>
      </c>
      <c r="Q66" s="36" t="str">
        <f t="shared" si="10"/>
        <v/>
      </c>
      <c r="R66" s="48">
        <f t="shared" si="11"/>
        <v>0</v>
      </c>
      <c r="S66" s="22" t="str">
        <f t="shared" si="12"/>
        <v/>
      </c>
      <c r="T66" s="17">
        <f>J66+Septembre!T66</f>
        <v>0</v>
      </c>
      <c r="U66" s="45" t="str">
        <f t="shared" si="13"/>
        <v/>
      </c>
      <c r="V66" s="48">
        <f t="shared" si="14"/>
        <v>0</v>
      </c>
      <c r="W66" s="22" t="str">
        <f t="shared" si="15"/>
        <v/>
      </c>
    </row>
    <row r="67" spans="2:23" x14ac:dyDescent="0.2">
      <c r="B67" s="4">
        <v>626000</v>
      </c>
      <c r="C67" s="15" t="s">
        <v>48</v>
      </c>
      <c r="D67" s="21">
        <f t="shared" si="16"/>
        <v>0</v>
      </c>
      <c r="E67" s="36" t="str">
        <f t="shared" si="2"/>
        <v/>
      </c>
      <c r="F67" s="32">
        <f t="shared" si="17"/>
        <v>0</v>
      </c>
      <c r="G67" s="36" t="str">
        <f t="shared" si="3"/>
        <v/>
      </c>
      <c r="H67" s="40">
        <f t="shared" si="4"/>
        <v>0</v>
      </c>
      <c r="I67" s="22" t="str">
        <f t="shared" si="5"/>
        <v/>
      </c>
      <c r="J67" s="32"/>
      <c r="K67" s="36" t="str">
        <f t="shared" si="6"/>
        <v/>
      </c>
      <c r="L67" s="40">
        <f t="shared" si="7"/>
        <v>0</v>
      </c>
      <c r="M67" s="22" t="str">
        <f t="shared" si="8"/>
        <v/>
      </c>
      <c r="N67" s="17">
        <f>D67+Septembre!N67</f>
        <v>0</v>
      </c>
      <c r="O67" s="36" t="str">
        <f t="shared" si="9"/>
        <v/>
      </c>
      <c r="P67" s="46">
        <f>F67+Septembre!P67</f>
        <v>0</v>
      </c>
      <c r="Q67" s="36" t="str">
        <f t="shared" si="10"/>
        <v/>
      </c>
      <c r="R67" s="48">
        <f t="shared" si="11"/>
        <v>0</v>
      </c>
      <c r="S67" s="22" t="str">
        <f t="shared" si="12"/>
        <v/>
      </c>
      <c r="T67" s="17">
        <f>J67+Septembre!T67</f>
        <v>0</v>
      </c>
      <c r="U67" s="45" t="str">
        <f t="shared" si="13"/>
        <v/>
      </c>
      <c r="V67" s="48">
        <f t="shared" si="14"/>
        <v>0</v>
      </c>
      <c r="W67" s="22" t="str">
        <f t="shared" si="15"/>
        <v/>
      </c>
    </row>
    <row r="68" spans="2:23" x14ac:dyDescent="0.2">
      <c r="B68" s="4">
        <v>791004</v>
      </c>
      <c r="C68" s="15" t="s">
        <v>66</v>
      </c>
      <c r="D68" s="21">
        <f t="shared" si="16"/>
        <v>0</v>
      </c>
      <c r="E68" s="36" t="str">
        <f t="shared" si="2"/>
        <v/>
      </c>
      <c r="F68" s="32">
        <f t="shared" si="17"/>
        <v>0</v>
      </c>
      <c r="G68" s="36" t="str">
        <f t="shared" si="3"/>
        <v/>
      </c>
      <c r="H68" s="40">
        <f t="shared" si="4"/>
        <v>0</v>
      </c>
      <c r="I68" s="22" t="str">
        <f t="shared" si="5"/>
        <v/>
      </c>
      <c r="J68" s="32"/>
      <c r="K68" s="36" t="str">
        <f t="shared" si="6"/>
        <v/>
      </c>
      <c r="L68" s="40">
        <f t="shared" si="7"/>
        <v>0</v>
      </c>
      <c r="M68" s="22" t="str">
        <f t="shared" si="8"/>
        <v/>
      </c>
      <c r="N68" s="17">
        <f>D68+Septembre!N68</f>
        <v>0</v>
      </c>
      <c r="O68" s="36" t="str">
        <f t="shared" si="9"/>
        <v/>
      </c>
      <c r="P68" s="46">
        <f>F68+Septembre!P68</f>
        <v>0</v>
      </c>
      <c r="Q68" s="36" t="str">
        <f t="shared" si="10"/>
        <v/>
      </c>
      <c r="R68" s="48">
        <f t="shared" si="11"/>
        <v>0</v>
      </c>
      <c r="S68" s="22" t="str">
        <f t="shared" si="12"/>
        <v/>
      </c>
      <c r="T68" s="17">
        <f>J68+Septembre!T68</f>
        <v>0</v>
      </c>
      <c r="U68" s="45" t="str">
        <f t="shared" si="13"/>
        <v/>
      </c>
      <c r="V68" s="48">
        <f t="shared" si="14"/>
        <v>0</v>
      </c>
      <c r="W68" s="22" t="str">
        <f t="shared" si="15"/>
        <v/>
      </c>
    </row>
    <row r="69" spans="2:23" x14ac:dyDescent="0.2">
      <c r="B69" s="4">
        <v>626100</v>
      </c>
      <c r="C69" s="15" t="s">
        <v>49</v>
      </c>
      <c r="D69" s="21">
        <f t="shared" si="16"/>
        <v>0</v>
      </c>
      <c r="E69" s="36" t="str">
        <f t="shared" si="2"/>
        <v/>
      </c>
      <c r="F69" s="32">
        <f t="shared" si="17"/>
        <v>0</v>
      </c>
      <c r="G69" s="36" t="str">
        <f t="shared" si="3"/>
        <v/>
      </c>
      <c r="H69" s="40">
        <f t="shared" si="4"/>
        <v>0</v>
      </c>
      <c r="I69" s="22" t="str">
        <f t="shared" si="5"/>
        <v/>
      </c>
      <c r="J69" s="32"/>
      <c r="K69" s="36" t="str">
        <f t="shared" si="6"/>
        <v/>
      </c>
      <c r="L69" s="40">
        <f t="shared" si="7"/>
        <v>0</v>
      </c>
      <c r="M69" s="22" t="str">
        <f t="shared" si="8"/>
        <v/>
      </c>
      <c r="N69" s="17">
        <f>D69+Septembre!N69</f>
        <v>0</v>
      </c>
      <c r="O69" s="36" t="str">
        <f t="shared" si="9"/>
        <v/>
      </c>
      <c r="P69" s="46">
        <f>F69+Septembre!P69</f>
        <v>0</v>
      </c>
      <c r="Q69" s="36" t="str">
        <f t="shared" si="10"/>
        <v/>
      </c>
      <c r="R69" s="48">
        <f t="shared" si="11"/>
        <v>0</v>
      </c>
      <c r="S69" s="22" t="str">
        <f t="shared" si="12"/>
        <v/>
      </c>
      <c r="T69" s="17">
        <f>J69+Septembre!T69</f>
        <v>0</v>
      </c>
      <c r="U69" s="45" t="str">
        <f t="shared" si="13"/>
        <v/>
      </c>
      <c r="V69" s="48">
        <f t="shared" si="14"/>
        <v>0</v>
      </c>
      <c r="W69" s="22" t="str">
        <f t="shared" si="15"/>
        <v/>
      </c>
    </row>
    <row r="70" spans="2:23" x14ac:dyDescent="0.2">
      <c r="B70" s="4">
        <v>791014</v>
      </c>
      <c r="C70" s="15" t="s">
        <v>75</v>
      </c>
      <c r="D70" s="21">
        <f t="shared" si="16"/>
        <v>0</v>
      </c>
      <c r="E70" s="36" t="str">
        <f t="shared" si="2"/>
        <v/>
      </c>
      <c r="F70" s="32">
        <f t="shared" si="17"/>
        <v>0</v>
      </c>
      <c r="G70" s="36" t="str">
        <f t="shared" si="3"/>
        <v/>
      </c>
      <c r="H70" s="40">
        <f t="shared" si="4"/>
        <v>0</v>
      </c>
      <c r="I70" s="22" t="str">
        <f t="shared" si="5"/>
        <v/>
      </c>
      <c r="J70" s="32"/>
      <c r="K70" s="36" t="str">
        <f t="shared" si="6"/>
        <v/>
      </c>
      <c r="L70" s="40">
        <f t="shared" si="7"/>
        <v>0</v>
      </c>
      <c r="M70" s="22" t="str">
        <f t="shared" si="8"/>
        <v/>
      </c>
      <c r="N70" s="17">
        <f>D70+Septembre!N70</f>
        <v>0</v>
      </c>
      <c r="O70" s="36" t="str">
        <f t="shared" si="9"/>
        <v/>
      </c>
      <c r="P70" s="46">
        <f>F70+Septembre!P70</f>
        <v>0</v>
      </c>
      <c r="Q70" s="36" t="str">
        <f t="shared" si="10"/>
        <v/>
      </c>
      <c r="R70" s="48">
        <f t="shared" si="11"/>
        <v>0</v>
      </c>
      <c r="S70" s="22" t="str">
        <f t="shared" si="12"/>
        <v/>
      </c>
      <c r="T70" s="17">
        <f>J70+Septembre!T70</f>
        <v>0</v>
      </c>
      <c r="U70" s="45" t="str">
        <f t="shared" si="13"/>
        <v/>
      </c>
      <c r="V70" s="48">
        <f t="shared" si="14"/>
        <v>0</v>
      </c>
      <c r="W70" s="22" t="str">
        <f t="shared" si="15"/>
        <v/>
      </c>
    </row>
    <row r="71" spans="2:23" x14ac:dyDescent="0.2">
      <c r="B71" s="4">
        <v>627000</v>
      </c>
      <c r="C71" s="15" t="s">
        <v>50</v>
      </c>
      <c r="D71" s="21">
        <f t="shared" si="16"/>
        <v>0</v>
      </c>
      <c r="E71" s="36" t="str">
        <f t="shared" si="2"/>
        <v/>
      </c>
      <c r="F71" s="32">
        <f t="shared" si="17"/>
        <v>0</v>
      </c>
      <c r="G71" s="36" t="str">
        <f t="shared" si="3"/>
        <v/>
      </c>
      <c r="H71" s="40">
        <f t="shared" si="4"/>
        <v>0</v>
      </c>
      <c r="I71" s="22" t="str">
        <f t="shared" si="5"/>
        <v/>
      </c>
      <c r="J71" s="32"/>
      <c r="K71" s="36" t="str">
        <f t="shared" si="6"/>
        <v/>
      </c>
      <c r="L71" s="40">
        <f t="shared" si="7"/>
        <v>0</v>
      </c>
      <c r="M71" s="22" t="str">
        <f t="shared" si="8"/>
        <v/>
      </c>
      <c r="N71" s="17">
        <f>D71+Septembre!N71</f>
        <v>0</v>
      </c>
      <c r="O71" s="36" t="str">
        <f t="shared" si="9"/>
        <v/>
      </c>
      <c r="P71" s="46">
        <f>F71+Septembre!P71</f>
        <v>0</v>
      </c>
      <c r="Q71" s="36" t="str">
        <f t="shared" si="10"/>
        <v/>
      </c>
      <c r="R71" s="48">
        <f t="shared" si="11"/>
        <v>0</v>
      </c>
      <c r="S71" s="22" t="str">
        <f t="shared" si="12"/>
        <v/>
      </c>
      <c r="T71" s="17">
        <f>J71+Septembre!T71</f>
        <v>0</v>
      </c>
      <c r="U71" s="45" t="str">
        <f t="shared" si="13"/>
        <v/>
      </c>
      <c r="V71" s="48">
        <f t="shared" si="14"/>
        <v>0</v>
      </c>
      <c r="W71" s="22" t="str">
        <f t="shared" si="15"/>
        <v/>
      </c>
    </row>
    <row r="72" spans="2:23" x14ac:dyDescent="0.2">
      <c r="B72" s="4">
        <v>628100</v>
      </c>
      <c r="C72" s="15" t="s">
        <v>51</v>
      </c>
      <c r="D72" s="21">
        <f t="shared" si="16"/>
        <v>0</v>
      </c>
      <c r="E72" s="36" t="str">
        <f t="shared" si="2"/>
        <v/>
      </c>
      <c r="F72" s="32">
        <f t="shared" si="17"/>
        <v>0</v>
      </c>
      <c r="G72" s="36" t="str">
        <f t="shared" si="3"/>
        <v/>
      </c>
      <c r="H72" s="40">
        <f t="shared" si="4"/>
        <v>0</v>
      </c>
      <c r="I72" s="22" t="str">
        <f t="shared" si="5"/>
        <v/>
      </c>
      <c r="J72" s="32"/>
      <c r="K72" s="36" t="str">
        <f t="shared" si="6"/>
        <v/>
      </c>
      <c r="L72" s="40">
        <f t="shared" si="7"/>
        <v>0</v>
      </c>
      <c r="M72" s="22" t="str">
        <f t="shared" si="8"/>
        <v/>
      </c>
      <c r="N72" s="17">
        <f>D72+Septembre!N72</f>
        <v>0</v>
      </c>
      <c r="O72" s="36" t="str">
        <f t="shared" si="9"/>
        <v/>
      </c>
      <c r="P72" s="46">
        <f>F72+Septembre!P72</f>
        <v>0</v>
      </c>
      <c r="Q72" s="36" t="str">
        <f t="shared" si="10"/>
        <v/>
      </c>
      <c r="R72" s="48">
        <f t="shared" si="11"/>
        <v>0</v>
      </c>
      <c r="S72" s="22" t="str">
        <f t="shared" si="12"/>
        <v/>
      </c>
      <c r="T72" s="17">
        <f>J72+Septembre!T72</f>
        <v>0</v>
      </c>
      <c r="U72" s="45" t="str">
        <f t="shared" si="13"/>
        <v/>
      </c>
      <c r="V72" s="48">
        <f t="shared" si="14"/>
        <v>0</v>
      </c>
      <c r="W72" s="22" t="str">
        <f t="shared" si="15"/>
        <v/>
      </c>
    </row>
    <row r="73" spans="2:23" x14ac:dyDescent="0.2">
      <c r="B73" s="4">
        <v>628200</v>
      </c>
      <c r="C73" s="15" t="s">
        <v>52</v>
      </c>
      <c r="D73" s="21">
        <f t="shared" si="16"/>
        <v>0</v>
      </c>
      <c r="E73" s="36" t="str">
        <f t="shared" si="2"/>
        <v/>
      </c>
      <c r="F73" s="32">
        <f t="shared" si="17"/>
        <v>0</v>
      </c>
      <c r="G73" s="36" t="str">
        <f t="shared" si="3"/>
        <v/>
      </c>
      <c r="H73" s="40">
        <f t="shared" si="4"/>
        <v>0</v>
      </c>
      <c r="I73" s="22" t="str">
        <f t="shared" si="5"/>
        <v/>
      </c>
      <c r="J73" s="32"/>
      <c r="K73" s="36" t="str">
        <f t="shared" si="6"/>
        <v/>
      </c>
      <c r="L73" s="40">
        <f t="shared" si="7"/>
        <v>0</v>
      </c>
      <c r="M73" s="22" t="str">
        <f t="shared" si="8"/>
        <v/>
      </c>
      <c r="N73" s="17">
        <f>D73+Septembre!N73</f>
        <v>0</v>
      </c>
      <c r="O73" s="36" t="str">
        <f t="shared" si="9"/>
        <v/>
      </c>
      <c r="P73" s="46">
        <f>F73+Septembre!P73</f>
        <v>0</v>
      </c>
      <c r="Q73" s="36" t="str">
        <f t="shared" si="10"/>
        <v/>
      </c>
      <c r="R73" s="48">
        <f t="shared" si="11"/>
        <v>0</v>
      </c>
      <c r="S73" s="22" t="str">
        <f t="shared" si="12"/>
        <v/>
      </c>
      <c r="T73" s="17">
        <f>J73+Septembre!T73</f>
        <v>0</v>
      </c>
      <c r="U73" s="45" t="str">
        <f t="shared" si="13"/>
        <v/>
      </c>
      <c r="V73" s="48">
        <f t="shared" si="14"/>
        <v>0</v>
      </c>
      <c r="W73" s="22" t="str">
        <f t="shared" si="15"/>
        <v/>
      </c>
    </row>
    <row r="74" spans="2:23" x14ac:dyDescent="0.2">
      <c r="B74" s="4">
        <v>628201</v>
      </c>
      <c r="C74" s="15" t="s">
        <v>53</v>
      </c>
      <c r="D74" s="21">
        <f t="shared" si="16"/>
        <v>0</v>
      </c>
      <c r="E74" s="36" t="str">
        <f t="shared" si="2"/>
        <v/>
      </c>
      <c r="F74" s="32">
        <f t="shared" si="17"/>
        <v>0</v>
      </c>
      <c r="G74" s="36" t="str">
        <f t="shared" si="3"/>
        <v/>
      </c>
      <c r="H74" s="40">
        <f t="shared" si="4"/>
        <v>0</v>
      </c>
      <c r="I74" s="22" t="str">
        <f t="shared" si="5"/>
        <v/>
      </c>
      <c r="J74" s="32"/>
      <c r="K74" s="36" t="str">
        <f t="shared" si="6"/>
        <v/>
      </c>
      <c r="L74" s="40">
        <f t="shared" si="7"/>
        <v>0</v>
      </c>
      <c r="M74" s="22" t="str">
        <f t="shared" si="8"/>
        <v/>
      </c>
      <c r="N74" s="17">
        <f>D74+Septembre!N74</f>
        <v>0</v>
      </c>
      <c r="O74" s="36" t="str">
        <f t="shared" si="9"/>
        <v/>
      </c>
      <c r="P74" s="46">
        <f>F74+Septembre!P74</f>
        <v>0</v>
      </c>
      <c r="Q74" s="36" t="str">
        <f t="shared" si="10"/>
        <v/>
      </c>
      <c r="R74" s="48">
        <f t="shared" si="11"/>
        <v>0</v>
      </c>
      <c r="S74" s="22" t="str">
        <f t="shared" si="12"/>
        <v/>
      </c>
      <c r="T74" s="17">
        <f>J74+Septembre!T74</f>
        <v>0</v>
      </c>
      <c r="U74" s="45" t="str">
        <f t="shared" si="13"/>
        <v/>
      </c>
      <c r="V74" s="48">
        <f t="shared" si="14"/>
        <v>0</v>
      </c>
      <c r="W74" s="22" t="str">
        <f t="shared" si="15"/>
        <v/>
      </c>
    </row>
    <row r="75" spans="2:23" x14ac:dyDescent="0.2">
      <c r="B75" s="4">
        <v>628300</v>
      </c>
      <c r="C75" s="15" t="s">
        <v>54</v>
      </c>
      <c r="D75" s="21">
        <f t="shared" si="16"/>
        <v>0</v>
      </c>
      <c r="E75" s="36" t="str">
        <f t="shared" si="2"/>
        <v/>
      </c>
      <c r="F75" s="32">
        <f t="shared" si="17"/>
        <v>0</v>
      </c>
      <c r="G75" s="36" t="str">
        <f t="shared" si="3"/>
        <v/>
      </c>
      <c r="H75" s="40">
        <f t="shared" si="4"/>
        <v>0</v>
      </c>
      <c r="I75" s="22" t="str">
        <f t="shared" si="5"/>
        <v/>
      </c>
      <c r="J75" s="32"/>
      <c r="K75" s="36" t="str">
        <f t="shared" si="6"/>
        <v/>
      </c>
      <c r="L75" s="40">
        <f t="shared" si="7"/>
        <v>0</v>
      </c>
      <c r="M75" s="22" t="str">
        <f t="shared" si="8"/>
        <v/>
      </c>
      <c r="N75" s="17">
        <f>D75+Septembre!N75</f>
        <v>0</v>
      </c>
      <c r="O75" s="36" t="str">
        <f t="shared" si="9"/>
        <v/>
      </c>
      <c r="P75" s="46">
        <f>F75+Septembre!P75</f>
        <v>0</v>
      </c>
      <c r="Q75" s="36" t="str">
        <f t="shared" si="10"/>
        <v/>
      </c>
      <c r="R75" s="48">
        <f t="shared" si="11"/>
        <v>0</v>
      </c>
      <c r="S75" s="22" t="str">
        <f t="shared" si="12"/>
        <v/>
      </c>
      <c r="T75" s="17">
        <f>J75+Septembre!T75</f>
        <v>0</v>
      </c>
      <c r="U75" s="45" t="str">
        <f t="shared" si="13"/>
        <v/>
      </c>
      <c r="V75" s="48">
        <f t="shared" si="14"/>
        <v>0</v>
      </c>
      <c r="W75" s="22" t="str">
        <f t="shared" si="15"/>
        <v/>
      </c>
    </row>
    <row r="76" spans="2:23" x14ac:dyDescent="0.2">
      <c r="B76" s="4">
        <v>635110</v>
      </c>
      <c r="C76" s="15" t="s">
        <v>55</v>
      </c>
      <c r="D76" s="21">
        <f t="shared" si="16"/>
        <v>0</v>
      </c>
      <c r="E76" s="36" t="str">
        <f t="shared" si="2"/>
        <v/>
      </c>
      <c r="F76" s="32">
        <f t="shared" si="17"/>
        <v>0</v>
      </c>
      <c r="G76" s="36" t="str">
        <f t="shared" si="3"/>
        <v/>
      </c>
      <c r="H76" s="40">
        <f t="shared" si="4"/>
        <v>0</v>
      </c>
      <c r="I76" s="22" t="str">
        <f t="shared" si="5"/>
        <v/>
      </c>
      <c r="J76" s="32"/>
      <c r="K76" s="36" t="str">
        <f t="shared" si="6"/>
        <v/>
      </c>
      <c r="L76" s="40">
        <f t="shared" si="7"/>
        <v>0</v>
      </c>
      <c r="M76" s="22" t="str">
        <f t="shared" si="8"/>
        <v/>
      </c>
      <c r="N76" s="17">
        <f>D76+Septembre!N76</f>
        <v>0</v>
      </c>
      <c r="O76" s="36" t="str">
        <f t="shared" si="9"/>
        <v/>
      </c>
      <c r="P76" s="46">
        <f>F76+Septembre!P76</f>
        <v>0</v>
      </c>
      <c r="Q76" s="36" t="str">
        <f t="shared" si="10"/>
        <v/>
      </c>
      <c r="R76" s="48">
        <f t="shared" si="11"/>
        <v>0</v>
      </c>
      <c r="S76" s="22" t="str">
        <f t="shared" si="12"/>
        <v/>
      </c>
      <c r="T76" s="17">
        <f>J76+Septembre!T76</f>
        <v>0</v>
      </c>
      <c r="U76" s="45" t="str">
        <f t="shared" si="13"/>
        <v/>
      </c>
      <c r="V76" s="48">
        <f t="shared" si="14"/>
        <v>0</v>
      </c>
      <c r="W76" s="22" t="str">
        <f t="shared" si="15"/>
        <v/>
      </c>
    </row>
    <row r="77" spans="2:23" x14ac:dyDescent="0.2">
      <c r="B77" s="4">
        <v>635120</v>
      </c>
      <c r="C77" s="15" t="s">
        <v>56</v>
      </c>
      <c r="D77" s="21">
        <f t="shared" ref="D77:D86" si="18">SUMIF(num_compte_antérieur,B77,octobre_antérieur)</f>
        <v>0</v>
      </c>
      <c r="E77" s="36" t="str">
        <f t="shared" si="2"/>
        <v/>
      </c>
      <c r="F77" s="32">
        <f t="shared" ref="F77:F86" si="19">SUMIF(num_compte_n,B77,octobre_n)</f>
        <v>0</v>
      </c>
      <c r="G77" s="36" t="str">
        <f t="shared" si="3"/>
        <v/>
      </c>
      <c r="H77" s="40">
        <f t="shared" si="4"/>
        <v>0</v>
      </c>
      <c r="I77" s="22" t="str">
        <f t="shared" si="5"/>
        <v/>
      </c>
      <c r="J77" s="32"/>
      <c r="K77" s="36" t="str">
        <f t="shared" si="6"/>
        <v/>
      </c>
      <c r="L77" s="40">
        <f t="shared" si="7"/>
        <v>0</v>
      </c>
      <c r="M77" s="22" t="str">
        <f t="shared" si="8"/>
        <v/>
      </c>
      <c r="N77" s="17">
        <f>D77+Septembre!N77</f>
        <v>0</v>
      </c>
      <c r="O77" s="36" t="str">
        <f t="shared" si="9"/>
        <v/>
      </c>
      <c r="P77" s="46">
        <f>F77+Septembre!P77</f>
        <v>0</v>
      </c>
      <c r="Q77" s="36" t="str">
        <f t="shared" si="10"/>
        <v/>
      </c>
      <c r="R77" s="48">
        <f t="shared" si="11"/>
        <v>0</v>
      </c>
      <c r="S77" s="22" t="str">
        <f t="shared" si="12"/>
        <v/>
      </c>
      <c r="T77" s="17">
        <f>J77+Septembre!T77</f>
        <v>0</v>
      </c>
      <c r="U77" s="45" t="str">
        <f t="shared" si="13"/>
        <v/>
      </c>
      <c r="V77" s="48">
        <f t="shared" si="14"/>
        <v>0</v>
      </c>
      <c r="W77" s="22" t="str">
        <f t="shared" si="15"/>
        <v/>
      </c>
    </row>
    <row r="78" spans="2:23" x14ac:dyDescent="0.2">
      <c r="B78" s="4">
        <v>635130</v>
      </c>
      <c r="C78" s="15" t="s">
        <v>57</v>
      </c>
      <c r="D78" s="21">
        <f t="shared" si="18"/>
        <v>0</v>
      </c>
      <c r="E78" s="36" t="str">
        <f t="shared" ref="E78:E87" si="20">IF($F$3=0,"",IF(D78=0,"",-D78/$F$3))</f>
        <v/>
      </c>
      <c r="F78" s="32">
        <f t="shared" si="19"/>
        <v>0</v>
      </c>
      <c r="G78" s="36" t="str">
        <f t="shared" ref="G78:G87" si="21">IF($H$3=0,"",IF(F78=0,"",-F78/$H$3))</f>
        <v/>
      </c>
      <c r="H78" s="40">
        <f t="shared" ref="H78:H86" si="22">F78-D78</f>
        <v>0</v>
      </c>
      <c r="I78" s="22" t="str">
        <f t="shared" ref="I78:I87" si="23">IF(D78=0,"",(F78-D78)/D78)</f>
        <v/>
      </c>
      <c r="J78" s="32"/>
      <c r="K78" s="36" t="str">
        <f t="shared" ref="K78:K87" si="24">IF(J78=0,"",-J78/$J$3)</f>
        <v/>
      </c>
      <c r="L78" s="40">
        <f t="shared" ref="L78:L86" si="25">F78-J78</f>
        <v>0</v>
      </c>
      <c r="M78" s="22" t="str">
        <f t="shared" ref="M78:M87" si="26">IF(J78=0,"",(F78-J78)/J78)</f>
        <v/>
      </c>
      <c r="N78" s="17">
        <f>D78+Septembre!N78</f>
        <v>0</v>
      </c>
      <c r="O78" s="36" t="str">
        <f t="shared" ref="O78:O87" si="27">IF(N78=0,"",-N78/$F$7)</f>
        <v/>
      </c>
      <c r="P78" s="46">
        <f>F78+Septembre!P78</f>
        <v>0</v>
      </c>
      <c r="Q78" s="36" t="str">
        <f t="shared" ref="Q78:Q87" si="28">IF(P78=0,"",-P78/$H$7)</f>
        <v/>
      </c>
      <c r="R78" s="48">
        <f t="shared" ref="R78:R86" si="29">P78-N78</f>
        <v>0</v>
      </c>
      <c r="S78" s="22" t="str">
        <f t="shared" ref="S78:S87" si="30">IF(N78=0,"",(P78-N78)/N78)</f>
        <v/>
      </c>
      <c r="T78" s="17">
        <f>J78+Septembre!T78</f>
        <v>0</v>
      </c>
      <c r="U78" s="45" t="str">
        <f t="shared" ref="U78:U87" si="31">IF(T78=0,"",-T78/$J$7)</f>
        <v/>
      </c>
      <c r="V78" s="48">
        <f t="shared" ref="V78:V86" si="32">P78-T78</f>
        <v>0</v>
      </c>
      <c r="W78" s="22" t="str">
        <f t="shared" ref="W78:W87" si="33">IF(V78=0,"",(P78-T78)/T78)</f>
        <v/>
      </c>
    </row>
    <row r="79" spans="2:23" x14ac:dyDescent="0.2">
      <c r="B79" s="4">
        <v>635800</v>
      </c>
      <c r="C79" s="15" t="s">
        <v>58</v>
      </c>
      <c r="D79" s="21">
        <f t="shared" si="18"/>
        <v>0</v>
      </c>
      <c r="E79" s="36" t="str">
        <f t="shared" si="20"/>
        <v/>
      </c>
      <c r="F79" s="32">
        <f t="shared" si="19"/>
        <v>0</v>
      </c>
      <c r="G79" s="36" t="str">
        <f t="shared" si="21"/>
        <v/>
      </c>
      <c r="H79" s="40">
        <f t="shared" si="22"/>
        <v>0</v>
      </c>
      <c r="I79" s="22" t="str">
        <f t="shared" si="23"/>
        <v/>
      </c>
      <c r="J79" s="32"/>
      <c r="K79" s="36" t="str">
        <f t="shared" si="24"/>
        <v/>
      </c>
      <c r="L79" s="40">
        <f t="shared" si="25"/>
        <v>0</v>
      </c>
      <c r="M79" s="22" t="str">
        <f t="shared" si="26"/>
        <v/>
      </c>
      <c r="N79" s="17">
        <f>D79+Septembre!N79</f>
        <v>0</v>
      </c>
      <c r="O79" s="36" t="str">
        <f t="shared" si="27"/>
        <v/>
      </c>
      <c r="P79" s="46">
        <f>F79+Septembre!P79</f>
        <v>0</v>
      </c>
      <c r="Q79" s="36" t="str">
        <f t="shared" si="28"/>
        <v/>
      </c>
      <c r="R79" s="48">
        <f t="shared" si="29"/>
        <v>0</v>
      </c>
      <c r="S79" s="22" t="str">
        <f t="shared" si="30"/>
        <v/>
      </c>
      <c r="T79" s="17">
        <f>J79+Septembre!T79</f>
        <v>0</v>
      </c>
      <c r="U79" s="45" t="str">
        <f t="shared" si="31"/>
        <v/>
      </c>
      <c r="V79" s="48">
        <f t="shared" si="32"/>
        <v>0</v>
      </c>
      <c r="W79" s="22" t="str">
        <f t="shared" si="33"/>
        <v/>
      </c>
    </row>
    <row r="80" spans="2:23" x14ac:dyDescent="0.2">
      <c r="B80" s="4">
        <v>651100</v>
      </c>
      <c r="C80" s="15" t="s">
        <v>59</v>
      </c>
      <c r="D80" s="21">
        <f t="shared" si="18"/>
        <v>0</v>
      </c>
      <c r="E80" s="36" t="str">
        <f t="shared" si="20"/>
        <v/>
      </c>
      <c r="F80" s="32">
        <f t="shared" si="19"/>
        <v>0</v>
      </c>
      <c r="G80" s="36" t="str">
        <f t="shared" si="21"/>
        <v/>
      </c>
      <c r="H80" s="40">
        <f t="shared" si="22"/>
        <v>0</v>
      </c>
      <c r="I80" s="22" t="str">
        <f t="shared" si="23"/>
        <v/>
      </c>
      <c r="J80" s="32"/>
      <c r="K80" s="36" t="str">
        <f t="shared" si="24"/>
        <v/>
      </c>
      <c r="L80" s="40">
        <f t="shared" si="25"/>
        <v>0</v>
      </c>
      <c r="M80" s="22" t="str">
        <f t="shared" si="26"/>
        <v/>
      </c>
      <c r="N80" s="17">
        <f>D80+Septembre!N80</f>
        <v>0</v>
      </c>
      <c r="O80" s="36" t="str">
        <f t="shared" si="27"/>
        <v/>
      </c>
      <c r="P80" s="46">
        <f>F80+Septembre!P80</f>
        <v>0</v>
      </c>
      <c r="Q80" s="36" t="str">
        <f t="shared" si="28"/>
        <v/>
      </c>
      <c r="R80" s="48">
        <f t="shared" si="29"/>
        <v>0</v>
      </c>
      <c r="S80" s="22" t="str">
        <f t="shared" si="30"/>
        <v/>
      </c>
      <c r="T80" s="17">
        <f>J80+Septembre!T80</f>
        <v>0</v>
      </c>
      <c r="U80" s="45" t="str">
        <f t="shared" si="31"/>
        <v/>
      </c>
      <c r="V80" s="48">
        <f t="shared" si="32"/>
        <v>0</v>
      </c>
      <c r="W80" s="22" t="str">
        <f t="shared" si="33"/>
        <v/>
      </c>
    </row>
    <row r="81" spans="2:25" x14ac:dyDescent="0.2">
      <c r="B81" s="4">
        <v>651101</v>
      </c>
      <c r="C81" s="15" t="s">
        <v>60</v>
      </c>
      <c r="D81" s="21">
        <f t="shared" si="18"/>
        <v>0</v>
      </c>
      <c r="E81" s="36" t="str">
        <f t="shared" si="20"/>
        <v/>
      </c>
      <c r="F81" s="32">
        <f t="shared" si="19"/>
        <v>0</v>
      </c>
      <c r="G81" s="36" t="str">
        <f t="shared" si="21"/>
        <v/>
      </c>
      <c r="H81" s="40">
        <f t="shared" si="22"/>
        <v>0</v>
      </c>
      <c r="I81" s="22" t="str">
        <f t="shared" si="23"/>
        <v/>
      </c>
      <c r="J81" s="32"/>
      <c r="K81" s="36" t="str">
        <f t="shared" si="24"/>
        <v/>
      </c>
      <c r="L81" s="40">
        <f t="shared" si="25"/>
        <v>0</v>
      </c>
      <c r="M81" s="22" t="str">
        <f t="shared" si="26"/>
        <v/>
      </c>
      <c r="N81" s="17">
        <f>D81+Septembre!N81</f>
        <v>0</v>
      </c>
      <c r="O81" s="36" t="str">
        <f t="shared" si="27"/>
        <v/>
      </c>
      <c r="P81" s="46">
        <f>F81+Septembre!P81</f>
        <v>0</v>
      </c>
      <c r="Q81" s="36" t="str">
        <f t="shared" si="28"/>
        <v/>
      </c>
      <c r="R81" s="48">
        <f t="shared" si="29"/>
        <v>0</v>
      </c>
      <c r="S81" s="22" t="str">
        <f t="shared" si="30"/>
        <v/>
      </c>
      <c r="T81" s="17">
        <f>J81+Septembre!T81</f>
        <v>0</v>
      </c>
      <c r="U81" s="45" t="str">
        <f t="shared" si="31"/>
        <v/>
      </c>
      <c r="V81" s="48">
        <f t="shared" si="32"/>
        <v>0</v>
      </c>
      <c r="W81" s="22" t="str">
        <f t="shared" si="33"/>
        <v/>
      </c>
    </row>
    <row r="82" spans="2:25" x14ac:dyDescent="0.2">
      <c r="B82" s="4">
        <v>651600</v>
      </c>
      <c r="C82" s="15" t="s">
        <v>61</v>
      </c>
      <c r="D82" s="21">
        <f t="shared" si="18"/>
        <v>0</v>
      </c>
      <c r="E82" s="36" t="str">
        <f t="shared" si="20"/>
        <v/>
      </c>
      <c r="F82" s="32">
        <f t="shared" si="19"/>
        <v>0</v>
      </c>
      <c r="G82" s="36" t="str">
        <f t="shared" si="21"/>
        <v/>
      </c>
      <c r="H82" s="40">
        <f t="shared" si="22"/>
        <v>0</v>
      </c>
      <c r="I82" s="22" t="str">
        <f t="shared" si="23"/>
        <v/>
      </c>
      <c r="J82" s="32"/>
      <c r="K82" s="36" t="str">
        <f t="shared" si="24"/>
        <v/>
      </c>
      <c r="L82" s="40">
        <f t="shared" si="25"/>
        <v>0</v>
      </c>
      <c r="M82" s="22" t="str">
        <f t="shared" si="26"/>
        <v/>
      </c>
      <c r="N82" s="17">
        <f>D82+Septembre!N82</f>
        <v>0</v>
      </c>
      <c r="O82" s="36" t="str">
        <f t="shared" si="27"/>
        <v/>
      </c>
      <c r="P82" s="46">
        <f>F82+Septembre!P82</f>
        <v>0</v>
      </c>
      <c r="Q82" s="36" t="str">
        <f t="shared" si="28"/>
        <v/>
      </c>
      <c r="R82" s="48">
        <f t="shared" si="29"/>
        <v>0</v>
      </c>
      <c r="S82" s="22" t="str">
        <f t="shared" si="30"/>
        <v/>
      </c>
      <c r="T82" s="17">
        <f>J82+Septembre!T82</f>
        <v>0</v>
      </c>
      <c r="U82" s="45" t="str">
        <f t="shared" si="31"/>
        <v/>
      </c>
      <c r="V82" s="48">
        <f t="shared" si="32"/>
        <v>0</v>
      </c>
      <c r="W82" s="22" t="str">
        <f t="shared" si="33"/>
        <v/>
      </c>
    </row>
    <row r="83" spans="2:25" x14ac:dyDescent="0.2">
      <c r="B83" s="4">
        <v>658000</v>
      </c>
      <c r="C83" s="15" t="s">
        <v>62</v>
      </c>
      <c r="D83" s="21">
        <f t="shared" si="18"/>
        <v>0</v>
      </c>
      <c r="E83" s="36" t="str">
        <f t="shared" si="20"/>
        <v/>
      </c>
      <c r="F83" s="32">
        <f t="shared" si="19"/>
        <v>0</v>
      </c>
      <c r="G83" s="36" t="str">
        <f t="shared" si="21"/>
        <v/>
      </c>
      <c r="H83" s="40">
        <f t="shared" si="22"/>
        <v>0</v>
      </c>
      <c r="I83" s="22" t="str">
        <f t="shared" si="23"/>
        <v/>
      </c>
      <c r="J83" s="32"/>
      <c r="K83" s="36" t="str">
        <f t="shared" si="24"/>
        <v/>
      </c>
      <c r="L83" s="40">
        <f t="shared" si="25"/>
        <v>0</v>
      </c>
      <c r="M83" s="22" t="str">
        <f t="shared" si="26"/>
        <v/>
      </c>
      <c r="N83" s="17">
        <f>D83+Septembre!N83</f>
        <v>0</v>
      </c>
      <c r="O83" s="36" t="str">
        <f t="shared" si="27"/>
        <v/>
      </c>
      <c r="P83" s="46">
        <f>F83+Septembre!P83</f>
        <v>0</v>
      </c>
      <c r="Q83" s="36" t="str">
        <f t="shared" si="28"/>
        <v/>
      </c>
      <c r="R83" s="48">
        <f t="shared" si="29"/>
        <v>0</v>
      </c>
      <c r="S83" s="22" t="str">
        <f t="shared" si="30"/>
        <v/>
      </c>
      <c r="T83" s="17">
        <f>J83+Septembre!T83</f>
        <v>0</v>
      </c>
      <c r="U83" s="45" t="str">
        <f t="shared" si="31"/>
        <v/>
      </c>
      <c r="V83" s="48">
        <f t="shared" si="32"/>
        <v>0</v>
      </c>
      <c r="W83" s="22" t="str">
        <f t="shared" si="33"/>
        <v/>
      </c>
    </row>
    <row r="84" spans="2:25" x14ac:dyDescent="0.2">
      <c r="B84" s="4">
        <v>791000</v>
      </c>
      <c r="C84" s="15" t="s">
        <v>63</v>
      </c>
      <c r="D84" s="21">
        <f t="shared" si="18"/>
        <v>0</v>
      </c>
      <c r="E84" s="36" t="str">
        <f t="shared" si="20"/>
        <v/>
      </c>
      <c r="F84" s="32">
        <f t="shared" si="19"/>
        <v>0</v>
      </c>
      <c r="G84" s="36" t="str">
        <f t="shared" si="21"/>
        <v/>
      </c>
      <c r="H84" s="40">
        <f t="shared" si="22"/>
        <v>0</v>
      </c>
      <c r="I84" s="22" t="str">
        <f t="shared" si="23"/>
        <v/>
      </c>
      <c r="J84" s="32"/>
      <c r="K84" s="36" t="str">
        <f t="shared" si="24"/>
        <v/>
      </c>
      <c r="L84" s="40">
        <f t="shared" si="25"/>
        <v>0</v>
      </c>
      <c r="M84" s="22" t="str">
        <f t="shared" si="26"/>
        <v/>
      </c>
      <c r="N84" s="17">
        <f>D84+Septembre!N84</f>
        <v>0</v>
      </c>
      <c r="O84" s="36" t="str">
        <f t="shared" si="27"/>
        <v/>
      </c>
      <c r="P84" s="46">
        <f>F84+Septembre!P84</f>
        <v>0</v>
      </c>
      <c r="Q84" s="36" t="str">
        <f t="shared" si="28"/>
        <v/>
      </c>
      <c r="R84" s="48">
        <f t="shared" si="29"/>
        <v>0</v>
      </c>
      <c r="S84" s="22" t="str">
        <f t="shared" si="30"/>
        <v/>
      </c>
      <c r="T84" s="17">
        <f>J84+Septembre!T84</f>
        <v>0</v>
      </c>
      <c r="U84" s="45" t="str">
        <f t="shared" si="31"/>
        <v/>
      </c>
      <c r="V84" s="48">
        <f t="shared" si="32"/>
        <v>0</v>
      </c>
      <c r="W84" s="22" t="str">
        <f t="shared" si="33"/>
        <v/>
      </c>
      <c r="Y84" s="10"/>
    </row>
    <row r="85" spans="2:25" x14ac:dyDescent="0.2">
      <c r="B85" s="4">
        <v>791006</v>
      </c>
      <c r="C85" s="15" t="s">
        <v>68</v>
      </c>
      <c r="D85" s="21">
        <f t="shared" si="18"/>
        <v>0</v>
      </c>
      <c r="E85" s="36" t="str">
        <f t="shared" si="20"/>
        <v/>
      </c>
      <c r="F85" s="32">
        <f t="shared" si="19"/>
        <v>0</v>
      </c>
      <c r="G85" s="36" t="str">
        <f t="shared" si="21"/>
        <v/>
      </c>
      <c r="H85" s="40">
        <f t="shared" si="22"/>
        <v>0</v>
      </c>
      <c r="I85" s="22" t="str">
        <f t="shared" si="23"/>
        <v/>
      </c>
      <c r="J85" s="32"/>
      <c r="K85" s="36" t="str">
        <f t="shared" si="24"/>
        <v/>
      </c>
      <c r="L85" s="40">
        <f t="shared" si="25"/>
        <v>0</v>
      </c>
      <c r="M85" s="22" t="str">
        <f t="shared" si="26"/>
        <v/>
      </c>
      <c r="N85" s="17">
        <f>D85+Septembre!N85</f>
        <v>0</v>
      </c>
      <c r="O85" s="36" t="str">
        <f t="shared" si="27"/>
        <v/>
      </c>
      <c r="P85" s="46">
        <f>F85+Septembre!P85</f>
        <v>0</v>
      </c>
      <c r="Q85" s="36" t="str">
        <f t="shared" si="28"/>
        <v/>
      </c>
      <c r="R85" s="48">
        <f t="shared" si="29"/>
        <v>0</v>
      </c>
      <c r="S85" s="22" t="str">
        <f t="shared" si="30"/>
        <v/>
      </c>
      <c r="T85" s="17">
        <f>J85+Septembre!T85</f>
        <v>0</v>
      </c>
      <c r="U85" s="45" t="str">
        <f t="shared" si="31"/>
        <v/>
      </c>
      <c r="V85" s="48">
        <f t="shared" si="32"/>
        <v>0</v>
      </c>
      <c r="W85" s="22" t="str">
        <f t="shared" si="33"/>
        <v/>
      </c>
    </row>
    <row r="86" spans="2:25" x14ac:dyDescent="0.2">
      <c r="B86" s="4">
        <v>791010</v>
      </c>
      <c r="C86" s="15" t="s">
        <v>71</v>
      </c>
      <c r="D86" s="21">
        <f t="shared" si="18"/>
        <v>0</v>
      </c>
      <c r="E86" s="36" t="str">
        <f t="shared" si="20"/>
        <v/>
      </c>
      <c r="F86" s="32">
        <f t="shared" si="19"/>
        <v>0</v>
      </c>
      <c r="G86" s="36" t="str">
        <f t="shared" si="21"/>
        <v/>
      </c>
      <c r="H86" s="40">
        <f t="shared" si="22"/>
        <v>0</v>
      </c>
      <c r="I86" s="22" t="str">
        <f t="shared" si="23"/>
        <v/>
      </c>
      <c r="J86" s="32"/>
      <c r="K86" s="36" t="str">
        <f t="shared" si="24"/>
        <v/>
      </c>
      <c r="L86" s="40">
        <f t="shared" si="25"/>
        <v>0</v>
      </c>
      <c r="M86" s="22" t="str">
        <f t="shared" si="26"/>
        <v/>
      </c>
      <c r="N86" s="17">
        <f>D86+Septembre!N86</f>
        <v>0</v>
      </c>
      <c r="O86" s="36" t="str">
        <f t="shared" si="27"/>
        <v/>
      </c>
      <c r="P86" s="46">
        <f>F86+Septembre!P86</f>
        <v>0</v>
      </c>
      <c r="Q86" s="36" t="str">
        <f t="shared" si="28"/>
        <v/>
      </c>
      <c r="R86" s="48">
        <f t="shared" si="29"/>
        <v>0</v>
      </c>
      <c r="S86" s="22" t="str">
        <f t="shared" si="30"/>
        <v/>
      </c>
      <c r="T86" s="17">
        <f>J86+Septembre!T86</f>
        <v>0</v>
      </c>
      <c r="U86" s="45" t="str">
        <f t="shared" si="31"/>
        <v/>
      </c>
      <c r="V86" s="48">
        <f t="shared" si="32"/>
        <v>0</v>
      </c>
      <c r="W86" s="22" t="str">
        <f t="shared" si="33"/>
        <v/>
      </c>
    </row>
    <row r="87" spans="2:25" ht="15.75" thickBot="1" x14ac:dyDescent="0.25">
      <c r="B87" s="7" t="s">
        <v>76</v>
      </c>
      <c r="C87" s="6"/>
      <c r="D87" s="23">
        <f>SUM(D13:D86)</f>
        <v>-13757.394000000002</v>
      </c>
      <c r="E87" s="36" t="str">
        <f t="shared" si="20"/>
        <v/>
      </c>
      <c r="F87" s="33">
        <f>SUM(F13:F86)</f>
        <v>0</v>
      </c>
      <c r="G87" s="36" t="str">
        <f t="shared" si="21"/>
        <v/>
      </c>
      <c r="H87" s="41">
        <f>SUM(H13:H86)</f>
        <v>13757.394000000002</v>
      </c>
      <c r="I87" s="24">
        <f t="shared" si="23"/>
        <v>-1</v>
      </c>
      <c r="J87" s="33">
        <f t="shared" ref="J87" si="34">SUM(J13:J86)</f>
        <v>0</v>
      </c>
      <c r="K87" s="37" t="str">
        <f t="shared" si="24"/>
        <v/>
      </c>
      <c r="L87" s="41">
        <f>SUM(L13:L86)</f>
        <v>0</v>
      </c>
      <c r="M87" s="24" t="str">
        <f t="shared" si="26"/>
        <v/>
      </c>
      <c r="N87" s="47">
        <f>SUM(N13:N86)</f>
        <v>-13647.798000000003</v>
      </c>
      <c r="O87" s="37" t="e">
        <f t="shared" si="27"/>
        <v>#DIV/0!</v>
      </c>
      <c r="P87" s="47">
        <f>SUM(P13:P86)</f>
        <v>-21127.116000000002</v>
      </c>
      <c r="Q87" s="37" t="e">
        <f t="shared" si="28"/>
        <v>#DIV/0!</v>
      </c>
      <c r="R87" s="49">
        <f>SUM(R13:R86)</f>
        <v>-7479.3180000000011</v>
      </c>
      <c r="S87" s="24">
        <f t="shared" si="30"/>
        <v>0.54802379109069443</v>
      </c>
      <c r="T87" s="59">
        <f>SUM(T13:T86)</f>
        <v>0</v>
      </c>
      <c r="U87" s="37" t="str">
        <f t="shared" si="31"/>
        <v/>
      </c>
      <c r="V87" s="49">
        <f>SUM(V13:V86)</f>
        <v>-21127.116000000002</v>
      </c>
      <c r="W87" s="24" t="e">
        <f t="shared" si="33"/>
        <v>#DIV/0!</v>
      </c>
    </row>
  </sheetData>
  <mergeCells count="16">
    <mergeCell ref="B11:B12"/>
    <mergeCell ref="C11:C12"/>
    <mergeCell ref="D2:E2"/>
    <mergeCell ref="D3:E3"/>
    <mergeCell ref="D7:E7"/>
    <mergeCell ref="D4:E4"/>
    <mergeCell ref="D6:E6"/>
    <mergeCell ref="F3:G3"/>
    <mergeCell ref="H3:I3"/>
    <mergeCell ref="J3:K3"/>
    <mergeCell ref="F7:G7"/>
    <mergeCell ref="H7:I7"/>
    <mergeCell ref="J7:K7"/>
    <mergeCell ref="J4:K4"/>
    <mergeCell ref="H4:I4"/>
    <mergeCell ref="F4:G4"/>
  </mergeCells>
  <printOptions horizontalCentered="1"/>
  <pageMargins left="0.31496062992125984" right="0.31496062992125984" top="0.35433070866141736" bottom="0.55118110236220474" header="0.31496062992125984" footer="0.31496062992125984"/>
  <pageSetup paperSize="9" scale="79" fitToWidth="0" orientation="landscape" r:id="rId1"/>
  <headerFooter>
    <oddHeader>&amp;C&amp;F</oddHeader>
    <oddFooter>&amp;C&amp;D</oddFooter>
  </headerFooter>
  <ignoredErrors>
    <ignoredError sqref="O13:O86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4E93DDF7-4E74-4A24-8B8A-E85D4E3114D6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H13:H86</xm:sqref>
        </x14:conditionalFormatting>
        <x14:conditionalFormatting xmlns:xm="http://schemas.microsoft.com/office/excel/2006/main">
          <x14:cfRule type="iconSet" priority="3" id="{F9AA2268-26B6-43DA-A1F5-685F402F1C1E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L13:L86</xm:sqref>
        </x14:conditionalFormatting>
        <x14:conditionalFormatting xmlns:xm="http://schemas.microsoft.com/office/excel/2006/main">
          <x14:cfRule type="iconSet" priority="2" id="{10D32382-2362-43F5-94E0-E299757C888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R13:R86</xm:sqref>
        </x14:conditionalFormatting>
        <x14:conditionalFormatting xmlns:xm="http://schemas.microsoft.com/office/excel/2006/main">
          <x14:cfRule type="iconSet" priority="1" id="{693559B8-D7E6-48A9-894B-9FC1C8802A48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V13:V86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87"/>
  <sheetViews>
    <sheetView showGridLines="0" workbookViewId="0">
      <pane xSplit="3" ySplit="12" topLeftCell="D83" activePane="bottomRight" state="frozen"/>
      <selection activeCell="C89" sqref="C89"/>
      <selection pane="topRight" activeCell="C89" sqref="C89"/>
      <selection pane="bottomLeft" activeCell="C89" sqref="C89"/>
      <selection pane="bottomRight" activeCell="C9" sqref="C9"/>
    </sheetView>
  </sheetViews>
  <sheetFormatPr baseColWidth="10" defaultRowHeight="12.75" x14ac:dyDescent="0.2"/>
  <cols>
    <col min="1" max="1" width="8.140625" style="104" bestFit="1" customWidth="1"/>
    <col min="2" max="2" width="7.42578125" style="1" customWidth="1"/>
    <col min="3" max="3" width="41.7109375" style="1" customWidth="1"/>
    <col min="4" max="4" width="9.85546875" style="1" bestFit="1" customWidth="1"/>
    <col min="5" max="5" width="8.42578125" style="1" bestFit="1" customWidth="1"/>
    <col min="6" max="6" width="10.85546875" style="1" bestFit="1" customWidth="1"/>
    <col min="7" max="7" width="8.42578125" style="1" bestFit="1" customWidth="1"/>
    <col min="8" max="8" width="13.140625" style="1" bestFit="1" customWidth="1"/>
    <col min="9" max="9" width="7.7109375" style="1" bestFit="1" customWidth="1"/>
    <col min="10" max="10" width="8.28515625" style="1" bestFit="1" customWidth="1"/>
    <col min="11" max="11" width="8.42578125" style="1" bestFit="1" customWidth="1"/>
    <col min="12" max="12" width="12.5703125" style="1" bestFit="1" customWidth="1"/>
    <col min="13" max="13" width="6.7109375" style="1" bestFit="1" customWidth="1"/>
    <col min="14" max="14" width="10.42578125" style="1" bestFit="1" customWidth="1"/>
    <col min="15" max="15" width="8.42578125" style="1" bestFit="1" customWidth="1"/>
    <col min="16" max="16" width="11.42578125" style="1" bestFit="1" customWidth="1"/>
    <col min="17" max="17" width="8.42578125" style="1" bestFit="1" customWidth="1"/>
    <col min="18" max="18" width="12.5703125" style="1" bestFit="1" customWidth="1"/>
    <col min="19" max="19" width="8.7109375" style="1" bestFit="1" customWidth="1"/>
    <col min="20" max="20" width="12.85546875" style="1" bestFit="1" customWidth="1"/>
    <col min="21" max="21" width="8.42578125" style="1" bestFit="1" customWidth="1"/>
    <col min="22" max="22" width="12.5703125" style="1" bestFit="1" customWidth="1"/>
    <col min="23" max="23" width="7" style="1" bestFit="1" customWidth="1"/>
    <col min="24" max="24" width="11.42578125" style="12"/>
    <col min="25" max="16384" width="11.42578125" style="1"/>
  </cols>
  <sheetData>
    <row r="1" spans="1:30" x14ac:dyDescent="0.2">
      <c r="X1" s="13"/>
    </row>
    <row r="2" spans="1:30" x14ac:dyDescent="0.2">
      <c r="D2" s="115" t="s">
        <v>89</v>
      </c>
      <c r="E2" s="116"/>
      <c r="F2" s="8" t="s">
        <v>97</v>
      </c>
      <c r="G2" s="8"/>
      <c r="H2" s="8" t="s">
        <v>98</v>
      </c>
      <c r="I2" s="8"/>
      <c r="J2" s="8" t="s">
        <v>79</v>
      </c>
      <c r="K2" s="8"/>
    </row>
    <row r="3" spans="1:30" x14ac:dyDescent="0.2">
      <c r="D3" s="117" t="s">
        <v>86</v>
      </c>
      <c r="E3" s="117"/>
      <c r="F3" s="107"/>
      <c r="G3" s="108"/>
      <c r="H3" s="107"/>
      <c r="I3" s="108"/>
      <c r="J3" s="107"/>
      <c r="K3" s="108"/>
    </row>
    <row r="4" spans="1:30" x14ac:dyDescent="0.2">
      <c r="D4" s="117" t="s">
        <v>87</v>
      </c>
      <c r="E4" s="117"/>
      <c r="F4" s="109"/>
      <c r="G4" s="110"/>
      <c r="H4" s="109"/>
      <c r="I4" s="110"/>
      <c r="J4" s="109"/>
      <c r="K4" s="110"/>
    </row>
    <row r="5" spans="1:30" x14ac:dyDescent="0.2">
      <c r="F5" s="5"/>
      <c r="H5" s="5"/>
      <c r="J5" s="5"/>
    </row>
    <row r="6" spans="1:30" x14ac:dyDescent="0.2">
      <c r="D6" s="115" t="s">
        <v>88</v>
      </c>
      <c r="E6" s="116"/>
      <c r="F6" s="8" t="s">
        <v>97</v>
      </c>
      <c r="G6" s="8"/>
      <c r="H6" s="8" t="s">
        <v>98</v>
      </c>
      <c r="I6" s="8"/>
      <c r="J6" s="8" t="s">
        <v>79</v>
      </c>
      <c r="K6" s="8"/>
    </row>
    <row r="7" spans="1:30" x14ac:dyDescent="0.2">
      <c r="D7" s="117" t="s">
        <v>86</v>
      </c>
      <c r="E7" s="117"/>
      <c r="F7" s="107">
        <f>F3+Octobre!F7</f>
        <v>0</v>
      </c>
      <c r="G7" s="108"/>
      <c r="H7" s="107">
        <f>H3+Octobre!H7</f>
        <v>0</v>
      </c>
      <c r="I7" s="108"/>
      <c r="J7" s="107">
        <f>J3+Octobre!J7</f>
        <v>0</v>
      </c>
      <c r="K7" s="108"/>
    </row>
    <row r="9" spans="1:30" ht="13.5" thickBot="1" x14ac:dyDescent="0.25"/>
    <row r="10" spans="1:30" ht="21" thickBot="1" x14ac:dyDescent="0.25">
      <c r="B10" s="2"/>
      <c r="C10" s="2"/>
      <c r="D10" s="27" t="s">
        <v>92</v>
      </c>
      <c r="E10" s="28"/>
      <c r="F10" s="29"/>
      <c r="G10" s="28"/>
      <c r="H10" s="28"/>
      <c r="I10" s="28"/>
      <c r="J10" s="28"/>
      <c r="K10" s="28"/>
      <c r="L10" s="28"/>
      <c r="M10" s="30"/>
      <c r="N10" s="27" t="s">
        <v>94</v>
      </c>
      <c r="O10" s="28"/>
      <c r="P10" s="29"/>
      <c r="Q10" s="28"/>
      <c r="R10" s="28"/>
      <c r="S10" s="28"/>
      <c r="T10" s="60"/>
      <c r="U10" s="61"/>
      <c r="V10" s="28"/>
      <c r="W10" s="30"/>
    </row>
    <row r="11" spans="1:30" s="3" customFormat="1" ht="26.25" thickBot="1" x14ac:dyDescent="0.25">
      <c r="A11" s="104"/>
      <c r="B11" s="111" t="s">
        <v>0</v>
      </c>
      <c r="C11" s="113" t="s">
        <v>1</v>
      </c>
      <c r="D11" s="25" t="s">
        <v>85</v>
      </c>
      <c r="E11" s="34"/>
      <c r="F11" s="31" t="s">
        <v>77</v>
      </c>
      <c r="G11" s="34"/>
      <c r="H11" s="38" t="s">
        <v>78</v>
      </c>
      <c r="I11" s="43"/>
      <c r="J11" s="31" t="s">
        <v>79</v>
      </c>
      <c r="K11" s="34"/>
      <c r="L11" s="38" t="s">
        <v>80</v>
      </c>
      <c r="M11" s="26"/>
      <c r="N11" s="53" t="s">
        <v>85</v>
      </c>
      <c r="O11" s="54"/>
      <c r="P11" s="53" t="s">
        <v>77</v>
      </c>
      <c r="Q11" s="55"/>
      <c r="R11" s="56" t="s">
        <v>78</v>
      </c>
      <c r="S11" s="57"/>
      <c r="T11" s="58" t="s">
        <v>79</v>
      </c>
      <c r="U11" s="54"/>
      <c r="V11" s="56" t="s">
        <v>80</v>
      </c>
      <c r="W11" s="57"/>
      <c r="X11" s="12"/>
    </row>
    <row r="12" spans="1:30" s="3" customFormat="1" x14ac:dyDescent="0.2">
      <c r="A12" s="104"/>
      <c r="B12" s="112"/>
      <c r="C12" s="114"/>
      <c r="D12" s="19" t="s">
        <v>81</v>
      </c>
      <c r="E12" s="35" t="s">
        <v>90</v>
      </c>
      <c r="F12" s="16" t="s">
        <v>81</v>
      </c>
      <c r="G12" s="35" t="s">
        <v>90</v>
      </c>
      <c r="H12" s="42" t="s">
        <v>81</v>
      </c>
      <c r="I12" s="18" t="s">
        <v>82</v>
      </c>
      <c r="J12" s="16" t="s">
        <v>81</v>
      </c>
      <c r="K12" s="35" t="s">
        <v>90</v>
      </c>
      <c r="L12" s="42" t="s">
        <v>81</v>
      </c>
      <c r="M12" s="18" t="s">
        <v>82</v>
      </c>
      <c r="N12" s="16" t="s">
        <v>81</v>
      </c>
      <c r="O12" s="35" t="s">
        <v>90</v>
      </c>
      <c r="P12" s="19" t="s">
        <v>81</v>
      </c>
      <c r="Q12" s="35" t="s">
        <v>90</v>
      </c>
      <c r="R12" s="52" t="s">
        <v>81</v>
      </c>
      <c r="S12" s="26" t="s">
        <v>82</v>
      </c>
      <c r="T12" s="16" t="s">
        <v>81</v>
      </c>
      <c r="U12" s="44" t="s">
        <v>90</v>
      </c>
      <c r="V12" s="52" t="s">
        <v>81</v>
      </c>
      <c r="W12" s="26" t="s">
        <v>82</v>
      </c>
      <c r="X12" s="12"/>
    </row>
    <row r="13" spans="1:30" x14ac:dyDescent="0.2">
      <c r="B13" s="4">
        <v>601700</v>
      </c>
      <c r="C13" s="15" t="s">
        <v>2</v>
      </c>
      <c r="D13" s="21">
        <f t="shared" ref="D13:D44" si="0">SUMIF(num_compte_antérieur,B13,novembre_antérieur)</f>
        <v>0</v>
      </c>
      <c r="E13" s="36" t="str">
        <f>IF($F$3=0,"",IF(D13=0,"",-D13/$F$3))</f>
        <v/>
      </c>
      <c r="F13" s="32">
        <f t="shared" ref="F13:F44" si="1">SUMIF(num_compte_n,B13,novembre_n)</f>
        <v>0</v>
      </c>
      <c r="G13" s="36" t="str">
        <f>IF($H$3=0,"",IF(F13=0,"",-F13/$H$3))</f>
        <v/>
      </c>
      <c r="H13" s="40">
        <f>F13-D13</f>
        <v>0</v>
      </c>
      <c r="I13" s="22" t="str">
        <f>IF(D13=0,"",(F13-D13)/D13)</f>
        <v/>
      </c>
      <c r="J13" s="32"/>
      <c r="K13" s="36" t="str">
        <f>IF(J13=0,"",-J13/$J$3)</f>
        <v/>
      </c>
      <c r="L13" s="40">
        <f>F13-J13</f>
        <v>0</v>
      </c>
      <c r="M13" s="22" t="str">
        <f>IF(J13=0,"",(F13-J13)/J13)</f>
        <v/>
      </c>
      <c r="N13" s="17">
        <f>D13+Octobre!N13</f>
        <v>0</v>
      </c>
      <c r="O13" s="36" t="str">
        <f>IF(N13=0,"",-N13/$F$7)</f>
        <v/>
      </c>
      <c r="P13" s="46">
        <f>F13+Octobre!P13</f>
        <v>0</v>
      </c>
      <c r="Q13" s="36" t="str">
        <f>IF(P13=0,"",-P13/$H$7)</f>
        <v/>
      </c>
      <c r="R13" s="48">
        <f>P13-N13</f>
        <v>0</v>
      </c>
      <c r="S13" s="22" t="str">
        <f>IF(N13=0,"",(P13-N13)/N13)</f>
        <v/>
      </c>
      <c r="T13" s="17">
        <f>J13+Octobre!T13</f>
        <v>0</v>
      </c>
      <c r="U13" s="45" t="str">
        <f>IF(T13=0,"",-T13/$J$7)</f>
        <v/>
      </c>
      <c r="V13" s="48">
        <f>P13-T13</f>
        <v>0</v>
      </c>
      <c r="W13" s="22" t="str">
        <f>IF(V13=0,"",(P13-T13)/T13)</f>
        <v/>
      </c>
      <c r="AD13"/>
    </row>
    <row r="14" spans="1:30" x14ac:dyDescent="0.2">
      <c r="B14" s="4">
        <v>606100</v>
      </c>
      <c r="C14" s="15" t="s">
        <v>3</v>
      </c>
      <c r="D14" s="21">
        <f t="shared" si="0"/>
        <v>0</v>
      </c>
      <c r="E14" s="36" t="str">
        <f t="shared" ref="E14:E77" si="2">IF($F$3=0,"",IF(D14=0,"",-D14/$F$3))</f>
        <v/>
      </c>
      <c r="F14" s="32">
        <f t="shared" si="1"/>
        <v>0</v>
      </c>
      <c r="G14" s="36" t="str">
        <f t="shared" ref="G14:G77" si="3">IF($H$3=0,"",IF(F14=0,"",-F14/$H$3))</f>
        <v/>
      </c>
      <c r="H14" s="40">
        <f t="shared" ref="H14:H77" si="4">F14-D14</f>
        <v>0</v>
      </c>
      <c r="I14" s="22" t="str">
        <f t="shared" ref="I14:I77" si="5">IF(D14=0,"",(F14-D14)/D14)</f>
        <v/>
      </c>
      <c r="J14" s="32"/>
      <c r="K14" s="36" t="str">
        <f t="shared" ref="K14:K77" si="6">IF(J14=0,"",-J14/$J$3)</f>
        <v/>
      </c>
      <c r="L14" s="40">
        <f t="shared" ref="L14:L77" si="7">F14-J14</f>
        <v>0</v>
      </c>
      <c r="M14" s="22" t="str">
        <f t="shared" ref="M14:M77" si="8">IF(J14=0,"",(F14-J14)/J14)</f>
        <v/>
      </c>
      <c r="N14" s="17">
        <f>D14+Octobre!N14</f>
        <v>0</v>
      </c>
      <c r="O14" s="36" t="str">
        <f t="shared" ref="O14:O77" si="9">IF(N14=0,"",-N14/$F$7)</f>
        <v/>
      </c>
      <c r="P14" s="46">
        <f>F14+Octobre!P14</f>
        <v>0</v>
      </c>
      <c r="Q14" s="36" t="str">
        <f t="shared" ref="Q14:Q77" si="10">IF(P14=0,"",-P14/$H$7)</f>
        <v/>
      </c>
      <c r="R14" s="48">
        <f t="shared" ref="R14:R77" si="11">P14-N14</f>
        <v>0</v>
      </c>
      <c r="S14" s="22" t="str">
        <f t="shared" ref="S14:S77" si="12">IF(N14=0,"",(P14-N14)/N14)</f>
        <v/>
      </c>
      <c r="T14" s="17">
        <f>J14+Octobre!T14</f>
        <v>0</v>
      </c>
      <c r="U14" s="45" t="str">
        <f t="shared" ref="U14:U77" si="13">IF(T14=0,"",-T14/$J$7)</f>
        <v/>
      </c>
      <c r="V14" s="48">
        <f t="shared" ref="V14:V77" si="14">P14-T14</f>
        <v>0</v>
      </c>
      <c r="W14" s="22" t="str">
        <f t="shared" ref="W14:W77" si="15">IF(V14=0,"",(P14-T14)/T14)</f>
        <v/>
      </c>
    </row>
    <row r="15" spans="1:30" x14ac:dyDescent="0.2">
      <c r="B15" s="4">
        <v>606101</v>
      </c>
      <c r="C15" s="15" t="s">
        <v>4</v>
      </c>
      <c r="D15" s="21">
        <f t="shared" si="0"/>
        <v>0</v>
      </c>
      <c r="E15" s="36" t="str">
        <f t="shared" si="2"/>
        <v/>
      </c>
      <c r="F15" s="32">
        <f t="shared" si="1"/>
        <v>0</v>
      </c>
      <c r="G15" s="36" t="str">
        <f t="shared" si="3"/>
        <v/>
      </c>
      <c r="H15" s="40">
        <f t="shared" si="4"/>
        <v>0</v>
      </c>
      <c r="I15" s="22" t="str">
        <f t="shared" si="5"/>
        <v/>
      </c>
      <c r="J15" s="32"/>
      <c r="K15" s="36" t="str">
        <f t="shared" si="6"/>
        <v/>
      </c>
      <c r="L15" s="40">
        <f t="shared" si="7"/>
        <v>0</v>
      </c>
      <c r="M15" s="22" t="str">
        <f t="shared" si="8"/>
        <v/>
      </c>
      <c r="N15" s="17">
        <f>D15+Octobre!N15</f>
        <v>0</v>
      </c>
      <c r="O15" s="36" t="str">
        <f t="shared" si="9"/>
        <v/>
      </c>
      <c r="P15" s="46">
        <f>F15+Octobre!P15</f>
        <v>0</v>
      </c>
      <c r="Q15" s="36" t="str">
        <f t="shared" si="10"/>
        <v/>
      </c>
      <c r="R15" s="48">
        <f t="shared" si="11"/>
        <v>0</v>
      </c>
      <c r="S15" s="22" t="str">
        <f t="shared" si="12"/>
        <v/>
      </c>
      <c r="T15" s="17">
        <f>J15+Octobre!T15</f>
        <v>0</v>
      </c>
      <c r="U15" s="45" t="str">
        <f t="shared" si="13"/>
        <v/>
      </c>
      <c r="V15" s="48">
        <f t="shared" si="14"/>
        <v>0</v>
      </c>
      <c r="W15" s="22" t="str">
        <f t="shared" si="15"/>
        <v/>
      </c>
    </row>
    <row r="16" spans="1:30" x14ac:dyDescent="0.2">
      <c r="B16" s="4">
        <v>606102</v>
      </c>
      <c r="C16" s="15" t="s">
        <v>5</v>
      </c>
      <c r="D16" s="21">
        <f t="shared" si="0"/>
        <v>0</v>
      </c>
      <c r="E16" s="36" t="str">
        <f t="shared" si="2"/>
        <v/>
      </c>
      <c r="F16" s="32">
        <f t="shared" si="1"/>
        <v>0</v>
      </c>
      <c r="G16" s="36" t="str">
        <f t="shared" si="3"/>
        <v/>
      </c>
      <c r="H16" s="40">
        <f t="shared" si="4"/>
        <v>0</v>
      </c>
      <c r="I16" s="22" t="str">
        <f t="shared" si="5"/>
        <v/>
      </c>
      <c r="J16" s="32"/>
      <c r="K16" s="36" t="str">
        <f t="shared" si="6"/>
        <v/>
      </c>
      <c r="L16" s="40">
        <f t="shared" si="7"/>
        <v>0</v>
      </c>
      <c r="M16" s="22" t="str">
        <f t="shared" si="8"/>
        <v/>
      </c>
      <c r="N16" s="17">
        <f>D16+Octobre!N16</f>
        <v>0</v>
      </c>
      <c r="O16" s="36" t="str">
        <f t="shared" si="9"/>
        <v/>
      </c>
      <c r="P16" s="46">
        <f>F16+Octobre!P16</f>
        <v>0</v>
      </c>
      <c r="Q16" s="36" t="str">
        <f t="shared" si="10"/>
        <v/>
      </c>
      <c r="R16" s="48">
        <f t="shared" si="11"/>
        <v>0</v>
      </c>
      <c r="S16" s="22" t="str">
        <f t="shared" si="12"/>
        <v/>
      </c>
      <c r="T16" s="17">
        <f>J16+Octobre!T16</f>
        <v>0</v>
      </c>
      <c r="U16" s="45" t="str">
        <f t="shared" si="13"/>
        <v/>
      </c>
      <c r="V16" s="48">
        <f t="shared" si="14"/>
        <v>0</v>
      </c>
      <c r="W16" s="22" t="str">
        <f t="shared" si="15"/>
        <v/>
      </c>
    </row>
    <row r="17" spans="2:23" x14ac:dyDescent="0.2">
      <c r="B17" s="4">
        <v>606104</v>
      </c>
      <c r="C17" s="15" t="s">
        <v>6</v>
      </c>
      <c r="D17" s="21">
        <f t="shared" si="0"/>
        <v>0</v>
      </c>
      <c r="E17" s="36" t="str">
        <f t="shared" si="2"/>
        <v/>
      </c>
      <c r="F17" s="32">
        <f t="shared" si="1"/>
        <v>0</v>
      </c>
      <c r="G17" s="36" t="str">
        <f t="shared" si="3"/>
        <v/>
      </c>
      <c r="H17" s="40">
        <f t="shared" si="4"/>
        <v>0</v>
      </c>
      <c r="I17" s="22" t="str">
        <f t="shared" si="5"/>
        <v/>
      </c>
      <c r="J17" s="32"/>
      <c r="K17" s="36" t="str">
        <f t="shared" si="6"/>
        <v/>
      </c>
      <c r="L17" s="40">
        <f t="shared" si="7"/>
        <v>0</v>
      </c>
      <c r="M17" s="22" t="str">
        <f t="shared" si="8"/>
        <v/>
      </c>
      <c r="N17" s="17">
        <f>D17+Octobre!N17</f>
        <v>0</v>
      </c>
      <c r="O17" s="36" t="str">
        <f t="shared" si="9"/>
        <v/>
      </c>
      <c r="P17" s="46">
        <f>F17+Octobre!P17</f>
        <v>0</v>
      </c>
      <c r="Q17" s="36" t="str">
        <f t="shared" si="10"/>
        <v/>
      </c>
      <c r="R17" s="48">
        <f t="shared" si="11"/>
        <v>0</v>
      </c>
      <c r="S17" s="22" t="str">
        <f t="shared" si="12"/>
        <v/>
      </c>
      <c r="T17" s="17">
        <f>J17+Octobre!T17</f>
        <v>0</v>
      </c>
      <c r="U17" s="45" t="str">
        <f t="shared" si="13"/>
        <v/>
      </c>
      <c r="V17" s="48">
        <f t="shared" si="14"/>
        <v>0</v>
      </c>
      <c r="W17" s="22" t="str">
        <f t="shared" si="15"/>
        <v/>
      </c>
    </row>
    <row r="18" spans="2:23" x14ac:dyDescent="0.2">
      <c r="B18" s="4">
        <v>606300</v>
      </c>
      <c r="C18" s="15" t="s">
        <v>7</v>
      </c>
      <c r="D18" s="21">
        <f t="shared" si="0"/>
        <v>0</v>
      </c>
      <c r="E18" s="36" t="str">
        <f t="shared" si="2"/>
        <v/>
      </c>
      <c r="F18" s="32">
        <f t="shared" si="1"/>
        <v>0</v>
      </c>
      <c r="G18" s="36" t="str">
        <f t="shared" si="3"/>
        <v/>
      </c>
      <c r="H18" s="40">
        <f t="shared" si="4"/>
        <v>0</v>
      </c>
      <c r="I18" s="22" t="str">
        <f t="shared" si="5"/>
        <v/>
      </c>
      <c r="J18" s="32"/>
      <c r="K18" s="36" t="str">
        <f t="shared" si="6"/>
        <v/>
      </c>
      <c r="L18" s="40">
        <f t="shared" si="7"/>
        <v>0</v>
      </c>
      <c r="M18" s="22" t="str">
        <f t="shared" si="8"/>
        <v/>
      </c>
      <c r="N18" s="17">
        <f>D18+Octobre!N18</f>
        <v>0</v>
      </c>
      <c r="O18" s="36" t="str">
        <f t="shared" si="9"/>
        <v/>
      </c>
      <c r="P18" s="46">
        <f>F18+Octobre!P18</f>
        <v>0</v>
      </c>
      <c r="Q18" s="36" t="str">
        <f t="shared" si="10"/>
        <v/>
      </c>
      <c r="R18" s="48">
        <f t="shared" si="11"/>
        <v>0</v>
      </c>
      <c r="S18" s="22" t="str">
        <f t="shared" si="12"/>
        <v/>
      </c>
      <c r="T18" s="17">
        <f>J18+Octobre!T18</f>
        <v>0</v>
      </c>
      <c r="U18" s="45" t="str">
        <f t="shared" si="13"/>
        <v/>
      </c>
      <c r="V18" s="48">
        <f t="shared" si="14"/>
        <v>0</v>
      </c>
      <c r="W18" s="22" t="str">
        <f t="shared" si="15"/>
        <v/>
      </c>
    </row>
    <row r="19" spans="2:23" x14ac:dyDescent="0.2">
      <c r="B19" s="4">
        <v>606400</v>
      </c>
      <c r="C19" s="15" t="s">
        <v>8</v>
      </c>
      <c r="D19" s="21">
        <f t="shared" si="0"/>
        <v>0</v>
      </c>
      <c r="E19" s="36" t="str">
        <f t="shared" si="2"/>
        <v/>
      </c>
      <c r="F19" s="32">
        <f t="shared" si="1"/>
        <v>0</v>
      </c>
      <c r="G19" s="36" t="str">
        <f t="shared" si="3"/>
        <v/>
      </c>
      <c r="H19" s="40">
        <f t="shared" si="4"/>
        <v>0</v>
      </c>
      <c r="I19" s="22" t="str">
        <f t="shared" si="5"/>
        <v/>
      </c>
      <c r="J19" s="32"/>
      <c r="K19" s="36" t="str">
        <f t="shared" si="6"/>
        <v/>
      </c>
      <c r="L19" s="40">
        <f t="shared" si="7"/>
        <v>0</v>
      </c>
      <c r="M19" s="22" t="str">
        <f t="shared" si="8"/>
        <v/>
      </c>
      <c r="N19" s="17">
        <f>D19+Octobre!N19</f>
        <v>0</v>
      </c>
      <c r="O19" s="36" t="str">
        <f t="shared" si="9"/>
        <v/>
      </c>
      <c r="P19" s="46">
        <f>F19+Octobre!P19</f>
        <v>0</v>
      </c>
      <c r="Q19" s="36" t="str">
        <f t="shared" si="10"/>
        <v/>
      </c>
      <c r="R19" s="48">
        <f t="shared" si="11"/>
        <v>0</v>
      </c>
      <c r="S19" s="22" t="str">
        <f t="shared" si="12"/>
        <v/>
      </c>
      <c r="T19" s="17">
        <f>J19+Octobre!T19</f>
        <v>0</v>
      </c>
      <c r="U19" s="45" t="str">
        <f t="shared" si="13"/>
        <v/>
      </c>
      <c r="V19" s="48">
        <f t="shared" si="14"/>
        <v>0</v>
      </c>
      <c r="W19" s="22" t="str">
        <f t="shared" si="15"/>
        <v/>
      </c>
    </row>
    <row r="20" spans="2:23" x14ac:dyDescent="0.2">
      <c r="B20" s="4">
        <v>791007</v>
      </c>
      <c r="C20" s="15" t="s">
        <v>69</v>
      </c>
      <c r="D20" s="21">
        <f t="shared" si="0"/>
        <v>0</v>
      </c>
      <c r="E20" s="36" t="str">
        <f t="shared" si="2"/>
        <v/>
      </c>
      <c r="F20" s="32">
        <f t="shared" si="1"/>
        <v>0</v>
      </c>
      <c r="G20" s="36" t="str">
        <f t="shared" si="3"/>
        <v/>
      </c>
      <c r="H20" s="40">
        <f t="shared" si="4"/>
        <v>0</v>
      </c>
      <c r="I20" s="22" t="str">
        <f t="shared" si="5"/>
        <v/>
      </c>
      <c r="J20" s="32"/>
      <c r="K20" s="36" t="str">
        <f t="shared" si="6"/>
        <v/>
      </c>
      <c r="L20" s="40">
        <f t="shared" si="7"/>
        <v>0</v>
      </c>
      <c r="M20" s="22" t="str">
        <f t="shared" si="8"/>
        <v/>
      </c>
      <c r="N20" s="17">
        <f>D20+Octobre!N20</f>
        <v>0</v>
      </c>
      <c r="O20" s="36" t="str">
        <f t="shared" si="9"/>
        <v/>
      </c>
      <c r="P20" s="46">
        <f>F20+Octobre!P20</f>
        <v>0</v>
      </c>
      <c r="Q20" s="36" t="str">
        <f t="shared" si="10"/>
        <v/>
      </c>
      <c r="R20" s="48">
        <f t="shared" si="11"/>
        <v>0</v>
      </c>
      <c r="S20" s="22" t="str">
        <f t="shared" si="12"/>
        <v/>
      </c>
      <c r="T20" s="17">
        <f>J20+Octobre!T20</f>
        <v>0</v>
      </c>
      <c r="U20" s="45" t="str">
        <f t="shared" si="13"/>
        <v/>
      </c>
      <c r="V20" s="48">
        <f t="shared" si="14"/>
        <v>0</v>
      </c>
      <c r="W20" s="22" t="str">
        <f t="shared" si="15"/>
        <v/>
      </c>
    </row>
    <row r="21" spans="2:23" x14ac:dyDescent="0.2">
      <c r="B21" s="4">
        <v>606801</v>
      </c>
      <c r="C21" s="15" t="s">
        <v>9</v>
      </c>
      <c r="D21" s="21">
        <f t="shared" si="0"/>
        <v>0</v>
      </c>
      <c r="E21" s="36" t="str">
        <f t="shared" si="2"/>
        <v/>
      </c>
      <c r="F21" s="32">
        <f t="shared" si="1"/>
        <v>0</v>
      </c>
      <c r="G21" s="36" t="str">
        <f t="shared" si="3"/>
        <v/>
      </c>
      <c r="H21" s="40">
        <f t="shared" si="4"/>
        <v>0</v>
      </c>
      <c r="I21" s="22" t="str">
        <f t="shared" si="5"/>
        <v/>
      </c>
      <c r="J21" s="32"/>
      <c r="K21" s="36" t="str">
        <f t="shared" si="6"/>
        <v/>
      </c>
      <c r="L21" s="40">
        <f t="shared" si="7"/>
        <v>0</v>
      </c>
      <c r="M21" s="22" t="str">
        <f t="shared" si="8"/>
        <v/>
      </c>
      <c r="N21" s="17">
        <f>D21+Octobre!N21</f>
        <v>0</v>
      </c>
      <c r="O21" s="36" t="str">
        <f t="shared" si="9"/>
        <v/>
      </c>
      <c r="P21" s="46">
        <f>F21+Octobre!P21</f>
        <v>0</v>
      </c>
      <c r="Q21" s="36" t="str">
        <f t="shared" si="10"/>
        <v/>
      </c>
      <c r="R21" s="48">
        <f t="shared" si="11"/>
        <v>0</v>
      </c>
      <c r="S21" s="22" t="str">
        <f t="shared" si="12"/>
        <v/>
      </c>
      <c r="T21" s="17">
        <f>J21+Octobre!T21</f>
        <v>0</v>
      </c>
      <c r="U21" s="45" t="str">
        <f t="shared" si="13"/>
        <v/>
      </c>
      <c r="V21" s="48">
        <f t="shared" si="14"/>
        <v>0</v>
      </c>
      <c r="W21" s="22" t="str">
        <f t="shared" si="15"/>
        <v/>
      </c>
    </row>
    <row r="22" spans="2:23" x14ac:dyDescent="0.2">
      <c r="B22" s="4">
        <v>791008</v>
      </c>
      <c r="C22" s="15" t="s">
        <v>70</v>
      </c>
      <c r="D22" s="21">
        <f t="shared" si="0"/>
        <v>0</v>
      </c>
      <c r="E22" s="36" t="str">
        <f t="shared" si="2"/>
        <v/>
      </c>
      <c r="F22" s="32">
        <f t="shared" si="1"/>
        <v>0</v>
      </c>
      <c r="G22" s="36" t="str">
        <f t="shared" si="3"/>
        <v/>
      </c>
      <c r="H22" s="40">
        <f t="shared" si="4"/>
        <v>0</v>
      </c>
      <c r="I22" s="22" t="str">
        <f t="shared" si="5"/>
        <v/>
      </c>
      <c r="J22" s="32"/>
      <c r="K22" s="36" t="str">
        <f t="shared" si="6"/>
        <v/>
      </c>
      <c r="L22" s="40">
        <f t="shared" si="7"/>
        <v>0</v>
      </c>
      <c r="M22" s="22" t="str">
        <f t="shared" si="8"/>
        <v/>
      </c>
      <c r="N22" s="17">
        <f>D22+Octobre!N22</f>
        <v>0</v>
      </c>
      <c r="O22" s="36" t="str">
        <f t="shared" si="9"/>
        <v/>
      </c>
      <c r="P22" s="46">
        <f>F22+Octobre!P22</f>
        <v>0</v>
      </c>
      <c r="Q22" s="36" t="str">
        <f t="shared" si="10"/>
        <v/>
      </c>
      <c r="R22" s="48">
        <f t="shared" si="11"/>
        <v>0</v>
      </c>
      <c r="S22" s="22" t="str">
        <f t="shared" si="12"/>
        <v/>
      </c>
      <c r="T22" s="17">
        <f>J22+Octobre!T22</f>
        <v>0</v>
      </c>
      <c r="U22" s="45" t="str">
        <f t="shared" si="13"/>
        <v/>
      </c>
      <c r="V22" s="48">
        <f t="shared" si="14"/>
        <v>0</v>
      </c>
      <c r="W22" s="22" t="str">
        <f t="shared" si="15"/>
        <v/>
      </c>
    </row>
    <row r="23" spans="2:23" x14ac:dyDescent="0.2">
      <c r="B23" s="4">
        <v>611000</v>
      </c>
      <c r="C23" s="15" t="s">
        <v>10</v>
      </c>
      <c r="D23" s="21">
        <f t="shared" si="0"/>
        <v>0</v>
      </c>
      <c r="E23" s="36" t="str">
        <f t="shared" si="2"/>
        <v/>
      </c>
      <c r="F23" s="32">
        <f t="shared" si="1"/>
        <v>0</v>
      </c>
      <c r="G23" s="36" t="str">
        <f t="shared" si="3"/>
        <v/>
      </c>
      <c r="H23" s="40">
        <f t="shared" si="4"/>
        <v>0</v>
      </c>
      <c r="I23" s="22" t="str">
        <f t="shared" si="5"/>
        <v/>
      </c>
      <c r="J23" s="32"/>
      <c r="K23" s="36" t="str">
        <f t="shared" si="6"/>
        <v/>
      </c>
      <c r="L23" s="40">
        <f t="shared" si="7"/>
        <v>0</v>
      </c>
      <c r="M23" s="22" t="str">
        <f t="shared" si="8"/>
        <v/>
      </c>
      <c r="N23" s="17">
        <f>D23+Octobre!N23</f>
        <v>0</v>
      </c>
      <c r="O23" s="36" t="str">
        <f t="shared" si="9"/>
        <v/>
      </c>
      <c r="P23" s="46">
        <f>F23+Octobre!P23</f>
        <v>0</v>
      </c>
      <c r="Q23" s="36" t="str">
        <f t="shared" si="10"/>
        <v/>
      </c>
      <c r="R23" s="48">
        <f t="shared" si="11"/>
        <v>0</v>
      </c>
      <c r="S23" s="22" t="str">
        <f t="shared" si="12"/>
        <v/>
      </c>
      <c r="T23" s="17">
        <f>J23+Octobre!T23</f>
        <v>0</v>
      </c>
      <c r="U23" s="45" t="str">
        <f t="shared" si="13"/>
        <v/>
      </c>
      <c r="V23" s="48">
        <f t="shared" si="14"/>
        <v>0</v>
      </c>
      <c r="W23" s="22" t="str">
        <f t="shared" si="15"/>
        <v/>
      </c>
    </row>
    <row r="24" spans="2:23" x14ac:dyDescent="0.2">
      <c r="B24" s="4">
        <v>611001</v>
      </c>
      <c r="C24" s="15" t="s">
        <v>11</v>
      </c>
      <c r="D24" s="21">
        <f t="shared" si="0"/>
        <v>0</v>
      </c>
      <c r="E24" s="36" t="str">
        <f t="shared" si="2"/>
        <v/>
      </c>
      <c r="F24" s="32">
        <f t="shared" si="1"/>
        <v>0</v>
      </c>
      <c r="G24" s="36" t="str">
        <f t="shared" si="3"/>
        <v/>
      </c>
      <c r="H24" s="40">
        <f t="shared" si="4"/>
        <v>0</v>
      </c>
      <c r="I24" s="22" t="str">
        <f t="shared" si="5"/>
        <v/>
      </c>
      <c r="J24" s="32"/>
      <c r="K24" s="36" t="str">
        <f t="shared" si="6"/>
        <v/>
      </c>
      <c r="L24" s="40">
        <f t="shared" si="7"/>
        <v>0</v>
      </c>
      <c r="M24" s="22" t="str">
        <f t="shared" si="8"/>
        <v/>
      </c>
      <c r="N24" s="17">
        <f>D24+Octobre!N24</f>
        <v>0</v>
      </c>
      <c r="O24" s="36" t="str">
        <f t="shared" si="9"/>
        <v/>
      </c>
      <c r="P24" s="46">
        <f>F24+Octobre!P24</f>
        <v>0</v>
      </c>
      <c r="Q24" s="36" t="str">
        <f t="shared" si="10"/>
        <v/>
      </c>
      <c r="R24" s="48">
        <f t="shared" si="11"/>
        <v>0</v>
      </c>
      <c r="S24" s="22" t="str">
        <f t="shared" si="12"/>
        <v/>
      </c>
      <c r="T24" s="17">
        <f>J24+Octobre!T24</f>
        <v>0</v>
      </c>
      <c r="U24" s="45" t="str">
        <f t="shared" si="13"/>
        <v/>
      </c>
      <c r="V24" s="48">
        <f t="shared" si="14"/>
        <v>0</v>
      </c>
      <c r="W24" s="22" t="str">
        <f t="shared" si="15"/>
        <v/>
      </c>
    </row>
    <row r="25" spans="2:23" x14ac:dyDescent="0.2">
      <c r="B25" s="4">
        <v>611002</v>
      </c>
      <c r="C25" s="15" t="s">
        <v>12</v>
      </c>
      <c r="D25" s="21">
        <f t="shared" si="0"/>
        <v>0</v>
      </c>
      <c r="E25" s="36" t="str">
        <f t="shared" si="2"/>
        <v/>
      </c>
      <c r="F25" s="32">
        <f t="shared" si="1"/>
        <v>0</v>
      </c>
      <c r="G25" s="36" t="str">
        <f t="shared" si="3"/>
        <v/>
      </c>
      <c r="H25" s="40">
        <f t="shared" si="4"/>
        <v>0</v>
      </c>
      <c r="I25" s="22" t="str">
        <f t="shared" si="5"/>
        <v/>
      </c>
      <c r="J25" s="32"/>
      <c r="K25" s="36" t="str">
        <f t="shared" si="6"/>
        <v/>
      </c>
      <c r="L25" s="40">
        <f t="shared" si="7"/>
        <v>0</v>
      </c>
      <c r="M25" s="22" t="str">
        <f t="shared" si="8"/>
        <v/>
      </c>
      <c r="N25" s="17">
        <f>D25+Octobre!N25</f>
        <v>0</v>
      </c>
      <c r="O25" s="36" t="str">
        <f t="shared" si="9"/>
        <v/>
      </c>
      <c r="P25" s="46">
        <f>F25+Octobre!P25</f>
        <v>0</v>
      </c>
      <c r="Q25" s="36" t="str">
        <f t="shared" si="10"/>
        <v/>
      </c>
      <c r="R25" s="48">
        <f t="shared" si="11"/>
        <v>0</v>
      </c>
      <c r="S25" s="22" t="str">
        <f t="shared" si="12"/>
        <v/>
      </c>
      <c r="T25" s="17">
        <f>J25+Octobre!T25</f>
        <v>0</v>
      </c>
      <c r="U25" s="45" t="str">
        <f t="shared" si="13"/>
        <v/>
      </c>
      <c r="V25" s="48">
        <f t="shared" si="14"/>
        <v>0</v>
      </c>
      <c r="W25" s="22" t="str">
        <f t="shared" si="15"/>
        <v/>
      </c>
    </row>
    <row r="26" spans="2:23" x14ac:dyDescent="0.2">
      <c r="B26" s="4">
        <v>791003</v>
      </c>
      <c r="C26" s="15" t="s">
        <v>65</v>
      </c>
      <c r="D26" s="21">
        <f t="shared" si="0"/>
        <v>0</v>
      </c>
      <c r="E26" s="36" t="str">
        <f t="shared" si="2"/>
        <v/>
      </c>
      <c r="F26" s="32">
        <f t="shared" si="1"/>
        <v>0</v>
      </c>
      <c r="G26" s="36" t="str">
        <f t="shared" si="3"/>
        <v/>
      </c>
      <c r="H26" s="40">
        <f t="shared" si="4"/>
        <v>0</v>
      </c>
      <c r="I26" s="22" t="str">
        <f t="shared" si="5"/>
        <v/>
      </c>
      <c r="J26" s="32"/>
      <c r="K26" s="36" t="str">
        <f t="shared" si="6"/>
        <v/>
      </c>
      <c r="L26" s="40">
        <f t="shared" si="7"/>
        <v>0</v>
      </c>
      <c r="M26" s="22" t="str">
        <f t="shared" si="8"/>
        <v/>
      </c>
      <c r="N26" s="17">
        <f>D26+Octobre!N26</f>
        <v>0</v>
      </c>
      <c r="O26" s="36" t="str">
        <f t="shared" si="9"/>
        <v/>
      </c>
      <c r="P26" s="46">
        <f>F26+Octobre!P26</f>
        <v>0</v>
      </c>
      <c r="Q26" s="36" t="str">
        <f t="shared" si="10"/>
        <v/>
      </c>
      <c r="R26" s="48">
        <f t="shared" si="11"/>
        <v>0</v>
      </c>
      <c r="S26" s="22" t="str">
        <f t="shared" si="12"/>
        <v/>
      </c>
      <c r="T26" s="17">
        <f>J26+Octobre!T26</f>
        <v>0</v>
      </c>
      <c r="U26" s="45" t="str">
        <f t="shared" si="13"/>
        <v/>
      </c>
      <c r="V26" s="48">
        <f t="shared" si="14"/>
        <v>0</v>
      </c>
      <c r="W26" s="22" t="str">
        <f t="shared" si="15"/>
        <v/>
      </c>
    </row>
    <row r="27" spans="2:23" x14ac:dyDescent="0.2">
      <c r="B27" s="4">
        <v>611008</v>
      </c>
      <c r="C27" s="15" t="s">
        <v>13</v>
      </c>
      <c r="D27" s="21">
        <f t="shared" si="0"/>
        <v>0</v>
      </c>
      <c r="E27" s="36" t="str">
        <f t="shared" si="2"/>
        <v/>
      </c>
      <c r="F27" s="32">
        <f t="shared" si="1"/>
        <v>0</v>
      </c>
      <c r="G27" s="36" t="str">
        <f t="shared" si="3"/>
        <v/>
      </c>
      <c r="H27" s="40">
        <f t="shared" si="4"/>
        <v>0</v>
      </c>
      <c r="I27" s="22" t="str">
        <f t="shared" si="5"/>
        <v/>
      </c>
      <c r="J27" s="32"/>
      <c r="K27" s="36" t="str">
        <f t="shared" si="6"/>
        <v/>
      </c>
      <c r="L27" s="40">
        <f t="shared" si="7"/>
        <v>0</v>
      </c>
      <c r="M27" s="22" t="str">
        <f t="shared" si="8"/>
        <v/>
      </c>
      <c r="N27" s="17">
        <f>D27+Octobre!N27</f>
        <v>0</v>
      </c>
      <c r="O27" s="36" t="str">
        <f t="shared" si="9"/>
        <v/>
      </c>
      <c r="P27" s="46">
        <f>F27+Octobre!P27</f>
        <v>0</v>
      </c>
      <c r="Q27" s="36" t="str">
        <f t="shared" si="10"/>
        <v/>
      </c>
      <c r="R27" s="48">
        <f t="shared" si="11"/>
        <v>0</v>
      </c>
      <c r="S27" s="22" t="str">
        <f t="shared" si="12"/>
        <v/>
      </c>
      <c r="T27" s="17">
        <f>J27+Octobre!T27</f>
        <v>0</v>
      </c>
      <c r="U27" s="45" t="str">
        <f t="shared" si="13"/>
        <v/>
      </c>
      <c r="V27" s="48">
        <f t="shared" si="14"/>
        <v>0</v>
      </c>
      <c r="W27" s="22" t="str">
        <f t="shared" si="15"/>
        <v/>
      </c>
    </row>
    <row r="28" spans="2:23" x14ac:dyDescent="0.2">
      <c r="B28" s="4">
        <v>611009</v>
      </c>
      <c r="C28" s="15" t="s">
        <v>14</v>
      </c>
      <c r="D28" s="21">
        <f t="shared" si="0"/>
        <v>0</v>
      </c>
      <c r="E28" s="36" t="str">
        <f t="shared" si="2"/>
        <v/>
      </c>
      <c r="F28" s="32">
        <f t="shared" si="1"/>
        <v>0</v>
      </c>
      <c r="G28" s="36" t="str">
        <f t="shared" si="3"/>
        <v/>
      </c>
      <c r="H28" s="40">
        <f t="shared" si="4"/>
        <v>0</v>
      </c>
      <c r="I28" s="22" t="str">
        <f t="shared" si="5"/>
        <v/>
      </c>
      <c r="J28" s="32"/>
      <c r="K28" s="36" t="str">
        <f t="shared" si="6"/>
        <v/>
      </c>
      <c r="L28" s="40">
        <f t="shared" si="7"/>
        <v>0</v>
      </c>
      <c r="M28" s="22" t="str">
        <f t="shared" si="8"/>
        <v/>
      </c>
      <c r="N28" s="17">
        <f>D28+Octobre!N28</f>
        <v>0</v>
      </c>
      <c r="O28" s="36" t="str">
        <f t="shared" si="9"/>
        <v/>
      </c>
      <c r="P28" s="46">
        <f>F28+Octobre!P28</f>
        <v>0</v>
      </c>
      <c r="Q28" s="36" t="str">
        <f t="shared" si="10"/>
        <v/>
      </c>
      <c r="R28" s="48">
        <f t="shared" si="11"/>
        <v>0</v>
      </c>
      <c r="S28" s="22" t="str">
        <f t="shared" si="12"/>
        <v/>
      </c>
      <c r="T28" s="17">
        <f>J28+Octobre!T28</f>
        <v>0</v>
      </c>
      <c r="U28" s="45" t="str">
        <f t="shared" si="13"/>
        <v/>
      </c>
      <c r="V28" s="48">
        <f t="shared" si="14"/>
        <v>0</v>
      </c>
      <c r="W28" s="22" t="str">
        <f t="shared" si="15"/>
        <v/>
      </c>
    </row>
    <row r="29" spans="2:23" x14ac:dyDescent="0.2">
      <c r="B29" s="4">
        <v>611100</v>
      </c>
      <c r="C29" s="15" t="s">
        <v>15</v>
      </c>
      <c r="D29" s="21">
        <f t="shared" si="0"/>
        <v>0</v>
      </c>
      <c r="E29" s="36" t="str">
        <f t="shared" si="2"/>
        <v/>
      </c>
      <c r="F29" s="32">
        <f t="shared" si="1"/>
        <v>0</v>
      </c>
      <c r="G29" s="36" t="str">
        <f t="shared" si="3"/>
        <v/>
      </c>
      <c r="H29" s="40">
        <f t="shared" si="4"/>
        <v>0</v>
      </c>
      <c r="I29" s="22" t="str">
        <f t="shared" si="5"/>
        <v/>
      </c>
      <c r="J29" s="32"/>
      <c r="K29" s="36" t="str">
        <f t="shared" si="6"/>
        <v/>
      </c>
      <c r="L29" s="40">
        <f t="shared" si="7"/>
        <v>0</v>
      </c>
      <c r="M29" s="22" t="str">
        <f t="shared" si="8"/>
        <v/>
      </c>
      <c r="N29" s="17">
        <f>D29+Octobre!N29</f>
        <v>0</v>
      </c>
      <c r="O29" s="36" t="str">
        <f t="shared" si="9"/>
        <v/>
      </c>
      <c r="P29" s="46">
        <f>F29+Octobre!P29</f>
        <v>0</v>
      </c>
      <c r="Q29" s="36" t="str">
        <f t="shared" si="10"/>
        <v/>
      </c>
      <c r="R29" s="48">
        <f t="shared" si="11"/>
        <v>0</v>
      </c>
      <c r="S29" s="22" t="str">
        <f t="shared" si="12"/>
        <v/>
      </c>
      <c r="T29" s="17">
        <f>J29+Octobre!T29</f>
        <v>0</v>
      </c>
      <c r="U29" s="45" t="str">
        <f t="shared" si="13"/>
        <v/>
      </c>
      <c r="V29" s="48">
        <f t="shared" si="14"/>
        <v>0</v>
      </c>
      <c r="W29" s="22" t="str">
        <f t="shared" si="15"/>
        <v/>
      </c>
    </row>
    <row r="30" spans="2:23" x14ac:dyDescent="0.2">
      <c r="B30" s="4">
        <v>611200</v>
      </c>
      <c r="C30" s="15" t="s">
        <v>16</v>
      </c>
      <c r="D30" s="21">
        <f t="shared" si="0"/>
        <v>0</v>
      </c>
      <c r="E30" s="36" t="str">
        <f t="shared" si="2"/>
        <v/>
      </c>
      <c r="F30" s="32">
        <f t="shared" si="1"/>
        <v>0</v>
      </c>
      <c r="G30" s="36" t="str">
        <f t="shared" si="3"/>
        <v/>
      </c>
      <c r="H30" s="40">
        <f t="shared" si="4"/>
        <v>0</v>
      </c>
      <c r="I30" s="22" t="str">
        <f t="shared" si="5"/>
        <v/>
      </c>
      <c r="J30" s="32"/>
      <c r="K30" s="36" t="str">
        <f t="shared" si="6"/>
        <v/>
      </c>
      <c r="L30" s="40">
        <f t="shared" si="7"/>
        <v>0</v>
      </c>
      <c r="M30" s="22" t="str">
        <f t="shared" si="8"/>
        <v/>
      </c>
      <c r="N30" s="17">
        <f>D30+Octobre!N30</f>
        <v>0</v>
      </c>
      <c r="O30" s="36" t="str">
        <f t="shared" si="9"/>
        <v/>
      </c>
      <c r="P30" s="46">
        <f>F30+Octobre!P30</f>
        <v>0</v>
      </c>
      <c r="Q30" s="36" t="str">
        <f t="shared" si="10"/>
        <v/>
      </c>
      <c r="R30" s="48">
        <f t="shared" si="11"/>
        <v>0</v>
      </c>
      <c r="S30" s="22" t="str">
        <f t="shared" si="12"/>
        <v/>
      </c>
      <c r="T30" s="17">
        <f>J30+Octobre!T30</f>
        <v>0</v>
      </c>
      <c r="U30" s="45" t="str">
        <f t="shared" si="13"/>
        <v/>
      </c>
      <c r="V30" s="48">
        <f t="shared" si="14"/>
        <v>0</v>
      </c>
      <c r="W30" s="22" t="str">
        <f t="shared" si="15"/>
        <v/>
      </c>
    </row>
    <row r="31" spans="2:23" x14ac:dyDescent="0.2">
      <c r="B31" s="4">
        <v>613200</v>
      </c>
      <c r="C31" s="15" t="s">
        <v>17</v>
      </c>
      <c r="D31" s="21">
        <f t="shared" si="0"/>
        <v>0</v>
      </c>
      <c r="E31" s="36" t="str">
        <f t="shared" si="2"/>
        <v/>
      </c>
      <c r="F31" s="32">
        <f t="shared" si="1"/>
        <v>0</v>
      </c>
      <c r="G31" s="36" t="str">
        <f t="shared" si="3"/>
        <v/>
      </c>
      <c r="H31" s="40">
        <f t="shared" si="4"/>
        <v>0</v>
      </c>
      <c r="I31" s="22" t="str">
        <f t="shared" si="5"/>
        <v/>
      </c>
      <c r="J31" s="32"/>
      <c r="K31" s="36" t="str">
        <f t="shared" si="6"/>
        <v/>
      </c>
      <c r="L31" s="40">
        <f t="shared" si="7"/>
        <v>0</v>
      </c>
      <c r="M31" s="22" t="str">
        <f t="shared" si="8"/>
        <v/>
      </c>
      <c r="N31" s="17">
        <f>D31+Octobre!N31</f>
        <v>0</v>
      </c>
      <c r="O31" s="36" t="str">
        <f t="shared" si="9"/>
        <v/>
      </c>
      <c r="P31" s="46">
        <f>F31+Octobre!P31</f>
        <v>0</v>
      </c>
      <c r="Q31" s="36" t="str">
        <f t="shared" si="10"/>
        <v/>
      </c>
      <c r="R31" s="48">
        <f t="shared" si="11"/>
        <v>0</v>
      </c>
      <c r="S31" s="22" t="str">
        <f t="shared" si="12"/>
        <v/>
      </c>
      <c r="T31" s="17">
        <f>J31+Octobre!T31</f>
        <v>0</v>
      </c>
      <c r="U31" s="45" t="str">
        <f t="shared" si="13"/>
        <v/>
      </c>
      <c r="V31" s="48">
        <f t="shared" si="14"/>
        <v>0</v>
      </c>
      <c r="W31" s="22" t="str">
        <f t="shared" si="15"/>
        <v/>
      </c>
    </row>
    <row r="32" spans="2:23" x14ac:dyDescent="0.2">
      <c r="B32" s="4">
        <v>613500</v>
      </c>
      <c r="C32" s="15" t="s">
        <v>18</v>
      </c>
      <c r="D32" s="21">
        <f t="shared" si="0"/>
        <v>0</v>
      </c>
      <c r="E32" s="36" t="str">
        <f t="shared" si="2"/>
        <v/>
      </c>
      <c r="F32" s="32">
        <f t="shared" si="1"/>
        <v>0</v>
      </c>
      <c r="G32" s="36" t="str">
        <f t="shared" si="3"/>
        <v/>
      </c>
      <c r="H32" s="40">
        <f t="shared" si="4"/>
        <v>0</v>
      </c>
      <c r="I32" s="22" t="str">
        <f t="shared" si="5"/>
        <v/>
      </c>
      <c r="J32" s="32"/>
      <c r="K32" s="36" t="str">
        <f t="shared" si="6"/>
        <v/>
      </c>
      <c r="L32" s="40">
        <f t="shared" si="7"/>
        <v>0</v>
      </c>
      <c r="M32" s="22" t="str">
        <f t="shared" si="8"/>
        <v/>
      </c>
      <c r="N32" s="17">
        <f>D32+Octobre!N32</f>
        <v>0</v>
      </c>
      <c r="O32" s="36" t="str">
        <f t="shared" si="9"/>
        <v/>
      </c>
      <c r="P32" s="46">
        <f>F32+Octobre!P32</f>
        <v>0</v>
      </c>
      <c r="Q32" s="36" t="str">
        <f t="shared" si="10"/>
        <v/>
      </c>
      <c r="R32" s="48">
        <f t="shared" si="11"/>
        <v>0</v>
      </c>
      <c r="S32" s="22" t="str">
        <f t="shared" si="12"/>
        <v/>
      </c>
      <c r="T32" s="17">
        <f>J32+Octobre!T32</f>
        <v>0</v>
      </c>
      <c r="U32" s="45" t="str">
        <f t="shared" si="13"/>
        <v/>
      </c>
      <c r="V32" s="48">
        <f t="shared" si="14"/>
        <v>0</v>
      </c>
      <c r="W32" s="22" t="str">
        <f t="shared" si="15"/>
        <v/>
      </c>
    </row>
    <row r="33" spans="2:23" x14ac:dyDescent="0.2">
      <c r="B33" s="4">
        <v>614002</v>
      </c>
      <c r="C33" s="15" t="s">
        <v>19</v>
      </c>
      <c r="D33" s="21">
        <f t="shared" si="0"/>
        <v>0</v>
      </c>
      <c r="E33" s="36" t="str">
        <f t="shared" si="2"/>
        <v/>
      </c>
      <c r="F33" s="32">
        <f t="shared" si="1"/>
        <v>0</v>
      </c>
      <c r="G33" s="36" t="str">
        <f t="shared" si="3"/>
        <v/>
      </c>
      <c r="H33" s="40">
        <f t="shared" si="4"/>
        <v>0</v>
      </c>
      <c r="I33" s="22" t="str">
        <f t="shared" si="5"/>
        <v/>
      </c>
      <c r="J33" s="32"/>
      <c r="K33" s="36" t="str">
        <f t="shared" si="6"/>
        <v/>
      </c>
      <c r="L33" s="40">
        <f t="shared" si="7"/>
        <v>0</v>
      </c>
      <c r="M33" s="22" t="str">
        <f t="shared" si="8"/>
        <v/>
      </c>
      <c r="N33" s="17">
        <f>D33+Octobre!N33</f>
        <v>0</v>
      </c>
      <c r="O33" s="36" t="str">
        <f t="shared" si="9"/>
        <v/>
      </c>
      <c r="P33" s="46">
        <f>F33+Octobre!P33</f>
        <v>0</v>
      </c>
      <c r="Q33" s="36" t="str">
        <f t="shared" si="10"/>
        <v/>
      </c>
      <c r="R33" s="48">
        <f t="shared" si="11"/>
        <v>0</v>
      </c>
      <c r="S33" s="22" t="str">
        <f t="shared" si="12"/>
        <v/>
      </c>
      <c r="T33" s="17">
        <f>J33+Octobre!T33</f>
        <v>0</v>
      </c>
      <c r="U33" s="45" t="str">
        <f t="shared" si="13"/>
        <v/>
      </c>
      <c r="V33" s="48">
        <f t="shared" si="14"/>
        <v>0</v>
      </c>
      <c r="W33" s="22" t="str">
        <f t="shared" si="15"/>
        <v/>
      </c>
    </row>
    <row r="34" spans="2:23" x14ac:dyDescent="0.2">
      <c r="B34" s="4">
        <v>615200</v>
      </c>
      <c r="C34" s="15" t="s">
        <v>20</v>
      </c>
      <c r="D34" s="21">
        <f t="shared" si="0"/>
        <v>0</v>
      </c>
      <c r="E34" s="36" t="str">
        <f t="shared" si="2"/>
        <v/>
      </c>
      <c r="F34" s="32">
        <f t="shared" si="1"/>
        <v>0</v>
      </c>
      <c r="G34" s="36" t="str">
        <f t="shared" si="3"/>
        <v/>
      </c>
      <c r="H34" s="40">
        <f t="shared" si="4"/>
        <v>0</v>
      </c>
      <c r="I34" s="22" t="str">
        <f t="shared" si="5"/>
        <v/>
      </c>
      <c r="J34" s="32"/>
      <c r="K34" s="36" t="str">
        <f t="shared" si="6"/>
        <v/>
      </c>
      <c r="L34" s="40">
        <f t="shared" si="7"/>
        <v>0</v>
      </c>
      <c r="M34" s="22" t="str">
        <f t="shared" si="8"/>
        <v/>
      </c>
      <c r="N34" s="17">
        <f>D34+Octobre!N34</f>
        <v>0</v>
      </c>
      <c r="O34" s="36" t="str">
        <f t="shared" si="9"/>
        <v/>
      </c>
      <c r="P34" s="46">
        <f>F34+Octobre!P34</f>
        <v>0</v>
      </c>
      <c r="Q34" s="36" t="str">
        <f t="shared" si="10"/>
        <v/>
      </c>
      <c r="R34" s="48">
        <f t="shared" si="11"/>
        <v>0</v>
      </c>
      <c r="S34" s="22" t="str">
        <f t="shared" si="12"/>
        <v/>
      </c>
      <c r="T34" s="17">
        <f>J34+Octobre!T34</f>
        <v>0</v>
      </c>
      <c r="U34" s="45" t="str">
        <f t="shared" si="13"/>
        <v/>
      </c>
      <c r="V34" s="48">
        <f t="shared" si="14"/>
        <v>0</v>
      </c>
      <c r="W34" s="22" t="str">
        <f t="shared" si="15"/>
        <v/>
      </c>
    </row>
    <row r="35" spans="2:23" x14ac:dyDescent="0.2">
      <c r="B35" s="4">
        <v>615300</v>
      </c>
      <c r="C35" s="15" t="s">
        <v>21</v>
      </c>
      <c r="D35" s="21">
        <f t="shared" si="0"/>
        <v>0</v>
      </c>
      <c r="E35" s="36" t="str">
        <f t="shared" si="2"/>
        <v/>
      </c>
      <c r="F35" s="32">
        <f t="shared" si="1"/>
        <v>0</v>
      </c>
      <c r="G35" s="36" t="str">
        <f t="shared" si="3"/>
        <v/>
      </c>
      <c r="H35" s="40">
        <f t="shared" si="4"/>
        <v>0</v>
      </c>
      <c r="I35" s="22" t="str">
        <f t="shared" si="5"/>
        <v/>
      </c>
      <c r="J35" s="32"/>
      <c r="K35" s="36" t="str">
        <f t="shared" si="6"/>
        <v/>
      </c>
      <c r="L35" s="40">
        <f t="shared" si="7"/>
        <v>0</v>
      </c>
      <c r="M35" s="22" t="str">
        <f t="shared" si="8"/>
        <v/>
      </c>
      <c r="N35" s="17">
        <f>D35+Octobre!N35</f>
        <v>0</v>
      </c>
      <c r="O35" s="36" t="str">
        <f t="shared" si="9"/>
        <v/>
      </c>
      <c r="P35" s="46">
        <f>F35+Octobre!P35</f>
        <v>0</v>
      </c>
      <c r="Q35" s="36" t="str">
        <f t="shared" si="10"/>
        <v/>
      </c>
      <c r="R35" s="48">
        <f t="shared" si="11"/>
        <v>0</v>
      </c>
      <c r="S35" s="22" t="str">
        <f t="shared" si="12"/>
        <v/>
      </c>
      <c r="T35" s="17">
        <f>J35+Octobre!T35</f>
        <v>0</v>
      </c>
      <c r="U35" s="45" t="str">
        <f t="shared" si="13"/>
        <v/>
      </c>
      <c r="V35" s="48">
        <f t="shared" si="14"/>
        <v>0</v>
      </c>
      <c r="W35" s="22" t="str">
        <f t="shared" si="15"/>
        <v/>
      </c>
    </row>
    <row r="36" spans="2:23" x14ac:dyDescent="0.2">
      <c r="B36" s="4">
        <v>615500</v>
      </c>
      <c r="C36" s="15" t="s">
        <v>22</v>
      </c>
      <c r="D36" s="21">
        <f t="shared" si="0"/>
        <v>0</v>
      </c>
      <c r="E36" s="36" t="str">
        <f t="shared" si="2"/>
        <v/>
      </c>
      <c r="F36" s="32">
        <f t="shared" si="1"/>
        <v>0</v>
      </c>
      <c r="G36" s="36" t="str">
        <f t="shared" si="3"/>
        <v/>
      </c>
      <c r="H36" s="40">
        <f t="shared" si="4"/>
        <v>0</v>
      </c>
      <c r="I36" s="22" t="str">
        <f t="shared" si="5"/>
        <v/>
      </c>
      <c r="J36" s="32"/>
      <c r="K36" s="36" t="str">
        <f t="shared" si="6"/>
        <v/>
      </c>
      <c r="L36" s="40">
        <f t="shared" si="7"/>
        <v>0</v>
      </c>
      <c r="M36" s="22" t="str">
        <f t="shared" si="8"/>
        <v/>
      </c>
      <c r="N36" s="17">
        <f>D36+Octobre!N36</f>
        <v>0</v>
      </c>
      <c r="O36" s="36" t="str">
        <f t="shared" si="9"/>
        <v/>
      </c>
      <c r="P36" s="46">
        <f>F36+Octobre!P36</f>
        <v>0</v>
      </c>
      <c r="Q36" s="36" t="str">
        <f t="shared" si="10"/>
        <v/>
      </c>
      <c r="R36" s="48">
        <f t="shared" si="11"/>
        <v>0</v>
      </c>
      <c r="S36" s="22" t="str">
        <f t="shared" si="12"/>
        <v/>
      </c>
      <c r="T36" s="17">
        <f>J36+Octobre!T36</f>
        <v>0</v>
      </c>
      <c r="U36" s="45" t="str">
        <f t="shared" si="13"/>
        <v/>
      </c>
      <c r="V36" s="48">
        <f t="shared" si="14"/>
        <v>0</v>
      </c>
      <c r="W36" s="22" t="str">
        <f t="shared" si="15"/>
        <v/>
      </c>
    </row>
    <row r="37" spans="2:23" x14ac:dyDescent="0.2">
      <c r="B37" s="4">
        <v>615600</v>
      </c>
      <c r="C37" s="15" t="s">
        <v>23</v>
      </c>
      <c r="D37" s="21">
        <f t="shared" si="0"/>
        <v>0</v>
      </c>
      <c r="E37" s="36" t="str">
        <f t="shared" si="2"/>
        <v/>
      </c>
      <c r="F37" s="32">
        <f t="shared" si="1"/>
        <v>0</v>
      </c>
      <c r="G37" s="36" t="str">
        <f t="shared" si="3"/>
        <v/>
      </c>
      <c r="H37" s="40">
        <f t="shared" si="4"/>
        <v>0</v>
      </c>
      <c r="I37" s="22" t="str">
        <f t="shared" si="5"/>
        <v/>
      </c>
      <c r="J37" s="32"/>
      <c r="K37" s="36" t="str">
        <f t="shared" si="6"/>
        <v/>
      </c>
      <c r="L37" s="40">
        <f t="shared" si="7"/>
        <v>0</v>
      </c>
      <c r="M37" s="22" t="str">
        <f t="shared" si="8"/>
        <v/>
      </c>
      <c r="N37" s="17">
        <f>D37+Octobre!N37</f>
        <v>-13757.394000000002</v>
      </c>
      <c r="O37" s="36" t="e">
        <f t="shared" si="9"/>
        <v>#DIV/0!</v>
      </c>
      <c r="P37" s="46">
        <f>F37+Octobre!P37</f>
        <v>0</v>
      </c>
      <c r="Q37" s="36" t="str">
        <f t="shared" si="10"/>
        <v/>
      </c>
      <c r="R37" s="48">
        <f t="shared" si="11"/>
        <v>13757.394000000002</v>
      </c>
      <c r="S37" s="22">
        <f t="shared" si="12"/>
        <v>-1</v>
      </c>
      <c r="T37" s="17">
        <f>J37+Octobre!T37</f>
        <v>0</v>
      </c>
      <c r="U37" s="45" t="str">
        <f t="shared" si="13"/>
        <v/>
      </c>
      <c r="V37" s="48">
        <f t="shared" si="14"/>
        <v>0</v>
      </c>
      <c r="W37" s="22" t="str">
        <f t="shared" si="15"/>
        <v/>
      </c>
    </row>
    <row r="38" spans="2:23" x14ac:dyDescent="0.2">
      <c r="B38" s="4">
        <v>791012</v>
      </c>
      <c r="C38" s="15" t="s">
        <v>73</v>
      </c>
      <c r="D38" s="21">
        <f t="shared" si="0"/>
        <v>0</v>
      </c>
      <c r="E38" s="36" t="str">
        <f t="shared" si="2"/>
        <v/>
      </c>
      <c r="F38" s="32">
        <f t="shared" si="1"/>
        <v>0</v>
      </c>
      <c r="G38" s="36" t="str">
        <f t="shared" si="3"/>
        <v/>
      </c>
      <c r="H38" s="40">
        <f t="shared" si="4"/>
        <v>0</v>
      </c>
      <c r="I38" s="22" t="str">
        <f t="shared" si="5"/>
        <v/>
      </c>
      <c r="J38" s="32"/>
      <c r="K38" s="36" t="str">
        <f t="shared" si="6"/>
        <v/>
      </c>
      <c r="L38" s="40">
        <f t="shared" si="7"/>
        <v>0</v>
      </c>
      <c r="M38" s="22" t="str">
        <f t="shared" si="8"/>
        <v/>
      </c>
      <c r="N38" s="17">
        <f>D38+Octobre!N38</f>
        <v>0</v>
      </c>
      <c r="O38" s="36" t="str">
        <f t="shared" si="9"/>
        <v/>
      </c>
      <c r="P38" s="46">
        <f>F38+Octobre!P38</f>
        <v>0</v>
      </c>
      <c r="Q38" s="36" t="str">
        <f t="shared" si="10"/>
        <v/>
      </c>
      <c r="R38" s="48">
        <f t="shared" si="11"/>
        <v>0</v>
      </c>
      <c r="S38" s="22" t="str">
        <f t="shared" si="12"/>
        <v/>
      </c>
      <c r="T38" s="17">
        <f>J38+Octobre!T38</f>
        <v>0</v>
      </c>
      <c r="U38" s="45" t="str">
        <f t="shared" si="13"/>
        <v/>
      </c>
      <c r="V38" s="48">
        <f t="shared" si="14"/>
        <v>0</v>
      </c>
      <c r="W38" s="22" t="str">
        <f t="shared" si="15"/>
        <v/>
      </c>
    </row>
    <row r="39" spans="2:23" x14ac:dyDescent="0.2">
      <c r="B39" s="4">
        <v>616000</v>
      </c>
      <c r="C39" s="15" t="s">
        <v>24</v>
      </c>
      <c r="D39" s="21">
        <f t="shared" si="0"/>
        <v>0</v>
      </c>
      <c r="E39" s="36" t="str">
        <f t="shared" si="2"/>
        <v/>
      </c>
      <c r="F39" s="32">
        <f t="shared" si="1"/>
        <v>0</v>
      </c>
      <c r="G39" s="36" t="str">
        <f t="shared" si="3"/>
        <v/>
      </c>
      <c r="H39" s="40">
        <f t="shared" si="4"/>
        <v>0</v>
      </c>
      <c r="I39" s="22" t="str">
        <f t="shared" si="5"/>
        <v/>
      </c>
      <c r="J39" s="32"/>
      <c r="K39" s="36" t="str">
        <f t="shared" si="6"/>
        <v/>
      </c>
      <c r="L39" s="40">
        <f t="shared" si="7"/>
        <v>0</v>
      </c>
      <c r="M39" s="22" t="str">
        <f t="shared" si="8"/>
        <v/>
      </c>
      <c r="N39" s="17">
        <f>D39+Octobre!N39</f>
        <v>0</v>
      </c>
      <c r="O39" s="36" t="str">
        <f t="shared" si="9"/>
        <v/>
      </c>
      <c r="P39" s="46">
        <f>F39+Octobre!P39</f>
        <v>0</v>
      </c>
      <c r="Q39" s="36" t="str">
        <f t="shared" si="10"/>
        <v/>
      </c>
      <c r="R39" s="48">
        <f t="shared" si="11"/>
        <v>0</v>
      </c>
      <c r="S39" s="22" t="str">
        <f t="shared" si="12"/>
        <v/>
      </c>
      <c r="T39" s="17">
        <f>J39+Octobre!T39</f>
        <v>0</v>
      </c>
      <c r="U39" s="45" t="str">
        <f t="shared" si="13"/>
        <v/>
      </c>
      <c r="V39" s="48">
        <f t="shared" si="14"/>
        <v>0</v>
      </c>
      <c r="W39" s="22" t="str">
        <f t="shared" si="15"/>
        <v/>
      </c>
    </row>
    <row r="40" spans="2:23" x14ac:dyDescent="0.2">
      <c r="B40" s="4">
        <v>791011</v>
      </c>
      <c r="C40" s="15" t="s">
        <v>72</v>
      </c>
      <c r="D40" s="21">
        <f t="shared" si="0"/>
        <v>0</v>
      </c>
      <c r="E40" s="36" t="str">
        <f t="shared" si="2"/>
        <v/>
      </c>
      <c r="F40" s="32">
        <f t="shared" si="1"/>
        <v>0</v>
      </c>
      <c r="G40" s="36" t="str">
        <f t="shared" si="3"/>
        <v/>
      </c>
      <c r="H40" s="40">
        <f t="shared" si="4"/>
        <v>0</v>
      </c>
      <c r="I40" s="22" t="str">
        <f t="shared" si="5"/>
        <v/>
      </c>
      <c r="J40" s="32"/>
      <c r="K40" s="36" t="str">
        <f t="shared" si="6"/>
        <v/>
      </c>
      <c r="L40" s="40">
        <f t="shared" si="7"/>
        <v>0</v>
      </c>
      <c r="M40" s="22" t="str">
        <f t="shared" si="8"/>
        <v/>
      </c>
      <c r="N40" s="17">
        <f>D40+Octobre!N40</f>
        <v>0</v>
      </c>
      <c r="O40" s="36" t="str">
        <f t="shared" si="9"/>
        <v/>
      </c>
      <c r="P40" s="46">
        <f>F40+Octobre!P40</f>
        <v>0</v>
      </c>
      <c r="Q40" s="36" t="str">
        <f t="shared" si="10"/>
        <v/>
      </c>
      <c r="R40" s="48">
        <f t="shared" si="11"/>
        <v>0</v>
      </c>
      <c r="S40" s="22" t="str">
        <f t="shared" si="12"/>
        <v/>
      </c>
      <c r="T40" s="17">
        <f>J40+Octobre!T40</f>
        <v>0</v>
      </c>
      <c r="U40" s="45" t="str">
        <f t="shared" si="13"/>
        <v/>
      </c>
      <c r="V40" s="48">
        <f t="shared" si="14"/>
        <v>0</v>
      </c>
      <c r="W40" s="22" t="str">
        <f t="shared" si="15"/>
        <v/>
      </c>
    </row>
    <row r="41" spans="2:23" x14ac:dyDescent="0.2">
      <c r="B41" s="4">
        <v>616002</v>
      </c>
      <c r="C41" s="15" t="s">
        <v>25</v>
      </c>
      <c r="D41" s="21">
        <f t="shared" si="0"/>
        <v>0</v>
      </c>
      <c r="E41" s="36" t="str">
        <f t="shared" si="2"/>
        <v/>
      </c>
      <c r="F41" s="32">
        <f t="shared" si="1"/>
        <v>0</v>
      </c>
      <c r="G41" s="36" t="str">
        <f t="shared" si="3"/>
        <v/>
      </c>
      <c r="H41" s="40">
        <f t="shared" si="4"/>
        <v>0</v>
      </c>
      <c r="I41" s="22" t="str">
        <f t="shared" si="5"/>
        <v/>
      </c>
      <c r="J41" s="32"/>
      <c r="K41" s="36" t="str">
        <f t="shared" si="6"/>
        <v/>
      </c>
      <c r="L41" s="40">
        <f t="shared" si="7"/>
        <v>0</v>
      </c>
      <c r="M41" s="22" t="str">
        <f t="shared" si="8"/>
        <v/>
      </c>
      <c r="N41" s="17">
        <f>D41+Octobre!N41</f>
        <v>0</v>
      </c>
      <c r="O41" s="36" t="str">
        <f t="shared" si="9"/>
        <v/>
      </c>
      <c r="P41" s="46">
        <f>F41+Octobre!P41</f>
        <v>0</v>
      </c>
      <c r="Q41" s="36" t="str">
        <f t="shared" si="10"/>
        <v/>
      </c>
      <c r="R41" s="48">
        <f t="shared" si="11"/>
        <v>0</v>
      </c>
      <c r="S41" s="22" t="str">
        <f t="shared" si="12"/>
        <v/>
      </c>
      <c r="T41" s="17">
        <f>J41+Octobre!T41</f>
        <v>0</v>
      </c>
      <c r="U41" s="45" t="str">
        <f t="shared" si="13"/>
        <v/>
      </c>
      <c r="V41" s="48">
        <f t="shared" si="14"/>
        <v>0</v>
      </c>
      <c r="W41" s="22" t="str">
        <f t="shared" si="15"/>
        <v/>
      </c>
    </row>
    <row r="42" spans="2:23" x14ac:dyDescent="0.2">
      <c r="B42" s="4">
        <v>618100</v>
      </c>
      <c r="C42" s="15" t="s">
        <v>26</v>
      </c>
      <c r="D42" s="21">
        <f t="shared" si="0"/>
        <v>0</v>
      </c>
      <c r="E42" s="36" t="str">
        <f t="shared" si="2"/>
        <v/>
      </c>
      <c r="F42" s="32">
        <f t="shared" si="1"/>
        <v>0</v>
      </c>
      <c r="G42" s="36" t="str">
        <f t="shared" si="3"/>
        <v/>
      </c>
      <c r="H42" s="40">
        <f t="shared" si="4"/>
        <v>0</v>
      </c>
      <c r="I42" s="22" t="str">
        <f t="shared" si="5"/>
        <v/>
      </c>
      <c r="J42" s="32"/>
      <c r="K42" s="36" t="str">
        <f t="shared" si="6"/>
        <v/>
      </c>
      <c r="L42" s="40">
        <f t="shared" si="7"/>
        <v>0</v>
      </c>
      <c r="M42" s="22" t="str">
        <f t="shared" si="8"/>
        <v/>
      </c>
      <c r="N42" s="17">
        <f>D42+Octobre!N42</f>
        <v>0</v>
      </c>
      <c r="O42" s="36" t="str">
        <f t="shared" si="9"/>
        <v/>
      </c>
      <c r="P42" s="46">
        <f>F42+Octobre!P42</f>
        <v>0</v>
      </c>
      <c r="Q42" s="36" t="str">
        <f t="shared" si="10"/>
        <v/>
      </c>
      <c r="R42" s="48">
        <f t="shared" si="11"/>
        <v>0</v>
      </c>
      <c r="S42" s="22" t="str">
        <f t="shared" si="12"/>
        <v/>
      </c>
      <c r="T42" s="17">
        <f>J42+Octobre!T42</f>
        <v>0</v>
      </c>
      <c r="U42" s="45" t="str">
        <f t="shared" si="13"/>
        <v/>
      </c>
      <c r="V42" s="48">
        <f t="shared" si="14"/>
        <v>0</v>
      </c>
      <c r="W42" s="22" t="str">
        <f t="shared" si="15"/>
        <v/>
      </c>
    </row>
    <row r="43" spans="2:23" x14ac:dyDescent="0.2">
      <c r="B43" s="4">
        <v>618101</v>
      </c>
      <c r="C43" s="15" t="s">
        <v>27</v>
      </c>
      <c r="D43" s="21">
        <f t="shared" si="0"/>
        <v>0</v>
      </c>
      <c r="E43" s="36" t="str">
        <f t="shared" si="2"/>
        <v/>
      </c>
      <c r="F43" s="32">
        <f t="shared" si="1"/>
        <v>0</v>
      </c>
      <c r="G43" s="36" t="str">
        <f t="shared" si="3"/>
        <v/>
      </c>
      <c r="H43" s="40">
        <f t="shared" si="4"/>
        <v>0</v>
      </c>
      <c r="I43" s="22" t="str">
        <f t="shared" si="5"/>
        <v/>
      </c>
      <c r="J43" s="32"/>
      <c r="K43" s="36" t="str">
        <f t="shared" si="6"/>
        <v/>
      </c>
      <c r="L43" s="40">
        <f t="shared" si="7"/>
        <v>0</v>
      </c>
      <c r="M43" s="22" t="str">
        <f t="shared" si="8"/>
        <v/>
      </c>
      <c r="N43" s="17">
        <f>D43+Octobre!N43</f>
        <v>109.59599999999999</v>
      </c>
      <c r="O43" s="36" t="e">
        <f t="shared" si="9"/>
        <v>#DIV/0!</v>
      </c>
      <c r="P43" s="46">
        <f>F43+Octobre!P43</f>
        <v>-21127.116000000002</v>
      </c>
      <c r="Q43" s="36" t="e">
        <f t="shared" si="10"/>
        <v>#DIV/0!</v>
      </c>
      <c r="R43" s="48">
        <f t="shared" si="11"/>
        <v>-21236.712000000003</v>
      </c>
      <c r="S43" s="22">
        <f t="shared" si="12"/>
        <v>-193.77269243403049</v>
      </c>
      <c r="T43" s="17">
        <f>J43+Octobre!T43</f>
        <v>0</v>
      </c>
      <c r="U43" s="45" t="str">
        <f t="shared" si="13"/>
        <v/>
      </c>
      <c r="V43" s="48">
        <f t="shared" si="14"/>
        <v>-21127.116000000002</v>
      </c>
      <c r="W43" s="22" t="e">
        <f t="shared" si="15"/>
        <v>#DIV/0!</v>
      </c>
    </row>
    <row r="44" spans="2:23" x14ac:dyDescent="0.2">
      <c r="B44" s="4">
        <v>618102</v>
      </c>
      <c r="C44" s="15" t="s">
        <v>28</v>
      </c>
      <c r="D44" s="21">
        <f t="shared" si="0"/>
        <v>0</v>
      </c>
      <c r="E44" s="36" t="str">
        <f t="shared" si="2"/>
        <v/>
      </c>
      <c r="F44" s="32">
        <f t="shared" si="1"/>
        <v>0</v>
      </c>
      <c r="G44" s="36" t="str">
        <f t="shared" si="3"/>
        <v/>
      </c>
      <c r="H44" s="40">
        <f t="shared" si="4"/>
        <v>0</v>
      </c>
      <c r="I44" s="22" t="str">
        <f t="shared" si="5"/>
        <v/>
      </c>
      <c r="J44" s="32"/>
      <c r="K44" s="36" t="str">
        <f t="shared" si="6"/>
        <v/>
      </c>
      <c r="L44" s="40">
        <f t="shared" si="7"/>
        <v>0</v>
      </c>
      <c r="M44" s="22" t="str">
        <f t="shared" si="8"/>
        <v/>
      </c>
      <c r="N44" s="17">
        <f>D44+Octobre!N44</f>
        <v>0</v>
      </c>
      <c r="O44" s="36" t="str">
        <f t="shared" si="9"/>
        <v/>
      </c>
      <c r="P44" s="46">
        <f>F44+Octobre!P44</f>
        <v>0</v>
      </c>
      <c r="Q44" s="36" t="str">
        <f t="shared" si="10"/>
        <v/>
      </c>
      <c r="R44" s="48">
        <f t="shared" si="11"/>
        <v>0</v>
      </c>
      <c r="S44" s="22" t="str">
        <f t="shared" si="12"/>
        <v/>
      </c>
      <c r="T44" s="17">
        <f>J44+Octobre!T44</f>
        <v>0</v>
      </c>
      <c r="U44" s="45" t="str">
        <f t="shared" si="13"/>
        <v/>
      </c>
      <c r="V44" s="48">
        <f t="shared" si="14"/>
        <v>0</v>
      </c>
      <c r="W44" s="22" t="str">
        <f t="shared" si="15"/>
        <v/>
      </c>
    </row>
    <row r="45" spans="2:23" x14ac:dyDescent="0.2">
      <c r="B45" s="4">
        <v>618103</v>
      </c>
      <c r="C45" s="15" t="s">
        <v>29</v>
      </c>
      <c r="D45" s="21">
        <f t="shared" ref="D45:D76" si="16">SUMIF(num_compte_antérieur,B45,novembre_antérieur)</f>
        <v>0</v>
      </c>
      <c r="E45" s="36" t="str">
        <f t="shared" si="2"/>
        <v/>
      </c>
      <c r="F45" s="32">
        <f t="shared" ref="F45:F76" si="17">SUMIF(num_compte_n,B45,novembre_n)</f>
        <v>0</v>
      </c>
      <c r="G45" s="36" t="str">
        <f t="shared" si="3"/>
        <v/>
      </c>
      <c r="H45" s="40">
        <f t="shared" si="4"/>
        <v>0</v>
      </c>
      <c r="I45" s="22" t="str">
        <f t="shared" si="5"/>
        <v/>
      </c>
      <c r="J45" s="32"/>
      <c r="K45" s="36" t="str">
        <f t="shared" si="6"/>
        <v/>
      </c>
      <c r="L45" s="40">
        <f t="shared" si="7"/>
        <v>0</v>
      </c>
      <c r="M45" s="22" t="str">
        <f t="shared" si="8"/>
        <v/>
      </c>
      <c r="N45" s="17">
        <f>D45+Octobre!N45</f>
        <v>0</v>
      </c>
      <c r="O45" s="36" t="str">
        <f t="shared" si="9"/>
        <v/>
      </c>
      <c r="P45" s="46">
        <f>F45+Octobre!P45</f>
        <v>0</v>
      </c>
      <c r="Q45" s="36" t="str">
        <f t="shared" si="10"/>
        <v/>
      </c>
      <c r="R45" s="48">
        <f t="shared" si="11"/>
        <v>0</v>
      </c>
      <c r="S45" s="22" t="str">
        <f t="shared" si="12"/>
        <v/>
      </c>
      <c r="T45" s="17">
        <f>J45+Octobre!T45</f>
        <v>0</v>
      </c>
      <c r="U45" s="45" t="str">
        <f t="shared" si="13"/>
        <v/>
      </c>
      <c r="V45" s="48">
        <f t="shared" si="14"/>
        <v>0</v>
      </c>
      <c r="W45" s="22" t="str">
        <f t="shared" si="15"/>
        <v/>
      </c>
    </row>
    <row r="46" spans="2:23" x14ac:dyDescent="0.2">
      <c r="B46" s="4">
        <v>618104</v>
      </c>
      <c r="C46" s="15" t="s">
        <v>30</v>
      </c>
      <c r="D46" s="21">
        <f t="shared" si="16"/>
        <v>0</v>
      </c>
      <c r="E46" s="36" t="str">
        <f t="shared" si="2"/>
        <v/>
      </c>
      <c r="F46" s="32">
        <f t="shared" si="17"/>
        <v>0</v>
      </c>
      <c r="G46" s="36" t="str">
        <f t="shared" si="3"/>
        <v/>
      </c>
      <c r="H46" s="40">
        <f t="shared" si="4"/>
        <v>0</v>
      </c>
      <c r="I46" s="22" t="str">
        <f t="shared" si="5"/>
        <v/>
      </c>
      <c r="J46" s="32"/>
      <c r="K46" s="36" t="str">
        <f t="shared" si="6"/>
        <v/>
      </c>
      <c r="L46" s="40">
        <f t="shared" si="7"/>
        <v>0</v>
      </c>
      <c r="M46" s="22" t="str">
        <f t="shared" si="8"/>
        <v/>
      </c>
      <c r="N46" s="17">
        <f>D46+Octobre!N46</f>
        <v>0</v>
      </c>
      <c r="O46" s="36" t="str">
        <f t="shared" si="9"/>
        <v/>
      </c>
      <c r="P46" s="46">
        <f>F46+Octobre!P46</f>
        <v>0</v>
      </c>
      <c r="Q46" s="36" t="str">
        <f t="shared" si="10"/>
        <v/>
      </c>
      <c r="R46" s="48">
        <f t="shared" si="11"/>
        <v>0</v>
      </c>
      <c r="S46" s="22" t="str">
        <f t="shared" si="12"/>
        <v/>
      </c>
      <c r="T46" s="17">
        <f>J46+Octobre!T46</f>
        <v>0</v>
      </c>
      <c r="U46" s="45" t="str">
        <f t="shared" si="13"/>
        <v/>
      </c>
      <c r="V46" s="48">
        <f t="shared" si="14"/>
        <v>0</v>
      </c>
      <c r="W46" s="22" t="str">
        <f t="shared" si="15"/>
        <v/>
      </c>
    </row>
    <row r="47" spans="2:23" x14ac:dyDescent="0.2">
      <c r="B47" s="4">
        <v>618105</v>
      </c>
      <c r="C47" s="15" t="s">
        <v>31</v>
      </c>
      <c r="D47" s="21">
        <f t="shared" si="16"/>
        <v>0</v>
      </c>
      <c r="E47" s="36" t="str">
        <f t="shared" si="2"/>
        <v/>
      </c>
      <c r="F47" s="32">
        <f t="shared" si="17"/>
        <v>0</v>
      </c>
      <c r="G47" s="36" t="str">
        <f t="shared" si="3"/>
        <v/>
      </c>
      <c r="H47" s="40">
        <f t="shared" si="4"/>
        <v>0</v>
      </c>
      <c r="I47" s="22" t="str">
        <f t="shared" si="5"/>
        <v/>
      </c>
      <c r="J47" s="32"/>
      <c r="K47" s="36" t="str">
        <f t="shared" si="6"/>
        <v/>
      </c>
      <c r="L47" s="40">
        <f t="shared" si="7"/>
        <v>0</v>
      </c>
      <c r="M47" s="22" t="str">
        <f t="shared" si="8"/>
        <v/>
      </c>
      <c r="N47" s="17">
        <f>D47+Octobre!N47</f>
        <v>0</v>
      </c>
      <c r="O47" s="36" t="str">
        <f t="shared" si="9"/>
        <v/>
      </c>
      <c r="P47" s="46">
        <f>F47+Octobre!P47</f>
        <v>0</v>
      </c>
      <c r="Q47" s="36" t="str">
        <f t="shared" si="10"/>
        <v/>
      </c>
      <c r="R47" s="48">
        <f t="shared" si="11"/>
        <v>0</v>
      </c>
      <c r="S47" s="22" t="str">
        <f t="shared" si="12"/>
        <v/>
      </c>
      <c r="T47" s="17">
        <f>J47+Octobre!T47</f>
        <v>0</v>
      </c>
      <c r="U47" s="45" t="str">
        <f t="shared" si="13"/>
        <v/>
      </c>
      <c r="V47" s="48">
        <f t="shared" si="14"/>
        <v>0</v>
      </c>
      <c r="W47" s="22" t="str">
        <f t="shared" si="15"/>
        <v/>
      </c>
    </row>
    <row r="48" spans="2:23" x14ac:dyDescent="0.2">
      <c r="B48" s="4">
        <v>618300</v>
      </c>
      <c r="C48" s="15" t="s">
        <v>32</v>
      </c>
      <c r="D48" s="21">
        <f t="shared" si="16"/>
        <v>0</v>
      </c>
      <c r="E48" s="36" t="str">
        <f t="shared" si="2"/>
        <v/>
      </c>
      <c r="F48" s="32">
        <f t="shared" si="17"/>
        <v>0</v>
      </c>
      <c r="G48" s="36" t="str">
        <f t="shared" si="3"/>
        <v/>
      </c>
      <c r="H48" s="40">
        <f t="shared" si="4"/>
        <v>0</v>
      </c>
      <c r="I48" s="22" t="str">
        <f t="shared" si="5"/>
        <v/>
      </c>
      <c r="J48" s="32"/>
      <c r="K48" s="36" t="str">
        <f t="shared" si="6"/>
        <v/>
      </c>
      <c r="L48" s="40">
        <f t="shared" si="7"/>
        <v>0</v>
      </c>
      <c r="M48" s="22" t="str">
        <f t="shared" si="8"/>
        <v/>
      </c>
      <c r="N48" s="17">
        <f>D48+Octobre!N48</f>
        <v>0</v>
      </c>
      <c r="O48" s="36" t="str">
        <f t="shared" si="9"/>
        <v/>
      </c>
      <c r="P48" s="46">
        <f>F48+Octobre!P48</f>
        <v>0</v>
      </c>
      <c r="Q48" s="36" t="str">
        <f t="shared" si="10"/>
        <v/>
      </c>
      <c r="R48" s="48">
        <f t="shared" si="11"/>
        <v>0</v>
      </c>
      <c r="S48" s="22" t="str">
        <f t="shared" si="12"/>
        <v/>
      </c>
      <c r="T48" s="17">
        <f>J48+Octobre!T48</f>
        <v>0</v>
      </c>
      <c r="U48" s="45" t="str">
        <f t="shared" si="13"/>
        <v/>
      </c>
      <c r="V48" s="48">
        <f t="shared" si="14"/>
        <v>0</v>
      </c>
      <c r="W48" s="22" t="str">
        <f t="shared" si="15"/>
        <v/>
      </c>
    </row>
    <row r="49" spans="2:23" x14ac:dyDescent="0.2">
      <c r="B49" s="4">
        <v>618500</v>
      </c>
      <c r="C49" s="15" t="s">
        <v>33</v>
      </c>
      <c r="D49" s="21">
        <f t="shared" si="16"/>
        <v>0</v>
      </c>
      <c r="E49" s="36" t="str">
        <f t="shared" si="2"/>
        <v/>
      </c>
      <c r="F49" s="32">
        <f t="shared" si="17"/>
        <v>0</v>
      </c>
      <c r="G49" s="36" t="str">
        <f t="shared" si="3"/>
        <v/>
      </c>
      <c r="H49" s="40">
        <f t="shared" si="4"/>
        <v>0</v>
      </c>
      <c r="I49" s="22" t="str">
        <f t="shared" si="5"/>
        <v/>
      </c>
      <c r="J49" s="32"/>
      <c r="K49" s="36" t="str">
        <f t="shared" si="6"/>
        <v/>
      </c>
      <c r="L49" s="40">
        <f t="shared" si="7"/>
        <v>0</v>
      </c>
      <c r="M49" s="22" t="str">
        <f t="shared" si="8"/>
        <v/>
      </c>
      <c r="N49" s="17">
        <f>D49+Octobre!N49</f>
        <v>0</v>
      </c>
      <c r="O49" s="36" t="str">
        <f t="shared" si="9"/>
        <v/>
      </c>
      <c r="P49" s="46">
        <f>F49+Octobre!P49</f>
        <v>0</v>
      </c>
      <c r="Q49" s="36" t="str">
        <f t="shared" si="10"/>
        <v/>
      </c>
      <c r="R49" s="48">
        <f t="shared" si="11"/>
        <v>0</v>
      </c>
      <c r="S49" s="22" t="str">
        <f t="shared" si="12"/>
        <v/>
      </c>
      <c r="T49" s="17">
        <f>J49+Octobre!T49</f>
        <v>0</v>
      </c>
      <c r="U49" s="45" t="str">
        <f t="shared" si="13"/>
        <v/>
      </c>
      <c r="V49" s="48">
        <f t="shared" si="14"/>
        <v>0</v>
      </c>
      <c r="W49" s="22" t="str">
        <f t="shared" si="15"/>
        <v/>
      </c>
    </row>
    <row r="50" spans="2:23" x14ac:dyDescent="0.2">
      <c r="B50" s="4">
        <v>621100</v>
      </c>
      <c r="C50" s="15" t="s">
        <v>34</v>
      </c>
      <c r="D50" s="21">
        <f t="shared" si="16"/>
        <v>0</v>
      </c>
      <c r="E50" s="36" t="str">
        <f t="shared" si="2"/>
        <v/>
      </c>
      <c r="F50" s="32">
        <f t="shared" si="17"/>
        <v>0</v>
      </c>
      <c r="G50" s="36" t="str">
        <f t="shared" si="3"/>
        <v/>
      </c>
      <c r="H50" s="40">
        <f t="shared" si="4"/>
        <v>0</v>
      </c>
      <c r="I50" s="22" t="str">
        <f t="shared" si="5"/>
        <v/>
      </c>
      <c r="J50" s="32"/>
      <c r="K50" s="36" t="str">
        <f t="shared" si="6"/>
        <v/>
      </c>
      <c r="L50" s="40">
        <f t="shared" si="7"/>
        <v>0</v>
      </c>
      <c r="M50" s="22" t="str">
        <f t="shared" si="8"/>
        <v/>
      </c>
      <c r="N50" s="17">
        <f>D50+Octobre!N50</f>
        <v>0</v>
      </c>
      <c r="O50" s="36" t="str">
        <f t="shared" si="9"/>
        <v/>
      </c>
      <c r="P50" s="46">
        <f>F50+Octobre!P50</f>
        <v>0</v>
      </c>
      <c r="Q50" s="36" t="str">
        <f t="shared" si="10"/>
        <v/>
      </c>
      <c r="R50" s="48">
        <f t="shared" si="11"/>
        <v>0</v>
      </c>
      <c r="S50" s="22" t="str">
        <f t="shared" si="12"/>
        <v/>
      </c>
      <c r="T50" s="17">
        <f>J50+Octobre!T50</f>
        <v>0</v>
      </c>
      <c r="U50" s="45" t="str">
        <f t="shared" si="13"/>
        <v/>
      </c>
      <c r="V50" s="48">
        <f t="shared" si="14"/>
        <v>0</v>
      </c>
      <c r="W50" s="22" t="str">
        <f t="shared" si="15"/>
        <v/>
      </c>
    </row>
    <row r="51" spans="2:23" x14ac:dyDescent="0.2">
      <c r="B51" s="4">
        <v>621400</v>
      </c>
      <c r="C51" s="15" t="s">
        <v>35</v>
      </c>
      <c r="D51" s="21">
        <f t="shared" si="16"/>
        <v>0</v>
      </c>
      <c r="E51" s="36" t="str">
        <f t="shared" si="2"/>
        <v/>
      </c>
      <c r="F51" s="32">
        <f t="shared" si="17"/>
        <v>0</v>
      </c>
      <c r="G51" s="36" t="str">
        <f t="shared" si="3"/>
        <v/>
      </c>
      <c r="H51" s="40">
        <f t="shared" si="4"/>
        <v>0</v>
      </c>
      <c r="I51" s="22" t="str">
        <f t="shared" si="5"/>
        <v/>
      </c>
      <c r="J51" s="32"/>
      <c r="K51" s="36" t="str">
        <f t="shared" si="6"/>
        <v/>
      </c>
      <c r="L51" s="40">
        <f t="shared" si="7"/>
        <v>0</v>
      </c>
      <c r="M51" s="22" t="str">
        <f t="shared" si="8"/>
        <v/>
      </c>
      <c r="N51" s="17">
        <f>D51+Octobre!N51</f>
        <v>0</v>
      </c>
      <c r="O51" s="36" t="str">
        <f t="shared" si="9"/>
        <v/>
      </c>
      <c r="P51" s="46">
        <f>F51+Octobre!P51</f>
        <v>0</v>
      </c>
      <c r="Q51" s="36" t="str">
        <f t="shared" si="10"/>
        <v/>
      </c>
      <c r="R51" s="48">
        <f t="shared" si="11"/>
        <v>0</v>
      </c>
      <c r="S51" s="22" t="str">
        <f t="shared" si="12"/>
        <v/>
      </c>
      <c r="T51" s="17">
        <f>J51+Octobre!T51</f>
        <v>0</v>
      </c>
      <c r="U51" s="45" t="str">
        <f t="shared" si="13"/>
        <v/>
      </c>
      <c r="V51" s="48">
        <f t="shared" si="14"/>
        <v>0</v>
      </c>
      <c r="W51" s="22" t="str">
        <f t="shared" si="15"/>
        <v/>
      </c>
    </row>
    <row r="52" spans="2:23" x14ac:dyDescent="0.2">
      <c r="B52" s="4">
        <v>622600</v>
      </c>
      <c r="C52" s="15" t="s">
        <v>36</v>
      </c>
      <c r="D52" s="21">
        <f t="shared" si="16"/>
        <v>0</v>
      </c>
      <c r="E52" s="36" t="str">
        <f t="shared" si="2"/>
        <v/>
      </c>
      <c r="F52" s="32">
        <f t="shared" si="17"/>
        <v>0</v>
      </c>
      <c r="G52" s="36" t="str">
        <f t="shared" si="3"/>
        <v/>
      </c>
      <c r="H52" s="40">
        <f t="shared" si="4"/>
        <v>0</v>
      </c>
      <c r="I52" s="22" t="str">
        <f t="shared" si="5"/>
        <v/>
      </c>
      <c r="J52" s="32"/>
      <c r="K52" s="36" t="str">
        <f t="shared" si="6"/>
        <v/>
      </c>
      <c r="L52" s="40">
        <f t="shared" si="7"/>
        <v>0</v>
      </c>
      <c r="M52" s="22" t="str">
        <f t="shared" si="8"/>
        <v/>
      </c>
      <c r="N52" s="17">
        <f>D52+Octobre!N52</f>
        <v>0</v>
      </c>
      <c r="O52" s="36" t="str">
        <f t="shared" si="9"/>
        <v/>
      </c>
      <c r="P52" s="46">
        <f>F52+Octobre!P52</f>
        <v>0</v>
      </c>
      <c r="Q52" s="36" t="str">
        <f t="shared" si="10"/>
        <v/>
      </c>
      <c r="R52" s="48">
        <f t="shared" si="11"/>
        <v>0</v>
      </c>
      <c r="S52" s="22" t="str">
        <f t="shared" si="12"/>
        <v/>
      </c>
      <c r="T52" s="17">
        <f>J52+Octobre!T52</f>
        <v>0</v>
      </c>
      <c r="U52" s="45" t="str">
        <f t="shared" si="13"/>
        <v/>
      </c>
      <c r="V52" s="48">
        <f t="shared" si="14"/>
        <v>0</v>
      </c>
      <c r="W52" s="22" t="str">
        <f t="shared" si="15"/>
        <v/>
      </c>
    </row>
    <row r="53" spans="2:23" x14ac:dyDescent="0.2">
      <c r="B53" s="4">
        <v>622620</v>
      </c>
      <c r="C53" s="15" t="s">
        <v>37</v>
      </c>
      <c r="D53" s="21">
        <f t="shared" si="16"/>
        <v>0</v>
      </c>
      <c r="E53" s="36" t="str">
        <f t="shared" si="2"/>
        <v/>
      </c>
      <c r="F53" s="32">
        <f t="shared" si="17"/>
        <v>0</v>
      </c>
      <c r="G53" s="36" t="str">
        <f t="shared" si="3"/>
        <v/>
      </c>
      <c r="H53" s="40">
        <f t="shared" si="4"/>
        <v>0</v>
      </c>
      <c r="I53" s="22" t="str">
        <f t="shared" si="5"/>
        <v/>
      </c>
      <c r="J53" s="32"/>
      <c r="K53" s="36" t="str">
        <f t="shared" si="6"/>
        <v/>
      </c>
      <c r="L53" s="40">
        <f t="shared" si="7"/>
        <v>0</v>
      </c>
      <c r="M53" s="22" t="str">
        <f t="shared" si="8"/>
        <v/>
      </c>
      <c r="N53" s="17">
        <f>D53+Octobre!N53</f>
        <v>0</v>
      </c>
      <c r="O53" s="36" t="str">
        <f t="shared" si="9"/>
        <v/>
      </c>
      <c r="P53" s="46">
        <f>F53+Octobre!P53</f>
        <v>0</v>
      </c>
      <c r="Q53" s="36" t="str">
        <f t="shared" si="10"/>
        <v/>
      </c>
      <c r="R53" s="48">
        <f t="shared" si="11"/>
        <v>0</v>
      </c>
      <c r="S53" s="22" t="str">
        <f t="shared" si="12"/>
        <v/>
      </c>
      <c r="T53" s="17">
        <f>J53+Octobre!T53</f>
        <v>0</v>
      </c>
      <c r="U53" s="45" t="str">
        <f t="shared" si="13"/>
        <v/>
      </c>
      <c r="V53" s="48">
        <f t="shared" si="14"/>
        <v>0</v>
      </c>
      <c r="W53" s="22" t="str">
        <f t="shared" si="15"/>
        <v/>
      </c>
    </row>
    <row r="54" spans="2:23" x14ac:dyDescent="0.2">
      <c r="B54" s="4">
        <v>622621</v>
      </c>
      <c r="C54" s="15" t="s">
        <v>38</v>
      </c>
      <c r="D54" s="21">
        <f t="shared" si="16"/>
        <v>0</v>
      </c>
      <c r="E54" s="36" t="str">
        <f t="shared" si="2"/>
        <v/>
      </c>
      <c r="F54" s="32">
        <f t="shared" si="17"/>
        <v>0</v>
      </c>
      <c r="G54" s="36" t="str">
        <f t="shared" si="3"/>
        <v/>
      </c>
      <c r="H54" s="40">
        <f t="shared" si="4"/>
        <v>0</v>
      </c>
      <c r="I54" s="22" t="str">
        <f t="shared" si="5"/>
        <v/>
      </c>
      <c r="J54" s="32"/>
      <c r="K54" s="36" t="str">
        <f t="shared" si="6"/>
        <v/>
      </c>
      <c r="L54" s="40">
        <f t="shared" si="7"/>
        <v>0</v>
      </c>
      <c r="M54" s="22" t="str">
        <f t="shared" si="8"/>
        <v/>
      </c>
      <c r="N54" s="17">
        <f>D54+Octobre!N54</f>
        <v>0</v>
      </c>
      <c r="O54" s="36" t="str">
        <f t="shared" si="9"/>
        <v/>
      </c>
      <c r="P54" s="46">
        <f>F54+Octobre!P54</f>
        <v>0</v>
      </c>
      <c r="Q54" s="36" t="str">
        <f t="shared" si="10"/>
        <v/>
      </c>
      <c r="R54" s="48">
        <f t="shared" si="11"/>
        <v>0</v>
      </c>
      <c r="S54" s="22" t="str">
        <f t="shared" si="12"/>
        <v/>
      </c>
      <c r="T54" s="17">
        <f>J54+Octobre!T54</f>
        <v>0</v>
      </c>
      <c r="U54" s="45" t="str">
        <f t="shared" si="13"/>
        <v/>
      </c>
      <c r="V54" s="48">
        <f t="shared" si="14"/>
        <v>0</v>
      </c>
      <c r="W54" s="22" t="str">
        <f t="shared" si="15"/>
        <v/>
      </c>
    </row>
    <row r="55" spans="2:23" x14ac:dyDescent="0.2">
      <c r="B55" s="4">
        <v>623100</v>
      </c>
      <c r="C55" s="15" t="s">
        <v>39</v>
      </c>
      <c r="D55" s="21">
        <f t="shared" si="16"/>
        <v>0</v>
      </c>
      <c r="E55" s="36" t="str">
        <f t="shared" si="2"/>
        <v/>
      </c>
      <c r="F55" s="32">
        <f t="shared" si="17"/>
        <v>0</v>
      </c>
      <c r="G55" s="36" t="str">
        <f t="shared" si="3"/>
        <v/>
      </c>
      <c r="H55" s="40">
        <f t="shared" si="4"/>
        <v>0</v>
      </c>
      <c r="I55" s="22" t="str">
        <f t="shared" si="5"/>
        <v/>
      </c>
      <c r="J55" s="32"/>
      <c r="K55" s="36" t="str">
        <f t="shared" si="6"/>
        <v/>
      </c>
      <c r="L55" s="40">
        <f t="shared" si="7"/>
        <v>0</v>
      </c>
      <c r="M55" s="22" t="str">
        <f t="shared" si="8"/>
        <v/>
      </c>
      <c r="N55" s="17">
        <f>D55+Octobre!N55</f>
        <v>0</v>
      </c>
      <c r="O55" s="36" t="str">
        <f t="shared" si="9"/>
        <v/>
      </c>
      <c r="P55" s="46">
        <f>F55+Octobre!P55</f>
        <v>0</v>
      </c>
      <c r="Q55" s="36" t="str">
        <f t="shared" si="10"/>
        <v/>
      </c>
      <c r="R55" s="48">
        <f t="shared" si="11"/>
        <v>0</v>
      </c>
      <c r="S55" s="22" t="str">
        <f t="shared" si="12"/>
        <v/>
      </c>
      <c r="T55" s="17">
        <f>J55+Octobre!T55</f>
        <v>0</v>
      </c>
      <c r="U55" s="45" t="str">
        <f t="shared" si="13"/>
        <v/>
      </c>
      <c r="V55" s="48">
        <f t="shared" si="14"/>
        <v>0</v>
      </c>
      <c r="W55" s="22" t="str">
        <f t="shared" si="15"/>
        <v/>
      </c>
    </row>
    <row r="56" spans="2:23" x14ac:dyDescent="0.2">
      <c r="B56" s="4">
        <v>623300</v>
      </c>
      <c r="C56" s="15" t="s">
        <v>40</v>
      </c>
      <c r="D56" s="21">
        <f t="shared" si="16"/>
        <v>0</v>
      </c>
      <c r="E56" s="36" t="str">
        <f t="shared" si="2"/>
        <v/>
      </c>
      <c r="F56" s="32">
        <f t="shared" si="17"/>
        <v>0</v>
      </c>
      <c r="G56" s="36" t="str">
        <f t="shared" si="3"/>
        <v/>
      </c>
      <c r="H56" s="40">
        <f t="shared" si="4"/>
        <v>0</v>
      </c>
      <c r="I56" s="22" t="str">
        <f t="shared" si="5"/>
        <v/>
      </c>
      <c r="J56" s="32"/>
      <c r="K56" s="36" t="str">
        <f t="shared" si="6"/>
        <v/>
      </c>
      <c r="L56" s="40">
        <f t="shared" si="7"/>
        <v>0</v>
      </c>
      <c r="M56" s="22" t="str">
        <f t="shared" si="8"/>
        <v/>
      </c>
      <c r="N56" s="17">
        <f>D56+Octobre!N56</f>
        <v>0</v>
      </c>
      <c r="O56" s="36" t="str">
        <f t="shared" si="9"/>
        <v/>
      </c>
      <c r="P56" s="46">
        <f>F56+Octobre!P56</f>
        <v>0</v>
      </c>
      <c r="Q56" s="36" t="str">
        <f t="shared" si="10"/>
        <v/>
      </c>
      <c r="R56" s="48">
        <f t="shared" si="11"/>
        <v>0</v>
      </c>
      <c r="S56" s="22" t="str">
        <f t="shared" si="12"/>
        <v/>
      </c>
      <c r="T56" s="17">
        <f>J56+Octobre!T56</f>
        <v>0</v>
      </c>
      <c r="U56" s="45" t="str">
        <f t="shared" si="13"/>
        <v/>
      </c>
      <c r="V56" s="48">
        <f t="shared" si="14"/>
        <v>0</v>
      </c>
      <c r="W56" s="22" t="str">
        <f t="shared" si="15"/>
        <v/>
      </c>
    </row>
    <row r="57" spans="2:23" x14ac:dyDescent="0.2">
      <c r="B57" s="4">
        <v>623600</v>
      </c>
      <c r="C57" s="15" t="s">
        <v>41</v>
      </c>
      <c r="D57" s="21">
        <f t="shared" si="16"/>
        <v>0</v>
      </c>
      <c r="E57" s="36" t="str">
        <f t="shared" si="2"/>
        <v/>
      </c>
      <c r="F57" s="32">
        <f t="shared" si="17"/>
        <v>0</v>
      </c>
      <c r="G57" s="36" t="str">
        <f t="shared" si="3"/>
        <v/>
      </c>
      <c r="H57" s="40">
        <f t="shared" si="4"/>
        <v>0</v>
      </c>
      <c r="I57" s="22" t="str">
        <f t="shared" si="5"/>
        <v/>
      </c>
      <c r="J57" s="32"/>
      <c r="K57" s="36" t="str">
        <f t="shared" si="6"/>
        <v/>
      </c>
      <c r="L57" s="40">
        <f t="shared" si="7"/>
        <v>0</v>
      </c>
      <c r="M57" s="22" t="str">
        <f t="shared" si="8"/>
        <v/>
      </c>
      <c r="N57" s="17">
        <f>D57+Octobre!N57</f>
        <v>0</v>
      </c>
      <c r="O57" s="36" t="str">
        <f t="shared" si="9"/>
        <v/>
      </c>
      <c r="P57" s="46">
        <f>F57+Octobre!P57</f>
        <v>0</v>
      </c>
      <c r="Q57" s="36" t="str">
        <f t="shared" si="10"/>
        <v/>
      </c>
      <c r="R57" s="48">
        <f t="shared" si="11"/>
        <v>0</v>
      </c>
      <c r="S57" s="22" t="str">
        <f t="shared" si="12"/>
        <v/>
      </c>
      <c r="T57" s="17">
        <f>J57+Octobre!T57</f>
        <v>0</v>
      </c>
      <c r="U57" s="45" t="str">
        <f t="shared" si="13"/>
        <v/>
      </c>
      <c r="V57" s="48">
        <f t="shared" si="14"/>
        <v>0</v>
      </c>
      <c r="W57" s="22" t="str">
        <f t="shared" si="15"/>
        <v/>
      </c>
    </row>
    <row r="58" spans="2:23" x14ac:dyDescent="0.2">
      <c r="B58" s="4">
        <v>623700</v>
      </c>
      <c r="C58" s="15" t="s">
        <v>42</v>
      </c>
      <c r="D58" s="21">
        <f t="shared" si="16"/>
        <v>0</v>
      </c>
      <c r="E58" s="36" t="str">
        <f t="shared" si="2"/>
        <v/>
      </c>
      <c r="F58" s="32">
        <f t="shared" si="17"/>
        <v>0</v>
      </c>
      <c r="G58" s="36" t="str">
        <f t="shared" si="3"/>
        <v/>
      </c>
      <c r="H58" s="40">
        <f t="shared" si="4"/>
        <v>0</v>
      </c>
      <c r="I58" s="22" t="str">
        <f t="shared" si="5"/>
        <v/>
      </c>
      <c r="J58" s="32"/>
      <c r="K58" s="36" t="str">
        <f t="shared" si="6"/>
        <v/>
      </c>
      <c r="L58" s="40">
        <f t="shared" si="7"/>
        <v>0</v>
      </c>
      <c r="M58" s="22" t="str">
        <f t="shared" si="8"/>
        <v/>
      </c>
      <c r="N58" s="17">
        <f>D58+Octobre!N58</f>
        <v>0</v>
      </c>
      <c r="O58" s="36" t="str">
        <f t="shared" si="9"/>
        <v/>
      </c>
      <c r="P58" s="46">
        <f>F58+Octobre!P58</f>
        <v>0</v>
      </c>
      <c r="Q58" s="36" t="str">
        <f t="shared" si="10"/>
        <v/>
      </c>
      <c r="R58" s="48">
        <f t="shared" si="11"/>
        <v>0</v>
      </c>
      <c r="S58" s="22" t="str">
        <f t="shared" si="12"/>
        <v/>
      </c>
      <c r="T58" s="17">
        <f>J58+Octobre!T58</f>
        <v>0</v>
      </c>
      <c r="U58" s="45" t="str">
        <f t="shared" si="13"/>
        <v/>
      </c>
      <c r="V58" s="48">
        <f t="shared" si="14"/>
        <v>0</v>
      </c>
      <c r="W58" s="22" t="str">
        <f t="shared" si="15"/>
        <v/>
      </c>
    </row>
    <row r="59" spans="2:23" x14ac:dyDescent="0.2">
      <c r="B59" s="4">
        <v>623800</v>
      </c>
      <c r="C59" s="15" t="s">
        <v>43</v>
      </c>
      <c r="D59" s="21">
        <f t="shared" si="16"/>
        <v>0</v>
      </c>
      <c r="E59" s="36" t="str">
        <f t="shared" si="2"/>
        <v/>
      </c>
      <c r="F59" s="32">
        <f t="shared" si="17"/>
        <v>0</v>
      </c>
      <c r="G59" s="36" t="str">
        <f t="shared" si="3"/>
        <v/>
      </c>
      <c r="H59" s="40">
        <f t="shared" si="4"/>
        <v>0</v>
      </c>
      <c r="I59" s="22" t="str">
        <f t="shared" si="5"/>
        <v/>
      </c>
      <c r="J59" s="32"/>
      <c r="K59" s="36" t="str">
        <f t="shared" si="6"/>
        <v/>
      </c>
      <c r="L59" s="40">
        <f t="shared" si="7"/>
        <v>0</v>
      </c>
      <c r="M59" s="22" t="str">
        <f t="shared" si="8"/>
        <v/>
      </c>
      <c r="N59" s="17">
        <f>D59+Octobre!N59</f>
        <v>0</v>
      </c>
      <c r="O59" s="36" t="str">
        <f t="shared" si="9"/>
        <v/>
      </c>
      <c r="P59" s="46">
        <f>F59+Octobre!P59</f>
        <v>0</v>
      </c>
      <c r="Q59" s="36" t="str">
        <f t="shared" si="10"/>
        <v/>
      </c>
      <c r="R59" s="48">
        <f t="shared" si="11"/>
        <v>0</v>
      </c>
      <c r="S59" s="22" t="str">
        <f t="shared" si="12"/>
        <v/>
      </c>
      <c r="T59" s="17">
        <f>J59+Octobre!T59</f>
        <v>0</v>
      </c>
      <c r="U59" s="45" t="str">
        <f t="shared" si="13"/>
        <v/>
      </c>
      <c r="V59" s="48">
        <f t="shared" si="14"/>
        <v>0</v>
      </c>
      <c r="W59" s="22" t="str">
        <f t="shared" si="15"/>
        <v/>
      </c>
    </row>
    <row r="60" spans="2:23" x14ac:dyDescent="0.2">
      <c r="B60" s="4">
        <v>624100</v>
      </c>
      <c r="C60" s="15" t="s">
        <v>44</v>
      </c>
      <c r="D60" s="21">
        <f t="shared" si="16"/>
        <v>0</v>
      </c>
      <c r="E60" s="36" t="str">
        <f t="shared" si="2"/>
        <v/>
      </c>
      <c r="F60" s="32">
        <f t="shared" si="17"/>
        <v>0</v>
      </c>
      <c r="G60" s="36" t="str">
        <f t="shared" si="3"/>
        <v/>
      </c>
      <c r="H60" s="40">
        <f t="shared" si="4"/>
        <v>0</v>
      </c>
      <c r="I60" s="22" t="str">
        <f t="shared" si="5"/>
        <v/>
      </c>
      <c r="J60" s="32"/>
      <c r="K60" s="36" t="str">
        <f t="shared" si="6"/>
        <v/>
      </c>
      <c r="L60" s="40">
        <f t="shared" si="7"/>
        <v>0</v>
      </c>
      <c r="M60" s="22" t="str">
        <f t="shared" si="8"/>
        <v/>
      </c>
      <c r="N60" s="17">
        <f>D60+Octobre!N60</f>
        <v>0</v>
      </c>
      <c r="O60" s="36" t="str">
        <f t="shared" si="9"/>
        <v/>
      </c>
      <c r="P60" s="46">
        <f>F60+Octobre!P60</f>
        <v>0</v>
      </c>
      <c r="Q60" s="36" t="str">
        <f t="shared" si="10"/>
        <v/>
      </c>
      <c r="R60" s="48">
        <f t="shared" si="11"/>
        <v>0</v>
      </c>
      <c r="S60" s="22" t="str">
        <f t="shared" si="12"/>
        <v/>
      </c>
      <c r="T60" s="17">
        <f>J60+Octobre!T60</f>
        <v>0</v>
      </c>
      <c r="U60" s="45" t="str">
        <f t="shared" si="13"/>
        <v/>
      </c>
      <c r="V60" s="48">
        <f t="shared" si="14"/>
        <v>0</v>
      </c>
      <c r="W60" s="22" t="str">
        <f t="shared" si="15"/>
        <v/>
      </c>
    </row>
    <row r="61" spans="2:23" x14ac:dyDescent="0.2">
      <c r="B61" s="4">
        <v>791013</v>
      </c>
      <c r="C61" s="15" t="s">
        <v>74</v>
      </c>
      <c r="D61" s="21">
        <f t="shared" si="16"/>
        <v>0</v>
      </c>
      <c r="E61" s="36" t="str">
        <f t="shared" si="2"/>
        <v/>
      </c>
      <c r="F61" s="32">
        <f t="shared" si="17"/>
        <v>0</v>
      </c>
      <c r="G61" s="36" t="str">
        <f t="shared" si="3"/>
        <v/>
      </c>
      <c r="H61" s="40">
        <f t="shared" si="4"/>
        <v>0</v>
      </c>
      <c r="I61" s="22" t="str">
        <f t="shared" si="5"/>
        <v/>
      </c>
      <c r="J61" s="32"/>
      <c r="K61" s="36" t="str">
        <f t="shared" si="6"/>
        <v/>
      </c>
      <c r="L61" s="40">
        <f t="shared" si="7"/>
        <v>0</v>
      </c>
      <c r="M61" s="22" t="str">
        <f t="shared" si="8"/>
        <v/>
      </c>
      <c r="N61" s="17">
        <f>D61+Octobre!N61</f>
        <v>0</v>
      </c>
      <c r="O61" s="36" t="str">
        <f t="shared" si="9"/>
        <v/>
      </c>
      <c r="P61" s="46">
        <f>F61+Octobre!P61</f>
        <v>0</v>
      </c>
      <c r="Q61" s="36" t="str">
        <f t="shared" si="10"/>
        <v/>
      </c>
      <c r="R61" s="48">
        <f t="shared" si="11"/>
        <v>0</v>
      </c>
      <c r="S61" s="22" t="str">
        <f t="shared" si="12"/>
        <v/>
      </c>
      <c r="T61" s="17">
        <f>J61+Octobre!T61</f>
        <v>0</v>
      </c>
      <c r="U61" s="45" t="str">
        <f t="shared" si="13"/>
        <v/>
      </c>
      <c r="V61" s="48">
        <f t="shared" si="14"/>
        <v>0</v>
      </c>
      <c r="W61" s="22" t="str">
        <f t="shared" si="15"/>
        <v/>
      </c>
    </row>
    <row r="62" spans="2:23" x14ac:dyDescent="0.2">
      <c r="B62" s="4">
        <v>625100</v>
      </c>
      <c r="C62" s="15" t="s">
        <v>45</v>
      </c>
      <c r="D62" s="21">
        <f t="shared" si="16"/>
        <v>0</v>
      </c>
      <c r="E62" s="36" t="str">
        <f t="shared" si="2"/>
        <v/>
      </c>
      <c r="F62" s="32">
        <f t="shared" si="17"/>
        <v>0</v>
      </c>
      <c r="G62" s="36" t="str">
        <f t="shared" si="3"/>
        <v/>
      </c>
      <c r="H62" s="40">
        <f t="shared" si="4"/>
        <v>0</v>
      </c>
      <c r="I62" s="22" t="str">
        <f t="shared" si="5"/>
        <v/>
      </c>
      <c r="J62" s="32"/>
      <c r="K62" s="36" t="str">
        <f t="shared" si="6"/>
        <v/>
      </c>
      <c r="L62" s="40">
        <f t="shared" si="7"/>
        <v>0</v>
      </c>
      <c r="M62" s="22" t="str">
        <f t="shared" si="8"/>
        <v/>
      </c>
      <c r="N62" s="17">
        <f>D62+Octobre!N62</f>
        <v>0</v>
      </c>
      <c r="O62" s="36" t="str">
        <f t="shared" si="9"/>
        <v/>
      </c>
      <c r="P62" s="46">
        <f>F62+Octobre!P62</f>
        <v>0</v>
      </c>
      <c r="Q62" s="36" t="str">
        <f t="shared" si="10"/>
        <v/>
      </c>
      <c r="R62" s="48">
        <f t="shared" si="11"/>
        <v>0</v>
      </c>
      <c r="S62" s="22" t="str">
        <f t="shared" si="12"/>
        <v/>
      </c>
      <c r="T62" s="17">
        <f>J62+Octobre!T62</f>
        <v>0</v>
      </c>
      <c r="U62" s="45" t="str">
        <f t="shared" si="13"/>
        <v/>
      </c>
      <c r="V62" s="48">
        <f t="shared" si="14"/>
        <v>0</v>
      </c>
      <c r="W62" s="22" t="str">
        <f t="shared" si="15"/>
        <v/>
      </c>
    </row>
    <row r="63" spans="2:23" x14ac:dyDescent="0.2">
      <c r="B63" s="4">
        <v>791001</v>
      </c>
      <c r="C63" s="15" t="s">
        <v>64</v>
      </c>
      <c r="D63" s="21">
        <f t="shared" si="16"/>
        <v>0</v>
      </c>
      <c r="E63" s="36" t="str">
        <f t="shared" si="2"/>
        <v/>
      </c>
      <c r="F63" s="32">
        <f t="shared" si="17"/>
        <v>0</v>
      </c>
      <c r="G63" s="36" t="str">
        <f t="shared" si="3"/>
        <v/>
      </c>
      <c r="H63" s="40">
        <f t="shared" si="4"/>
        <v>0</v>
      </c>
      <c r="I63" s="22" t="str">
        <f t="shared" si="5"/>
        <v/>
      </c>
      <c r="J63" s="32"/>
      <c r="K63" s="36" t="str">
        <f t="shared" si="6"/>
        <v/>
      </c>
      <c r="L63" s="40">
        <f t="shared" si="7"/>
        <v>0</v>
      </c>
      <c r="M63" s="22" t="str">
        <f t="shared" si="8"/>
        <v/>
      </c>
      <c r="N63" s="17">
        <f>D63+Octobre!N63</f>
        <v>0</v>
      </c>
      <c r="O63" s="36" t="str">
        <f t="shared" si="9"/>
        <v/>
      </c>
      <c r="P63" s="46">
        <f>F63+Octobre!P63</f>
        <v>0</v>
      </c>
      <c r="Q63" s="36" t="str">
        <f t="shared" si="10"/>
        <v/>
      </c>
      <c r="R63" s="48">
        <f t="shared" si="11"/>
        <v>0</v>
      </c>
      <c r="S63" s="22" t="str">
        <f t="shared" si="12"/>
        <v/>
      </c>
      <c r="T63" s="17">
        <f>J63+Octobre!T63</f>
        <v>0</v>
      </c>
      <c r="U63" s="45" t="str">
        <f t="shared" si="13"/>
        <v/>
      </c>
      <c r="V63" s="48">
        <f t="shared" si="14"/>
        <v>0</v>
      </c>
      <c r="W63" s="22" t="str">
        <f t="shared" si="15"/>
        <v/>
      </c>
    </row>
    <row r="64" spans="2:23" x14ac:dyDescent="0.2">
      <c r="B64" s="4">
        <v>625500</v>
      </c>
      <c r="C64" s="15" t="s">
        <v>46</v>
      </c>
      <c r="D64" s="21">
        <f t="shared" si="16"/>
        <v>0</v>
      </c>
      <c r="E64" s="36" t="str">
        <f t="shared" si="2"/>
        <v/>
      </c>
      <c r="F64" s="32">
        <f t="shared" si="17"/>
        <v>0</v>
      </c>
      <c r="G64" s="36" t="str">
        <f t="shared" si="3"/>
        <v/>
      </c>
      <c r="H64" s="40">
        <f t="shared" si="4"/>
        <v>0</v>
      </c>
      <c r="I64" s="22" t="str">
        <f t="shared" si="5"/>
        <v/>
      </c>
      <c r="J64" s="32"/>
      <c r="K64" s="36" t="str">
        <f t="shared" si="6"/>
        <v/>
      </c>
      <c r="L64" s="40">
        <f t="shared" si="7"/>
        <v>0</v>
      </c>
      <c r="M64" s="22" t="str">
        <f t="shared" si="8"/>
        <v/>
      </c>
      <c r="N64" s="17">
        <f>D64+Octobre!N64</f>
        <v>0</v>
      </c>
      <c r="O64" s="36" t="str">
        <f t="shared" si="9"/>
        <v/>
      </c>
      <c r="P64" s="46">
        <f>F64+Octobre!P64</f>
        <v>0</v>
      </c>
      <c r="Q64" s="36" t="str">
        <f t="shared" si="10"/>
        <v/>
      </c>
      <c r="R64" s="48">
        <f t="shared" si="11"/>
        <v>0</v>
      </c>
      <c r="S64" s="22" t="str">
        <f t="shared" si="12"/>
        <v/>
      </c>
      <c r="T64" s="17">
        <f>J64+Octobre!T64</f>
        <v>0</v>
      </c>
      <c r="U64" s="45" t="str">
        <f t="shared" si="13"/>
        <v/>
      </c>
      <c r="V64" s="48">
        <f t="shared" si="14"/>
        <v>0</v>
      </c>
      <c r="W64" s="22" t="str">
        <f t="shared" si="15"/>
        <v/>
      </c>
    </row>
    <row r="65" spans="2:23" x14ac:dyDescent="0.2">
      <c r="B65" s="4">
        <v>625700</v>
      </c>
      <c r="C65" s="15" t="s">
        <v>47</v>
      </c>
      <c r="D65" s="21">
        <f t="shared" si="16"/>
        <v>0</v>
      </c>
      <c r="E65" s="36" t="str">
        <f t="shared" si="2"/>
        <v/>
      </c>
      <c r="F65" s="32">
        <f t="shared" si="17"/>
        <v>0</v>
      </c>
      <c r="G65" s="36" t="str">
        <f t="shared" si="3"/>
        <v/>
      </c>
      <c r="H65" s="40">
        <f t="shared" si="4"/>
        <v>0</v>
      </c>
      <c r="I65" s="22" t="str">
        <f t="shared" si="5"/>
        <v/>
      </c>
      <c r="J65" s="32"/>
      <c r="K65" s="36" t="str">
        <f t="shared" si="6"/>
        <v/>
      </c>
      <c r="L65" s="40">
        <f t="shared" si="7"/>
        <v>0</v>
      </c>
      <c r="M65" s="22" t="str">
        <f t="shared" si="8"/>
        <v/>
      </c>
      <c r="N65" s="17">
        <f>D65+Octobre!N65</f>
        <v>0</v>
      </c>
      <c r="O65" s="36" t="str">
        <f t="shared" si="9"/>
        <v/>
      </c>
      <c r="P65" s="46">
        <f>F65+Octobre!P65</f>
        <v>0</v>
      </c>
      <c r="Q65" s="36" t="str">
        <f t="shared" si="10"/>
        <v/>
      </c>
      <c r="R65" s="48">
        <f t="shared" si="11"/>
        <v>0</v>
      </c>
      <c r="S65" s="22" t="str">
        <f t="shared" si="12"/>
        <v/>
      </c>
      <c r="T65" s="17">
        <f>J65+Octobre!T65</f>
        <v>0</v>
      </c>
      <c r="U65" s="45" t="str">
        <f t="shared" si="13"/>
        <v/>
      </c>
      <c r="V65" s="48">
        <f t="shared" si="14"/>
        <v>0</v>
      </c>
      <c r="W65" s="22" t="str">
        <f t="shared" si="15"/>
        <v/>
      </c>
    </row>
    <row r="66" spans="2:23" x14ac:dyDescent="0.2">
      <c r="B66" s="4">
        <v>791005</v>
      </c>
      <c r="C66" s="15" t="s">
        <v>67</v>
      </c>
      <c r="D66" s="21">
        <f t="shared" si="16"/>
        <v>0</v>
      </c>
      <c r="E66" s="36" t="str">
        <f t="shared" si="2"/>
        <v/>
      </c>
      <c r="F66" s="32">
        <f t="shared" si="17"/>
        <v>0</v>
      </c>
      <c r="G66" s="36" t="str">
        <f t="shared" si="3"/>
        <v/>
      </c>
      <c r="H66" s="40">
        <f t="shared" si="4"/>
        <v>0</v>
      </c>
      <c r="I66" s="22" t="str">
        <f t="shared" si="5"/>
        <v/>
      </c>
      <c r="J66" s="32"/>
      <c r="K66" s="36" t="str">
        <f t="shared" si="6"/>
        <v/>
      </c>
      <c r="L66" s="40">
        <f t="shared" si="7"/>
        <v>0</v>
      </c>
      <c r="M66" s="22" t="str">
        <f t="shared" si="8"/>
        <v/>
      </c>
      <c r="N66" s="17">
        <f>D66+Octobre!N66</f>
        <v>0</v>
      </c>
      <c r="O66" s="36" t="str">
        <f t="shared" si="9"/>
        <v/>
      </c>
      <c r="P66" s="46">
        <f>F66+Octobre!P66</f>
        <v>0</v>
      </c>
      <c r="Q66" s="36" t="str">
        <f t="shared" si="10"/>
        <v/>
      </c>
      <c r="R66" s="48">
        <f t="shared" si="11"/>
        <v>0</v>
      </c>
      <c r="S66" s="22" t="str">
        <f t="shared" si="12"/>
        <v/>
      </c>
      <c r="T66" s="17">
        <f>J66+Octobre!T66</f>
        <v>0</v>
      </c>
      <c r="U66" s="45" t="str">
        <f t="shared" si="13"/>
        <v/>
      </c>
      <c r="V66" s="48">
        <f t="shared" si="14"/>
        <v>0</v>
      </c>
      <c r="W66" s="22" t="str">
        <f t="shared" si="15"/>
        <v/>
      </c>
    </row>
    <row r="67" spans="2:23" x14ac:dyDescent="0.2">
      <c r="B67" s="4">
        <v>626000</v>
      </c>
      <c r="C67" s="15" t="s">
        <v>48</v>
      </c>
      <c r="D67" s="21">
        <f t="shared" si="16"/>
        <v>0</v>
      </c>
      <c r="E67" s="36" t="str">
        <f t="shared" si="2"/>
        <v/>
      </c>
      <c r="F67" s="32">
        <f t="shared" si="17"/>
        <v>0</v>
      </c>
      <c r="G67" s="36" t="str">
        <f t="shared" si="3"/>
        <v/>
      </c>
      <c r="H67" s="40">
        <f t="shared" si="4"/>
        <v>0</v>
      </c>
      <c r="I67" s="22" t="str">
        <f t="shared" si="5"/>
        <v/>
      </c>
      <c r="J67" s="32"/>
      <c r="K67" s="36" t="str">
        <f t="shared" si="6"/>
        <v/>
      </c>
      <c r="L67" s="40">
        <f t="shared" si="7"/>
        <v>0</v>
      </c>
      <c r="M67" s="22" t="str">
        <f t="shared" si="8"/>
        <v/>
      </c>
      <c r="N67" s="17">
        <f>D67+Octobre!N67</f>
        <v>0</v>
      </c>
      <c r="O67" s="36" t="str">
        <f t="shared" si="9"/>
        <v/>
      </c>
      <c r="P67" s="46">
        <f>F67+Octobre!P67</f>
        <v>0</v>
      </c>
      <c r="Q67" s="36" t="str">
        <f t="shared" si="10"/>
        <v/>
      </c>
      <c r="R67" s="48">
        <f t="shared" si="11"/>
        <v>0</v>
      </c>
      <c r="S67" s="22" t="str">
        <f t="shared" si="12"/>
        <v/>
      </c>
      <c r="T67" s="17">
        <f>J67+Octobre!T67</f>
        <v>0</v>
      </c>
      <c r="U67" s="45" t="str">
        <f t="shared" si="13"/>
        <v/>
      </c>
      <c r="V67" s="48">
        <f t="shared" si="14"/>
        <v>0</v>
      </c>
      <c r="W67" s="22" t="str">
        <f t="shared" si="15"/>
        <v/>
      </c>
    </row>
    <row r="68" spans="2:23" x14ac:dyDescent="0.2">
      <c r="B68" s="4">
        <v>791004</v>
      </c>
      <c r="C68" s="15" t="s">
        <v>66</v>
      </c>
      <c r="D68" s="21">
        <f t="shared" si="16"/>
        <v>0</v>
      </c>
      <c r="E68" s="36" t="str">
        <f t="shared" si="2"/>
        <v/>
      </c>
      <c r="F68" s="32">
        <f t="shared" si="17"/>
        <v>0</v>
      </c>
      <c r="G68" s="36" t="str">
        <f t="shared" si="3"/>
        <v/>
      </c>
      <c r="H68" s="40">
        <f t="shared" si="4"/>
        <v>0</v>
      </c>
      <c r="I68" s="22" t="str">
        <f t="shared" si="5"/>
        <v/>
      </c>
      <c r="J68" s="32"/>
      <c r="K68" s="36" t="str">
        <f t="shared" si="6"/>
        <v/>
      </c>
      <c r="L68" s="40">
        <f t="shared" si="7"/>
        <v>0</v>
      </c>
      <c r="M68" s="22" t="str">
        <f t="shared" si="8"/>
        <v/>
      </c>
      <c r="N68" s="17">
        <f>D68+Octobre!N68</f>
        <v>0</v>
      </c>
      <c r="O68" s="36" t="str">
        <f t="shared" si="9"/>
        <v/>
      </c>
      <c r="P68" s="46">
        <f>F68+Octobre!P68</f>
        <v>0</v>
      </c>
      <c r="Q68" s="36" t="str">
        <f t="shared" si="10"/>
        <v/>
      </c>
      <c r="R68" s="48">
        <f t="shared" si="11"/>
        <v>0</v>
      </c>
      <c r="S68" s="22" t="str">
        <f t="shared" si="12"/>
        <v/>
      </c>
      <c r="T68" s="17">
        <f>J68+Octobre!T68</f>
        <v>0</v>
      </c>
      <c r="U68" s="45" t="str">
        <f t="shared" si="13"/>
        <v/>
      </c>
      <c r="V68" s="48">
        <f t="shared" si="14"/>
        <v>0</v>
      </c>
      <c r="W68" s="22" t="str">
        <f t="shared" si="15"/>
        <v/>
      </c>
    </row>
    <row r="69" spans="2:23" x14ac:dyDescent="0.2">
      <c r="B69" s="4">
        <v>626100</v>
      </c>
      <c r="C69" s="15" t="s">
        <v>49</v>
      </c>
      <c r="D69" s="21">
        <f t="shared" si="16"/>
        <v>0</v>
      </c>
      <c r="E69" s="36" t="str">
        <f t="shared" si="2"/>
        <v/>
      </c>
      <c r="F69" s="32">
        <f t="shared" si="17"/>
        <v>0</v>
      </c>
      <c r="G69" s="36" t="str">
        <f t="shared" si="3"/>
        <v/>
      </c>
      <c r="H69" s="40">
        <f t="shared" si="4"/>
        <v>0</v>
      </c>
      <c r="I69" s="22" t="str">
        <f t="shared" si="5"/>
        <v/>
      </c>
      <c r="J69" s="32"/>
      <c r="K69" s="36" t="str">
        <f t="shared" si="6"/>
        <v/>
      </c>
      <c r="L69" s="40">
        <f t="shared" si="7"/>
        <v>0</v>
      </c>
      <c r="M69" s="22" t="str">
        <f t="shared" si="8"/>
        <v/>
      </c>
      <c r="N69" s="17">
        <f>D69+Octobre!N69</f>
        <v>0</v>
      </c>
      <c r="O69" s="36" t="str">
        <f t="shared" si="9"/>
        <v/>
      </c>
      <c r="P69" s="46">
        <f>F69+Octobre!P69</f>
        <v>0</v>
      </c>
      <c r="Q69" s="36" t="str">
        <f t="shared" si="10"/>
        <v/>
      </c>
      <c r="R69" s="48">
        <f t="shared" si="11"/>
        <v>0</v>
      </c>
      <c r="S69" s="22" t="str">
        <f t="shared" si="12"/>
        <v/>
      </c>
      <c r="T69" s="17">
        <f>J69+Octobre!T69</f>
        <v>0</v>
      </c>
      <c r="U69" s="45" t="str">
        <f t="shared" si="13"/>
        <v/>
      </c>
      <c r="V69" s="48">
        <f t="shared" si="14"/>
        <v>0</v>
      </c>
      <c r="W69" s="22" t="str">
        <f t="shared" si="15"/>
        <v/>
      </c>
    </row>
    <row r="70" spans="2:23" x14ac:dyDescent="0.2">
      <c r="B70" s="4">
        <v>791014</v>
      </c>
      <c r="C70" s="15" t="s">
        <v>75</v>
      </c>
      <c r="D70" s="21">
        <f t="shared" si="16"/>
        <v>0</v>
      </c>
      <c r="E70" s="36" t="str">
        <f t="shared" si="2"/>
        <v/>
      </c>
      <c r="F70" s="32">
        <f t="shared" si="17"/>
        <v>0</v>
      </c>
      <c r="G70" s="36" t="str">
        <f t="shared" si="3"/>
        <v/>
      </c>
      <c r="H70" s="40">
        <f t="shared" si="4"/>
        <v>0</v>
      </c>
      <c r="I70" s="22" t="str">
        <f t="shared" si="5"/>
        <v/>
      </c>
      <c r="J70" s="32"/>
      <c r="K70" s="36" t="str">
        <f t="shared" si="6"/>
        <v/>
      </c>
      <c r="L70" s="40">
        <f t="shared" si="7"/>
        <v>0</v>
      </c>
      <c r="M70" s="22" t="str">
        <f t="shared" si="8"/>
        <v/>
      </c>
      <c r="N70" s="17">
        <f>D70+Octobre!N70</f>
        <v>0</v>
      </c>
      <c r="O70" s="36" t="str">
        <f t="shared" si="9"/>
        <v/>
      </c>
      <c r="P70" s="46">
        <f>F70+Octobre!P70</f>
        <v>0</v>
      </c>
      <c r="Q70" s="36" t="str">
        <f t="shared" si="10"/>
        <v/>
      </c>
      <c r="R70" s="48">
        <f t="shared" si="11"/>
        <v>0</v>
      </c>
      <c r="S70" s="22" t="str">
        <f t="shared" si="12"/>
        <v/>
      </c>
      <c r="T70" s="17">
        <f>J70+Octobre!T70</f>
        <v>0</v>
      </c>
      <c r="U70" s="45" t="str">
        <f t="shared" si="13"/>
        <v/>
      </c>
      <c r="V70" s="48">
        <f t="shared" si="14"/>
        <v>0</v>
      </c>
      <c r="W70" s="22" t="str">
        <f t="shared" si="15"/>
        <v/>
      </c>
    </row>
    <row r="71" spans="2:23" x14ac:dyDescent="0.2">
      <c r="B71" s="4">
        <v>627000</v>
      </c>
      <c r="C71" s="15" t="s">
        <v>50</v>
      </c>
      <c r="D71" s="21">
        <f t="shared" si="16"/>
        <v>0</v>
      </c>
      <c r="E71" s="36" t="str">
        <f t="shared" si="2"/>
        <v/>
      </c>
      <c r="F71" s="32">
        <f t="shared" si="17"/>
        <v>0</v>
      </c>
      <c r="G71" s="36" t="str">
        <f t="shared" si="3"/>
        <v/>
      </c>
      <c r="H71" s="40">
        <f t="shared" si="4"/>
        <v>0</v>
      </c>
      <c r="I71" s="22" t="str">
        <f t="shared" si="5"/>
        <v/>
      </c>
      <c r="J71" s="32"/>
      <c r="K71" s="36" t="str">
        <f t="shared" si="6"/>
        <v/>
      </c>
      <c r="L71" s="40">
        <f t="shared" si="7"/>
        <v>0</v>
      </c>
      <c r="M71" s="22" t="str">
        <f t="shared" si="8"/>
        <v/>
      </c>
      <c r="N71" s="17">
        <f>D71+Octobre!N71</f>
        <v>0</v>
      </c>
      <c r="O71" s="36" t="str">
        <f t="shared" si="9"/>
        <v/>
      </c>
      <c r="P71" s="46">
        <f>F71+Octobre!P71</f>
        <v>0</v>
      </c>
      <c r="Q71" s="36" t="str">
        <f t="shared" si="10"/>
        <v/>
      </c>
      <c r="R71" s="48">
        <f t="shared" si="11"/>
        <v>0</v>
      </c>
      <c r="S71" s="22" t="str">
        <f t="shared" si="12"/>
        <v/>
      </c>
      <c r="T71" s="17">
        <f>J71+Octobre!T71</f>
        <v>0</v>
      </c>
      <c r="U71" s="45" t="str">
        <f t="shared" si="13"/>
        <v/>
      </c>
      <c r="V71" s="48">
        <f t="shared" si="14"/>
        <v>0</v>
      </c>
      <c r="W71" s="22" t="str">
        <f t="shared" si="15"/>
        <v/>
      </c>
    </row>
    <row r="72" spans="2:23" x14ac:dyDescent="0.2">
      <c r="B72" s="4">
        <v>628100</v>
      </c>
      <c r="C72" s="15" t="s">
        <v>51</v>
      </c>
      <c r="D72" s="21">
        <f t="shared" si="16"/>
        <v>0</v>
      </c>
      <c r="E72" s="36" t="str">
        <f t="shared" si="2"/>
        <v/>
      </c>
      <c r="F72" s="32">
        <f t="shared" si="17"/>
        <v>0</v>
      </c>
      <c r="G72" s="36" t="str">
        <f t="shared" si="3"/>
        <v/>
      </c>
      <c r="H72" s="40">
        <f t="shared" si="4"/>
        <v>0</v>
      </c>
      <c r="I72" s="22" t="str">
        <f t="shared" si="5"/>
        <v/>
      </c>
      <c r="J72" s="32"/>
      <c r="K72" s="36" t="str">
        <f t="shared" si="6"/>
        <v/>
      </c>
      <c r="L72" s="40">
        <f t="shared" si="7"/>
        <v>0</v>
      </c>
      <c r="M72" s="22" t="str">
        <f t="shared" si="8"/>
        <v/>
      </c>
      <c r="N72" s="17">
        <f>D72+Octobre!N72</f>
        <v>0</v>
      </c>
      <c r="O72" s="36" t="str">
        <f t="shared" si="9"/>
        <v/>
      </c>
      <c r="P72" s="46">
        <f>F72+Octobre!P72</f>
        <v>0</v>
      </c>
      <c r="Q72" s="36" t="str">
        <f t="shared" si="10"/>
        <v/>
      </c>
      <c r="R72" s="48">
        <f t="shared" si="11"/>
        <v>0</v>
      </c>
      <c r="S72" s="22" t="str">
        <f t="shared" si="12"/>
        <v/>
      </c>
      <c r="T72" s="17">
        <f>J72+Octobre!T72</f>
        <v>0</v>
      </c>
      <c r="U72" s="45" t="str">
        <f t="shared" si="13"/>
        <v/>
      </c>
      <c r="V72" s="48">
        <f t="shared" si="14"/>
        <v>0</v>
      </c>
      <c r="W72" s="22" t="str">
        <f t="shared" si="15"/>
        <v/>
      </c>
    </row>
    <row r="73" spans="2:23" x14ac:dyDescent="0.2">
      <c r="B73" s="4">
        <v>628200</v>
      </c>
      <c r="C73" s="15" t="s">
        <v>52</v>
      </c>
      <c r="D73" s="21">
        <f t="shared" si="16"/>
        <v>0</v>
      </c>
      <c r="E73" s="36" t="str">
        <f t="shared" si="2"/>
        <v/>
      </c>
      <c r="F73" s="32">
        <f t="shared" si="17"/>
        <v>0</v>
      </c>
      <c r="G73" s="36" t="str">
        <f t="shared" si="3"/>
        <v/>
      </c>
      <c r="H73" s="40">
        <f t="shared" si="4"/>
        <v>0</v>
      </c>
      <c r="I73" s="22" t="str">
        <f t="shared" si="5"/>
        <v/>
      </c>
      <c r="J73" s="32"/>
      <c r="K73" s="36" t="str">
        <f t="shared" si="6"/>
        <v/>
      </c>
      <c r="L73" s="40">
        <f t="shared" si="7"/>
        <v>0</v>
      </c>
      <c r="M73" s="22" t="str">
        <f t="shared" si="8"/>
        <v/>
      </c>
      <c r="N73" s="17">
        <f>D73+Octobre!N73</f>
        <v>0</v>
      </c>
      <c r="O73" s="36" t="str">
        <f t="shared" si="9"/>
        <v/>
      </c>
      <c r="P73" s="46">
        <f>F73+Octobre!P73</f>
        <v>0</v>
      </c>
      <c r="Q73" s="36" t="str">
        <f t="shared" si="10"/>
        <v/>
      </c>
      <c r="R73" s="48">
        <f t="shared" si="11"/>
        <v>0</v>
      </c>
      <c r="S73" s="22" t="str">
        <f t="shared" si="12"/>
        <v/>
      </c>
      <c r="T73" s="17">
        <f>J73+Octobre!T73</f>
        <v>0</v>
      </c>
      <c r="U73" s="45" t="str">
        <f t="shared" si="13"/>
        <v/>
      </c>
      <c r="V73" s="48">
        <f t="shared" si="14"/>
        <v>0</v>
      </c>
      <c r="W73" s="22" t="str">
        <f t="shared" si="15"/>
        <v/>
      </c>
    </row>
    <row r="74" spans="2:23" x14ac:dyDescent="0.2">
      <c r="B74" s="4">
        <v>628201</v>
      </c>
      <c r="C74" s="15" t="s">
        <v>53</v>
      </c>
      <c r="D74" s="21">
        <f t="shared" si="16"/>
        <v>0</v>
      </c>
      <c r="E74" s="36" t="str">
        <f t="shared" si="2"/>
        <v/>
      </c>
      <c r="F74" s="32">
        <f t="shared" si="17"/>
        <v>0</v>
      </c>
      <c r="G74" s="36" t="str">
        <f t="shared" si="3"/>
        <v/>
      </c>
      <c r="H74" s="40">
        <f t="shared" si="4"/>
        <v>0</v>
      </c>
      <c r="I74" s="22" t="str">
        <f t="shared" si="5"/>
        <v/>
      </c>
      <c r="J74" s="32"/>
      <c r="K74" s="36" t="str">
        <f t="shared" si="6"/>
        <v/>
      </c>
      <c r="L74" s="40">
        <f t="shared" si="7"/>
        <v>0</v>
      </c>
      <c r="M74" s="22" t="str">
        <f t="shared" si="8"/>
        <v/>
      </c>
      <c r="N74" s="17">
        <f>D74+Octobre!N74</f>
        <v>0</v>
      </c>
      <c r="O74" s="36" t="str">
        <f t="shared" si="9"/>
        <v/>
      </c>
      <c r="P74" s="46">
        <f>F74+Octobre!P74</f>
        <v>0</v>
      </c>
      <c r="Q74" s="36" t="str">
        <f t="shared" si="10"/>
        <v/>
      </c>
      <c r="R74" s="48">
        <f t="shared" si="11"/>
        <v>0</v>
      </c>
      <c r="S74" s="22" t="str">
        <f t="shared" si="12"/>
        <v/>
      </c>
      <c r="T74" s="17">
        <f>J74+Octobre!T74</f>
        <v>0</v>
      </c>
      <c r="U74" s="45" t="str">
        <f t="shared" si="13"/>
        <v/>
      </c>
      <c r="V74" s="48">
        <f t="shared" si="14"/>
        <v>0</v>
      </c>
      <c r="W74" s="22" t="str">
        <f t="shared" si="15"/>
        <v/>
      </c>
    </row>
    <row r="75" spans="2:23" x14ac:dyDescent="0.2">
      <c r="B75" s="4">
        <v>628300</v>
      </c>
      <c r="C75" s="15" t="s">
        <v>54</v>
      </c>
      <c r="D75" s="21">
        <f t="shared" si="16"/>
        <v>0</v>
      </c>
      <c r="E75" s="36" t="str">
        <f t="shared" si="2"/>
        <v/>
      </c>
      <c r="F75" s="32">
        <f t="shared" si="17"/>
        <v>0</v>
      </c>
      <c r="G75" s="36" t="str">
        <f t="shared" si="3"/>
        <v/>
      </c>
      <c r="H75" s="40">
        <f t="shared" si="4"/>
        <v>0</v>
      </c>
      <c r="I75" s="22" t="str">
        <f t="shared" si="5"/>
        <v/>
      </c>
      <c r="J75" s="32"/>
      <c r="K75" s="36" t="str">
        <f t="shared" si="6"/>
        <v/>
      </c>
      <c r="L75" s="40">
        <f t="shared" si="7"/>
        <v>0</v>
      </c>
      <c r="M75" s="22" t="str">
        <f t="shared" si="8"/>
        <v/>
      </c>
      <c r="N75" s="17">
        <f>D75+Octobre!N75</f>
        <v>0</v>
      </c>
      <c r="O75" s="36" t="str">
        <f t="shared" si="9"/>
        <v/>
      </c>
      <c r="P75" s="46">
        <f>F75+Octobre!P75</f>
        <v>0</v>
      </c>
      <c r="Q75" s="36" t="str">
        <f t="shared" si="10"/>
        <v/>
      </c>
      <c r="R75" s="48">
        <f t="shared" si="11"/>
        <v>0</v>
      </c>
      <c r="S75" s="22" t="str">
        <f t="shared" si="12"/>
        <v/>
      </c>
      <c r="T75" s="17">
        <f>J75+Octobre!T75</f>
        <v>0</v>
      </c>
      <c r="U75" s="45" t="str">
        <f t="shared" si="13"/>
        <v/>
      </c>
      <c r="V75" s="48">
        <f t="shared" si="14"/>
        <v>0</v>
      </c>
      <c r="W75" s="22" t="str">
        <f t="shared" si="15"/>
        <v/>
      </c>
    </row>
    <row r="76" spans="2:23" x14ac:dyDescent="0.2">
      <c r="B76" s="4">
        <v>635110</v>
      </c>
      <c r="C76" s="15" t="s">
        <v>55</v>
      </c>
      <c r="D76" s="21">
        <f t="shared" si="16"/>
        <v>0</v>
      </c>
      <c r="E76" s="36" t="str">
        <f t="shared" si="2"/>
        <v/>
      </c>
      <c r="F76" s="32">
        <f t="shared" si="17"/>
        <v>0</v>
      </c>
      <c r="G76" s="36" t="str">
        <f t="shared" si="3"/>
        <v/>
      </c>
      <c r="H76" s="40">
        <f t="shared" si="4"/>
        <v>0</v>
      </c>
      <c r="I76" s="22" t="str">
        <f t="shared" si="5"/>
        <v/>
      </c>
      <c r="J76" s="32"/>
      <c r="K76" s="36" t="str">
        <f t="shared" si="6"/>
        <v/>
      </c>
      <c r="L76" s="40">
        <f t="shared" si="7"/>
        <v>0</v>
      </c>
      <c r="M76" s="22" t="str">
        <f t="shared" si="8"/>
        <v/>
      </c>
      <c r="N76" s="17">
        <f>D76+Octobre!N76</f>
        <v>0</v>
      </c>
      <c r="O76" s="36" t="str">
        <f t="shared" si="9"/>
        <v/>
      </c>
      <c r="P76" s="46">
        <f>F76+Octobre!P76</f>
        <v>0</v>
      </c>
      <c r="Q76" s="36" t="str">
        <f t="shared" si="10"/>
        <v/>
      </c>
      <c r="R76" s="48">
        <f t="shared" si="11"/>
        <v>0</v>
      </c>
      <c r="S76" s="22" t="str">
        <f t="shared" si="12"/>
        <v/>
      </c>
      <c r="T76" s="17">
        <f>J76+Octobre!T76</f>
        <v>0</v>
      </c>
      <c r="U76" s="45" t="str">
        <f t="shared" si="13"/>
        <v/>
      </c>
      <c r="V76" s="48">
        <f t="shared" si="14"/>
        <v>0</v>
      </c>
      <c r="W76" s="22" t="str">
        <f t="shared" si="15"/>
        <v/>
      </c>
    </row>
    <row r="77" spans="2:23" x14ac:dyDescent="0.2">
      <c r="B77" s="4">
        <v>635120</v>
      </c>
      <c r="C77" s="15" t="s">
        <v>56</v>
      </c>
      <c r="D77" s="21">
        <f t="shared" ref="D77:D86" si="18">SUMIF(num_compte_antérieur,B77,novembre_antérieur)</f>
        <v>0</v>
      </c>
      <c r="E77" s="36" t="str">
        <f t="shared" si="2"/>
        <v/>
      </c>
      <c r="F77" s="32">
        <f t="shared" ref="F77:F86" si="19">SUMIF(num_compte_n,B77,novembre_n)</f>
        <v>0</v>
      </c>
      <c r="G77" s="36" t="str">
        <f t="shared" si="3"/>
        <v/>
      </c>
      <c r="H77" s="40">
        <f t="shared" si="4"/>
        <v>0</v>
      </c>
      <c r="I77" s="22" t="str">
        <f t="shared" si="5"/>
        <v/>
      </c>
      <c r="J77" s="32"/>
      <c r="K77" s="36" t="str">
        <f t="shared" si="6"/>
        <v/>
      </c>
      <c r="L77" s="40">
        <f t="shared" si="7"/>
        <v>0</v>
      </c>
      <c r="M77" s="22" t="str">
        <f t="shared" si="8"/>
        <v/>
      </c>
      <c r="N77" s="17">
        <f>D77+Octobre!N77</f>
        <v>0</v>
      </c>
      <c r="O77" s="36" t="str">
        <f t="shared" si="9"/>
        <v/>
      </c>
      <c r="P77" s="46">
        <f>F77+Octobre!P77</f>
        <v>0</v>
      </c>
      <c r="Q77" s="36" t="str">
        <f t="shared" si="10"/>
        <v/>
      </c>
      <c r="R77" s="48">
        <f t="shared" si="11"/>
        <v>0</v>
      </c>
      <c r="S77" s="22" t="str">
        <f t="shared" si="12"/>
        <v/>
      </c>
      <c r="T77" s="17">
        <f>J77+Octobre!T77</f>
        <v>0</v>
      </c>
      <c r="U77" s="45" t="str">
        <f t="shared" si="13"/>
        <v/>
      </c>
      <c r="V77" s="48">
        <f t="shared" si="14"/>
        <v>0</v>
      </c>
      <c r="W77" s="22" t="str">
        <f t="shared" si="15"/>
        <v/>
      </c>
    </row>
    <row r="78" spans="2:23" x14ac:dyDescent="0.2">
      <c r="B78" s="4">
        <v>635130</v>
      </c>
      <c r="C78" s="15" t="s">
        <v>57</v>
      </c>
      <c r="D78" s="21">
        <f t="shared" si="18"/>
        <v>0</v>
      </c>
      <c r="E78" s="36" t="str">
        <f t="shared" ref="E78:E87" si="20">IF($F$3=0,"",IF(D78=0,"",-D78/$F$3))</f>
        <v/>
      </c>
      <c r="F78" s="32">
        <f t="shared" si="19"/>
        <v>0</v>
      </c>
      <c r="G78" s="36" t="str">
        <f t="shared" ref="G78:G87" si="21">IF($H$3=0,"",IF(F78=0,"",-F78/$H$3))</f>
        <v/>
      </c>
      <c r="H78" s="40">
        <f t="shared" ref="H78:H86" si="22">F78-D78</f>
        <v>0</v>
      </c>
      <c r="I78" s="22" t="str">
        <f t="shared" ref="I78:I87" si="23">IF(D78=0,"",(F78-D78)/D78)</f>
        <v/>
      </c>
      <c r="J78" s="32"/>
      <c r="K78" s="36" t="str">
        <f t="shared" ref="K78:K87" si="24">IF(J78=0,"",-J78/$J$3)</f>
        <v/>
      </c>
      <c r="L78" s="40">
        <f t="shared" ref="L78:L86" si="25">F78-J78</f>
        <v>0</v>
      </c>
      <c r="M78" s="22" t="str">
        <f t="shared" ref="M78:M87" si="26">IF(J78=0,"",(F78-J78)/J78)</f>
        <v/>
      </c>
      <c r="N78" s="17">
        <f>D78+Octobre!N78</f>
        <v>0</v>
      </c>
      <c r="O78" s="36" t="str">
        <f t="shared" ref="O78:O87" si="27">IF(N78=0,"",-N78/$F$7)</f>
        <v/>
      </c>
      <c r="P78" s="46">
        <f>F78+Octobre!P78</f>
        <v>0</v>
      </c>
      <c r="Q78" s="36" t="str">
        <f t="shared" ref="Q78:Q87" si="28">IF(P78=0,"",-P78/$H$7)</f>
        <v/>
      </c>
      <c r="R78" s="48">
        <f t="shared" ref="R78:R86" si="29">P78-N78</f>
        <v>0</v>
      </c>
      <c r="S78" s="22" t="str">
        <f t="shared" ref="S78:S87" si="30">IF(N78=0,"",(P78-N78)/N78)</f>
        <v/>
      </c>
      <c r="T78" s="17">
        <f>J78+Octobre!T78</f>
        <v>0</v>
      </c>
      <c r="U78" s="45" t="str">
        <f t="shared" ref="U78:U87" si="31">IF(T78=0,"",-T78/$J$7)</f>
        <v/>
      </c>
      <c r="V78" s="48">
        <f t="shared" ref="V78:V86" si="32">P78-T78</f>
        <v>0</v>
      </c>
      <c r="W78" s="22" t="str">
        <f t="shared" ref="W78:W87" si="33">IF(V78=0,"",(P78-T78)/T78)</f>
        <v/>
      </c>
    </row>
    <row r="79" spans="2:23" x14ac:dyDescent="0.2">
      <c r="B79" s="4">
        <v>635800</v>
      </c>
      <c r="C79" s="15" t="s">
        <v>58</v>
      </c>
      <c r="D79" s="21">
        <f t="shared" si="18"/>
        <v>0</v>
      </c>
      <c r="E79" s="36" t="str">
        <f t="shared" si="20"/>
        <v/>
      </c>
      <c r="F79" s="32">
        <f t="shared" si="19"/>
        <v>0</v>
      </c>
      <c r="G79" s="36" t="str">
        <f t="shared" si="21"/>
        <v/>
      </c>
      <c r="H79" s="40">
        <f t="shared" si="22"/>
        <v>0</v>
      </c>
      <c r="I79" s="22" t="str">
        <f t="shared" si="23"/>
        <v/>
      </c>
      <c r="J79" s="32"/>
      <c r="K79" s="36" t="str">
        <f t="shared" si="24"/>
        <v/>
      </c>
      <c r="L79" s="40">
        <f t="shared" si="25"/>
        <v>0</v>
      </c>
      <c r="M79" s="22" t="str">
        <f t="shared" si="26"/>
        <v/>
      </c>
      <c r="N79" s="17">
        <f>D79+Octobre!N79</f>
        <v>0</v>
      </c>
      <c r="O79" s="36" t="str">
        <f t="shared" si="27"/>
        <v/>
      </c>
      <c r="P79" s="46">
        <f>F79+Octobre!P79</f>
        <v>0</v>
      </c>
      <c r="Q79" s="36" t="str">
        <f t="shared" si="28"/>
        <v/>
      </c>
      <c r="R79" s="48">
        <f t="shared" si="29"/>
        <v>0</v>
      </c>
      <c r="S79" s="22" t="str">
        <f t="shared" si="30"/>
        <v/>
      </c>
      <c r="T79" s="17">
        <f>J79+Octobre!T79</f>
        <v>0</v>
      </c>
      <c r="U79" s="45" t="str">
        <f t="shared" si="31"/>
        <v/>
      </c>
      <c r="V79" s="48">
        <f t="shared" si="32"/>
        <v>0</v>
      </c>
      <c r="W79" s="22" t="str">
        <f t="shared" si="33"/>
        <v/>
      </c>
    </row>
    <row r="80" spans="2:23" x14ac:dyDescent="0.2">
      <c r="B80" s="4">
        <v>651100</v>
      </c>
      <c r="C80" s="15" t="s">
        <v>59</v>
      </c>
      <c r="D80" s="21">
        <f t="shared" si="18"/>
        <v>0</v>
      </c>
      <c r="E80" s="36" t="str">
        <f t="shared" si="20"/>
        <v/>
      </c>
      <c r="F80" s="32">
        <f t="shared" si="19"/>
        <v>0</v>
      </c>
      <c r="G80" s="36" t="str">
        <f t="shared" si="21"/>
        <v/>
      </c>
      <c r="H80" s="40">
        <f t="shared" si="22"/>
        <v>0</v>
      </c>
      <c r="I80" s="22" t="str">
        <f t="shared" si="23"/>
        <v/>
      </c>
      <c r="J80" s="32"/>
      <c r="K80" s="36" t="str">
        <f t="shared" si="24"/>
        <v/>
      </c>
      <c r="L80" s="40">
        <f t="shared" si="25"/>
        <v>0</v>
      </c>
      <c r="M80" s="22" t="str">
        <f t="shared" si="26"/>
        <v/>
      </c>
      <c r="N80" s="17">
        <f>D80+Octobre!N80</f>
        <v>0</v>
      </c>
      <c r="O80" s="36" t="str">
        <f t="shared" si="27"/>
        <v/>
      </c>
      <c r="P80" s="46">
        <f>F80+Octobre!P80</f>
        <v>0</v>
      </c>
      <c r="Q80" s="36" t="str">
        <f t="shared" si="28"/>
        <v/>
      </c>
      <c r="R80" s="48">
        <f t="shared" si="29"/>
        <v>0</v>
      </c>
      <c r="S80" s="22" t="str">
        <f t="shared" si="30"/>
        <v/>
      </c>
      <c r="T80" s="17">
        <f>J80+Octobre!T80</f>
        <v>0</v>
      </c>
      <c r="U80" s="45" t="str">
        <f t="shared" si="31"/>
        <v/>
      </c>
      <c r="V80" s="48">
        <f t="shared" si="32"/>
        <v>0</v>
      </c>
      <c r="W80" s="22" t="str">
        <f t="shared" si="33"/>
        <v/>
      </c>
    </row>
    <row r="81" spans="2:25" x14ac:dyDescent="0.2">
      <c r="B81" s="4">
        <v>651101</v>
      </c>
      <c r="C81" s="15" t="s">
        <v>60</v>
      </c>
      <c r="D81" s="21">
        <f t="shared" si="18"/>
        <v>0</v>
      </c>
      <c r="E81" s="36" t="str">
        <f t="shared" si="20"/>
        <v/>
      </c>
      <c r="F81" s="32">
        <f t="shared" si="19"/>
        <v>0</v>
      </c>
      <c r="G81" s="36" t="str">
        <f t="shared" si="21"/>
        <v/>
      </c>
      <c r="H81" s="40">
        <f t="shared" si="22"/>
        <v>0</v>
      </c>
      <c r="I81" s="22" t="str">
        <f t="shared" si="23"/>
        <v/>
      </c>
      <c r="J81" s="32"/>
      <c r="K81" s="36" t="str">
        <f t="shared" si="24"/>
        <v/>
      </c>
      <c r="L81" s="40">
        <f t="shared" si="25"/>
        <v>0</v>
      </c>
      <c r="M81" s="22" t="str">
        <f t="shared" si="26"/>
        <v/>
      </c>
      <c r="N81" s="17">
        <f>D81+Octobre!N81</f>
        <v>0</v>
      </c>
      <c r="O81" s="36" t="str">
        <f t="shared" si="27"/>
        <v/>
      </c>
      <c r="P81" s="46">
        <f>F81+Octobre!P81</f>
        <v>0</v>
      </c>
      <c r="Q81" s="36" t="str">
        <f t="shared" si="28"/>
        <v/>
      </c>
      <c r="R81" s="48">
        <f t="shared" si="29"/>
        <v>0</v>
      </c>
      <c r="S81" s="22" t="str">
        <f t="shared" si="30"/>
        <v/>
      </c>
      <c r="T81" s="17">
        <f>J81+Octobre!T81</f>
        <v>0</v>
      </c>
      <c r="U81" s="45" t="str">
        <f t="shared" si="31"/>
        <v/>
      </c>
      <c r="V81" s="48">
        <f t="shared" si="32"/>
        <v>0</v>
      </c>
      <c r="W81" s="22" t="str">
        <f t="shared" si="33"/>
        <v/>
      </c>
    </row>
    <row r="82" spans="2:25" x14ac:dyDescent="0.2">
      <c r="B82" s="4">
        <v>651600</v>
      </c>
      <c r="C82" s="15" t="s">
        <v>61</v>
      </c>
      <c r="D82" s="21">
        <f t="shared" si="18"/>
        <v>0</v>
      </c>
      <c r="E82" s="36" t="str">
        <f t="shared" si="20"/>
        <v/>
      </c>
      <c r="F82" s="32">
        <f t="shared" si="19"/>
        <v>0</v>
      </c>
      <c r="G82" s="36" t="str">
        <f t="shared" si="21"/>
        <v/>
      </c>
      <c r="H82" s="40">
        <f t="shared" si="22"/>
        <v>0</v>
      </c>
      <c r="I82" s="22" t="str">
        <f t="shared" si="23"/>
        <v/>
      </c>
      <c r="J82" s="32"/>
      <c r="K82" s="36" t="str">
        <f t="shared" si="24"/>
        <v/>
      </c>
      <c r="L82" s="40">
        <f t="shared" si="25"/>
        <v>0</v>
      </c>
      <c r="M82" s="22" t="str">
        <f t="shared" si="26"/>
        <v/>
      </c>
      <c r="N82" s="17">
        <f>D82+Octobre!N82</f>
        <v>0</v>
      </c>
      <c r="O82" s="36" t="str">
        <f t="shared" si="27"/>
        <v/>
      </c>
      <c r="P82" s="46">
        <f>F82+Octobre!P82</f>
        <v>0</v>
      </c>
      <c r="Q82" s="36" t="str">
        <f t="shared" si="28"/>
        <v/>
      </c>
      <c r="R82" s="48">
        <f t="shared" si="29"/>
        <v>0</v>
      </c>
      <c r="S82" s="22" t="str">
        <f t="shared" si="30"/>
        <v/>
      </c>
      <c r="T82" s="17">
        <f>J82+Octobre!T82</f>
        <v>0</v>
      </c>
      <c r="U82" s="45" t="str">
        <f t="shared" si="31"/>
        <v/>
      </c>
      <c r="V82" s="48">
        <f t="shared" si="32"/>
        <v>0</v>
      </c>
      <c r="W82" s="22" t="str">
        <f t="shared" si="33"/>
        <v/>
      </c>
    </row>
    <row r="83" spans="2:25" x14ac:dyDescent="0.2">
      <c r="B83" s="4">
        <v>658000</v>
      </c>
      <c r="C83" s="15" t="s">
        <v>62</v>
      </c>
      <c r="D83" s="21">
        <f t="shared" si="18"/>
        <v>0</v>
      </c>
      <c r="E83" s="36" t="str">
        <f t="shared" si="20"/>
        <v/>
      </c>
      <c r="F83" s="32">
        <f t="shared" si="19"/>
        <v>0</v>
      </c>
      <c r="G83" s="36" t="str">
        <f t="shared" si="21"/>
        <v/>
      </c>
      <c r="H83" s="40">
        <f t="shared" si="22"/>
        <v>0</v>
      </c>
      <c r="I83" s="22" t="str">
        <f t="shared" si="23"/>
        <v/>
      </c>
      <c r="J83" s="32"/>
      <c r="K83" s="36" t="str">
        <f t="shared" si="24"/>
        <v/>
      </c>
      <c r="L83" s="40">
        <f t="shared" si="25"/>
        <v>0</v>
      </c>
      <c r="M83" s="22" t="str">
        <f t="shared" si="26"/>
        <v/>
      </c>
      <c r="N83" s="17">
        <f>D83+Octobre!N83</f>
        <v>0</v>
      </c>
      <c r="O83" s="36" t="str">
        <f t="shared" si="27"/>
        <v/>
      </c>
      <c r="P83" s="46">
        <f>F83+Octobre!P83</f>
        <v>0</v>
      </c>
      <c r="Q83" s="36" t="str">
        <f t="shared" si="28"/>
        <v/>
      </c>
      <c r="R83" s="48">
        <f t="shared" si="29"/>
        <v>0</v>
      </c>
      <c r="S83" s="22" t="str">
        <f t="shared" si="30"/>
        <v/>
      </c>
      <c r="T83" s="17">
        <f>J83+Octobre!T83</f>
        <v>0</v>
      </c>
      <c r="U83" s="45" t="str">
        <f t="shared" si="31"/>
        <v/>
      </c>
      <c r="V83" s="48">
        <f t="shared" si="32"/>
        <v>0</v>
      </c>
      <c r="W83" s="22" t="str">
        <f t="shared" si="33"/>
        <v/>
      </c>
    </row>
    <row r="84" spans="2:25" x14ac:dyDescent="0.2">
      <c r="B84" s="4">
        <v>791000</v>
      </c>
      <c r="C84" s="15" t="s">
        <v>63</v>
      </c>
      <c r="D84" s="21">
        <f t="shared" si="18"/>
        <v>0</v>
      </c>
      <c r="E84" s="36" t="str">
        <f t="shared" si="20"/>
        <v/>
      </c>
      <c r="F84" s="32">
        <f t="shared" si="19"/>
        <v>0</v>
      </c>
      <c r="G84" s="36" t="str">
        <f t="shared" si="21"/>
        <v/>
      </c>
      <c r="H84" s="40">
        <f t="shared" si="22"/>
        <v>0</v>
      </c>
      <c r="I84" s="22" t="str">
        <f t="shared" si="23"/>
        <v/>
      </c>
      <c r="J84" s="32"/>
      <c r="K84" s="36" t="str">
        <f t="shared" si="24"/>
        <v/>
      </c>
      <c r="L84" s="40">
        <f t="shared" si="25"/>
        <v>0</v>
      </c>
      <c r="M84" s="22" t="str">
        <f t="shared" si="26"/>
        <v/>
      </c>
      <c r="N84" s="17">
        <f>D84+Octobre!N84</f>
        <v>0</v>
      </c>
      <c r="O84" s="36" t="str">
        <f t="shared" si="27"/>
        <v/>
      </c>
      <c r="P84" s="46">
        <f>F84+Octobre!P84</f>
        <v>0</v>
      </c>
      <c r="Q84" s="36" t="str">
        <f t="shared" si="28"/>
        <v/>
      </c>
      <c r="R84" s="48">
        <f t="shared" si="29"/>
        <v>0</v>
      </c>
      <c r="S84" s="22" t="str">
        <f t="shared" si="30"/>
        <v/>
      </c>
      <c r="T84" s="17">
        <f>J84+Octobre!T84</f>
        <v>0</v>
      </c>
      <c r="U84" s="45" t="str">
        <f t="shared" si="31"/>
        <v/>
      </c>
      <c r="V84" s="48">
        <f t="shared" si="32"/>
        <v>0</v>
      </c>
      <c r="W84" s="22" t="str">
        <f t="shared" si="33"/>
        <v/>
      </c>
      <c r="Y84" s="10"/>
    </row>
    <row r="85" spans="2:25" x14ac:dyDescent="0.2">
      <c r="B85" s="4">
        <v>791006</v>
      </c>
      <c r="C85" s="15" t="s">
        <v>68</v>
      </c>
      <c r="D85" s="21">
        <f t="shared" si="18"/>
        <v>0</v>
      </c>
      <c r="E85" s="36" t="str">
        <f t="shared" si="20"/>
        <v/>
      </c>
      <c r="F85" s="32">
        <f t="shared" si="19"/>
        <v>0</v>
      </c>
      <c r="G85" s="36" t="str">
        <f t="shared" si="21"/>
        <v/>
      </c>
      <c r="H85" s="40">
        <f t="shared" si="22"/>
        <v>0</v>
      </c>
      <c r="I85" s="22" t="str">
        <f t="shared" si="23"/>
        <v/>
      </c>
      <c r="J85" s="32"/>
      <c r="K85" s="36" t="str">
        <f t="shared" si="24"/>
        <v/>
      </c>
      <c r="L85" s="40">
        <f t="shared" si="25"/>
        <v>0</v>
      </c>
      <c r="M85" s="22" t="str">
        <f t="shared" si="26"/>
        <v/>
      </c>
      <c r="N85" s="17">
        <f>D85+Octobre!N85</f>
        <v>0</v>
      </c>
      <c r="O85" s="36" t="str">
        <f t="shared" si="27"/>
        <v/>
      </c>
      <c r="P85" s="46">
        <f>F85+Octobre!P85</f>
        <v>0</v>
      </c>
      <c r="Q85" s="36" t="str">
        <f t="shared" si="28"/>
        <v/>
      </c>
      <c r="R85" s="48">
        <f t="shared" si="29"/>
        <v>0</v>
      </c>
      <c r="S85" s="22" t="str">
        <f t="shared" si="30"/>
        <v/>
      </c>
      <c r="T85" s="17">
        <f>J85+Octobre!T85</f>
        <v>0</v>
      </c>
      <c r="U85" s="45" t="str">
        <f t="shared" si="31"/>
        <v/>
      </c>
      <c r="V85" s="48">
        <f t="shared" si="32"/>
        <v>0</v>
      </c>
      <c r="W85" s="22" t="str">
        <f t="shared" si="33"/>
        <v/>
      </c>
    </row>
    <row r="86" spans="2:25" x14ac:dyDescent="0.2">
      <c r="B86" s="4">
        <v>791010</v>
      </c>
      <c r="C86" s="15" t="s">
        <v>71</v>
      </c>
      <c r="D86" s="21">
        <f t="shared" si="18"/>
        <v>0</v>
      </c>
      <c r="E86" s="36" t="str">
        <f t="shared" si="20"/>
        <v/>
      </c>
      <c r="F86" s="32">
        <f t="shared" si="19"/>
        <v>0</v>
      </c>
      <c r="G86" s="36" t="str">
        <f t="shared" si="21"/>
        <v/>
      </c>
      <c r="H86" s="40">
        <f t="shared" si="22"/>
        <v>0</v>
      </c>
      <c r="I86" s="22" t="str">
        <f t="shared" si="23"/>
        <v/>
      </c>
      <c r="J86" s="32"/>
      <c r="K86" s="36" t="str">
        <f t="shared" si="24"/>
        <v/>
      </c>
      <c r="L86" s="40">
        <f t="shared" si="25"/>
        <v>0</v>
      </c>
      <c r="M86" s="22" t="str">
        <f t="shared" si="26"/>
        <v/>
      </c>
      <c r="N86" s="17">
        <f>D86+Octobre!N86</f>
        <v>0</v>
      </c>
      <c r="O86" s="36" t="str">
        <f t="shared" si="27"/>
        <v/>
      </c>
      <c r="P86" s="46">
        <f>F86+Octobre!P86</f>
        <v>0</v>
      </c>
      <c r="Q86" s="36" t="str">
        <f t="shared" si="28"/>
        <v/>
      </c>
      <c r="R86" s="48">
        <f t="shared" si="29"/>
        <v>0</v>
      </c>
      <c r="S86" s="22" t="str">
        <f t="shared" si="30"/>
        <v/>
      </c>
      <c r="T86" s="17">
        <f>J86+Octobre!T86</f>
        <v>0</v>
      </c>
      <c r="U86" s="45" t="str">
        <f t="shared" si="31"/>
        <v/>
      </c>
      <c r="V86" s="48">
        <f t="shared" si="32"/>
        <v>0</v>
      </c>
      <c r="W86" s="22" t="str">
        <f t="shared" si="33"/>
        <v/>
      </c>
    </row>
    <row r="87" spans="2:25" ht="15.75" thickBot="1" x14ac:dyDescent="0.25">
      <c r="B87" s="7" t="s">
        <v>76</v>
      </c>
      <c r="C87" s="6"/>
      <c r="D87" s="23">
        <f>SUM(D13:D86)</f>
        <v>0</v>
      </c>
      <c r="E87" s="36" t="str">
        <f t="shared" si="20"/>
        <v/>
      </c>
      <c r="F87" s="33">
        <f>SUM(F13:F86)</f>
        <v>0</v>
      </c>
      <c r="G87" s="36" t="str">
        <f t="shared" si="21"/>
        <v/>
      </c>
      <c r="H87" s="41">
        <f>SUM(H13:H86)</f>
        <v>0</v>
      </c>
      <c r="I87" s="24" t="str">
        <f t="shared" si="23"/>
        <v/>
      </c>
      <c r="J87" s="33">
        <f t="shared" ref="J87" si="34">SUM(J13:J86)</f>
        <v>0</v>
      </c>
      <c r="K87" s="37" t="str">
        <f t="shared" si="24"/>
        <v/>
      </c>
      <c r="L87" s="41">
        <f>SUM(L13:L86)</f>
        <v>0</v>
      </c>
      <c r="M87" s="24" t="str">
        <f t="shared" si="26"/>
        <v/>
      </c>
      <c r="N87" s="47">
        <f>SUM(N13:N86)</f>
        <v>-13647.798000000003</v>
      </c>
      <c r="O87" s="37" t="e">
        <f t="shared" si="27"/>
        <v>#DIV/0!</v>
      </c>
      <c r="P87" s="47">
        <f>SUM(P13:P86)</f>
        <v>-21127.116000000002</v>
      </c>
      <c r="Q87" s="37" t="e">
        <f t="shared" si="28"/>
        <v>#DIV/0!</v>
      </c>
      <c r="R87" s="49">
        <f>SUM(R13:R86)</f>
        <v>-7479.3180000000011</v>
      </c>
      <c r="S87" s="24">
        <f t="shared" si="30"/>
        <v>0.54802379109069443</v>
      </c>
      <c r="T87" s="59">
        <f>SUM(T13:T86)</f>
        <v>0</v>
      </c>
      <c r="U87" s="37" t="str">
        <f t="shared" si="31"/>
        <v/>
      </c>
      <c r="V87" s="49">
        <f>SUM(V13:V86)</f>
        <v>-21127.116000000002</v>
      </c>
      <c r="W87" s="24" t="e">
        <f t="shared" si="33"/>
        <v>#DIV/0!</v>
      </c>
    </row>
  </sheetData>
  <mergeCells count="16">
    <mergeCell ref="B11:B12"/>
    <mergeCell ref="C11:C12"/>
    <mergeCell ref="D2:E2"/>
    <mergeCell ref="D3:E3"/>
    <mergeCell ref="D7:E7"/>
    <mergeCell ref="D4:E4"/>
    <mergeCell ref="D6:E6"/>
    <mergeCell ref="F3:G3"/>
    <mergeCell ref="H3:I3"/>
    <mergeCell ref="J3:K3"/>
    <mergeCell ref="F7:G7"/>
    <mergeCell ref="H7:I7"/>
    <mergeCell ref="J7:K7"/>
    <mergeCell ref="J4:K4"/>
    <mergeCell ref="H4:I4"/>
    <mergeCell ref="F4:G4"/>
  </mergeCells>
  <printOptions horizontalCentered="1"/>
  <pageMargins left="0.31496062992125984" right="0.31496062992125984" top="0.35433070866141736" bottom="0.55118110236220474" header="0.31496062992125984" footer="0.31496062992125984"/>
  <pageSetup paperSize="9" scale="79" orientation="landscape" r:id="rId1"/>
  <headerFooter>
    <oddHeader>&amp;C&amp;F</oddHeader>
    <oddFooter>&amp;C&amp;D</oddFooter>
  </headerFooter>
  <ignoredErrors>
    <ignoredError sqref="O13:O86" formula="1"/>
    <ignoredError sqref="V87:W87" unlockedFormula="1"/>
    <ignoredError sqref="D87 F87 H87:U87" formula="1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761ECA52-5418-4042-A307-3F1ABF461599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H13:H86</xm:sqref>
        </x14:conditionalFormatting>
        <x14:conditionalFormatting xmlns:xm="http://schemas.microsoft.com/office/excel/2006/main">
          <x14:cfRule type="iconSet" priority="3" id="{BF475BF5-9AA3-4A23-BD92-6CD40635CC0C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L13:L86</xm:sqref>
        </x14:conditionalFormatting>
        <x14:conditionalFormatting xmlns:xm="http://schemas.microsoft.com/office/excel/2006/main">
          <x14:cfRule type="iconSet" priority="2" id="{79F5E784-92BB-4B47-84FF-D81E71B62E1B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R13:R86</xm:sqref>
        </x14:conditionalFormatting>
        <x14:conditionalFormatting xmlns:xm="http://schemas.microsoft.com/office/excel/2006/main">
          <x14:cfRule type="iconSet" priority="1" id="{6F260F26-CB08-492F-9316-DB3EC9C752A7}">
            <x14:iconSet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TrafficLights1" iconId="0"/>
              <x14:cfIcon iconSet="NoIcons" iconId="0"/>
              <x14:cfIcon iconSet="3TrafficLights1" iconId="2"/>
            </x14:iconSet>
          </x14:cfRule>
          <xm:sqref>V13:V86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43</vt:i4>
      </vt:variant>
    </vt:vector>
  </HeadingPairs>
  <TitlesOfParts>
    <vt:vector size="51" baseType="lpstr">
      <vt:lpstr>base 2011-2012</vt:lpstr>
      <vt:lpstr>base 2012-2013</vt:lpstr>
      <vt:lpstr>base 2012-2013 (2)</vt:lpstr>
      <vt:lpstr>Tri N-1 2011-2012</vt:lpstr>
      <vt:lpstr>Tri N 2012-2013</vt:lpstr>
      <vt:lpstr>Septembre</vt:lpstr>
      <vt:lpstr>Octobre</vt:lpstr>
      <vt:lpstr>Novembre</vt:lpstr>
      <vt:lpstr>aout_antérieur</vt:lpstr>
      <vt:lpstr>aout_n</vt:lpstr>
      <vt:lpstr>avril_antérieur</vt:lpstr>
      <vt:lpstr>avril_n</vt:lpstr>
      <vt:lpstr>champ_reconstitué_antérieur</vt:lpstr>
      <vt:lpstr>'base 2012-2013 (2)'!Champ_reconstitué_n</vt:lpstr>
      <vt:lpstr>Champ_reconstitué_n</vt:lpstr>
      <vt:lpstr>comptes_généraux_base_antérieur</vt:lpstr>
      <vt:lpstr>'base 2012-2013 (2)'!comptes_généraux_base_N</vt:lpstr>
      <vt:lpstr>comptes_généraux_base_N</vt:lpstr>
      <vt:lpstr>Date_comptable_année_antérieur</vt:lpstr>
      <vt:lpstr>'base 2012-2013 (2)'!Date_comptable_N</vt:lpstr>
      <vt:lpstr>Date_comptable_N</vt:lpstr>
      <vt:lpstr>décembre_antérieur</vt:lpstr>
      <vt:lpstr>décembre_n</vt:lpstr>
      <vt:lpstr>février_antérieur</vt:lpstr>
      <vt:lpstr>février_n</vt:lpstr>
      <vt:lpstr>janvier_antérieur</vt:lpstr>
      <vt:lpstr>janvier_n</vt:lpstr>
      <vt:lpstr>juillet_antérieur</vt:lpstr>
      <vt:lpstr>juillet_n</vt:lpstr>
      <vt:lpstr>juin_antérieur</vt:lpstr>
      <vt:lpstr>juin_n</vt:lpstr>
      <vt:lpstr>'base 2012-2013 (2)'!Libellé_comptable_N</vt:lpstr>
      <vt:lpstr>Libellé_comptable_N</vt:lpstr>
      <vt:lpstr>mai_antérieur</vt:lpstr>
      <vt:lpstr>mai_n</vt:lpstr>
      <vt:lpstr>mars_antérieur</vt:lpstr>
      <vt:lpstr>mars_n</vt:lpstr>
      <vt:lpstr>novembre_antérieur</vt:lpstr>
      <vt:lpstr>novembre_n</vt:lpstr>
      <vt:lpstr>num_compte_antérieur</vt:lpstr>
      <vt:lpstr>num_compte_n</vt:lpstr>
      <vt:lpstr>octobre_antérieur</vt:lpstr>
      <vt:lpstr>octobre_n</vt:lpstr>
      <vt:lpstr>septembre_antérieur</vt:lpstr>
      <vt:lpstr>septembre_n</vt:lpstr>
      <vt:lpstr>Solde_antérieur</vt:lpstr>
      <vt:lpstr>'base 2012-2013 (2)'!Solde_N</vt:lpstr>
      <vt:lpstr>Solde_N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2014-10-24T09:18:07Z</cp:lastPrinted>
  <dcterms:created xsi:type="dcterms:W3CDTF">2014-09-25T09:45:29Z</dcterms:created>
  <dcterms:modified xsi:type="dcterms:W3CDTF">2014-11-22T15:28:39Z</dcterms:modified>
</cp:coreProperties>
</file>