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Bouba\"/>
    </mc:Choice>
  </mc:AlternateContent>
  <bookViews>
    <workbookView xWindow="0" yWindow="0" windowWidth="27345" windowHeight="10440" tabRatio="833"/>
  </bookViews>
  <sheets>
    <sheet name="Janvier 2016" sheetId="71" r:id="rId1"/>
    <sheet name="Sem 1" sheetId="15" r:id="rId2"/>
    <sheet name="Sem 2" sheetId="18" r:id="rId3"/>
    <sheet name="Sem 3" sheetId="19" r:id="rId4"/>
    <sheet name="Sem 4" sheetId="20" r:id="rId5"/>
  </sheets>
  <externalReferences>
    <externalReference r:id="rId6"/>
    <externalReference r:id="rId7"/>
    <externalReference r:id="rId8"/>
    <externalReference r:id="rId9"/>
  </externalReferences>
  <definedNames>
    <definedName name="Début" localSheetId="2">'[1]Formule JB'!#REF!</definedName>
    <definedName name="Début" localSheetId="4">'[1]Formule JB'!#REF!</definedName>
    <definedName name="Début">'[1]Formule JB'!#REF!</definedName>
    <definedName name="Fériés" localSheetId="2">#REF!</definedName>
    <definedName name="Fériés" localSheetId="4">#REF!</definedName>
    <definedName name="Fériés">#REF!</definedName>
    <definedName name="Jours_fériés">'[2]Dates jours Fériés'!$E$141:$F$154</definedName>
    <definedName name="Jrs_Feries1516">'[2]Dates jours Fériés'!$E$138:$F$154</definedName>
    <definedName name="MOIS" comment="Matrice complète du mois sur Ouville et St Valéry du 1er au 31 du mois" localSheetId="0">'Janvier 2016'!$H$6:$BQ$133</definedName>
    <definedName name="MOIS" comment="Matrice complète du mois sur Ouville et St Valéry du 1er au 31 du mois">#REF!</definedName>
    <definedName name="SEM_2016">#REF!</definedName>
    <definedName name="_xlnm.Print_Area" localSheetId="1">'Sem 1'!$A$1:$AE$86</definedName>
    <definedName name="_xlnm.Print_Area" localSheetId="2">'Sem 2'!$A$1:$AE$86</definedName>
    <definedName name="_xlnm.Print_Area" localSheetId="3">'Sem 3'!$A$1:$AE$86</definedName>
    <definedName name="_xlnm.Print_Area" localSheetId="4">'Sem 4'!$A$1:$AE$86</definedName>
  </definedNames>
  <calcPr calcId="152511"/>
</workbook>
</file>

<file path=xl/calcChain.xml><?xml version="1.0" encoding="utf-8"?>
<calcChain xmlns="http://schemas.openxmlformats.org/spreadsheetml/2006/main">
  <c r="R14" i="18" l="1"/>
  <c r="AE9" i="15"/>
  <c r="Z41" i="20" l="1"/>
  <c r="Y41" i="20"/>
  <c r="X41" i="20"/>
  <c r="W41" i="20"/>
  <c r="V41" i="20"/>
  <c r="U41" i="20"/>
  <c r="T41" i="20"/>
  <c r="S41" i="20"/>
  <c r="R41" i="20"/>
  <c r="Q41" i="20"/>
  <c r="P41" i="20"/>
  <c r="O41" i="20"/>
  <c r="N41" i="20"/>
  <c r="M41" i="20"/>
  <c r="L41" i="20"/>
  <c r="K41" i="20"/>
  <c r="J41" i="20"/>
  <c r="I41" i="20"/>
  <c r="H41" i="20"/>
  <c r="G41" i="20"/>
  <c r="F41" i="20"/>
  <c r="E41" i="20"/>
  <c r="D41" i="20"/>
  <c r="C41" i="20"/>
  <c r="Z40" i="20"/>
  <c r="X40" i="20"/>
  <c r="V40" i="20"/>
  <c r="T40" i="20"/>
  <c r="R40" i="20"/>
  <c r="P40" i="20"/>
  <c r="N40" i="20"/>
  <c r="L40" i="20"/>
  <c r="J40" i="20"/>
  <c r="H40" i="20"/>
  <c r="F40" i="20"/>
  <c r="D40" i="20"/>
  <c r="Z41" i="19"/>
  <c r="Y41" i="19"/>
  <c r="X41" i="19"/>
  <c r="W41" i="19"/>
  <c r="V41" i="19"/>
  <c r="U41" i="19"/>
  <c r="T41" i="19"/>
  <c r="S41" i="19"/>
  <c r="R41" i="19"/>
  <c r="Q41" i="19"/>
  <c r="P41" i="19"/>
  <c r="O41" i="19"/>
  <c r="N41" i="19"/>
  <c r="M41" i="19"/>
  <c r="L41" i="19"/>
  <c r="K41" i="19"/>
  <c r="J41" i="19"/>
  <c r="I41" i="19"/>
  <c r="H41" i="19"/>
  <c r="G41" i="19"/>
  <c r="F41" i="19"/>
  <c r="E41" i="19"/>
  <c r="D41" i="19"/>
  <c r="C41" i="19"/>
  <c r="Z40" i="19"/>
  <c r="X40" i="19"/>
  <c r="V40" i="19"/>
  <c r="T40" i="19"/>
  <c r="R40" i="19"/>
  <c r="P40" i="19"/>
  <c r="N40" i="19"/>
  <c r="L40" i="19"/>
  <c r="J40" i="19"/>
  <c r="H40" i="19"/>
  <c r="F40" i="19"/>
  <c r="D40" i="19"/>
  <c r="CS133" i="71" l="1"/>
  <c r="CB133" i="71"/>
  <c r="CA133" i="71"/>
  <c r="BZ133" i="71"/>
  <c r="BY133" i="71"/>
  <c r="BP133" i="71"/>
  <c r="BB133" i="71"/>
  <c r="AN133" i="71"/>
  <c r="Z133" i="71"/>
  <c r="L133" i="71"/>
  <c r="BP132" i="71"/>
  <c r="BB132" i="71"/>
  <c r="AN132" i="71"/>
  <c r="BP131" i="71"/>
  <c r="BB131" i="71"/>
  <c r="AN131" i="71"/>
  <c r="BP130" i="71"/>
  <c r="BB130" i="71"/>
  <c r="AN130" i="71"/>
  <c r="L130" i="71"/>
  <c r="BP129" i="71"/>
  <c r="BB129" i="71"/>
  <c r="AN129" i="71"/>
  <c r="BP128" i="71"/>
  <c r="BB128" i="71"/>
  <c r="AN128" i="71"/>
  <c r="CS127" i="71"/>
  <c r="CB127" i="71"/>
  <c r="CA127" i="71"/>
  <c r="BZ127" i="71"/>
  <c r="BY127" i="71"/>
  <c r="BP127" i="71"/>
  <c r="BB127" i="71"/>
  <c r="AN127" i="71"/>
  <c r="Z127" i="71"/>
  <c r="L127" i="71"/>
  <c r="BP126" i="71"/>
  <c r="BB126" i="71"/>
  <c r="BP125" i="71"/>
  <c r="BB125" i="71"/>
  <c r="CS124" i="71"/>
  <c r="CB124" i="71"/>
  <c r="CA124" i="71"/>
  <c r="BZ124" i="71"/>
  <c r="BY124" i="71"/>
  <c r="BP124" i="71"/>
  <c r="BB124" i="71"/>
  <c r="AN124" i="71"/>
  <c r="Z124" i="71"/>
  <c r="L124" i="71"/>
  <c r="BP123" i="71"/>
  <c r="BB123" i="71"/>
  <c r="AN123" i="71"/>
  <c r="BP122" i="71"/>
  <c r="BB122" i="71"/>
  <c r="AN122" i="71"/>
  <c r="CS121" i="71"/>
  <c r="CB121" i="71"/>
  <c r="CA121" i="71"/>
  <c r="BZ121" i="71"/>
  <c r="BY121" i="71"/>
  <c r="BP121" i="71"/>
  <c r="BB121" i="71"/>
  <c r="AN121" i="71"/>
  <c r="Z121" i="71"/>
  <c r="L121" i="71"/>
  <c r="AN120" i="71"/>
  <c r="AN119" i="71"/>
  <c r="AN118" i="71"/>
  <c r="L118" i="71"/>
  <c r="AN117" i="71"/>
  <c r="AN116" i="71"/>
  <c r="CS115" i="71"/>
  <c r="CB115" i="71"/>
  <c r="CA115" i="71"/>
  <c r="BZ115" i="71"/>
  <c r="BY115" i="71"/>
  <c r="AN115" i="71"/>
  <c r="L115" i="71"/>
  <c r="AN114" i="71"/>
  <c r="AN113" i="71"/>
  <c r="CS112" i="71"/>
  <c r="CB112" i="71"/>
  <c r="CA112" i="71"/>
  <c r="BZ112" i="71"/>
  <c r="BY112" i="71"/>
  <c r="BP112" i="71"/>
  <c r="BB112" i="71"/>
  <c r="AN112" i="71"/>
  <c r="Z112" i="71"/>
  <c r="L112" i="71"/>
  <c r="BP111" i="71"/>
  <c r="BB111" i="71"/>
  <c r="AN111" i="71"/>
  <c r="BP110" i="71"/>
  <c r="BB110" i="71"/>
  <c r="AN110" i="71"/>
  <c r="BP109" i="71"/>
  <c r="BB109" i="71"/>
  <c r="AN109" i="71"/>
  <c r="L109" i="71"/>
  <c r="BP108" i="71"/>
  <c r="BB108" i="71"/>
  <c r="AN108" i="71"/>
  <c r="BP107" i="71"/>
  <c r="BB107" i="71"/>
  <c r="AN107" i="71"/>
  <c r="CS106" i="71"/>
  <c r="CB106" i="71"/>
  <c r="CA106" i="71"/>
  <c r="BZ106" i="71"/>
  <c r="BY106" i="71"/>
  <c r="BP106" i="71"/>
  <c r="BB106" i="71"/>
  <c r="AN106" i="71"/>
  <c r="Z106" i="71"/>
  <c r="L106" i="71"/>
  <c r="BP105" i="71"/>
  <c r="BB105" i="71"/>
  <c r="AN105" i="71"/>
  <c r="BP104" i="71"/>
  <c r="BB104" i="71"/>
  <c r="AN104" i="71"/>
  <c r="CS103" i="71"/>
  <c r="CB103" i="71"/>
  <c r="CA103" i="71"/>
  <c r="BZ103" i="71"/>
  <c r="BY103" i="71"/>
  <c r="BP103" i="71"/>
  <c r="BB103" i="71"/>
  <c r="AN103" i="71"/>
  <c r="Z103" i="71"/>
  <c r="L103" i="71"/>
  <c r="BP102" i="71"/>
  <c r="BP101" i="71"/>
  <c r="BP100" i="71"/>
  <c r="L100" i="71"/>
  <c r="BR100" i="71" s="1"/>
  <c r="BP99" i="71"/>
  <c r="BP98" i="71"/>
  <c r="CS97" i="71"/>
  <c r="CB97" i="71"/>
  <c r="CA97" i="71"/>
  <c r="BZ97" i="71"/>
  <c r="BY97" i="71"/>
  <c r="BP97" i="71"/>
  <c r="BB97" i="71"/>
  <c r="AN97" i="71"/>
  <c r="Z97" i="71"/>
  <c r="L97" i="71"/>
  <c r="BP96" i="71"/>
  <c r="BB96" i="71"/>
  <c r="AN96" i="71"/>
  <c r="BP95" i="71"/>
  <c r="BB95" i="71"/>
  <c r="AN95" i="71"/>
  <c r="CS94" i="71"/>
  <c r="CB94" i="71"/>
  <c r="CA94" i="71"/>
  <c r="BZ94" i="71"/>
  <c r="BY94" i="71"/>
  <c r="BP94" i="71"/>
  <c r="BB94" i="71"/>
  <c r="AN94" i="71"/>
  <c r="Z94" i="71"/>
  <c r="L94" i="71"/>
  <c r="BP93" i="71"/>
  <c r="BB93" i="71"/>
  <c r="AN93" i="71"/>
  <c r="BP92" i="71"/>
  <c r="BB92" i="71"/>
  <c r="AN92" i="71"/>
  <c r="CS91" i="71"/>
  <c r="CB91" i="71"/>
  <c r="CA91" i="71"/>
  <c r="BZ91" i="71"/>
  <c r="BY91" i="71"/>
  <c r="BP91" i="71"/>
  <c r="BB91" i="71"/>
  <c r="AN91" i="71"/>
  <c r="Z91" i="71"/>
  <c r="L91" i="71"/>
  <c r="L88" i="71"/>
  <c r="BR88" i="71" s="1"/>
  <c r="CS85" i="71"/>
  <c r="CB85" i="71"/>
  <c r="CA85" i="71"/>
  <c r="BZ85" i="71"/>
  <c r="BY85" i="71"/>
  <c r="BP85" i="71"/>
  <c r="BB85" i="71"/>
  <c r="AN85" i="71"/>
  <c r="Z85" i="71"/>
  <c r="L85" i="71"/>
  <c r="CS82" i="71"/>
  <c r="CB82" i="71"/>
  <c r="CA82" i="71"/>
  <c r="BZ82" i="71"/>
  <c r="BY82" i="71"/>
  <c r="BP82" i="71"/>
  <c r="BB82" i="71"/>
  <c r="AN82" i="71"/>
  <c r="Z82" i="71"/>
  <c r="L82" i="71"/>
  <c r="CS80" i="71"/>
  <c r="CB80" i="71"/>
  <c r="CA80" i="71"/>
  <c r="BZ80" i="71"/>
  <c r="CC80" i="71" s="1"/>
  <c r="BY80" i="71"/>
  <c r="BT80" i="71"/>
  <c r="BU80" i="71" s="1"/>
  <c r="BS80" i="71"/>
  <c r="BR80" i="71"/>
  <c r="Z75" i="71"/>
  <c r="BS75" i="71" s="1"/>
  <c r="CS72" i="71"/>
  <c r="BY72" i="71"/>
  <c r="CS69" i="71"/>
  <c r="BY69" i="71"/>
  <c r="BS67" i="71"/>
  <c r="BR67" i="71"/>
  <c r="BS66" i="71"/>
  <c r="BR66" i="71"/>
  <c r="CS63" i="71"/>
  <c r="BY63" i="71"/>
  <c r="CS60" i="71"/>
  <c r="BY60" i="71"/>
  <c r="CS57" i="71"/>
  <c r="BY57" i="71"/>
  <c r="CS54" i="71"/>
  <c r="BY54" i="71"/>
  <c r="CS51" i="71"/>
  <c r="BY51" i="71"/>
  <c r="CS48" i="71"/>
  <c r="BY48" i="71"/>
  <c r="CS45" i="71"/>
  <c r="BY45" i="71"/>
  <c r="BT45" i="71"/>
  <c r="BU45" i="71" s="1"/>
  <c r="BS45" i="71"/>
  <c r="BR45" i="71"/>
  <c r="CS42" i="71"/>
  <c r="BY42" i="71"/>
  <c r="BT42" i="71"/>
  <c r="BU42" i="71" s="1"/>
  <c r="BS42" i="71"/>
  <c r="BR42" i="71"/>
  <c r="CS39" i="71"/>
  <c r="CS36" i="71"/>
  <c r="BY36" i="71"/>
  <c r="CS33" i="71"/>
  <c r="BY33" i="71"/>
  <c r="CS30" i="71"/>
  <c r="BY30" i="71"/>
  <c r="BT30" i="71"/>
  <c r="BU30" i="71" s="1"/>
  <c r="BS30" i="71"/>
  <c r="BR30" i="71"/>
  <c r="CS27" i="71"/>
  <c r="BY27" i="71"/>
  <c r="CS24" i="71"/>
  <c r="BY24" i="71"/>
  <c r="BT24" i="71"/>
  <c r="BU24" i="71" s="1"/>
  <c r="BS24" i="71"/>
  <c r="BR24" i="71"/>
  <c r="CS21" i="71"/>
  <c r="BY21" i="71"/>
  <c r="BT21" i="71"/>
  <c r="BU21" i="71" s="1"/>
  <c r="BS21" i="71"/>
  <c r="BR21" i="71"/>
  <c r="CS18" i="71"/>
  <c r="BY18" i="71"/>
  <c r="CS15" i="71"/>
  <c r="BY15" i="71"/>
  <c r="CS12" i="71"/>
  <c r="BY12" i="71"/>
  <c r="CS9" i="71"/>
  <c r="BY9" i="71"/>
  <c r="CC97" i="71" l="1"/>
  <c r="CD97" i="71" s="1"/>
  <c r="CC121" i="71"/>
  <c r="CD121" i="71" s="1"/>
  <c r="BS115" i="71"/>
  <c r="CD80" i="71"/>
  <c r="CC82" i="71"/>
  <c r="CD82" i="71" s="1"/>
  <c r="CC115" i="71"/>
  <c r="CD115" i="71" s="1"/>
  <c r="CC133" i="71"/>
  <c r="CD133" i="71" s="1"/>
  <c r="BR75" i="71"/>
  <c r="CC91" i="71"/>
  <c r="CD91" i="71" s="1"/>
  <c r="CC94" i="71"/>
  <c r="CD94" i="71" s="1"/>
  <c r="CC103" i="71"/>
  <c r="CD103" i="71" s="1"/>
  <c r="CC106" i="71"/>
  <c r="CD106" i="71" s="1"/>
  <c r="CC124" i="71"/>
  <c r="CD124" i="71" s="1"/>
  <c r="CC30" i="71"/>
  <c r="CD30" i="71" s="1"/>
  <c r="CC127" i="71"/>
  <c r="CD127" i="71" s="1"/>
  <c r="CC21" i="71"/>
  <c r="CD21" i="71" s="1"/>
  <c r="CC42" i="71"/>
  <c r="CD42" i="71" s="1"/>
  <c r="CC45" i="71"/>
  <c r="CD45" i="71" s="1"/>
  <c r="CC51" i="71"/>
  <c r="CD51" i="71" s="1"/>
  <c r="CC24" i="71"/>
  <c r="CD24" i="71" s="1"/>
  <c r="BS88" i="71"/>
  <c r="BS118" i="71"/>
  <c r="CC85" i="71"/>
  <c r="CD85" i="71" s="1"/>
  <c r="BR109" i="71"/>
  <c r="CC112" i="71"/>
  <c r="CD112" i="71" s="1"/>
  <c r="BT121" i="71"/>
  <c r="BU121" i="71" s="1"/>
  <c r="BT124" i="71"/>
  <c r="BU124" i="71" s="1"/>
  <c r="BS130" i="71"/>
  <c r="BS103" i="71"/>
  <c r="BT106" i="71"/>
  <c r="BU106" i="71" s="1"/>
  <c r="BS109" i="71"/>
  <c r="BR82" i="71"/>
  <c r="BT85" i="71"/>
  <c r="BU85" i="71" s="1"/>
  <c r="BS94" i="71"/>
  <c r="BR115" i="71"/>
  <c r="BR121" i="71"/>
  <c r="BR124" i="71"/>
  <c r="BT133" i="71"/>
  <c r="BU133" i="71" s="1"/>
  <c r="BS106" i="71"/>
  <c r="BT127" i="71"/>
  <c r="BU127" i="71" s="1"/>
  <c r="BR133" i="71"/>
  <c r="BT82" i="71"/>
  <c r="BU82" i="71" s="1"/>
  <c r="BR85" i="71"/>
  <c r="BS91" i="71"/>
  <c r="BT94" i="71"/>
  <c r="BU94" i="71" s="1"/>
  <c r="BS97" i="71"/>
  <c r="BS100" i="71"/>
  <c r="BS112" i="71"/>
  <c r="BT115" i="71"/>
  <c r="BU115" i="71" s="1"/>
  <c r="BR118" i="71"/>
  <c r="BR127" i="71"/>
  <c r="BR130" i="71"/>
  <c r="BS82" i="71"/>
  <c r="BS85" i="71"/>
  <c r="BT91" i="71"/>
  <c r="BU91" i="71" s="1"/>
  <c r="BR94" i="71"/>
  <c r="BT97" i="71"/>
  <c r="BU97" i="71" s="1"/>
  <c r="BT103" i="71"/>
  <c r="BU103" i="71" s="1"/>
  <c r="BR106" i="71"/>
  <c r="BT112" i="71"/>
  <c r="BU112" i="71" s="1"/>
  <c r="BS124" i="71"/>
  <c r="BS127" i="71"/>
  <c r="BR91" i="71"/>
  <c r="BR97" i="71"/>
  <c r="BR103" i="71"/>
  <c r="BR112" i="71"/>
  <c r="BS121" i="71"/>
  <c r="BS133" i="71"/>
  <c r="R11" i="15" l="1"/>
  <c r="Q11" i="15"/>
  <c r="P11" i="15"/>
  <c r="O11" i="15"/>
  <c r="R10" i="15"/>
  <c r="P10" i="15"/>
  <c r="AD47" i="19" l="1"/>
  <c r="AC47" i="19"/>
  <c r="AB47" i="19"/>
  <c r="AA47" i="19"/>
  <c r="Z47" i="19"/>
  <c r="Y47" i="19"/>
  <c r="X47" i="19"/>
  <c r="W47" i="19"/>
  <c r="V47" i="19"/>
  <c r="U47" i="19"/>
  <c r="T47" i="19"/>
  <c r="S47" i="19"/>
  <c r="R47" i="19"/>
  <c r="Q47" i="19"/>
  <c r="P47" i="19"/>
  <c r="O47" i="19"/>
  <c r="N47" i="19"/>
  <c r="M47" i="19"/>
  <c r="L47" i="19"/>
  <c r="K47" i="19"/>
  <c r="J47" i="19"/>
  <c r="I47" i="19"/>
  <c r="H47" i="19"/>
  <c r="G47" i="19"/>
  <c r="F47" i="19"/>
  <c r="E47" i="19"/>
  <c r="D47" i="19"/>
  <c r="C47" i="19"/>
  <c r="AD46" i="19"/>
  <c r="AB46" i="19"/>
  <c r="Z46" i="19"/>
  <c r="X46" i="19"/>
  <c r="V46" i="19"/>
  <c r="T46" i="19"/>
  <c r="R46" i="19"/>
  <c r="P46" i="19"/>
  <c r="N46" i="19"/>
  <c r="L46" i="19"/>
  <c r="J46" i="19"/>
  <c r="H46" i="19"/>
  <c r="F46" i="19"/>
  <c r="D46" i="19"/>
  <c r="AE45" i="19"/>
  <c r="AE46" i="19" s="1"/>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C47" i="18"/>
  <c r="AD46" i="18"/>
  <c r="AB46" i="18"/>
  <c r="Z46" i="18"/>
  <c r="X46" i="18"/>
  <c r="V46" i="18"/>
  <c r="T46" i="18"/>
  <c r="R46" i="18"/>
  <c r="P46" i="18"/>
  <c r="N46" i="18"/>
  <c r="L46" i="18"/>
  <c r="J46" i="18"/>
  <c r="H46" i="18"/>
  <c r="F46" i="18"/>
  <c r="D46" i="18"/>
  <c r="AE45" i="18"/>
  <c r="AE46" i="18" s="1"/>
  <c r="AD47" i="15"/>
  <c r="AC47" i="15"/>
  <c r="AB47" i="15"/>
  <c r="AA47" i="15"/>
  <c r="Z47" i="15"/>
  <c r="Y47" i="15"/>
  <c r="X47" i="15"/>
  <c r="W47" i="15"/>
  <c r="V47" i="15"/>
  <c r="U47" i="15"/>
  <c r="T47" i="15"/>
  <c r="S47" i="15"/>
  <c r="R47" i="15"/>
  <c r="Q47" i="15"/>
  <c r="P47" i="15"/>
  <c r="O47" i="15"/>
  <c r="N47" i="15"/>
  <c r="M47" i="15"/>
  <c r="L47" i="15"/>
  <c r="K47" i="15"/>
  <c r="J47" i="15"/>
  <c r="I47" i="15"/>
  <c r="H47" i="15"/>
  <c r="G47" i="15"/>
  <c r="F47" i="15"/>
  <c r="E47" i="15"/>
  <c r="D47" i="15"/>
  <c r="C47" i="15"/>
  <c r="AD46" i="15"/>
  <c r="AB46" i="15"/>
  <c r="Z46" i="15"/>
  <c r="X46" i="15"/>
  <c r="V46" i="15"/>
  <c r="T46" i="15"/>
  <c r="R46" i="15"/>
  <c r="P46" i="15"/>
  <c r="N46" i="15"/>
  <c r="L46" i="15"/>
  <c r="J46" i="15"/>
  <c r="H46" i="15"/>
  <c r="F46" i="15"/>
  <c r="D46" i="15"/>
  <c r="AE45" i="15"/>
  <c r="AE46" i="15" s="1"/>
  <c r="AD47" i="20"/>
  <c r="AC47" i="20"/>
  <c r="AB47" i="20"/>
  <c r="AA47" i="20"/>
  <c r="Z47" i="20"/>
  <c r="Y47" i="20"/>
  <c r="X47" i="20"/>
  <c r="W47" i="20"/>
  <c r="V47" i="20"/>
  <c r="U47" i="20"/>
  <c r="T47" i="20"/>
  <c r="S47" i="20"/>
  <c r="R47" i="20"/>
  <c r="Q47" i="20"/>
  <c r="P47" i="20"/>
  <c r="O47" i="20"/>
  <c r="N47" i="20"/>
  <c r="M47" i="20"/>
  <c r="L47" i="20"/>
  <c r="K47" i="20"/>
  <c r="J47" i="20"/>
  <c r="I47" i="20"/>
  <c r="H47" i="20"/>
  <c r="G47" i="20"/>
  <c r="F47" i="20"/>
  <c r="E47" i="20"/>
  <c r="D47" i="20"/>
  <c r="C47" i="20"/>
  <c r="AD46" i="20"/>
  <c r="AB46" i="20"/>
  <c r="Z46" i="20"/>
  <c r="X46" i="20"/>
  <c r="V46" i="20"/>
  <c r="T46" i="20"/>
  <c r="R46" i="20"/>
  <c r="P46" i="20"/>
  <c r="N46" i="20"/>
  <c r="L46" i="20"/>
  <c r="J46" i="20"/>
  <c r="H46" i="20"/>
  <c r="F46" i="20"/>
  <c r="D46" i="20"/>
  <c r="AE45" i="20"/>
  <c r="AE46" i="20" s="1"/>
  <c r="AD77" i="20"/>
  <c r="AC77" i="20"/>
  <c r="AB77" i="20"/>
  <c r="AA77" i="20"/>
  <c r="Z77" i="20"/>
  <c r="Y77" i="20"/>
  <c r="X77" i="20"/>
  <c r="W77" i="20"/>
  <c r="V77" i="20"/>
  <c r="U77" i="20"/>
  <c r="T77" i="20"/>
  <c r="S77" i="20"/>
  <c r="R77" i="20"/>
  <c r="Q77" i="20"/>
  <c r="P77" i="20"/>
  <c r="O77" i="20"/>
  <c r="N77" i="20"/>
  <c r="M77" i="20"/>
  <c r="L77" i="20"/>
  <c r="K77" i="20"/>
  <c r="J77" i="20"/>
  <c r="I77" i="20"/>
  <c r="H77" i="20"/>
  <c r="G77" i="20"/>
  <c r="F77" i="20"/>
  <c r="E77" i="20"/>
  <c r="D77" i="20"/>
  <c r="C77" i="20"/>
  <c r="AD76" i="20"/>
  <c r="AB76" i="20"/>
  <c r="Z76" i="20"/>
  <c r="X76" i="20"/>
  <c r="V76" i="20"/>
  <c r="T76" i="20"/>
  <c r="R76" i="20"/>
  <c r="P76" i="20"/>
  <c r="N76" i="20"/>
  <c r="L76" i="20"/>
  <c r="J76" i="20"/>
  <c r="H76" i="20"/>
  <c r="F76" i="20"/>
  <c r="D76" i="20"/>
  <c r="AE75" i="20"/>
  <c r="AD74" i="20"/>
  <c r="AC74" i="20"/>
  <c r="AB74" i="20"/>
  <c r="Z74" i="20"/>
  <c r="Y74" i="20"/>
  <c r="X74" i="20"/>
  <c r="W74" i="20"/>
  <c r="V74" i="20"/>
  <c r="U74" i="20"/>
  <c r="T74" i="20"/>
  <c r="S74" i="20"/>
  <c r="R74" i="20"/>
  <c r="Q74" i="20"/>
  <c r="P74" i="20"/>
  <c r="O74" i="20"/>
  <c r="N74" i="20"/>
  <c r="M74" i="20"/>
  <c r="L74" i="20"/>
  <c r="K74" i="20"/>
  <c r="J74" i="20"/>
  <c r="I74" i="20"/>
  <c r="H74" i="20"/>
  <c r="G74" i="20"/>
  <c r="F74" i="20"/>
  <c r="E74" i="20"/>
  <c r="D74" i="20"/>
  <c r="C74" i="20"/>
  <c r="AD73" i="20"/>
  <c r="AB73" i="20"/>
  <c r="Z73" i="20"/>
  <c r="X73" i="20"/>
  <c r="V73" i="20"/>
  <c r="T73" i="20"/>
  <c r="R73" i="20"/>
  <c r="P73" i="20"/>
  <c r="N73" i="20"/>
  <c r="L73" i="20"/>
  <c r="J73" i="20"/>
  <c r="H73" i="20"/>
  <c r="F73" i="20"/>
  <c r="D73" i="20"/>
  <c r="AE72" i="20"/>
  <c r="AE73" i="20" s="1"/>
  <c r="AD71" i="20"/>
  <c r="AC71" i="20"/>
  <c r="AB71" i="20"/>
  <c r="AA71" i="20"/>
  <c r="Z71" i="20"/>
  <c r="Y71" i="20"/>
  <c r="X71" i="20"/>
  <c r="W71" i="20"/>
  <c r="V71" i="20"/>
  <c r="U71" i="20"/>
  <c r="T71" i="20"/>
  <c r="S71" i="20"/>
  <c r="R71" i="20"/>
  <c r="Q71" i="20"/>
  <c r="P71" i="20"/>
  <c r="O71" i="20"/>
  <c r="N71" i="20"/>
  <c r="M71" i="20"/>
  <c r="L71" i="20"/>
  <c r="K71" i="20"/>
  <c r="J71" i="20"/>
  <c r="I71" i="20"/>
  <c r="H71" i="20"/>
  <c r="G71" i="20"/>
  <c r="F71" i="20"/>
  <c r="E71" i="20"/>
  <c r="D71" i="20"/>
  <c r="C71" i="20"/>
  <c r="AD70" i="20"/>
  <c r="AB70" i="20"/>
  <c r="Z70" i="20"/>
  <c r="X70" i="20"/>
  <c r="V70" i="20"/>
  <c r="T70" i="20"/>
  <c r="R70" i="20"/>
  <c r="P70" i="20"/>
  <c r="N70" i="20"/>
  <c r="L70" i="20"/>
  <c r="J70" i="20"/>
  <c r="H70" i="20"/>
  <c r="F70" i="20"/>
  <c r="D70" i="20"/>
  <c r="AE69" i="20"/>
  <c r="AE70" i="20" s="1"/>
  <c r="AD68" i="20"/>
  <c r="AC68" i="20"/>
  <c r="AB68" i="20"/>
  <c r="AA68" i="20"/>
  <c r="Z68" i="20"/>
  <c r="Y68" i="20"/>
  <c r="X68" i="20"/>
  <c r="W68" i="20"/>
  <c r="V68" i="20"/>
  <c r="U68" i="20"/>
  <c r="T68" i="20"/>
  <c r="S68" i="20"/>
  <c r="R68" i="20"/>
  <c r="Q68" i="20"/>
  <c r="P68" i="20"/>
  <c r="O68" i="20"/>
  <c r="N68" i="20"/>
  <c r="M68" i="20"/>
  <c r="L68" i="20"/>
  <c r="K68" i="20"/>
  <c r="J68" i="20"/>
  <c r="I68" i="20"/>
  <c r="H68" i="20"/>
  <c r="G68" i="20"/>
  <c r="F68" i="20"/>
  <c r="E68" i="20"/>
  <c r="D68" i="20"/>
  <c r="C68" i="20"/>
  <c r="AD67" i="20"/>
  <c r="AB67" i="20"/>
  <c r="Z67" i="20"/>
  <c r="X67" i="20"/>
  <c r="V67" i="20"/>
  <c r="T67" i="20"/>
  <c r="R67" i="20"/>
  <c r="P67" i="20"/>
  <c r="N67" i="20"/>
  <c r="L67" i="20"/>
  <c r="J67" i="20"/>
  <c r="H67" i="20"/>
  <c r="F67" i="20"/>
  <c r="D67" i="20"/>
  <c r="AE66" i="20"/>
  <c r="AD65" i="20"/>
  <c r="AC65" i="20"/>
  <c r="AB65" i="20"/>
  <c r="AA65" i="20"/>
  <c r="Z65" i="20"/>
  <c r="Y65" i="20"/>
  <c r="X65" i="20"/>
  <c r="W65" i="20"/>
  <c r="V65" i="20"/>
  <c r="U65" i="20"/>
  <c r="T65" i="20"/>
  <c r="S65" i="20"/>
  <c r="R65" i="20"/>
  <c r="Q65" i="20"/>
  <c r="P65" i="20"/>
  <c r="O65" i="20"/>
  <c r="N65" i="20"/>
  <c r="M65" i="20"/>
  <c r="L65" i="20"/>
  <c r="K65" i="20"/>
  <c r="J65" i="20"/>
  <c r="I65" i="20"/>
  <c r="H65" i="20"/>
  <c r="G65" i="20"/>
  <c r="F65" i="20"/>
  <c r="E65" i="20"/>
  <c r="D65" i="20"/>
  <c r="C65" i="20"/>
  <c r="AD64" i="20"/>
  <c r="AB64" i="20"/>
  <c r="Z64" i="20"/>
  <c r="X64" i="20"/>
  <c r="V64" i="20"/>
  <c r="T64" i="20"/>
  <c r="R64" i="20"/>
  <c r="P64" i="20"/>
  <c r="N64" i="20"/>
  <c r="L64" i="20"/>
  <c r="J64" i="20"/>
  <c r="H64" i="20"/>
  <c r="F64" i="20"/>
  <c r="D64" i="20"/>
  <c r="AE63" i="20"/>
  <c r="AE64" i="20" s="1"/>
  <c r="AD62" i="20"/>
  <c r="AC62" i="20"/>
  <c r="AB62" i="20"/>
  <c r="AA62" i="20"/>
  <c r="Z62" i="20"/>
  <c r="Y62" i="20"/>
  <c r="X62" i="20"/>
  <c r="W62" i="20"/>
  <c r="V62" i="20"/>
  <c r="U62" i="20"/>
  <c r="T62" i="20"/>
  <c r="S62" i="20"/>
  <c r="R62" i="20"/>
  <c r="Q62" i="20"/>
  <c r="P62" i="20"/>
  <c r="O62" i="20"/>
  <c r="N62" i="20"/>
  <c r="M62" i="20"/>
  <c r="L62" i="20"/>
  <c r="K62" i="20"/>
  <c r="J62" i="20"/>
  <c r="I62" i="20"/>
  <c r="H62" i="20"/>
  <c r="G62" i="20"/>
  <c r="F62" i="20"/>
  <c r="E62" i="20"/>
  <c r="D62" i="20"/>
  <c r="C62" i="20"/>
  <c r="AD61" i="20"/>
  <c r="AB61" i="20"/>
  <c r="Z61" i="20"/>
  <c r="X61" i="20"/>
  <c r="V61" i="20"/>
  <c r="T61" i="20"/>
  <c r="R61" i="20"/>
  <c r="P61" i="20"/>
  <c r="N61" i="20"/>
  <c r="L61" i="20"/>
  <c r="J61" i="20"/>
  <c r="H61" i="20"/>
  <c r="F61" i="20"/>
  <c r="D61" i="20"/>
  <c r="AE60" i="20"/>
  <c r="AE61" i="20" s="1"/>
  <c r="AD59" i="20"/>
  <c r="AC59" i="20"/>
  <c r="AB59" i="20"/>
  <c r="AA59" i="20"/>
  <c r="Z59" i="20"/>
  <c r="Y59" i="20"/>
  <c r="X59" i="20"/>
  <c r="W59" i="20"/>
  <c r="V59" i="20"/>
  <c r="U59" i="20"/>
  <c r="T59" i="20"/>
  <c r="S59" i="20"/>
  <c r="R59" i="20"/>
  <c r="Q59" i="20"/>
  <c r="P59" i="20"/>
  <c r="O59" i="20"/>
  <c r="N59" i="20"/>
  <c r="M59" i="20"/>
  <c r="L59" i="20"/>
  <c r="K59" i="20"/>
  <c r="J59" i="20"/>
  <c r="I59" i="20"/>
  <c r="H59" i="20"/>
  <c r="G59" i="20"/>
  <c r="F59" i="20"/>
  <c r="E59" i="20"/>
  <c r="D59" i="20"/>
  <c r="C59" i="20"/>
  <c r="AD58" i="20"/>
  <c r="AB58" i="20"/>
  <c r="Z58" i="20"/>
  <c r="X58" i="20"/>
  <c r="V58" i="20"/>
  <c r="T58" i="20"/>
  <c r="R58" i="20"/>
  <c r="P58" i="20"/>
  <c r="N58" i="20"/>
  <c r="L58" i="20"/>
  <c r="J58" i="20"/>
  <c r="H58" i="20"/>
  <c r="F58" i="20"/>
  <c r="D58" i="20"/>
  <c r="AE57" i="20"/>
  <c r="AE58" i="20" s="1"/>
  <c r="AD56" i="20"/>
  <c r="AC56" i="20"/>
  <c r="AB56" i="20"/>
  <c r="AA56" i="20"/>
  <c r="Z56" i="20"/>
  <c r="Y56" i="20"/>
  <c r="X56" i="20"/>
  <c r="W56" i="20"/>
  <c r="V56" i="20"/>
  <c r="U56" i="20"/>
  <c r="T56" i="20"/>
  <c r="S56" i="20"/>
  <c r="R56" i="20"/>
  <c r="Q56" i="20"/>
  <c r="P56" i="20"/>
  <c r="O56" i="20"/>
  <c r="N56" i="20"/>
  <c r="M56" i="20"/>
  <c r="L56" i="20"/>
  <c r="K56" i="20"/>
  <c r="J56" i="20"/>
  <c r="I56" i="20"/>
  <c r="H56" i="20"/>
  <c r="G56" i="20"/>
  <c r="F56" i="20"/>
  <c r="E56" i="20"/>
  <c r="D56" i="20"/>
  <c r="C56" i="20"/>
  <c r="AD55" i="20"/>
  <c r="AB55" i="20"/>
  <c r="Z55" i="20"/>
  <c r="X55" i="20"/>
  <c r="V55" i="20"/>
  <c r="T55" i="20"/>
  <c r="R55" i="20"/>
  <c r="P55" i="20"/>
  <c r="N55" i="20"/>
  <c r="L55" i="20"/>
  <c r="J55" i="20"/>
  <c r="H55" i="20"/>
  <c r="F55" i="20"/>
  <c r="D55" i="20"/>
  <c r="AE54" i="20"/>
  <c r="AE55" i="20" s="1"/>
  <c r="AD53" i="20"/>
  <c r="AC53" i="20"/>
  <c r="AB53" i="20"/>
  <c r="AA53" i="20"/>
  <c r="Z53" i="20"/>
  <c r="Y53" i="20"/>
  <c r="X53" i="20"/>
  <c r="W53" i="20"/>
  <c r="V53" i="20"/>
  <c r="U53" i="20"/>
  <c r="T53" i="20"/>
  <c r="S53" i="20"/>
  <c r="R53" i="20"/>
  <c r="Q53" i="20"/>
  <c r="P53" i="20"/>
  <c r="O53" i="20"/>
  <c r="N53" i="20"/>
  <c r="M53" i="20"/>
  <c r="L53" i="20"/>
  <c r="K53" i="20"/>
  <c r="J53" i="20"/>
  <c r="I53" i="20"/>
  <c r="H53" i="20"/>
  <c r="G53" i="20"/>
  <c r="F53" i="20"/>
  <c r="E53" i="20"/>
  <c r="D53" i="20"/>
  <c r="C53" i="20"/>
  <c r="AD52" i="20"/>
  <c r="AB52" i="20"/>
  <c r="Z52" i="20"/>
  <c r="X52" i="20"/>
  <c r="V52" i="20"/>
  <c r="T52" i="20"/>
  <c r="R52" i="20"/>
  <c r="P52" i="20"/>
  <c r="N52" i="20"/>
  <c r="L52" i="20"/>
  <c r="J52" i="20"/>
  <c r="H52" i="20"/>
  <c r="F52" i="20"/>
  <c r="D52" i="20"/>
  <c r="AE51" i="20"/>
  <c r="AD50" i="20"/>
  <c r="AC50" i="20"/>
  <c r="AB50" i="20"/>
  <c r="AA50" i="20"/>
  <c r="Z50" i="20"/>
  <c r="Y50" i="20"/>
  <c r="X50" i="20"/>
  <c r="W50" i="20"/>
  <c r="V50" i="20"/>
  <c r="U50" i="20"/>
  <c r="T50" i="20"/>
  <c r="S50" i="20"/>
  <c r="R50" i="20"/>
  <c r="Q50" i="20"/>
  <c r="P50" i="20"/>
  <c r="O50" i="20"/>
  <c r="N50" i="20"/>
  <c r="M50" i="20"/>
  <c r="L50" i="20"/>
  <c r="K50" i="20"/>
  <c r="J50" i="20"/>
  <c r="I50" i="20"/>
  <c r="H50" i="20"/>
  <c r="G50" i="20"/>
  <c r="F50" i="20"/>
  <c r="E50" i="20"/>
  <c r="D50" i="20"/>
  <c r="C50" i="20"/>
  <c r="AD49" i="20"/>
  <c r="AB49" i="20"/>
  <c r="Z49" i="20"/>
  <c r="X49" i="20"/>
  <c r="V49" i="20"/>
  <c r="T49" i="20"/>
  <c r="R49" i="20"/>
  <c r="P49" i="20"/>
  <c r="N49" i="20"/>
  <c r="L49" i="20"/>
  <c r="J49" i="20"/>
  <c r="H49" i="20"/>
  <c r="F49" i="20"/>
  <c r="D49" i="20"/>
  <c r="AE48" i="20"/>
  <c r="AE49" i="20" s="1"/>
  <c r="AD44" i="20"/>
  <c r="AC44" i="20"/>
  <c r="AB44" i="20"/>
  <c r="AA44" i="20"/>
  <c r="Z44" i="20"/>
  <c r="Y44" i="20"/>
  <c r="X44" i="20"/>
  <c r="W44" i="20"/>
  <c r="V44" i="20"/>
  <c r="U44" i="20"/>
  <c r="T44" i="20"/>
  <c r="S44" i="20"/>
  <c r="R44" i="20"/>
  <c r="Q44" i="20"/>
  <c r="P44" i="20"/>
  <c r="O44" i="20"/>
  <c r="N44" i="20"/>
  <c r="M44" i="20"/>
  <c r="L44" i="20"/>
  <c r="K44" i="20"/>
  <c r="J44" i="20"/>
  <c r="I44" i="20"/>
  <c r="H44" i="20"/>
  <c r="G44" i="20"/>
  <c r="F44" i="20"/>
  <c r="E44" i="20"/>
  <c r="D44" i="20"/>
  <c r="C44" i="20"/>
  <c r="AD43" i="20"/>
  <c r="AB43" i="20"/>
  <c r="Z43" i="20"/>
  <c r="X43" i="20"/>
  <c r="V43" i="20"/>
  <c r="T43" i="20"/>
  <c r="R43" i="20"/>
  <c r="P43" i="20"/>
  <c r="N43" i="20"/>
  <c r="L43" i="20"/>
  <c r="J43" i="20"/>
  <c r="H43" i="20"/>
  <c r="F43" i="20"/>
  <c r="D43" i="20"/>
  <c r="AE42" i="20"/>
  <c r="AD41" i="20"/>
  <c r="AC41" i="20"/>
  <c r="AB41" i="20"/>
  <c r="AA41" i="20"/>
  <c r="AD40" i="20"/>
  <c r="AB40" i="20"/>
  <c r="AE39" i="20"/>
  <c r="AD38" i="20"/>
  <c r="AC38" i="20"/>
  <c r="AB38" i="20"/>
  <c r="AA38" i="20"/>
  <c r="Z38" i="20"/>
  <c r="Y38" i="20"/>
  <c r="X38" i="20"/>
  <c r="W38" i="20"/>
  <c r="V38" i="20"/>
  <c r="U38" i="20"/>
  <c r="T38" i="20"/>
  <c r="S38" i="20"/>
  <c r="R38" i="20"/>
  <c r="Q38" i="20"/>
  <c r="P38" i="20"/>
  <c r="O38" i="20"/>
  <c r="N38" i="20"/>
  <c r="M38" i="20"/>
  <c r="L38" i="20"/>
  <c r="K38" i="20"/>
  <c r="J38" i="20"/>
  <c r="I38" i="20"/>
  <c r="H38" i="20"/>
  <c r="G38" i="20"/>
  <c r="F38" i="20"/>
  <c r="E38" i="20"/>
  <c r="D38" i="20"/>
  <c r="C38" i="20"/>
  <c r="AD37" i="20"/>
  <c r="AB37" i="20"/>
  <c r="Z37" i="20"/>
  <c r="X37" i="20"/>
  <c r="V37" i="20"/>
  <c r="T37" i="20"/>
  <c r="R37" i="20"/>
  <c r="P37" i="20"/>
  <c r="N37" i="20"/>
  <c r="L37" i="20"/>
  <c r="J37" i="20"/>
  <c r="H37" i="20"/>
  <c r="F37" i="20"/>
  <c r="D37" i="20"/>
  <c r="AE36" i="20"/>
  <c r="AE37" i="20" s="1"/>
  <c r="AD35" i="20"/>
  <c r="AC35" i="20"/>
  <c r="AB35" i="20"/>
  <c r="AA35" i="20"/>
  <c r="Z35" i="20"/>
  <c r="Y35" i="20"/>
  <c r="X35" i="20"/>
  <c r="W35" i="20"/>
  <c r="V35" i="20"/>
  <c r="U35" i="20"/>
  <c r="T35" i="20"/>
  <c r="S35" i="20"/>
  <c r="R35" i="20"/>
  <c r="Q35" i="20"/>
  <c r="P35" i="20"/>
  <c r="O35" i="20"/>
  <c r="N35" i="20"/>
  <c r="M35" i="20"/>
  <c r="L35" i="20"/>
  <c r="K35" i="20"/>
  <c r="J35" i="20"/>
  <c r="I35" i="20"/>
  <c r="H35" i="20"/>
  <c r="G35" i="20"/>
  <c r="F35" i="20"/>
  <c r="E35" i="20"/>
  <c r="D35" i="20"/>
  <c r="C35" i="20"/>
  <c r="AD34" i="20"/>
  <c r="AB34" i="20"/>
  <c r="Z34" i="20"/>
  <c r="X34" i="20"/>
  <c r="V34" i="20"/>
  <c r="T34" i="20"/>
  <c r="R34" i="20"/>
  <c r="P34" i="20"/>
  <c r="N34" i="20"/>
  <c r="L34" i="20"/>
  <c r="J34" i="20"/>
  <c r="H34" i="20"/>
  <c r="F34" i="20"/>
  <c r="D34" i="20"/>
  <c r="AE33" i="20"/>
  <c r="AE34" i="20" s="1"/>
  <c r="AD32" i="20"/>
  <c r="AC32" i="20"/>
  <c r="AB32" i="20"/>
  <c r="AA32" i="20"/>
  <c r="Z32" i="20"/>
  <c r="Y32" i="20"/>
  <c r="X32" i="20"/>
  <c r="W32" i="20"/>
  <c r="V32" i="20"/>
  <c r="U32" i="20"/>
  <c r="T32" i="20"/>
  <c r="S32" i="20"/>
  <c r="R32" i="20"/>
  <c r="Q32" i="20"/>
  <c r="P32" i="20"/>
  <c r="O32" i="20"/>
  <c r="N32" i="20"/>
  <c r="M32" i="20"/>
  <c r="L32" i="20"/>
  <c r="K32" i="20"/>
  <c r="J32" i="20"/>
  <c r="I32" i="20"/>
  <c r="H32" i="20"/>
  <c r="G32" i="20"/>
  <c r="F32" i="20"/>
  <c r="E32" i="20"/>
  <c r="D32" i="20"/>
  <c r="C32" i="20"/>
  <c r="AD31" i="20"/>
  <c r="AB31" i="20"/>
  <c r="Z31" i="20"/>
  <c r="X31" i="20"/>
  <c r="V31" i="20"/>
  <c r="T31" i="20"/>
  <c r="R31" i="20"/>
  <c r="P31" i="20"/>
  <c r="N31" i="20"/>
  <c r="L31" i="20"/>
  <c r="J31" i="20"/>
  <c r="H31" i="20"/>
  <c r="F31" i="20"/>
  <c r="D31" i="20"/>
  <c r="AE30" i="20"/>
  <c r="AD29" i="20"/>
  <c r="AC29" i="20"/>
  <c r="AB29" i="20"/>
  <c r="AA29" i="20"/>
  <c r="Z29" i="20"/>
  <c r="Y29" i="20"/>
  <c r="X29" i="20"/>
  <c r="W29" i="20"/>
  <c r="V29" i="20"/>
  <c r="U29" i="20"/>
  <c r="T29" i="20"/>
  <c r="S29" i="20"/>
  <c r="R29" i="20"/>
  <c r="Q29" i="20"/>
  <c r="P29" i="20"/>
  <c r="O29" i="20"/>
  <c r="N29" i="20"/>
  <c r="M29" i="20"/>
  <c r="L29" i="20"/>
  <c r="K29" i="20"/>
  <c r="J29" i="20"/>
  <c r="I29" i="20"/>
  <c r="H29" i="20"/>
  <c r="G29" i="20"/>
  <c r="F29" i="20"/>
  <c r="E29" i="20"/>
  <c r="D29" i="20"/>
  <c r="C29" i="20"/>
  <c r="AD28" i="20"/>
  <c r="AB28" i="20"/>
  <c r="Z28" i="20"/>
  <c r="X28" i="20"/>
  <c r="V28" i="20"/>
  <c r="T28" i="20"/>
  <c r="R28" i="20"/>
  <c r="P28" i="20"/>
  <c r="N28" i="20"/>
  <c r="L28" i="20"/>
  <c r="J28" i="20"/>
  <c r="H28" i="20"/>
  <c r="F28" i="20"/>
  <c r="D28" i="20"/>
  <c r="AE27" i="20"/>
  <c r="AE28" i="20" s="1"/>
  <c r="AD26" i="20"/>
  <c r="AC26" i="20"/>
  <c r="AB26" i="20"/>
  <c r="AA26" i="20"/>
  <c r="Z26" i="20"/>
  <c r="Y26" i="20"/>
  <c r="X26" i="20"/>
  <c r="W26" i="20"/>
  <c r="V26" i="20"/>
  <c r="U26" i="20"/>
  <c r="T26" i="20"/>
  <c r="S26" i="20"/>
  <c r="R26" i="20"/>
  <c r="Q26" i="20"/>
  <c r="P26" i="20"/>
  <c r="O26" i="20"/>
  <c r="N26" i="20"/>
  <c r="M26" i="20"/>
  <c r="L26" i="20"/>
  <c r="K26" i="20"/>
  <c r="J26" i="20"/>
  <c r="I26" i="20"/>
  <c r="H26" i="20"/>
  <c r="G26" i="20"/>
  <c r="F26" i="20"/>
  <c r="E26" i="20"/>
  <c r="D26" i="20"/>
  <c r="C26" i="20"/>
  <c r="AD25" i="20"/>
  <c r="AB25" i="20"/>
  <c r="Z25" i="20"/>
  <c r="X25" i="20"/>
  <c r="V25" i="20"/>
  <c r="T25" i="20"/>
  <c r="R25" i="20"/>
  <c r="P25" i="20"/>
  <c r="N25" i="20"/>
  <c r="L25" i="20"/>
  <c r="J25" i="20"/>
  <c r="H25" i="20"/>
  <c r="F25" i="20"/>
  <c r="D25" i="20"/>
  <c r="AE24" i="20"/>
  <c r="AD23" i="20"/>
  <c r="AC23" i="20"/>
  <c r="AB23" i="20"/>
  <c r="AA23" i="20"/>
  <c r="Z23" i="20"/>
  <c r="Y23" i="20"/>
  <c r="X23" i="20"/>
  <c r="W23" i="20"/>
  <c r="V23" i="20"/>
  <c r="U23" i="20"/>
  <c r="T23" i="20"/>
  <c r="S23" i="20"/>
  <c r="R23" i="20"/>
  <c r="Q23" i="20"/>
  <c r="P23" i="20"/>
  <c r="O23" i="20"/>
  <c r="N23" i="20"/>
  <c r="M23" i="20"/>
  <c r="L23" i="20"/>
  <c r="K23" i="20"/>
  <c r="J23" i="20"/>
  <c r="I23" i="20"/>
  <c r="H23" i="20"/>
  <c r="G23" i="20"/>
  <c r="F23" i="20"/>
  <c r="E23" i="20"/>
  <c r="D23" i="20"/>
  <c r="C23" i="20"/>
  <c r="AD22" i="20"/>
  <c r="AB22" i="20"/>
  <c r="Z22" i="20"/>
  <c r="X22" i="20"/>
  <c r="V22" i="20"/>
  <c r="T22" i="20"/>
  <c r="R22" i="20"/>
  <c r="P22" i="20"/>
  <c r="N22" i="20"/>
  <c r="L22" i="20"/>
  <c r="J22" i="20"/>
  <c r="H22" i="20"/>
  <c r="F22" i="20"/>
  <c r="D22" i="20"/>
  <c r="AE21" i="20"/>
  <c r="AD20" i="20"/>
  <c r="AC20" i="20"/>
  <c r="AB20" i="20"/>
  <c r="AA20" i="20"/>
  <c r="Z20" i="20"/>
  <c r="Y20" i="20"/>
  <c r="X20" i="20"/>
  <c r="W20" i="20"/>
  <c r="V20" i="20"/>
  <c r="U20" i="20"/>
  <c r="T20" i="20"/>
  <c r="S20" i="20"/>
  <c r="R20" i="20"/>
  <c r="Q20" i="20"/>
  <c r="P20" i="20"/>
  <c r="O20" i="20"/>
  <c r="N20" i="20"/>
  <c r="M20" i="20"/>
  <c r="L20" i="20"/>
  <c r="K20" i="20"/>
  <c r="J20" i="20"/>
  <c r="I20" i="20"/>
  <c r="H20" i="20"/>
  <c r="G20" i="20"/>
  <c r="F20" i="20"/>
  <c r="E20" i="20"/>
  <c r="D20" i="20"/>
  <c r="C20" i="20"/>
  <c r="AD19" i="20"/>
  <c r="AB19" i="20"/>
  <c r="Z19" i="20"/>
  <c r="X19" i="20"/>
  <c r="V19" i="20"/>
  <c r="T19" i="20"/>
  <c r="R19" i="20"/>
  <c r="P19" i="20"/>
  <c r="N19" i="20"/>
  <c r="L19" i="20"/>
  <c r="J19" i="20"/>
  <c r="H19" i="20"/>
  <c r="F19" i="20"/>
  <c r="D19" i="20"/>
  <c r="AE18" i="20"/>
  <c r="AE19" i="20" s="1"/>
  <c r="AD17" i="20"/>
  <c r="AC17" i="20"/>
  <c r="AB17" i="20"/>
  <c r="AA17" i="20"/>
  <c r="Z17" i="20"/>
  <c r="Y17" i="20"/>
  <c r="X17" i="20"/>
  <c r="W17" i="20"/>
  <c r="V17" i="20"/>
  <c r="U17" i="20"/>
  <c r="T17" i="20"/>
  <c r="S17" i="20"/>
  <c r="R17" i="20"/>
  <c r="Q17" i="20"/>
  <c r="P17" i="20"/>
  <c r="O17" i="20"/>
  <c r="N17" i="20"/>
  <c r="M17" i="20"/>
  <c r="L17" i="20"/>
  <c r="K17" i="20"/>
  <c r="J17" i="20"/>
  <c r="I17" i="20"/>
  <c r="H17" i="20"/>
  <c r="G17" i="20"/>
  <c r="F17" i="20"/>
  <c r="E17" i="20"/>
  <c r="D17" i="20"/>
  <c r="C17" i="20"/>
  <c r="AD16" i="20"/>
  <c r="AB16" i="20"/>
  <c r="Z16" i="20"/>
  <c r="X16" i="20"/>
  <c r="V16" i="20"/>
  <c r="T16" i="20"/>
  <c r="R16" i="20"/>
  <c r="P16" i="20"/>
  <c r="N16" i="20"/>
  <c r="L16" i="20"/>
  <c r="J16" i="20"/>
  <c r="H16" i="20"/>
  <c r="F16" i="20"/>
  <c r="D16" i="20"/>
  <c r="AE15" i="20"/>
  <c r="AE16" i="20" s="1"/>
  <c r="AD14" i="20"/>
  <c r="AC14" i="20"/>
  <c r="AB14" i="20"/>
  <c r="AA14" i="20"/>
  <c r="Z14" i="20"/>
  <c r="Y14" i="20"/>
  <c r="X14" i="20"/>
  <c r="W14" i="20"/>
  <c r="V14" i="20"/>
  <c r="U14" i="20"/>
  <c r="T14" i="20"/>
  <c r="S14" i="20"/>
  <c r="R14" i="20"/>
  <c r="Q14" i="20"/>
  <c r="P14" i="20"/>
  <c r="O14" i="20"/>
  <c r="N14" i="20"/>
  <c r="M14" i="20"/>
  <c r="L14" i="20"/>
  <c r="K14" i="20"/>
  <c r="J14" i="20"/>
  <c r="I14" i="20"/>
  <c r="H14" i="20"/>
  <c r="G14" i="20"/>
  <c r="F14" i="20"/>
  <c r="E14" i="20"/>
  <c r="D14" i="20"/>
  <c r="C14" i="20"/>
  <c r="AD13" i="20"/>
  <c r="AB13" i="20"/>
  <c r="Z13" i="20"/>
  <c r="X13" i="20"/>
  <c r="V13" i="20"/>
  <c r="T13" i="20"/>
  <c r="R13" i="20"/>
  <c r="P13" i="20"/>
  <c r="N13" i="20"/>
  <c r="L13" i="20"/>
  <c r="J13" i="20"/>
  <c r="H13" i="20"/>
  <c r="F13" i="20"/>
  <c r="D13" i="20"/>
  <c r="AE12" i="20"/>
  <c r="AE13" i="20" s="1"/>
  <c r="AD11" i="20"/>
  <c r="AC11" i="20"/>
  <c r="AB11" i="20"/>
  <c r="AA11" i="20"/>
  <c r="Z11" i="20"/>
  <c r="Y11" i="20"/>
  <c r="X11" i="20"/>
  <c r="W11" i="20"/>
  <c r="V11" i="20"/>
  <c r="U11" i="20"/>
  <c r="T11" i="20"/>
  <c r="S11" i="20"/>
  <c r="R11" i="20"/>
  <c r="Q11" i="20"/>
  <c r="P11" i="20"/>
  <c r="O11" i="20"/>
  <c r="N11" i="20"/>
  <c r="M11" i="20"/>
  <c r="L11" i="20"/>
  <c r="K11" i="20"/>
  <c r="J11" i="20"/>
  <c r="I11" i="20"/>
  <c r="H11" i="20"/>
  <c r="G11" i="20"/>
  <c r="F11" i="20"/>
  <c r="E11" i="20"/>
  <c r="D11" i="20"/>
  <c r="C11" i="20"/>
  <c r="AD10" i="20"/>
  <c r="AB10" i="20"/>
  <c r="Z10" i="20"/>
  <c r="X10" i="20"/>
  <c r="V10" i="20"/>
  <c r="T10" i="20"/>
  <c r="R10" i="20"/>
  <c r="P10" i="20"/>
  <c r="N10" i="20"/>
  <c r="L10" i="20"/>
  <c r="J10" i="20"/>
  <c r="H10" i="20"/>
  <c r="F10" i="20"/>
  <c r="D10" i="20"/>
  <c r="AE9" i="20"/>
  <c r="AE10" i="20" s="1"/>
  <c r="B2" i="20"/>
  <c r="AD77" i="19"/>
  <c r="AC77" i="19"/>
  <c r="AB77" i="19"/>
  <c r="AA77" i="19"/>
  <c r="Z77" i="19"/>
  <c r="Y77" i="19"/>
  <c r="X77" i="19"/>
  <c r="W77" i="19"/>
  <c r="V77" i="19"/>
  <c r="U77" i="19"/>
  <c r="T77" i="19"/>
  <c r="S77" i="19"/>
  <c r="R77" i="19"/>
  <c r="Q77" i="19"/>
  <c r="P77" i="19"/>
  <c r="O77" i="19"/>
  <c r="N77" i="19"/>
  <c r="M77" i="19"/>
  <c r="L77" i="19"/>
  <c r="K77" i="19"/>
  <c r="J77" i="19"/>
  <c r="I77" i="19"/>
  <c r="H77" i="19"/>
  <c r="G77" i="19"/>
  <c r="F77" i="19"/>
  <c r="E77" i="19"/>
  <c r="D77" i="19"/>
  <c r="C77" i="19"/>
  <c r="AD76" i="19"/>
  <c r="AB76" i="19"/>
  <c r="Z76" i="19"/>
  <c r="X76" i="19"/>
  <c r="V76" i="19"/>
  <c r="T76" i="19"/>
  <c r="R76" i="19"/>
  <c r="P76" i="19"/>
  <c r="N76" i="19"/>
  <c r="L76" i="19"/>
  <c r="J76" i="19"/>
  <c r="H76" i="19"/>
  <c r="F76" i="19"/>
  <c r="D76" i="19"/>
  <c r="AE75" i="19"/>
  <c r="AD74" i="19"/>
  <c r="AC74" i="19"/>
  <c r="AB74" i="19"/>
  <c r="Z74" i="19"/>
  <c r="Y74" i="19"/>
  <c r="X74" i="19"/>
  <c r="W74" i="19"/>
  <c r="V74" i="19"/>
  <c r="U74" i="19"/>
  <c r="T74" i="19"/>
  <c r="S74" i="19"/>
  <c r="R74" i="19"/>
  <c r="Q74" i="19"/>
  <c r="P74" i="19"/>
  <c r="O74" i="19"/>
  <c r="N74" i="19"/>
  <c r="M74" i="19"/>
  <c r="L74" i="19"/>
  <c r="K74" i="19"/>
  <c r="J74" i="19"/>
  <c r="I74" i="19"/>
  <c r="H74" i="19"/>
  <c r="G74" i="19"/>
  <c r="F74" i="19"/>
  <c r="E74" i="19"/>
  <c r="D74" i="19"/>
  <c r="C74" i="19"/>
  <c r="AD73" i="19"/>
  <c r="AB73" i="19"/>
  <c r="Z73" i="19"/>
  <c r="X73" i="19"/>
  <c r="V73" i="19"/>
  <c r="T73" i="19"/>
  <c r="R73" i="19"/>
  <c r="P73" i="19"/>
  <c r="N73" i="19"/>
  <c r="L73" i="19"/>
  <c r="J73" i="19"/>
  <c r="H73" i="19"/>
  <c r="F73" i="19"/>
  <c r="D73" i="19"/>
  <c r="AE72" i="19"/>
  <c r="AE73" i="19" s="1"/>
  <c r="AD71" i="19"/>
  <c r="AC71" i="19"/>
  <c r="AB71" i="19"/>
  <c r="AA71" i="19"/>
  <c r="Z71" i="19"/>
  <c r="Y71" i="19"/>
  <c r="X71" i="19"/>
  <c r="W71" i="19"/>
  <c r="V71" i="19"/>
  <c r="U71" i="19"/>
  <c r="T71" i="19"/>
  <c r="S71" i="19"/>
  <c r="R71" i="19"/>
  <c r="Q71" i="19"/>
  <c r="P71" i="19"/>
  <c r="O71" i="19"/>
  <c r="N71" i="19"/>
  <c r="M71" i="19"/>
  <c r="L71" i="19"/>
  <c r="K71" i="19"/>
  <c r="J71" i="19"/>
  <c r="I71" i="19"/>
  <c r="H71" i="19"/>
  <c r="G71" i="19"/>
  <c r="F71" i="19"/>
  <c r="E71" i="19"/>
  <c r="D71" i="19"/>
  <c r="C71" i="19"/>
  <c r="AD70" i="19"/>
  <c r="AB70" i="19"/>
  <c r="Z70" i="19"/>
  <c r="X70" i="19"/>
  <c r="V70" i="19"/>
  <c r="T70" i="19"/>
  <c r="R70" i="19"/>
  <c r="P70" i="19"/>
  <c r="N70" i="19"/>
  <c r="L70" i="19"/>
  <c r="J70" i="19"/>
  <c r="H70" i="19"/>
  <c r="F70" i="19"/>
  <c r="D70" i="19"/>
  <c r="AE69" i="19"/>
  <c r="AE70" i="19" s="1"/>
  <c r="AD68" i="19"/>
  <c r="AC68" i="19"/>
  <c r="AB68" i="19"/>
  <c r="AA68" i="19"/>
  <c r="Z68" i="19"/>
  <c r="Y68" i="19"/>
  <c r="X68" i="19"/>
  <c r="W68" i="19"/>
  <c r="V68" i="19"/>
  <c r="U68" i="19"/>
  <c r="T68" i="19"/>
  <c r="S68" i="19"/>
  <c r="R68" i="19"/>
  <c r="Q68" i="19"/>
  <c r="P68" i="19"/>
  <c r="O68" i="19"/>
  <c r="N68" i="19"/>
  <c r="M68" i="19"/>
  <c r="L68" i="19"/>
  <c r="K68" i="19"/>
  <c r="J68" i="19"/>
  <c r="I68" i="19"/>
  <c r="H68" i="19"/>
  <c r="G68" i="19"/>
  <c r="F68" i="19"/>
  <c r="E68" i="19"/>
  <c r="D68" i="19"/>
  <c r="C68" i="19"/>
  <c r="AD67" i="19"/>
  <c r="AB67" i="19"/>
  <c r="Z67" i="19"/>
  <c r="X67" i="19"/>
  <c r="V67" i="19"/>
  <c r="T67" i="19"/>
  <c r="R67" i="19"/>
  <c r="P67" i="19"/>
  <c r="N67" i="19"/>
  <c r="L67" i="19"/>
  <c r="J67" i="19"/>
  <c r="H67" i="19"/>
  <c r="F67" i="19"/>
  <c r="D67" i="19"/>
  <c r="AE66" i="19"/>
  <c r="AD65" i="19"/>
  <c r="AC65" i="19"/>
  <c r="AB65" i="19"/>
  <c r="AA65" i="19"/>
  <c r="Z65" i="19"/>
  <c r="Y65" i="19"/>
  <c r="X65" i="19"/>
  <c r="W65" i="19"/>
  <c r="V65" i="19"/>
  <c r="U65" i="19"/>
  <c r="T65" i="19"/>
  <c r="S65" i="19"/>
  <c r="R65" i="19"/>
  <c r="Q65" i="19"/>
  <c r="P65" i="19"/>
  <c r="O65" i="19"/>
  <c r="N65" i="19"/>
  <c r="M65" i="19"/>
  <c r="L65" i="19"/>
  <c r="K65" i="19"/>
  <c r="J65" i="19"/>
  <c r="I65" i="19"/>
  <c r="H65" i="19"/>
  <c r="G65" i="19"/>
  <c r="F65" i="19"/>
  <c r="E65" i="19"/>
  <c r="D65" i="19"/>
  <c r="C65" i="19"/>
  <c r="AD64" i="19"/>
  <c r="AB64" i="19"/>
  <c r="Z64" i="19"/>
  <c r="X64" i="19"/>
  <c r="V64" i="19"/>
  <c r="T64" i="19"/>
  <c r="R64" i="19"/>
  <c r="P64" i="19"/>
  <c r="N64" i="19"/>
  <c r="L64" i="19"/>
  <c r="J64" i="19"/>
  <c r="H64" i="19"/>
  <c r="F64" i="19"/>
  <c r="D64" i="19"/>
  <c r="AE63" i="19"/>
  <c r="AE64" i="19" s="1"/>
  <c r="AD62" i="19"/>
  <c r="AC62" i="19"/>
  <c r="AB62" i="19"/>
  <c r="AA62" i="19"/>
  <c r="Z62" i="19"/>
  <c r="Y62" i="19"/>
  <c r="X62" i="19"/>
  <c r="W62" i="19"/>
  <c r="V62" i="19"/>
  <c r="U62" i="19"/>
  <c r="T62" i="19"/>
  <c r="S62" i="19"/>
  <c r="R62" i="19"/>
  <c r="Q62" i="19"/>
  <c r="P62" i="19"/>
  <c r="O62" i="19"/>
  <c r="N62" i="19"/>
  <c r="M62" i="19"/>
  <c r="L62" i="19"/>
  <c r="K62" i="19"/>
  <c r="J62" i="19"/>
  <c r="I62" i="19"/>
  <c r="H62" i="19"/>
  <c r="G62" i="19"/>
  <c r="F62" i="19"/>
  <c r="E62" i="19"/>
  <c r="D62" i="19"/>
  <c r="C62" i="19"/>
  <c r="AD61" i="19"/>
  <c r="AB61" i="19"/>
  <c r="Z61" i="19"/>
  <c r="X61" i="19"/>
  <c r="V61" i="19"/>
  <c r="T61" i="19"/>
  <c r="R61" i="19"/>
  <c r="P61" i="19"/>
  <c r="N61" i="19"/>
  <c r="L61" i="19"/>
  <c r="J61" i="19"/>
  <c r="H61" i="19"/>
  <c r="F61" i="19"/>
  <c r="D61" i="19"/>
  <c r="AE60" i="19"/>
  <c r="AE61" i="19" s="1"/>
  <c r="AD59" i="19"/>
  <c r="AC59" i="19"/>
  <c r="AB59" i="19"/>
  <c r="AA59" i="19"/>
  <c r="Z59" i="19"/>
  <c r="Y59" i="19"/>
  <c r="X59" i="19"/>
  <c r="W59" i="19"/>
  <c r="V59" i="19"/>
  <c r="U59" i="19"/>
  <c r="T59" i="19"/>
  <c r="S59" i="19"/>
  <c r="R59" i="19"/>
  <c r="Q59" i="19"/>
  <c r="P59" i="19"/>
  <c r="O59" i="19"/>
  <c r="N59" i="19"/>
  <c r="M59" i="19"/>
  <c r="L59" i="19"/>
  <c r="K59" i="19"/>
  <c r="J59" i="19"/>
  <c r="I59" i="19"/>
  <c r="H59" i="19"/>
  <c r="G59" i="19"/>
  <c r="F59" i="19"/>
  <c r="E59" i="19"/>
  <c r="D59" i="19"/>
  <c r="C59" i="19"/>
  <c r="AD58" i="19"/>
  <c r="AB58" i="19"/>
  <c r="Z58" i="19"/>
  <c r="X58" i="19"/>
  <c r="V58" i="19"/>
  <c r="T58" i="19"/>
  <c r="R58" i="19"/>
  <c r="P58" i="19"/>
  <c r="N58" i="19"/>
  <c r="L58" i="19"/>
  <c r="J58" i="19"/>
  <c r="H58" i="19"/>
  <c r="F58" i="19"/>
  <c r="D58" i="19"/>
  <c r="AE57" i="19"/>
  <c r="AE58" i="19" s="1"/>
  <c r="AD56" i="19"/>
  <c r="AC56" i="19"/>
  <c r="AB56" i="19"/>
  <c r="AA56" i="19"/>
  <c r="Z56" i="19"/>
  <c r="Y56" i="19"/>
  <c r="X56" i="19"/>
  <c r="W56" i="19"/>
  <c r="V56" i="19"/>
  <c r="U56" i="19"/>
  <c r="T56" i="19"/>
  <c r="S56" i="19"/>
  <c r="R56" i="19"/>
  <c r="Q56" i="19"/>
  <c r="P56" i="19"/>
  <c r="O56" i="19"/>
  <c r="N56" i="19"/>
  <c r="M56" i="19"/>
  <c r="L56" i="19"/>
  <c r="K56" i="19"/>
  <c r="J56" i="19"/>
  <c r="I56" i="19"/>
  <c r="H56" i="19"/>
  <c r="G56" i="19"/>
  <c r="F56" i="19"/>
  <c r="E56" i="19"/>
  <c r="D56" i="19"/>
  <c r="C56" i="19"/>
  <c r="AD55" i="19"/>
  <c r="AB55" i="19"/>
  <c r="Z55" i="19"/>
  <c r="X55" i="19"/>
  <c r="V55" i="19"/>
  <c r="T55" i="19"/>
  <c r="R55" i="19"/>
  <c r="P55" i="19"/>
  <c r="N55" i="19"/>
  <c r="L55" i="19"/>
  <c r="J55" i="19"/>
  <c r="H55" i="19"/>
  <c r="F55" i="19"/>
  <c r="D55" i="19"/>
  <c r="AE54" i="19"/>
  <c r="AE55" i="19" s="1"/>
  <c r="AD53" i="19"/>
  <c r="AC53" i="19"/>
  <c r="AB53" i="19"/>
  <c r="AA53" i="19"/>
  <c r="Z53" i="19"/>
  <c r="Y53" i="19"/>
  <c r="X53" i="19"/>
  <c r="W53" i="19"/>
  <c r="V53" i="19"/>
  <c r="U53" i="19"/>
  <c r="T53" i="19"/>
  <c r="S53" i="19"/>
  <c r="R53" i="19"/>
  <c r="Q53" i="19"/>
  <c r="P53" i="19"/>
  <c r="O53" i="19"/>
  <c r="N53" i="19"/>
  <c r="M53" i="19"/>
  <c r="L53" i="19"/>
  <c r="K53" i="19"/>
  <c r="J53" i="19"/>
  <c r="I53" i="19"/>
  <c r="H53" i="19"/>
  <c r="G53" i="19"/>
  <c r="F53" i="19"/>
  <c r="E53" i="19"/>
  <c r="D53" i="19"/>
  <c r="C53" i="19"/>
  <c r="AD52" i="19"/>
  <c r="AB52" i="19"/>
  <c r="Z52" i="19"/>
  <c r="X52" i="19"/>
  <c r="V52" i="19"/>
  <c r="T52" i="19"/>
  <c r="R52" i="19"/>
  <c r="P52" i="19"/>
  <c r="N52" i="19"/>
  <c r="L52" i="19"/>
  <c r="J52" i="19"/>
  <c r="H52" i="19"/>
  <c r="F52" i="19"/>
  <c r="D52" i="19"/>
  <c r="AE51" i="19"/>
  <c r="AD50" i="19"/>
  <c r="AC50" i="19"/>
  <c r="AB50" i="19"/>
  <c r="AA50" i="19"/>
  <c r="Z50" i="19"/>
  <c r="Y50" i="19"/>
  <c r="X50" i="19"/>
  <c r="W50" i="19"/>
  <c r="V50" i="19"/>
  <c r="U50" i="19"/>
  <c r="T50" i="19"/>
  <c r="S50" i="19"/>
  <c r="R50" i="19"/>
  <c r="Q50" i="19"/>
  <c r="P50" i="19"/>
  <c r="O50" i="19"/>
  <c r="N50" i="19"/>
  <c r="M50" i="19"/>
  <c r="L50" i="19"/>
  <c r="K50" i="19"/>
  <c r="J50" i="19"/>
  <c r="I50" i="19"/>
  <c r="H50" i="19"/>
  <c r="G50" i="19"/>
  <c r="F50" i="19"/>
  <c r="E50" i="19"/>
  <c r="D50" i="19"/>
  <c r="C50" i="19"/>
  <c r="AD49" i="19"/>
  <c r="AB49" i="19"/>
  <c r="Z49" i="19"/>
  <c r="X49" i="19"/>
  <c r="V49" i="19"/>
  <c r="T49" i="19"/>
  <c r="R49" i="19"/>
  <c r="P49" i="19"/>
  <c r="N49" i="19"/>
  <c r="L49" i="19"/>
  <c r="J49" i="19"/>
  <c r="H49" i="19"/>
  <c r="F49" i="19"/>
  <c r="D49" i="19"/>
  <c r="AE48" i="19"/>
  <c r="AE49" i="19" s="1"/>
  <c r="AD44" i="19"/>
  <c r="AC44" i="19"/>
  <c r="AB44" i="19"/>
  <c r="AA44" i="19"/>
  <c r="Z44" i="19"/>
  <c r="Y44" i="19"/>
  <c r="X44" i="19"/>
  <c r="W44" i="19"/>
  <c r="V44" i="19"/>
  <c r="U44" i="19"/>
  <c r="T44" i="19"/>
  <c r="S44" i="19"/>
  <c r="R44" i="19"/>
  <c r="Q44" i="19"/>
  <c r="P44" i="19"/>
  <c r="O44" i="19"/>
  <c r="N44" i="19"/>
  <c r="M44" i="19"/>
  <c r="L44" i="19"/>
  <c r="K44" i="19"/>
  <c r="J44" i="19"/>
  <c r="I44" i="19"/>
  <c r="H44" i="19"/>
  <c r="G44" i="19"/>
  <c r="F44" i="19"/>
  <c r="E44" i="19"/>
  <c r="D44" i="19"/>
  <c r="C44" i="19"/>
  <c r="AD43" i="19"/>
  <c r="AB43" i="19"/>
  <c r="Z43" i="19"/>
  <c r="X43" i="19"/>
  <c r="V43" i="19"/>
  <c r="T43" i="19"/>
  <c r="R43" i="19"/>
  <c r="P43" i="19"/>
  <c r="N43" i="19"/>
  <c r="L43" i="19"/>
  <c r="J43" i="19"/>
  <c r="H43" i="19"/>
  <c r="F43" i="19"/>
  <c r="D43" i="19"/>
  <c r="AE42" i="19"/>
  <c r="AD41" i="19"/>
  <c r="AC41" i="19"/>
  <c r="AB41" i="19"/>
  <c r="AA41" i="19"/>
  <c r="AD40" i="19"/>
  <c r="AB40" i="19"/>
  <c r="AE39" i="19"/>
  <c r="AD38" i="19"/>
  <c r="AC38" i="19"/>
  <c r="AB38" i="19"/>
  <c r="AA38" i="19"/>
  <c r="Z38" i="19"/>
  <c r="Y38" i="19"/>
  <c r="X38" i="19"/>
  <c r="W38" i="19"/>
  <c r="V38" i="19"/>
  <c r="U38" i="19"/>
  <c r="T38" i="19"/>
  <c r="S38" i="19"/>
  <c r="R38" i="19"/>
  <c r="Q38" i="19"/>
  <c r="P38" i="19"/>
  <c r="O38" i="19"/>
  <c r="N38" i="19"/>
  <c r="M38" i="19"/>
  <c r="L38" i="19"/>
  <c r="K38" i="19"/>
  <c r="J38" i="19"/>
  <c r="I38" i="19"/>
  <c r="H38" i="19"/>
  <c r="G38" i="19"/>
  <c r="F38" i="19"/>
  <c r="E38" i="19"/>
  <c r="D38" i="19"/>
  <c r="C38" i="19"/>
  <c r="AD37" i="19"/>
  <c r="AB37" i="19"/>
  <c r="Z37" i="19"/>
  <c r="X37" i="19"/>
  <c r="V37" i="19"/>
  <c r="T37" i="19"/>
  <c r="R37" i="19"/>
  <c r="P37" i="19"/>
  <c r="N37" i="19"/>
  <c r="L37" i="19"/>
  <c r="J37" i="19"/>
  <c r="H37" i="19"/>
  <c r="F37" i="19"/>
  <c r="D37" i="19"/>
  <c r="AE36" i="19"/>
  <c r="AE37" i="19" s="1"/>
  <c r="AD35" i="19"/>
  <c r="AC35" i="19"/>
  <c r="AB35" i="19"/>
  <c r="AA35" i="19"/>
  <c r="Z35" i="19"/>
  <c r="Y35" i="19"/>
  <c r="X35" i="19"/>
  <c r="W35" i="19"/>
  <c r="V35" i="19"/>
  <c r="U35" i="19"/>
  <c r="T35" i="19"/>
  <c r="S35" i="19"/>
  <c r="R35" i="19"/>
  <c r="Q35" i="19"/>
  <c r="P35" i="19"/>
  <c r="O35" i="19"/>
  <c r="N35" i="19"/>
  <c r="M35" i="19"/>
  <c r="L35" i="19"/>
  <c r="K35" i="19"/>
  <c r="J35" i="19"/>
  <c r="I35" i="19"/>
  <c r="H35" i="19"/>
  <c r="G35" i="19"/>
  <c r="F35" i="19"/>
  <c r="E35" i="19"/>
  <c r="D35" i="19"/>
  <c r="C35" i="19"/>
  <c r="AD34" i="19"/>
  <c r="AB34" i="19"/>
  <c r="Z34" i="19"/>
  <c r="X34" i="19"/>
  <c r="V34" i="19"/>
  <c r="T34" i="19"/>
  <c r="R34" i="19"/>
  <c r="P34" i="19"/>
  <c r="N34" i="19"/>
  <c r="L34" i="19"/>
  <c r="J34" i="19"/>
  <c r="H34" i="19"/>
  <c r="F34" i="19"/>
  <c r="D34" i="19"/>
  <c r="AE33" i="19"/>
  <c r="AE34" i="19" s="1"/>
  <c r="AD32" i="19"/>
  <c r="AC32" i="19"/>
  <c r="AB32" i="19"/>
  <c r="AA32" i="19"/>
  <c r="Z32" i="19"/>
  <c r="Y32" i="19"/>
  <c r="X32" i="19"/>
  <c r="W32" i="19"/>
  <c r="V32" i="19"/>
  <c r="U32" i="19"/>
  <c r="T32" i="19"/>
  <c r="S32" i="19"/>
  <c r="R32" i="19"/>
  <c r="Q32" i="19"/>
  <c r="P32" i="19"/>
  <c r="O32" i="19"/>
  <c r="N32" i="19"/>
  <c r="M32" i="19"/>
  <c r="L32" i="19"/>
  <c r="K32" i="19"/>
  <c r="J32" i="19"/>
  <c r="I32" i="19"/>
  <c r="H32" i="19"/>
  <c r="G32" i="19"/>
  <c r="F32" i="19"/>
  <c r="E32" i="19"/>
  <c r="D32" i="19"/>
  <c r="C32" i="19"/>
  <c r="AD31" i="19"/>
  <c r="AB31" i="19"/>
  <c r="Z31" i="19"/>
  <c r="X31" i="19"/>
  <c r="V31" i="19"/>
  <c r="T31" i="19"/>
  <c r="R31" i="19"/>
  <c r="P31" i="19"/>
  <c r="N31" i="19"/>
  <c r="L31" i="19"/>
  <c r="J31" i="19"/>
  <c r="H31" i="19"/>
  <c r="F31" i="19"/>
  <c r="D31" i="19"/>
  <c r="AE30" i="19"/>
  <c r="AD29" i="19"/>
  <c r="AC29" i="19"/>
  <c r="AB29" i="19"/>
  <c r="AA29" i="19"/>
  <c r="Z29" i="19"/>
  <c r="Y29" i="19"/>
  <c r="X29" i="19"/>
  <c r="W29" i="19"/>
  <c r="V29" i="19"/>
  <c r="U29" i="19"/>
  <c r="T29" i="19"/>
  <c r="S29" i="19"/>
  <c r="R29" i="19"/>
  <c r="Q29" i="19"/>
  <c r="P29" i="19"/>
  <c r="O29" i="19"/>
  <c r="N29" i="19"/>
  <c r="M29" i="19"/>
  <c r="L29" i="19"/>
  <c r="K29" i="19"/>
  <c r="J29" i="19"/>
  <c r="I29" i="19"/>
  <c r="H29" i="19"/>
  <c r="G29" i="19"/>
  <c r="F29" i="19"/>
  <c r="E29" i="19"/>
  <c r="D29" i="19"/>
  <c r="C29" i="19"/>
  <c r="AE28" i="19"/>
  <c r="AD28" i="19"/>
  <c r="AB28" i="19"/>
  <c r="Z28" i="19"/>
  <c r="X28" i="19"/>
  <c r="V28" i="19"/>
  <c r="T28" i="19"/>
  <c r="R28" i="19"/>
  <c r="P28" i="19"/>
  <c r="N28" i="19"/>
  <c r="L28" i="19"/>
  <c r="J28" i="19"/>
  <c r="H28" i="19"/>
  <c r="F28" i="19"/>
  <c r="D28" i="19"/>
  <c r="AE27" i="19"/>
  <c r="AD26" i="19"/>
  <c r="AC26" i="19"/>
  <c r="AB26" i="19"/>
  <c r="AA26" i="19"/>
  <c r="Z26" i="19"/>
  <c r="Y26" i="19"/>
  <c r="X26" i="19"/>
  <c r="W26" i="19"/>
  <c r="V26" i="19"/>
  <c r="U26" i="19"/>
  <c r="T26" i="19"/>
  <c r="S26" i="19"/>
  <c r="R26" i="19"/>
  <c r="Q26" i="19"/>
  <c r="P26" i="19"/>
  <c r="O26" i="19"/>
  <c r="N26" i="19"/>
  <c r="M26" i="19"/>
  <c r="L26" i="19"/>
  <c r="K26" i="19"/>
  <c r="J26" i="19"/>
  <c r="I26" i="19"/>
  <c r="H26" i="19"/>
  <c r="G26" i="19"/>
  <c r="F26" i="19"/>
  <c r="E26" i="19"/>
  <c r="D26" i="19"/>
  <c r="C26" i="19"/>
  <c r="AD25" i="19"/>
  <c r="AB25" i="19"/>
  <c r="Z25" i="19"/>
  <c r="X25" i="19"/>
  <c r="V25" i="19"/>
  <c r="T25" i="19"/>
  <c r="R25" i="19"/>
  <c r="P25" i="19"/>
  <c r="N25" i="19"/>
  <c r="L25" i="19"/>
  <c r="J25" i="19"/>
  <c r="H25" i="19"/>
  <c r="F25" i="19"/>
  <c r="D25" i="19"/>
  <c r="AE24" i="19"/>
  <c r="AD23" i="19"/>
  <c r="AC23" i="19"/>
  <c r="AB23" i="19"/>
  <c r="AA23" i="19"/>
  <c r="Z23" i="19"/>
  <c r="Y23" i="19"/>
  <c r="X23" i="19"/>
  <c r="W23" i="19"/>
  <c r="V23" i="19"/>
  <c r="U23" i="19"/>
  <c r="T23" i="19"/>
  <c r="S23" i="19"/>
  <c r="R23" i="19"/>
  <c r="Q23" i="19"/>
  <c r="P23" i="19"/>
  <c r="O23" i="19"/>
  <c r="N23" i="19"/>
  <c r="M23" i="19"/>
  <c r="L23" i="19"/>
  <c r="K23" i="19"/>
  <c r="J23" i="19"/>
  <c r="I23" i="19"/>
  <c r="H23" i="19"/>
  <c r="G23" i="19"/>
  <c r="F23" i="19"/>
  <c r="E23" i="19"/>
  <c r="D23" i="19"/>
  <c r="C23" i="19"/>
  <c r="AD22" i="19"/>
  <c r="AB22" i="19"/>
  <c r="Z22" i="19"/>
  <c r="X22" i="19"/>
  <c r="V22" i="19"/>
  <c r="T22" i="19"/>
  <c r="R22" i="19"/>
  <c r="P22" i="19"/>
  <c r="N22" i="19"/>
  <c r="L22" i="19"/>
  <c r="J22" i="19"/>
  <c r="H22" i="19"/>
  <c r="F22" i="19"/>
  <c r="D22" i="19"/>
  <c r="AE21" i="19"/>
  <c r="AD20" i="19"/>
  <c r="AC20" i="19"/>
  <c r="AB20" i="19"/>
  <c r="AA20" i="19"/>
  <c r="Z20" i="19"/>
  <c r="Y20" i="19"/>
  <c r="X20" i="19"/>
  <c r="W20" i="19"/>
  <c r="V20" i="19"/>
  <c r="U20" i="19"/>
  <c r="T20" i="19"/>
  <c r="S20" i="19"/>
  <c r="R20" i="19"/>
  <c r="Q20" i="19"/>
  <c r="P20" i="19"/>
  <c r="O20" i="19"/>
  <c r="N20" i="19"/>
  <c r="M20" i="19"/>
  <c r="L20" i="19"/>
  <c r="K20" i="19"/>
  <c r="J20" i="19"/>
  <c r="I20" i="19"/>
  <c r="H20" i="19"/>
  <c r="G20" i="19"/>
  <c r="F20" i="19"/>
  <c r="E20" i="19"/>
  <c r="D20" i="19"/>
  <c r="C20" i="19"/>
  <c r="AE19" i="19"/>
  <c r="AD19" i="19"/>
  <c r="AB19" i="19"/>
  <c r="Z19" i="19"/>
  <c r="X19" i="19"/>
  <c r="V19" i="19"/>
  <c r="T19" i="19"/>
  <c r="R19" i="19"/>
  <c r="P19" i="19"/>
  <c r="N19" i="19"/>
  <c r="L19" i="19"/>
  <c r="J19" i="19"/>
  <c r="H19" i="19"/>
  <c r="F19" i="19"/>
  <c r="D19" i="19"/>
  <c r="AE18" i="19"/>
  <c r="AD17" i="19"/>
  <c r="AC17" i="19"/>
  <c r="AB17" i="19"/>
  <c r="AA17" i="19"/>
  <c r="Z17" i="19"/>
  <c r="Y17" i="19"/>
  <c r="X17" i="19"/>
  <c r="W17" i="19"/>
  <c r="V17" i="19"/>
  <c r="U17" i="19"/>
  <c r="T17" i="19"/>
  <c r="S17" i="19"/>
  <c r="R17" i="19"/>
  <c r="Q17" i="19"/>
  <c r="P17" i="19"/>
  <c r="O17" i="19"/>
  <c r="N17" i="19"/>
  <c r="M17" i="19"/>
  <c r="L17" i="19"/>
  <c r="K17" i="19"/>
  <c r="J17" i="19"/>
  <c r="I17" i="19"/>
  <c r="H17" i="19"/>
  <c r="G17" i="19"/>
  <c r="F17" i="19"/>
  <c r="E17" i="19"/>
  <c r="D17" i="19"/>
  <c r="C17" i="19"/>
  <c r="AE16" i="19"/>
  <c r="AD16" i="19"/>
  <c r="AB16" i="19"/>
  <c r="Z16" i="19"/>
  <c r="X16" i="19"/>
  <c r="V16" i="19"/>
  <c r="T16" i="19"/>
  <c r="R16" i="19"/>
  <c r="P16" i="19"/>
  <c r="N16" i="19"/>
  <c r="L16" i="19"/>
  <c r="J16" i="19"/>
  <c r="H16" i="19"/>
  <c r="F16" i="19"/>
  <c r="D16" i="19"/>
  <c r="AE15" i="19"/>
  <c r="AD14" i="19"/>
  <c r="AC14" i="19"/>
  <c r="AB14" i="19"/>
  <c r="AA14" i="19"/>
  <c r="Z14" i="19"/>
  <c r="Y14" i="19"/>
  <c r="X14" i="19"/>
  <c r="W14" i="19"/>
  <c r="V14" i="19"/>
  <c r="U14" i="19"/>
  <c r="T14" i="19"/>
  <c r="S14" i="19"/>
  <c r="R14" i="19"/>
  <c r="Q14" i="19"/>
  <c r="P14" i="19"/>
  <c r="O14" i="19"/>
  <c r="N14" i="19"/>
  <c r="M14" i="19"/>
  <c r="L14" i="19"/>
  <c r="K14" i="19"/>
  <c r="J14" i="19"/>
  <c r="I14" i="19"/>
  <c r="H14" i="19"/>
  <c r="G14" i="19"/>
  <c r="F14" i="19"/>
  <c r="E14" i="19"/>
  <c r="D14" i="19"/>
  <c r="C14" i="19"/>
  <c r="AE13" i="19"/>
  <c r="AD13" i="19"/>
  <c r="AB13" i="19"/>
  <c r="Z13" i="19"/>
  <c r="X13" i="19"/>
  <c r="V13" i="19"/>
  <c r="T13" i="19"/>
  <c r="R13" i="19"/>
  <c r="P13" i="19"/>
  <c r="N13" i="19"/>
  <c r="L13" i="19"/>
  <c r="J13" i="19"/>
  <c r="H13" i="19"/>
  <c r="F13" i="19"/>
  <c r="D13" i="19"/>
  <c r="AE12" i="19"/>
  <c r="AD11" i="19"/>
  <c r="AC11" i="19"/>
  <c r="AB11" i="19"/>
  <c r="AA11" i="19"/>
  <c r="Z11" i="19"/>
  <c r="Y11" i="19"/>
  <c r="X11" i="19"/>
  <c r="W11" i="19"/>
  <c r="V11" i="19"/>
  <c r="U11" i="19"/>
  <c r="T11" i="19"/>
  <c r="S11" i="19"/>
  <c r="R11" i="19"/>
  <c r="Q11" i="19"/>
  <c r="P11" i="19"/>
  <c r="O11" i="19"/>
  <c r="N11" i="19"/>
  <c r="M11" i="19"/>
  <c r="L11" i="19"/>
  <c r="K11" i="19"/>
  <c r="J11" i="19"/>
  <c r="I11" i="19"/>
  <c r="H11" i="19"/>
  <c r="G11" i="19"/>
  <c r="F11" i="19"/>
  <c r="E11" i="19"/>
  <c r="D11" i="19"/>
  <c r="C11" i="19"/>
  <c r="AE10" i="19"/>
  <c r="AD10" i="19"/>
  <c r="AB10" i="19"/>
  <c r="Z10" i="19"/>
  <c r="X10" i="19"/>
  <c r="V10" i="19"/>
  <c r="T10" i="19"/>
  <c r="R10" i="19"/>
  <c r="P10" i="19"/>
  <c r="N10" i="19"/>
  <c r="L10" i="19"/>
  <c r="J10" i="19"/>
  <c r="H10" i="19"/>
  <c r="F10" i="19"/>
  <c r="D10" i="19"/>
  <c r="AE9" i="19"/>
  <c r="B2" i="19"/>
  <c r="AD77" i="18"/>
  <c r="AC77" i="18"/>
  <c r="AB77" i="18"/>
  <c r="AA77" i="18"/>
  <c r="Z77" i="18"/>
  <c r="Y77" i="18"/>
  <c r="X77" i="18"/>
  <c r="W77" i="18"/>
  <c r="V77" i="18"/>
  <c r="U77" i="18"/>
  <c r="T77" i="18"/>
  <c r="S77" i="18"/>
  <c r="R77" i="18"/>
  <c r="Q77" i="18"/>
  <c r="P77" i="18"/>
  <c r="O77" i="18"/>
  <c r="N77" i="18"/>
  <c r="M77" i="18"/>
  <c r="L77" i="18"/>
  <c r="K77" i="18"/>
  <c r="J77" i="18"/>
  <c r="I77" i="18"/>
  <c r="H77" i="18"/>
  <c r="G77" i="18"/>
  <c r="F77" i="18"/>
  <c r="E77" i="18"/>
  <c r="D77" i="18"/>
  <c r="C77" i="18"/>
  <c r="AD76" i="18"/>
  <c r="AB76" i="18"/>
  <c r="Z76" i="18"/>
  <c r="X76" i="18"/>
  <c r="V76" i="18"/>
  <c r="T76" i="18"/>
  <c r="R76" i="18"/>
  <c r="P76" i="18"/>
  <c r="N76" i="18"/>
  <c r="L76" i="18"/>
  <c r="J76" i="18"/>
  <c r="H76" i="18"/>
  <c r="F76" i="18"/>
  <c r="D76" i="18"/>
  <c r="AE75" i="18"/>
  <c r="AD74" i="18"/>
  <c r="AC74" i="18"/>
  <c r="AB74" i="18"/>
  <c r="Z74" i="18"/>
  <c r="Y74" i="18"/>
  <c r="X74" i="18"/>
  <c r="W74" i="18"/>
  <c r="V74" i="18"/>
  <c r="U74" i="18"/>
  <c r="T74" i="18"/>
  <c r="S74" i="18"/>
  <c r="R74" i="18"/>
  <c r="Q74" i="18"/>
  <c r="P74" i="18"/>
  <c r="O74" i="18"/>
  <c r="N74" i="18"/>
  <c r="M74" i="18"/>
  <c r="L74" i="18"/>
  <c r="K74" i="18"/>
  <c r="J74" i="18"/>
  <c r="I74" i="18"/>
  <c r="H74" i="18"/>
  <c r="G74" i="18"/>
  <c r="F74" i="18"/>
  <c r="E74" i="18"/>
  <c r="D74" i="18"/>
  <c r="C74" i="18"/>
  <c r="AD73" i="18"/>
  <c r="AB73" i="18"/>
  <c r="Z73" i="18"/>
  <c r="X73" i="18"/>
  <c r="V73" i="18"/>
  <c r="T73" i="18"/>
  <c r="R73" i="18"/>
  <c r="P73" i="18"/>
  <c r="N73" i="18"/>
  <c r="L73" i="18"/>
  <c r="J73" i="18"/>
  <c r="H73" i="18"/>
  <c r="F73" i="18"/>
  <c r="D73" i="18"/>
  <c r="AE72" i="18"/>
  <c r="AE73" i="18" s="1"/>
  <c r="AD71" i="18"/>
  <c r="AC71" i="18"/>
  <c r="AB71" i="18"/>
  <c r="AA71" i="18"/>
  <c r="Z71" i="18"/>
  <c r="Y71" i="18"/>
  <c r="X71" i="18"/>
  <c r="W71" i="18"/>
  <c r="V71" i="18"/>
  <c r="U71" i="18"/>
  <c r="T71" i="18"/>
  <c r="S71" i="18"/>
  <c r="R71" i="18"/>
  <c r="Q71" i="18"/>
  <c r="P71" i="18"/>
  <c r="O71" i="18"/>
  <c r="N71" i="18"/>
  <c r="M71" i="18"/>
  <c r="L71" i="18"/>
  <c r="K71" i="18"/>
  <c r="J71" i="18"/>
  <c r="I71" i="18"/>
  <c r="H71" i="18"/>
  <c r="G71" i="18"/>
  <c r="F71" i="18"/>
  <c r="E71" i="18"/>
  <c r="D71" i="18"/>
  <c r="C71" i="18"/>
  <c r="AD70" i="18"/>
  <c r="AB70" i="18"/>
  <c r="Z70" i="18"/>
  <c r="X70" i="18"/>
  <c r="V70" i="18"/>
  <c r="T70" i="18"/>
  <c r="R70" i="18"/>
  <c r="P70" i="18"/>
  <c r="N70" i="18"/>
  <c r="L70" i="18"/>
  <c r="J70" i="18"/>
  <c r="H70" i="18"/>
  <c r="F70" i="18"/>
  <c r="D70" i="18"/>
  <c r="AE69" i="18"/>
  <c r="AE70" i="18" s="1"/>
  <c r="AD68" i="18"/>
  <c r="AC68" i="18"/>
  <c r="AB68" i="18"/>
  <c r="AA68" i="18"/>
  <c r="Z68" i="18"/>
  <c r="Y68" i="18"/>
  <c r="X68" i="18"/>
  <c r="W68" i="18"/>
  <c r="V68" i="18"/>
  <c r="U68" i="18"/>
  <c r="T68" i="18"/>
  <c r="S68" i="18"/>
  <c r="R68" i="18"/>
  <c r="Q68" i="18"/>
  <c r="P68" i="18"/>
  <c r="O68" i="18"/>
  <c r="N68" i="18"/>
  <c r="M68" i="18"/>
  <c r="L68" i="18"/>
  <c r="K68" i="18"/>
  <c r="J68" i="18"/>
  <c r="I68" i="18"/>
  <c r="H68" i="18"/>
  <c r="G68" i="18"/>
  <c r="F68" i="18"/>
  <c r="E68" i="18"/>
  <c r="D68" i="18"/>
  <c r="C68" i="18"/>
  <c r="AD67" i="18"/>
  <c r="AB67" i="18"/>
  <c r="Z67" i="18"/>
  <c r="X67" i="18"/>
  <c r="V67" i="18"/>
  <c r="T67" i="18"/>
  <c r="R67" i="18"/>
  <c r="P67" i="18"/>
  <c r="N67" i="18"/>
  <c r="L67" i="18"/>
  <c r="J67" i="18"/>
  <c r="H67" i="18"/>
  <c r="F67" i="18"/>
  <c r="D67" i="18"/>
  <c r="AE66" i="18"/>
  <c r="AD65" i="18"/>
  <c r="AC65" i="18"/>
  <c r="AB65" i="18"/>
  <c r="AA65" i="18"/>
  <c r="Z65" i="18"/>
  <c r="Y65" i="18"/>
  <c r="X65" i="18"/>
  <c r="W65" i="18"/>
  <c r="V65" i="18"/>
  <c r="U65" i="18"/>
  <c r="T65" i="18"/>
  <c r="S65" i="18"/>
  <c r="R65" i="18"/>
  <c r="Q65" i="18"/>
  <c r="P65" i="18"/>
  <c r="O65" i="18"/>
  <c r="N65" i="18"/>
  <c r="M65" i="18"/>
  <c r="L65" i="18"/>
  <c r="K65" i="18"/>
  <c r="J65" i="18"/>
  <c r="I65" i="18"/>
  <c r="H65" i="18"/>
  <c r="G65" i="18"/>
  <c r="F65" i="18"/>
  <c r="E65" i="18"/>
  <c r="D65" i="18"/>
  <c r="C65" i="18"/>
  <c r="AD64" i="18"/>
  <c r="AB64" i="18"/>
  <c r="Z64" i="18"/>
  <c r="X64" i="18"/>
  <c r="V64" i="18"/>
  <c r="T64" i="18"/>
  <c r="R64" i="18"/>
  <c r="P64" i="18"/>
  <c r="N64" i="18"/>
  <c r="L64" i="18"/>
  <c r="J64" i="18"/>
  <c r="H64" i="18"/>
  <c r="F64" i="18"/>
  <c r="D64" i="18"/>
  <c r="AE63" i="18"/>
  <c r="AE64" i="18" s="1"/>
  <c r="AD62" i="18"/>
  <c r="AC62" i="18"/>
  <c r="AB62" i="18"/>
  <c r="AA62" i="18"/>
  <c r="Z62" i="18"/>
  <c r="Y62" i="18"/>
  <c r="X62" i="18"/>
  <c r="W62" i="18"/>
  <c r="V62" i="18"/>
  <c r="U62" i="18"/>
  <c r="T62" i="18"/>
  <c r="S62" i="18"/>
  <c r="R62" i="18"/>
  <c r="Q62" i="18"/>
  <c r="P62" i="18"/>
  <c r="O62" i="18"/>
  <c r="N62" i="18"/>
  <c r="M62" i="18"/>
  <c r="L62" i="18"/>
  <c r="K62" i="18"/>
  <c r="J62" i="18"/>
  <c r="I62" i="18"/>
  <c r="H62" i="18"/>
  <c r="G62" i="18"/>
  <c r="F62" i="18"/>
  <c r="E62" i="18"/>
  <c r="D62" i="18"/>
  <c r="C62" i="18"/>
  <c r="AD61" i="18"/>
  <c r="AB61" i="18"/>
  <c r="Z61" i="18"/>
  <c r="X61" i="18"/>
  <c r="V61" i="18"/>
  <c r="T61" i="18"/>
  <c r="R61" i="18"/>
  <c r="P61" i="18"/>
  <c r="N61" i="18"/>
  <c r="L61" i="18"/>
  <c r="J61" i="18"/>
  <c r="H61" i="18"/>
  <c r="F61" i="18"/>
  <c r="D61" i="18"/>
  <c r="AE60" i="18"/>
  <c r="AE61" i="18" s="1"/>
  <c r="AD59" i="18"/>
  <c r="AC59" i="18"/>
  <c r="AB59" i="18"/>
  <c r="AA59" i="18"/>
  <c r="Z59" i="18"/>
  <c r="Y59" i="18"/>
  <c r="X59" i="18"/>
  <c r="W59" i="18"/>
  <c r="V59" i="18"/>
  <c r="U59" i="18"/>
  <c r="T59" i="18"/>
  <c r="S59" i="18"/>
  <c r="R59" i="18"/>
  <c r="Q59" i="18"/>
  <c r="P59" i="18"/>
  <c r="O59" i="18"/>
  <c r="N59" i="18"/>
  <c r="M59" i="18"/>
  <c r="L59" i="18"/>
  <c r="K59" i="18"/>
  <c r="J59" i="18"/>
  <c r="I59" i="18"/>
  <c r="H59" i="18"/>
  <c r="G59" i="18"/>
  <c r="F59" i="18"/>
  <c r="E59" i="18"/>
  <c r="D59" i="18"/>
  <c r="C59" i="18"/>
  <c r="AD58" i="18"/>
  <c r="AB58" i="18"/>
  <c r="Z58" i="18"/>
  <c r="X58" i="18"/>
  <c r="V58" i="18"/>
  <c r="T58" i="18"/>
  <c r="R58" i="18"/>
  <c r="P58" i="18"/>
  <c r="N58" i="18"/>
  <c r="L58" i="18"/>
  <c r="J58" i="18"/>
  <c r="H58" i="18"/>
  <c r="F58" i="18"/>
  <c r="D58" i="18"/>
  <c r="AE57" i="18"/>
  <c r="AE58" i="18" s="1"/>
  <c r="AD56" i="18"/>
  <c r="AC56" i="18"/>
  <c r="AB56" i="18"/>
  <c r="AA56" i="18"/>
  <c r="Z56" i="18"/>
  <c r="Y56" i="18"/>
  <c r="X56" i="18"/>
  <c r="W56" i="18"/>
  <c r="V56" i="18"/>
  <c r="U56" i="18"/>
  <c r="T56" i="18"/>
  <c r="S56" i="18"/>
  <c r="R56" i="18"/>
  <c r="Q56" i="18"/>
  <c r="P56" i="18"/>
  <c r="O56" i="18"/>
  <c r="N56" i="18"/>
  <c r="M56" i="18"/>
  <c r="L56" i="18"/>
  <c r="K56" i="18"/>
  <c r="J56" i="18"/>
  <c r="I56" i="18"/>
  <c r="H56" i="18"/>
  <c r="G56" i="18"/>
  <c r="F56" i="18"/>
  <c r="E56" i="18"/>
  <c r="D56" i="18"/>
  <c r="C56" i="18"/>
  <c r="AD55" i="18"/>
  <c r="AB55" i="18"/>
  <c r="Z55" i="18"/>
  <c r="X55" i="18"/>
  <c r="V55" i="18"/>
  <c r="T55" i="18"/>
  <c r="R55" i="18"/>
  <c r="P55" i="18"/>
  <c r="N55" i="18"/>
  <c r="L55" i="18"/>
  <c r="J55" i="18"/>
  <c r="H55" i="18"/>
  <c r="F55" i="18"/>
  <c r="D55" i="18"/>
  <c r="AE54" i="18"/>
  <c r="AE55" i="18" s="1"/>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C53" i="18"/>
  <c r="AD52" i="18"/>
  <c r="AB52" i="18"/>
  <c r="Z52" i="18"/>
  <c r="X52" i="18"/>
  <c r="V52" i="18"/>
  <c r="T52" i="18"/>
  <c r="R52" i="18"/>
  <c r="P52" i="18"/>
  <c r="N52" i="18"/>
  <c r="L52" i="18"/>
  <c r="J52" i="18"/>
  <c r="H52" i="18"/>
  <c r="F52" i="18"/>
  <c r="D52" i="18"/>
  <c r="AE51" i="18"/>
  <c r="AD50" i="18"/>
  <c r="AC50" i="18"/>
  <c r="AB50" i="18"/>
  <c r="AA50" i="18"/>
  <c r="Z50" i="18"/>
  <c r="Y50" i="18"/>
  <c r="X50" i="18"/>
  <c r="W50" i="18"/>
  <c r="V50" i="18"/>
  <c r="U50" i="18"/>
  <c r="T50" i="18"/>
  <c r="S50" i="18"/>
  <c r="R50" i="18"/>
  <c r="Q50" i="18"/>
  <c r="P50" i="18"/>
  <c r="O50" i="18"/>
  <c r="N50" i="18"/>
  <c r="M50" i="18"/>
  <c r="L50" i="18"/>
  <c r="K50" i="18"/>
  <c r="J50" i="18"/>
  <c r="I50" i="18"/>
  <c r="H50" i="18"/>
  <c r="G50" i="18"/>
  <c r="F50" i="18"/>
  <c r="E50" i="18"/>
  <c r="D50" i="18"/>
  <c r="C50" i="18"/>
  <c r="AD49" i="18"/>
  <c r="AB49" i="18"/>
  <c r="Z49" i="18"/>
  <c r="X49" i="18"/>
  <c r="V49" i="18"/>
  <c r="T49" i="18"/>
  <c r="R49" i="18"/>
  <c r="P49" i="18"/>
  <c r="N49" i="18"/>
  <c r="L49" i="18"/>
  <c r="J49" i="18"/>
  <c r="H49" i="18"/>
  <c r="F49" i="18"/>
  <c r="D49" i="18"/>
  <c r="AE48" i="18"/>
  <c r="AE49" i="18" s="1"/>
  <c r="AD44" i="18"/>
  <c r="AC44" i="18"/>
  <c r="AB44" i="18"/>
  <c r="AA44" i="18"/>
  <c r="Z44" i="18"/>
  <c r="Y44" i="18"/>
  <c r="X44" i="18"/>
  <c r="W44" i="18"/>
  <c r="V44" i="18"/>
  <c r="U44" i="18"/>
  <c r="T44" i="18"/>
  <c r="S44" i="18"/>
  <c r="R44" i="18"/>
  <c r="Q44" i="18"/>
  <c r="P44" i="18"/>
  <c r="O44" i="18"/>
  <c r="N44" i="18"/>
  <c r="M44" i="18"/>
  <c r="L44" i="18"/>
  <c r="K44" i="18"/>
  <c r="J44" i="18"/>
  <c r="I44" i="18"/>
  <c r="H44" i="18"/>
  <c r="G44" i="18"/>
  <c r="F44" i="18"/>
  <c r="E44" i="18"/>
  <c r="D44" i="18"/>
  <c r="C44" i="18"/>
  <c r="AD43" i="18"/>
  <c r="AB43" i="18"/>
  <c r="Z43" i="18"/>
  <c r="X43" i="18"/>
  <c r="V43" i="18"/>
  <c r="T43" i="18"/>
  <c r="R43" i="18"/>
  <c r="P43" i="18"/>
  <c r="N43" i="18"/>
  <c r="L43" i="18"/>
  <c r="J43" i="18"/>
  <c r="H43" i="18"/>
  <c r="F43" i="18"/>
  <c r="D43" i="18"/>
  <c r="AE42" i="18"/>
  <c r="AD41" i="18"/>
  <c r="AC41" i="18"/>
  <c r="AB41" i="18"/>
  <c r="AA41" i="18"/>
  <c r="Z41" i="18"/>
  <c r="Y41" i="18"/>
  <c r="X41" i="18"/>
  <c r="W41" i="18"/>
  <c r="V41" i="18"/>
  <c r="U41" i="18"/>
  <c r="T41" i="18"/>
  <c r="S41" i="18"/>
  <c r="R41" i="18"/>
  <c r="Q41" i="18"/>
  <c r="P41" i="18"/>
  <c r="O41" i="18"/>
  <c r="N41" i="18"/>
  <c r="M41" i="18"/>
  <c r="L41" i="18"/>
  <c r="K41" i="18"/>
  <c r="J41" i="18"/>
  <c r="I41" i="18"/>
  <c r="H41" i="18"/>
  <c r="G41" i="18"/>
  <c r="F41" i="18"/>
  <c r="E41" i="18"/>
  <c r="D41" i="18"/>
  <c r="C41" i="18"/>
  <c r="AD40" i="18"/>
  <c r="AB40" i="18"/>
  <c r="Z40" i="18"/>
  <c r="X40" i="18"/>
  <c r="V40" i="18"/>
  <c r="T40" i="18"/>
  <c r="R40" i="18"/>
  <c r="P40" i="18"/>
  <c r="N40" i="18"/>
  <c r="L40" i="18"/>
  <c r="J40" i="18"/>
  <c r="H40" i="18"/>
  <c r="F40" i="18"/>
  <c r="D40" i="18"/>
  <c r="AE39" i="18"/>
  <c r="AD38" i="18"/>
  <c r="AC38" i="18"/>
  <c r="AB38" i="18"/>
  <c r="AA38" i="18"/>
  <c r="Z38" i="18"/>
  <c r="Y38" i="18"/>
  <c r="X38" i="18"/>
  <c r="W38" i="18"/>
  <c r="V38" i="18"/>
  <c r="U38" i="18"/>
  <c r="T38" i="18"/>
  <c r="S38" i="18"/>
  <c r="R38" i="18"/>
  <c r="Q38" i="18"/>
  <c r="P38" i="18"/>
  <c r="O38" i="18"/>
  <c r="N38" i="18"/>
  <c r="M38" i="18"/>
  <c r="L38" i="18"/>
  <c r="K38" i="18"/>
  <c r="J38" i="18"/>
  <c r="I38" i="18"/>
  <c r="H38" i="18"/>
  <c r="G38" i="18"/>
  <c r="F38" i="18"/>
  <c r="E38" i="18"/>
  <c r="D38" i="18"/>
  <c r="C38" i="18"/>
  <c r="AD37" i="18"/>
  <c r="AB37" i="18"/>
  <c r="Z37" i="18"/>
  <c r="X37" i="18"/>
  <c r="V37" i="18"/>
  <c r="T37" i="18"/>
  <c r="R37" i="18"/>
  <c r="P37" i="18"/>
  <c r="N37" i="18"/>
  <c r="L37" i="18"/>
  <c r="J37" i="18"/>
  <c r="H37" i="18"/>
  <c r="F37" i="18"/>
  <c r="D37" i="18"/>
  <c r="AE36" i="18"/>
  <c r="AE37" i="18" s="1"/>
  <c r="AD35" i="18"/>
  <c r="AC35" i="18"/>
  <c r="AB35" i="18"/>
  <c r="AA35" i="18"/>
  <c r="Z35" i="18"/>
  <c r="Y35" i="18"/>
  <c r="X35" i="18"/>
  <c r="W35" i="18"/>
  <c r="V35" i="18"/>
  <c r="U35" i="18"/>
  <c r="T35" i="18"/>
  <c r="S35" i="18"/>
  <c r="R35" i="18"/>
  <c r="Q35" i="18"/>
  <c r="P35" i="18"/>
  <c r="O35" i="18"/>
  <c r="N35" i="18"/>
  <c r="M35" i="18"/>
  <c r="L35" i="18"/>
  <c r="K35" i="18"/>
  <c r="J35" i="18"/>
  <c r="I35" i="18"/>
  <c r="H35" i="18"/>
  <c r="G35" i="18"/>
  <c r="F35" i="18"/>
  <c r="E35" i="18"/>
  <c r="D35" i="18"/>
  <c r="C35" i="18"/>
  <c r="AD34" i="18"/>
  <c r="AB34" i="18"/>
  <c r="Z34" i="18"/>
  <c r="X34" i="18"/>
  <c r="V34" i="18"/>
  <c r="T34" i="18"/>
  <c r="R34" i="18"/>
  <c r="P34" i="18"/>
  <c r="N34" i="18"/>
  <c r="L34" i="18"/>
  <c r="J34" i="18"/>
  <c r="H34" i="18"/>
  <c r="F34" i="18"/>
  <c r="D34" i="18"/>
  <c r="AE33" i="18"/>
  <c r="AE34" i="18" s="1"/>
  <c r="AD32" i="18"/>
  <c r="AC32" i="18"/>
  <c r="AB32" i="18"/>
  <c r="AA32" i="18"/>
  <c r="Z32" i="18"/>
  <c r="Y32" i="18"/>
  <c r="X32" i="18"/>
  <c r="W32" i="18"/>
  <c r="V32" i="18"/>
  <c r="U32" i="18"/>
  <c r="T32" i="18"/>
  <c r="S32" i="18"/>
  <c r="R32" i="18"/>
  <c r="Q32" i="18"/>
  <c r="P32" i="18"/>
  <c r="O32" i="18"/>
  <c r="N32" i="18"/>
  <c r="M32" i="18"/>
  <c r="L32" i="18"/>
  <c r="K32" i="18"/>
  <c r="J32" i="18"/>
  <c r="I32" i="18"/>
  <c r="H32" i="18"/>
  <c r="G32" i="18"/>
  <c r="F32" i="18"/>
  <c r="E32" i="18"/>
  <c r="D32" i="18"/>
  <c r="C32" i="18"/>
  <c r="AD31" i="18"/>
  <c r="AB31" i="18"/>
  <c r="Z31" i="18"/>
  <c r="X31" i="18"/>
  <c r="V31" i="18"/>
  <c r="T31" i="18"/>
  <c r="R31" i="18"/>
  <c r="P31" i="18"/>
  <c r="N31" i="18"/>
  <c r="L31" i="18"/>
  <c r="J31" i="18"/>
  <c r="H31" i="18"/>
  <c r="F31" i="18"/>
  <c r="D31" i="18"/>
  <c r="AE30" i="18"/>
  <c r="AD29" i="18"/>
  <c r="AC29" i="18"/>
  <c r="AB29" i="18"/>
  <c r="AA29" i="18"/>
  <c r="Z29" i="18"/>
  <c r="Y29" i="18"/>
  <c r="X29" i="18"/>
  <c r="W29" i="18"/>
  <c r="V29" i="18"/>
  <c r="U29" i="18"/>
  <c r="T29" i="18"/>
  <c r="S29" i="18"/>
  <c r="R29" i="18"/>
  <c r="Q29" i="18"/>
  <c r="P29" i="18"/>
  <c r="O29" i="18"/>
  <c r="N29" i="18"/>
  <c r="M29" i="18"/>
  <c r="L29" i="18"/>
  <c r="K29" i="18"/>
  <c r="J29" i="18"/>
  <c r="I29" i="18"/>
  <c r="H29" i="18"/>
  <c r="G29" i="18"/>
  <c r="F29" i="18"/>
  <c r="E29" i="18"/>
  <c r="D29" i="18"/>
  <c r="C29" i="18"/>
  <c r="AD28" i="18"/>
  <c r="AB28" i="18"/>
  <c r="Z28" i="18"/>
  <c r="X28" i="18"/>
  <c r="V28" i="18"/>
  <c r="T28" i="18"/>
  <c r="R28" i="18"/>
  <c r="P28" i="18"/>
  <c r="N28" i="18"/>
  <c r="L28" i="18"/>
  <c r="J28" i="18"/>
  <c r="H28" i="18"/>
  <c r="F28" i="18"/>
  <c r="D28" i="18"/>
  <c r="AE27" i="18"/>
  <c r="AE28" i="18" s="1"/>
  <c r="AD26" i="18"/>
  <c r="AC26" i="18"/>
  <c r="AB26" i="18"/>
  <c r="AA26" i="18"/>
  <c r="Z26" i="18"/>
  <c r="Y26" i="18"/>
  <c r="X26" i="18"/>
  <c r="W26" i="18"/>
  <c r="V26" i="18"/>
  <c r="U26" i="18"/>
  <c r="T26" i="18"/>
  <c r="S26" i="18"/>
  <c r="R26" i="18"/>
  <c r="Q26" i="18"/>
  <c r="P26" i="18"/>
  <c r="O26" i="18"/>
  <c r="N26" i="18"/>
  <c r="M26" i="18"/>
  <c r="L26" i="18"/>
  <c r="K26" i="18"/>
  <c r="J26" i="18"/>
  <c r="I26" i="18"/>
  <c r="H26" i="18"/>
  <c r="G26" i="18"/>
  <c r="F26" i="18"/>
  <c r="E26" i="18"/>
  <c r="D26" i="18"/>
  <c r="C26" i="18"/>
  <c r="AD25" i="18"/>
  <c r="AB25" i="18"/>
  <c r="Z25" i="18"/>
  <c r="X25" i="18"/>
  <c r="V25" i="18"/>
  <c r="T25" i="18"/>
  <c r="R25" i="18"/>
  <c r="P25" i="18"/>
  <c r="N25" i="18"/>
  <c r="L25" i="18"/>
  <c r="J25" i="18"/>
  <c r="H25" i="18"/>
  <c r="F25" i="18"/>
  <c r="D25" i="18"/>
  <c r="AE24" i="18"/>
  <c r="AD23" i="18"/>
  <c r="AC23" i="18"/>
  <c r="AB23" i="18"/>
  <c r="AA23" i="18"/>
  <c r="Z23" i="18"/>
  <c r="Y23" i="18"/>
  <c r="X23" i="18"/>
  <c r="W23" i="18"/>
  <c r="V23" i="18"/>
  <c r="U23" i="18"/>
  <c r="T23" i="18"/>
  <c r="S23" i="18"/>
  <c r="R23" i="18"/>
  <c r="Q23" i="18"/>
  <c r="P23" i="18"/>
  <c r="O23" i="18"/>
  <c r="N23" i="18"/>
  <c r="M23" i="18"/>
  <c r="L23" i="18"/>
  <c r="K23" i="18"/>
  <c r="J23" i="18"/>
  <c r="I23" i="18"/>
  <c r="H23" i="18"/>
  <c r="G23" i="18"/>
  <c r="F23" i="18"/>
  <c r="E23" i="18"/>
  <c r="D23" i="18"/>
  <c r="C23" i="18"/>
  <c r="AD22" i="18"/>
  <c r="AB22" i="18"/>
  <c r="Z22" i="18"/>
  <c r="X22" i="18"/>
  <c r="V22" i="18"/>
  <c r="T22" i="18"/>
  <c r="R22" i="18"/>
  <c r="P22" i="18"/>
  <c r="N22" i="18"/>
  <c r="L22" i="18"/>
  <c r="J22" i="18"/>
  <c r="H22" i="18"/>
  <c r="F22" i="18"/>
  <c r="D22" i="18"/>
  <c r="AE21" i="18"/>
  <c r="AD20" i="18"/>
  <c r="AC20" i="18"/>
  <c r="AB20" i="18"/>
  <c r="AA20" i="18"/>
  <c r="Z20" i="18"/>
  <c r="Y20" i="18"/>
  <c r="X20" i="18"/>
  <c r="W20" i="18"/>
  <c r="V20" i="18"/>
  <c r="U20" i="18"/>
  <c r="T20" i="18"/>
  <c r="S20" i="18"/>
  <c r="R20" i="18"/>
  <c r="Q20" i="18"/>
  <c r="P20" i="18"/>
  <c r="O20" i="18"/>
  <c r="N20" i="18"/>
  <c r="M20" i="18"/>
  <c r="L20" i="18"/>
  <c r="K20" i="18"/>
  <c r="J20" i="18"/>
  <c r="I20" i="18"/>
  <c r="H20" i="18"/>
  <c r="G20" i="18"/>
  <c r="F20" i="18"/>
  <c r="E20" i="18"/>
  <c r="D20" i="18"/>
  <c r="C20" i="18"/>
  <c r="AD19" i="18"/>
  <c r="AB19" i="18"/>
  <c r="Z19" i="18"/>
  <c r="X19" i="18"/>
  <c r="V19" i="18"/>
  <c r="T19" i="18"/>
  <c r="R19" i="18"/>
  <c r="P19" i="18"/>
  <c r="N19" i="18"/>
  <c r="L19" i="18"/>
  <c r="J19" i="18"/>
  <c r="H19" i="18"/>
  <c r="F19" i="18"/>
  <c r="D19" i="18"/>
  <c r="AE18" i="18"/>
  <c r="AE19" i="18" s="1"/>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AD16" i="18"/>
  <c r="AB16" i="18"/>
  <c r="Z16" i="18"/>
  <c r="X16" i="18"/>
  <c r="V16" i="18"/>
  <c r="T16" i="18"/>
  <c r="R16" i="18"/>
  <c r="P16" i="18"/>
  <c r="N16" i="18"/>
  <c r="L16" i="18"/>
  <c r="J16" i="18"/>
  <c r="H16" i="18"/>
  <c r="F16" i="18"/>
  <c r="D16" i="18"/>
  <c r="AE15" i="18"/>
  <c r="AE16" i="18" s="1"/>
  <c r="AD14" i="18"/>
  <c r="AC14" i="18"/>
  <c r="AB14" i="18"/>
  <c r="AA14" i="18"/>
  <c r="Z14" i="18"/>
  <c r="Y14" i="18"/>
  <c r="X14" i="18"/>
  <c r="W14" i="18"/>
  <c r="V14" i="18"/>
  <c r="U14" i="18"/>
  <c r="T14" i="18"/>
  <c r="S14" i="18"/>
  <c r="Q14" i="18"/>
  <c r="P14" i="18"/>
  <c r="O14" i="18"/>
  <c r="N14" i="18"/>
  <c r="M14" i="18"/>
  <c r="L14" i="18"/>
  <c r="K14" i="18"/>
  <c r="J14" i="18"/>
  <c r="I14" i="18"/>
  <c r="H14" i="18"/>
  <c r="G14" i="18"/>
  <c r="F14" i="18"/>
  <c r="E14" i="18"/>
  <c r="D14" i="18"/>
  <c r="C14" i="18"/>
  <c r="AD13" i="18"/>
  <c r="AB13" i="18"/>
  <c r="Z13" i="18"/>
  <c r="X13" i="18"/>
  <c r="V13" i="18"/>
  <c r="T13" i="18"/>
  <c r="R13" i="18"/>
  <c r="P13" i="18"/>
  <c r="N13" i="18"/>
  <c r="L13" i="18"/>
  <c r="J13" i="18"/>
  <c r="H13" i="18"/>
  <c r="F13" i="18"/>
  <c r="D13" i="18"/>
  <c r="AE12" i="18"/>
  <c r="AE13" i="18" s="1"/>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AD10" i="18"/>
  <c r="AB10" i="18"/>
  <c r="Z10" i="18"/>
  <c r="X10" i="18"/>
  <c r="V10" i="18"/>
  <c r="T10" i="18"/>
  <c r="R10" i="18"/>
  <c r="P10" i="18"/>
  <c r="N10" i="18"/>
  <c r="L10" i="18"/>
  <c r="J10" i="18"/>
  <c r="H10" i="18"/>
  <c r="F10" i="18"/>
  <c r="D10" i="18"/>
  <c r="AE9" i="18"/>
  <c r="AE10" i="18" s="1"/>
  <c r="B2" i="18"/>
  <c r="C3" i="20" l="1"/>
  <c r="G3" i="20" s="1"/>
  <c r="K3" i="20" s="1"/>
  <c r="O3" i="20" s="1"/>
  <c r="S3" i="20" s="1"/>
  <c r="W3" i="20" s="1"/>
  <c r="AA3" i="20" s="1"/>
  <c r="F2" i="20" s="1"/>
  <c r="C3" i="19"/>
  <c r="G3" i="19" s="1"/>
  <c r="K3" i="19" s="1"/>
  <c r="O3" i="19" s="1"/>
  <c r="S3" i="19" s="1"/>
  <c r="W3" i="19" s="1"/>
  <c r="AA3" i="19" s="1"/>
  <c r="F2" i="19" s="1"/>
  <c r="C3" i="18"/>
  <c r="C79" i="19"/>
  <c r="K79" i="19"/>
  <c r="S79" i="19"/>
  <c r="AA79" i="19"/>
  <c r="G79" i="19"/>
  <c r="O79" i="19"/>
  <c r="W79" i="19"/>
  <c r="E79" i="18"/>
  <c r="I79" i="18"/>
  <c r="M79" i="18"/>
  <c r="Q79" i="18"/>
  <c r="U79" i="18"/>
  <c r="Y79" i="18"/>
  <c r="AC79" i="18"/>
  <c r="E79" i="20"/>
  <c r="I79" i="20"/>
  <c r="M79" i="20"/>
  <c r="Q79" i="20"/>
  <c r="U79" i="20"/>
  <c r="Y79" i="20"/>
  <c r="AC79" i="20"/>
  <c r="E79" i="19"/>
  <c r="I79" i="19"/>
  <c r="M79" i="19"/>
  <c r="Q79" i="19"/>
  <c r="U79" i="19"/>
  <c r="Y79" i="19"/>
  <c r="AC79" i="19"/>
  <c r="C79" i="18"/>
  <c r="G79" i="18"/>
  <c r="K79" i="18"/>
  <c r="O79" i="18"/>
  <c r="S79" i="18"/>
  <c r="W79" i="18"/>
  <c r="AA79" i="18"/>
  <c r="G79" i="20"/>
  <c r="O79" i="20"/>
  <c r="W79" i="20"/>
  <c r="C79" i="20"/>
  <c r="K79" i="20"/>
  <c r="S79" i="20"/>
  <c r="AA79" i="20"/>
  <c r="BX39" i="71" l="1"/>
  <c r="BY39" i="71" s="1"/>
  <c r="BT51" i="71"/>
  <c r="BU51" i="71" s="1"/>
  <c r="BS51" i="71"/>
  <c r="BR51" i="71"/>
  <c r="G3" i="18"/>
  <c r="K3" i="18" s="1"/>
  <c r="O3" i="18" s="1"/>
  <c r="S3" i="18" s="1"/>
  <c r="W3" i="18" s="1"/>
  <c r="AA3" i="18" s="1"/>
  <c r="F2" i="18" s="1"/>
  <c r="AD77" i="15"/>
  <c r="AC77" i="15"/>
  <c r="AB77" i="15"/>
  <c r="AA77" i="15"/>
  <c r="Z77" i="15"/>
  <c r="Y77" i="15"/>
  <c r="X77" i="15"/>
  <c r="W77" i="15"/>
  <c r="V77" i="15"/>
  <c r="U77" i="15"/>
  <c r="T77" i="15"/>
  <c r="S77" i="15"/>
  <c r="R77" i="15"/>
  <c r="Q77" i="15"/>
  <c r="P77" i="15"/>
  <c r="O77" i="15"/>
  <c r="N77" i="15"/>
  <c r="M77" i="15"/>
  <c r="L77" i="15"/>
  <c r="K77" i="15"/>
  <c r="J77" i="15"/>
  <c r="I77" i="15"/>
  <c r="H77" i="15"/>
  <c r="G77" i="15"/>
  <c r="F77" i="15"/>
  <c r="E77" i="15"/>
  <c r="D77" i="15"/>
  <c r="C77" i="15"/>
  <c r="AD76" i="15"/>
  <c r="AB76" i="15"/>
  <c r="Z76" i="15"/>
  <c r="X76" i="15"/>
  <c r="V76" i="15"/>
  <c r="T76" i="15"/>
  <c r="R76" i="15"/>
  <c r="P76" i="15"/>
  <c r="N76" i="15"/>
  <c r="L76" i="15"/>
  <c r="J76" i="15"/>
  <c r="H76" i="15"/>
  <c r="F76" i="15"/>
  <c r="D76" i="15"/>
  <c r="AE75" i="15"/>
  <c r="AD74" i="15"/>
  <c r="AC74" i="15"/>
  <c r="AB74" i="15"/>
  <c r="Z74" i="15"/>
  <c r="Y74" i="15"/>
  <c r="X74" i="15"/>
  <c r="W74" i="15"/>
  <c r="V74" i="15"/>
  <c r="U74" i="15"/>
  <c r="T74" i="15"/>
  <c r="S74" i="15"/>
  <c r="R74" i="15"/>
  <c r="Q74" i="15"/>
  <c r="P74" i="15"/>
  <c r="O74" i="15"/>
  <c r="N74" i="15"/>
  <c r="M74" i="15"/>
  <c r="L74" i="15"/>
  <c r="K74" i="15"/>
  <c r="J74" i="15"/>
  <c r="I74" i="15"/>
  <c r="H74" i="15"/>
  <c r="G74" i="15"/>
  <c r="F74" i="15"/>
  <c r="E74" i="15"/>
  <c r="D74" i="15"/>
  <c r="C74" i="15"/>
  <c r="AD73" i="15"/>
  <c r="AB73" i="15"/>
  <c r="Z73" i="15"/>
  <c r="X73" i="15"/>
  <c r="V73" i="15"/>
  <c r="T73" i="15"/>
  <c r="R73" i="15"/>
  <c r="P73" i="15"/>
  <c r="N73" i="15"/>
  <c r="L73" i="15"/>
  <c r="J73" i="15"/>
  <c r="H73" i="15"/>
  <c r="F73" i="15"/>
  <c r="D73" i="15"/>
  <c r="AE72" i="15"/>
  <c r="AE73" i="15" s="1"/>
  <c r="AD71" i="15"/>
  <c r="AC71" i="15"/>
  <c r="AB71" i="15"/>
  <c r="AA71" i="15"/>
  <c r="Z71" i="15"/>
  <c r="Y71" i="15"/>
  <c r="X71" i="15"/>
  <c r="W71" i="15"/>
  <c r="V71" i="15"/>
  <c r="U71" i="15"/>
  <c r="T71" i="15"/>
  <c r="S71" i="15"/>
  <c r="R71" i="15"/>
  <c r="Q71" i="15"/>
  <c r="P71" i="15"/>
  <c r="O71" i="15"/>
  <c r="N71" i="15"/>
  <c r="M71" i="15"/>
  <c r="L71" i="15"/>
  <c r="K71" i="15"/>
  <c r="J71" i="15"/>
  <c r="I71" i="15"/>
  <c r="H71" i="15"/>
  <c r="G71" i="15"/>
  <c r="F71" i="15"/>
  <c r="E71" i="15"/>
  <c r="D71" i="15"/>
  <c r="C71" i="15"/>
  <c r="AD70" i="15"/>
  <c r="AB70" i="15"/>
  <c r="Z70" i="15"/>
  <c r="X70" i="15"/>
  <c r="V70" i="15"/>
  <c r="T70" i="15"/>
  <c r="R70" i="15"/>
  <c r="P70" i="15"/>
  <c r="N70" i="15"/>
  <c r="L70" i="15"/>
  <c r="J70" i="15"/>
  <c r="H70" i="15"/>
  <c r="F70" i="15"/>
  <c r="D70" i="15"/>
  <c r="AE69" i="15"/>
  <c r="AE70" i="15" s="1"/>
  <c r="AD68" i="15"/>
  <c r="AC68" i="15"/>
  <c r="AB68" i="15"/>
  <c r="AA68" i="15"/>
  <c r="Z68" i="15"/>
  <c r="Y68" i="15"/>
  <c r="X68" i="15"/>
  <c r="W68" i="15"/>
  <c r="V68" i="15"/>
  <c r="U68" i="15"/>
  <c r="T68" i="15"/>
  <c r="S68" i="15"/>
  <c r="R68" i="15"/>
  <c r="Q68" i="15"/>
  <c r="P68" i="15"/>
  <c r="O68" i="15"/>
  <c r="N68" i="15"/>
  <c r="M68" i="15"/>
  <c r="L68" i="15"/>
  <c r="K68" i="15"/>
  <c r="J68" i="15"/>
  <c r="I68" i="15"/>
  <c r="H68" i="15"/>
  <c r="G68" i="15"/>
  <c r="F68" i="15"/>
  <c r="E68" i="15"/>
  <c r="D68" i="15"/>
  <c r="C68" i="15"/>
  <c r="AD67" i="15"/>
  <c r="AB67" i="15"/>
  <c r="Z67" i="15"/>
  <c r="X67" i="15"/>
  <c r="V67" i="15"/>
  <c r="T67" i="15"/>
  <c r="R67" i="15"/>
  <c r="P67" i="15"/>
  <c r="N67" i="15"/>
  <c r="L67" i="15"/>
  <c r="J67" i="15"/>
  <c r="H67" i="15"/>
  <c r="F67" i="15"/>
  <c r="D67" i="15"/>
  <c r="AE66" i="15"/>
  <c r="AD65" i="15"/>
  <c r="AC65" i="15"/>
  <c r="AB65" i="15"/>
  <c r="AA65" i="15"/>
  <c r="Z65" i="15"/>
  <c r="Y65" i="15"/>
  <c r="X65" i="15"/>
  <c r="W65" i="15"/>
  <c r="V65" i="15"/>
  <c r="U65" i="15"/>
  <c r="T65" i="15"/>
  <c r="S65" i="15"/>
  <c r="P65" i="15"/>
  <c r="O65" i="15"/>
  <c r="N65" i="15"/>
  <c r="M65" i="15"/>
  <c r="L65" i="15"/>
  <c r="K65" i="15"/>
  <c r="J65" i="15"/>
  <c r="I65" i="15"/>
  <c r="H65" i="15"/>
  <c r="G65" i="15"/>
  <c r="F65" i="15"/>
  <c r="E65" i="15"/>
  <c r="D65" i="15"/>
  <c r="C65" i="15"/>
  <c r="AD64" i="15"/>
  <c r="AB64" i="15"/>
  <c r="Z64" i="15"/>
  <c r="X64" i="15"/>
  <c r="V64" i="15"/>
  <c r="T64" i="15"/>
  <c r="R64" i="15"/>
  <c r="P64" i="15"/>
  <c r="N64" i="15"/>
  <c r="L64" i="15"/>
  <c r="J64" i="15"/>
  <c r="H64" i="15"/>
  <c r="F64" i="15"/>
  <c r="D64" i="15"/>
  <c r="AE63" i="15"/>
  <c r="AE64" i="15" s="1"/>
  <c r="AD62" i="15"/>
  <c r="AC62" i="15"/>
  <c r="AB62" i="15"/>
  <c r="AA62" i="15"/>
  <c r="Z62" i="15"/>
  <c r="Y62" i="15"/>
  <c r="X62" i="15"/>
  <c r="W62" i="15"/>
  <c r="V62" i="15"/>
  <c r="U62" i="15"/>
  <c r="T62" i="15"/>
  <c r="S62" i="15"/>
  <c r="R62" i="15"/>
  <c r="Q62" i="15"/>
  <c r="P62" i="15"/>
  <c r="O62" i="15"/>
  <c r="N62" i="15"/>
  <c r="M62" i="15"/>
  <c r="L62" i="15"/>
  <c r="K62" i="15"/>
  <c r="J62" i="15"/>
  <c r="I62" i="15"/>
  <c r="H62" i="15"/>
  <c r="G62" i="15"/>
  <c r="F62" i="15"/>
  <c r="E62" i="15"/>
  <c r="D62" i="15"/>
  <c r="C62" i="15"/>
  <c r="AD61" i="15"/>
  <c r="AB61" i="15"/>
  <c r="Z61" i="15"/>
  <c r="X61" i="15"/>
  <c r="V61" i="15"/>
  <c r="T61" i="15"/>
  <c r="R61" i="15"/>
  <c r="P61" i="15"/>
  <c r="N61" i="15"/>
  <c r="L61" i="15"/>
  <c r="J61" i="15"/>
  <c r="H61" i="15"/>
  <c r="F61" i="15"/>
  <c r="D61" i="15"/>
  <c r="AE60" i="15"/>
  <c r="AE61" i="15" s="1"/>
  <c r="AD59" i="15"/>
  <c r="AC59" i="15"/>
  <c r="AB59" i="15"/>
  <c r="AA59" i="15"/>
  <c r="Z59" i="15"/>
  <c r="Y59" i="15"/>
  <c r="X59" i="15"/>
  <c r="W59" i="15"/>
  <c r="V59" i="15"/>
  <c r="U59" i="15"/>
  <c r="T59" i="15"/>
  <c r="S59" i="15"/>
  <c r="R59" i="15"/>
  <c r="Q59" i="15"/>
  <c r="P59" i="15"/>
  <c r="O59" i="15"/>
  <c r="N59" i="15"/>
  <c r="M59" i="15"/>
  <c r="L59" i="15"/>
  <c r="K59" i="15"/>
  <c r="J59" i="15"/>
  <c r="I59" i="15"/>
  <c r="H59" i="15"/>
  <c r="G59" i="15"/>
  <c r="F59" i="15"/>
  <c r="E59" i="15"/>
  <c r="D59" i="15"/>
  <c r="C59" i="15"/>
  <c r="AD58" i="15"/>
  <c r="AB58" i="15"/>
  <c r="Z58" i="15"/>
  <c r="X58" i="15"/>
  <c r="V58" i="15"/>
  <c r="T58" i="15"/>
  <c r="R58" i="15"/>
  <c r="P58" i="15"/>
  <c r="N58" i="15"/>
  <c r="L58" i="15"/>
  <c r="J58" i="15"/>
  <c r="H58" i="15"/>
  <c r="F58" i="15"/>
  <c r="D58" i="15"/>
  <c r="AE57" i="15"/>
  <c r="AE58" i="15" s="1"/>
  <c r="AD56" i="15"/>
  <c r="AC56" i="15"/>
  <c r="AB56" i="15"/>
  <c r="AA56" i="15"/>
  <c r="Z56" i="15"/>
  <c r="Y56" i="15"/>
  <c r="X56" i="15"/>
  <c r="W56" i="15"/>
  <c r="V56" i="15"/>
  <c r="U56" i="15"/>
  <c r="T56" i="15"/>
  <c r="S56" i="15"/>
  <c r="R56" i="15"/>
  <c r="Q56" i="15"/>
  <c r="P56" i="15"/>
  <c r="O56" i="15"/>
  <c r="N56" i="15"/>
  <c r="M56" i="15"/>
  <c r="L56" i="15"/>
  <c r="K56" i="15"/>
  <c r="J56" i="15"/>
  <c r="I56" i="15"/>
  <c r="H56" i="15"/>
  <c r="G56" i="15"/>
  <c r="F56" i="15"/>
  <c r="E56" i="15"/>
  <c r="D56" i="15"/>
  <c r="C56" i="15"/>
  <c r="AD55" i="15"/>
  <c r="AB55" i="15"/>
  <c r="Z55" i="15"/>
  <c r="X55" i="15"/>
  <c r="V55" i="15"/>
  <c r="T55" i="15"/>
  <c r="R55" i="15"/>
  <c r="P55" i="15"/>
  <c r="N55" i="15"/>
  <c r="L55" i="15"/>
  <c r="J55" i="15"/>
  <c r="H55" i="15"/>
  <c r="F55" i="15"/>
  <c r="D55" i="15"/>
  <c r="AE54" i="15"/>
  <c r="AE55" i="15" s="1"/>
  <c r="AD53" i="15"/>
  <c r="AC53" i="15"/>
  <c r="AB53" i="15"/>
  <c r="AA53" i="15"/>
  <c r="Z53" i="15"/>
  <c r="Y53" i="15"/>
  <c r="X53" i="15"/>
  <c r="W53" i="15"/>
  <c r="V53" i="15"/>
  <c r="U53" i="15"/>
  <c r="T53" i="15"/>
  <c r="S53" i="15"/>
  <c r="R53" i="15"/>
  <c r="Q53" i="15"/>
  <c r="P53" i="15"/>
  <c r="O53" i="15"/>
  <c r="N53" i="15"/>
  <c r="M53" i="15"/>
  <c r="L53" i="15"/>
  <c r="K53" i="15"/>
  <c r="J53" i="15"/>
  <c r="I53" i="15"/>
  <c r="H53" i="15"/>
  <c r="G53" i="15"/>
  <c r="F53" i="15"/>
  <c r="E53" i="15"/>
  <c r="D53" i="15"/>
  <c r="C53" i="15"/>
  <c r="AD52" i="15"/>
  <c r="AB52" i="15"/>
  <c r="Z52" i="15"/>
  <c r="X52" i="15"/>
  <c r="V52" i="15"/>
  <c r="T52" i="15"/>
  <c r="R52" i="15"/>
  <c r="P52" i="15"/>
  <c r="N52" i="15"/>
  <c r="L52" i="15"/>
  <c r="J52" i="15"/>
  <c r="H52" i="15"/>
  <c r="F52" i="15"/>
  <c r="D52" i="15"/>
  <c r="AE51" i="15"/>
  <c r="AD50" i="15"/>
  <c r="AC50" i="15"/>
  <c r="AB50" i="15"/>
  <c r="AA50" i="15"/>
  <c r="Z50" i="15"/>
  <c r="Y50" i="15"/>
  <c r="X50" i="15"/>
  <c r="W50" i="15"/>
  <c r="V50" i="15"/>
  <c r="U50" i="15"/>
  <c r="T50" i="15"/>
  <c r="S50" i="15"/>
  <c r="R50" i="15"/>
  <c r="Q50" i="15"/>
  <c r="P50" i="15"/>
  <c r="O50" i="15"/>
  <c r="N50" i="15"/>
  <c r="M50" i="15"/>
  <c r="L50" i="15"/>
  <c r="K50" i="15"/>
  <c r="J50" i="15"/>
  <c r="I50" i="15"/>
  <c r="H50" i="15"/>
  <c r="G50" i="15"/>
  <c r="F50" i="15"/>
  <c r="E50" i="15"/>
  <c r="D50" i="15"/>
  <c r="C50" i="15"/>
  <c r="AD49" i="15"/>
  <c r="AB49" i="15"/>
  <c r="Z49" i="15"/>
  <c r="X49" i="15"/>
  <c r="V49" i="15"/>
  <c r="T49" i="15"/>
  <c r="R49" i="15"/>
  <c r="P49" i="15"/>
  <c r="N49" i="15"/>
  <c r="L49" i="15"/>
  <c r="J49" i="15"/>
  <c r="H49" i="15"/>
  <c r="F49" i="15"/>
  <c r="D49" i="15"/>
  <c r="AE48" i="15"/>
  <c r="AE49" i="15" s="1"/>
  <c r="AD44" i="15"/>
  <c r="AC44" i="15"/>
  <c r="AB44" i="15"/>
  <c r="AA44" i="15"/>
  <c r="Z44" i="15"/>
  <c r="Y44" i="15"/>
  <c r="X44" i="15"/>
  <c r="W44" i="15"/>
  <c r="V44" i="15"/>
  <c r="U44" i="15"/>
  <c r="T44" i="15"/>
  <c r="S44" i="15"/>
  <c r="R44" i="15"/>
  <c r="Q44" i="15"/>
  <c r="P44" i="15"/>
  <c r="O44" i="15"/>
  <c r="N44" i="15"/>
  <c r="M44" i="15"/>
  <c r="L44" i="15"/>
  <c r="K44" i="15"/>
  <c r="J44" i="15"/>
  <c r="I44" i="15"/>
  <c r="H44" i="15"/>
  <c r="G44" i="15"/>
  <c r="F44" i="15"/>
  <c r="E44" i="15"/>
  <c r="D44" i="15"/>
  <c r="C44" i="15"/>
  <c r="AD43" i="15"/>
  <c r="AB43" i="15"/>
  <c r="Z43" i="15"/>
  <c r="X43" i="15"/>
  <c r="V43" i="15"/>
  <c r="T43" i="15"/>
  <c r="R43" i="15"/>
  <c r="P43" i="15"/>
  <c r="N43" i="15"/>
  <c r="L43" i="15"/>
  <c r="J43" i="15"/>
  <c r="H43" i="15"/>
  <c r="F43" i="15"/>
  <c r="D43" i="15"/>
  <c r="AE42" i="15"/>
  <c r="AD41" i="15"/>
  <c r="AC41" i="15"/>
  <c r="AB41" i="15"/>
  <c r="AA41" i="15"/>
  <c r="Z41" i="15"/>
  <c r="Y41" i="15"/>
  <c r="X41" i="15"/>
  <c r="W41" i="15"/>
  <c r="V41" i="15"/>
  <c r="U41" i="15"/>
  <c r="T41" i="15"/>
  <c r="S41" i="15"/>
  <c r="R41" i="15"/>
  <c r="Q41" i="15"/>
  <c r="P41" i="15"/>
  <c r="O41" i="15"/>
  <c r="N41" i="15"/>
  <c r="M41" i="15"/>
  <c r="L41" i="15"/>
  <c r="K41" i="15"/>
  <c r="J41" i="15"/>
  <c r="I41" i="15"/>
  <c r="H41" i="15"/>
  <c r="G41" i="15"/>
  <c r="F41" i="15"/>
  <c r="E41" i="15"/>
  <c r="D41" i="15"/>
  <c r="C41" i="15"/>
  <c r="AD40" i="15"/>
  <c r="AB40" i="15"/>
  <c r="Z40" i="15"/>
  <c r="X40" i="15"/>
  <c r="V40" i="15"/>
  <c r="T40" i="15"/>
  <c r="R40" i="15"/>
  <c r="P40" i="15"/>
  <c r="N40" i="15"/>
  <c r="L40" i="15"/>
  <c r="J40" i="15"/>
  <c r="H40" i="15"/>
  <c r="F40" i="15"/>
  <c r="D40" i="15"/>
  <c r="AE39" i="15"/>
  <c r="AD38" i="15"/>
  <c r="AC38" i="15"/>
  <c r="AB38" i="15"/>
  <c r="AA38" i="15"/>
  <c r="Z38" i="15"/>
  <c r="Y38" i="15"/>
  <c r="X38" i="15"/>
  <c r="W38" i="15"/>
  <c r="V38" i="15"/>
  <c r="U38" i="15"/>
  <c r="T38" i="15"/>
  <c r="S38" i="15"/>
  <c r="R38" i="15"/>
  <c r="Q38" i="15"/>
  <c r="P38" i="15"/>
  <c r="O38" i="15"/>
  <c r="N38" i="15"/>
  <c r="M38" i="15"/>
  <c r="L38" i="15"/>
  <c r="K38" i="15"/>
  <c r="J38" i="15"/>
  <c r="I38" i="15"/>
  <c r="H38" i="15"/>
  <c r="G38" i="15"/>
  <c r="F38" i="15"/>
  <c r="E38" i="15"/>
  <c r="D38" i="15"/>
  <c r="C38" i="15"/>
  <c r="AD37" i="15"/>
  <c r="AB37" i="15"/>
  <c r="Z37" i="15"/>
  <c r="X37" i="15"/>
  <c r="V37" i="15"/>
  <c r="T37" i="15"/>
  <c r="R37" i="15"/>
  <c r="P37" i="15"/>
  <c r="N37" i="15"/>
  <c r="L37" i="15"/>
  <c r="J37" i="15"/>
  <c r="H37" i="15"/>
  <c r="F37" i="15"/>
  <c r="D37" i="15"/>
  <c r="AE36" i="15"/>
  <c r="AE37" i="15" s="1"/>
  <c r="AD35" i="15"/>
  <c r="AC35" i="15"/>
  <c r="AB35" i="15"/>
  <c r="AA35" i="15"/>
  <c r="Z35" i="15"/>
  <c r="Y35" i="15"/>
  <c r="X35" i="15"/>
  <c r="W35" i="15"/>
  <c r="V35" i="15"/>
  <c r="U35" i="15"/>
  <c r="T35" i="15"/>
  <c r="S35" i="15"/>
  <c r="R35" i="15"/>
  <c r="Q35" i="15"/>
  <c r="P35" i="15"/>
  <c r="O35" i="15"/>
  <c r="N35" i="15"/>
  <c r="M35" i="15"/>
  <c r="L35" i="15"/>
  <c r="K35" i="15"/>
  <c r="J35" i="15"/>
  <c r="I35" i="15"/>
  <c r="H35" i="15"/>
  <c r="G35" i="15"/>
  <c r="F35" i="15"/>
  <c r="E35" i="15"/>
  <c r="D35" i="15"/>
  <c r="C35" i="15"/>
  <c r="AD34" i="15"/>
  <c r="AB34" i="15"/>
  <c r="Z34" i="15"/>
  <c r="X34" i="15"/>
  <c r="V34" i="15"/>
  <c r="T34" i="15"/>
  <c r="R34" i="15"/>
  <c r="P34" i="15"/>
  <c r="N34" i="15"/>
  <c r="L34" i="15"/>
  <c r="J34" i="15"/>
  <c r="H34" i="15"/>
  <c r="F34" i="15"/>
  <c r="D34" i="15"/>
  <c r="AE33" i="15"/>
  <c r="AE34" i="15" s="1"/>
  <c r="AD32" i="15"/>
  <c r="AC32" i="15"/>
  <c r="AB32" i="15"/>
  <c r="AA32" i="15"/>
  <c r="Z32" i="15"/>
  <c r="Y32" i="15"/>
  <c r="X32" i="15"/>
  <c r="W32" i="15"/>
  <c r="V32" i="15"/>
  <c r="U32" i="15"/>
  <c r="T32" i="15"/>
  <c r="S32" i="15"/>
  <c r="R32" i="15"/>
  <c r="Q32" i="15"/>
  <c r="P32" i="15"/>
  <c r="O32" i="15"/>
  <c r="N32" i="15"/>
  <c r="M32" i="15"/>
  <c r="L32" i="15"/>
  <c r="K32" i="15"/>
  <c r="J32" i="15"/>
  <c r="I32" i="15"/>
  <c r="H32" i="15"/>
  <c r="G32" i="15"/>
  <c r="F32" i="15"/>
  <c r="E32" i="15"/>
  <c r="D32" i="15"/>
  <c r="C32" i="15"/>
  <c r="AD31" i="15"/>
  <c r="AB31" i="15"/>
  <c r="Z31" i="15"/>
  <c r="X31" i="15"/>
  <c r="V31" i="15"/>
  <c r="T31" i="15"/>
  <c r="R31" i="15"/>
  <c r="P31" i="15"/>
  <c r="N31" i="15"/>
  <c r="L31" i="15"/>
  <c r="J31" i="15"/>
  <c r="H31" i="15"/>
  <c r="F31" i="15"/>
  <c r="D31" i="15"/>
  <c r="AE30" i="15"/>
  <c r="AD29" i="15"/>
  <c r="AC29" i="15"/>
  <c r="AB29" i="15"/>
  <c r="AA29" i="15"/>
  <c r="Z29" i="15"/>
  <c r="Y29" i="15"/>
  <c r="X29" i="15"/>
  <c r="W29" i="15"/>
  <c r="V29" i="15"/>
  <c r="U29" i="15"/>
  <c r="T29" i="15"/>
  <c r="S29" i="15"/>
  <c r="R29" i="15"/>
  <c r="Q29" i="15"/>
  <c r="P29" i="15"/>
  <c r="O29" i="15"/>
  <c r="N29" i="15"/>
  <c r="M29" i="15"/>
  <c r="L29" i="15"/>
  <c r="K29" i="15"/>
  <c r="J29" i="15"/>
  <c r="I29" i="15"/>
  <c r="H29" i="15"/>
  <c r="G29" i="15"/>
  <c r="F29" i="15"/>
  <c r="E29" i="15"/>
  <c r="D29" i="15"/>
  <c r="C29" i="15"/>
  <c r="AD28" i="15"/>
  <c r="AB28" i="15"/>
  <c r="Z28" i="15"/>
  <c r="X28" i="15"/>
  <c r="V28" i="15"/>
  <c r="T28" i="15"/>
  <c r="R28" i="15"/>
  <c r="P28" i="15"/>
  <c r="N28" i="15"/>
  <c r="L28" i="15"/>
  <c r="J28" i="15"/>
  <c r="H28" i="15"/>
  <c r="F28" i="15"/>
  <c r="D28" i="15"/>
  <c r="AE27" i="15"/>
  <c r="AE28" i="15" s="1"/>
  <c r="AD26" i="15"/>
  <c r="AC26" i="15"/>
  <c r="AB26" i="15"/>
  <c r="AA26" i="15"/>
  <c r="Z26" i="15"/>
  <c r="Y26" i="15"/>
  <c r="X26" i="15"/>
  <c r="W26" i="15"/>
  <c r="V26" i="15"/>
  <c r="U26" i="15"/>
  <c r="T26" i="15"/>
  <c r="S26" i="15"/>
  <c r="R26" i="15"/>
  <c r="Q26" i="15"/>
  <c r="P26" i="15"/>
  <c r="O26" i="15"/>
  <c r="N26" i="15"/>
  <c r="M26" i="15"/>
  <c r="L26" i="15"/>
  <c r="K26" i="15"/>
  <c r="J26" i="15"/>
  <c r="I26" i="15"/>
  <c r="H26" i="15"/>
  <c r="G26" i="15"/>
  <c r="F26" i="15"/>
  <c r="E26" i="15"/>
  <c r="D26" i="15"/>
  <c r="C26" i="15"/>
  <c r="AD25" i="15"/>
  <c r="AB25" i="15"/>
  <c r="Z25" i="15"/>
  <c r="X25" i="15"/>
  <c r="V25" i="15"/>
  <c r="T25" i="15"/>
  <c r="R25" i="15"/>
  <c r="P25" i="15"/>
  <c r="N25" i="15"/>
  <c r="L25" i="15"/>
  <c r="J25" i="15"/>
  <c r="H25" i="15"/>
  <c r="F25" i="15"/>
  <c r="D25" i="15"/>
  <c r="AE24" i="15"/>
  <c r="AD23" i="15"/>
  <c r="AC23" i="15"/>
  <c r="AB23" i="15"/>
  <c r="AA23" i="15"/>
  <c r="Z23" i="15"/>
  <c r="Y23" i="15"/>
  <c r="X23" i="15"/>
  <c r="W23" i="15"/>
  <c r="V23" i="15"/>
  <c r="U23" i="15"/>
  <c r="T23" i="15"/>
  <c r="S23" i="15"/>
  <c r="R23" i="15"/>
  <c r="Q23" i="15"/>
  <c r="P23" i="15"/>
  <c r="O23" i="15"/>
  <c r="N23" i="15"/>
  <c r="M23" i="15"/>
  <c r="L23" i="15"/>
  <c r="K23" i="15"/>
  <c r="J23" i="15"/>
  <c r="I23" i="15"/>
  <c r="H23" i="15"/>
  <c r="G23" i="15"/>
  <c r="F23" i="15"/>
  <c r="E23" i="15"/>
  <c r="D23" i="15"/>
  <c r="C23" i="15"/>
  <c r="AD22" i="15"/>
  <c r="AB22" i="15"/>
  <c r="Z22" i="15"/>
  <c r="X22" i="15"/>
  <c r="V22" i="15"/>
  <c r="T22" i="15"/>
  <c r="R22" i="15"/>
  <c r="P22" i="15"/>
  <c r="N22" i="15"/>
  <c r="L22" i="15"/>
  <c r="J22" i="15"/>
  <c r="H22" i="15"/>
  <c r="F22" i="15"/>
  <c r="D22" i="15"/>
  <c r="AE21" i="15"/>
  <c r="AD20" i="15"/>
  <c r="AC20" i="15"/>
  <c r="AB20" i="15"/>
  <c r="AA20" i="15"/>
  <c r="Z20" i="15"/>
  <c r="Y20" i="15"/>
  <c r="X20" i="15"/>
  <c r="W20" i="15"/>
  <c r="V20" i="15"/>
  <c r="U20" i="15"/>
  <c r="T20" i="15"/>
  <c r="S20" i="15"/>
  <c r="R20" i="15"/>
  <c r="Q20" i="15"/>
  <c r="P20" i="15"/>
  <c r="O20" i="15"/>
  <c r="N20" i="15"/>
  <c r="M20" i="15"/>
  <c r="L20" i="15"/>
  <c r="K20" i="15"/>
  <c r="J20" i="15"/>
  <c r="I20" i="15"/>
  <c r="H20" i="15"/>
  <c r="G20" i="15"/>
  <c r="F20" i="15"/>
  <c r="E20" i="15"/>
  <c r="D20" i="15"/>
  <c r="C20" i="15"/>
  <c r="AD19" i="15"/>
  <c r="AB19" i="15"/>
  <c r="Z19" i="15"/>
  <c r="X19" i="15"/>
  <c r="V19" i="15"/>
  <c r="T19" i="15"/>
  <c r="R19" i="15"/>
  <c r="P19" i="15"/>
  <c r="N19" i="15"/>
  <c r="L19" i="15"/>
  <c r="J19" i="15"/>
  <c r="H19" i="15"/>
  <c r="F19" i="15"/>
  <c r="D19" i="15"/>
  <c r="AE18" i="15"/>
  <c r="AE19" i="15" s="1"/>
  <c r="AD17" i="15"/>
  <c r="AC17" i="15"/>
  <c r="AB17" i="15"/>
  <c r="AA17" i="15"/>
  <c r="Z17" i="15"/>
  <c r="Y17" i="15"/>
  <c r="X17" i="15"/>
  <c r="W17" i="15"/>
  <c r="V17" i="15"/>
  <c r="U17" i="15"/>
  <c r="T17" i="15"/>
  <c r="S17" i="15"/>
  <c r="R17" i="15"/>
  <c r="Q17" i="15"/>
  <c r="P17" i="15"/>
  <c r="O17" i="15"/>
  <c r="N17" i="15"/>
  <c r="M17" i="15"/>
  <c r="L17" i="15"/>
  <c r="K17" i="15"/>
  <c r="J17" i="15"/>
  <c r="I17" i="15"/>
  <c r="H17" i="15"/>
  <c r="G17" i="15"/>
  <c r="F17" i="15"/>
  <c r="E17" i="15"/>
  <c r="D17" i="15"/>
  <c r="C17" i="15"/>
  <c r="AD16" i="15"/>
  <c r="AB16" i="15"/>
  <c r="Z16" i="15"/>
  <c r="X16" i="15"/>
  <c r="V16" i="15"/>
  <c r="T16" i="15"/>
  <c r="R16" i="15"/>
  <c r="P16" i="15"/>
  <c r="N16" i="15"/>
  <c r="L16" i="15"/>
  <c r="J16" i="15"/>
  <c r="H16" i="15"/>
  <c r="F16" i="15"/>
  <c r="D16" i="15"/>
  <c r="AE15" i="15"/>
  <c r="AE16" i="15" s="1"/>
  <c r="AD14" i="15"/>
  <c r="AC14" i="15"/>
  <c r="AB14" i="15"/>
  <c r="AA14" i="15"/>
  <c r="Z14" i="15"/>
  <c r="Y14" i="15"/>
  <c r="X14" i="15"/>
  <c r="W14" i="15"/>
  <c r="V14" i="15"/>
  <c r="U14" i="15"/>
  <c r="T14" i="15"/>
  <c r="S14" i="15"/>
  <c r="R14" i="15"/>
  <c r="Q14" i="15"/>
  <c r="P14" i="15"/>
  <c r="O14" i="15"/>
  <c r="N14" i="15"/>
  <c r="M14" i="15"/>
  <c r="L14" i="15"/>
  <c r="K14" i="15"/>
  <c r="J14" i="15"/>
  <c r="I14" i="15"/>
  <c r="H14" i="15"/>
  <c r="G14" i="15"/>
  <c r="F14" i="15"/>
  <c r="E14" i="15"/>
  <c r="D14" i="15"/>
  <c r="C14" i="15"/>
  <c r="AD13" i="15"/>
  <c r="AB13" i="15"/>
  <c r="Z13" i="15"/>
  <c r="X13" i="15"/>
  <c r="V13" i="15"/>
  <c r="T13" i="15"/>
  <c r="R13" i="15"/>
  <c r="P13" i="15"/>
  <c r="N13" i="15"/>
  <c r="L13" i="15"/>
  <c r="J13" i="15"/>
  <c r="H13" i="15"/>
  <c r="F13" i="15"/>
  <c r="D13" i="15"/>
  <c r="AE12" i="15"/>
  <c r="AE13" i="15" s="1"/>
  <c r="AD11" i="15"/>
  <c r="AC11" i="15"/>
  <c r="AB11" i="15"/>
  <c r="AA11" i="15"/>
  <c r="Z11" i="15"/>
  <c r="Y11" i="15"/>
  <c r="X11" i="15"/>
  <c r="W11" i="15"/>
  <c r="V11" i="15"/>
  <c r="U11" i="15"/>
  <c r="T11" i="15"/>
  <c r="S11" i="15"/>
  <c r="Q79" i="15"/>
  <c r="N11" i="15"/>
  <c r="M11" i="15"/>
  <c r="M79" i="15" s="1"/>
  <c r="L11" i="15"/>
  <c r="K11" i="15"/>
  <c r="J11" i="15"/>
  <c r="I11" i="15"/>
  <c r="I79" i="15" s="1"/>
  <c r="H11" i="15"/>
  <c r="G11" i="15"/>
  <c r="F11" i="15"/>
  <c r="E11" i="15"/>
  <c r="E79" i="15" s="1"/>
  <c r="D11" i="15"/>
  <c r="C11" i="15"/>
  <c r="AD10" i="15"/>
  <c r="AB10" i="15"/>
  <c r="Z10" i="15"/>
  <c r="X10" i="15"/>
  <c r="V10" i="15"/>
  <c r="T10" i="15"/>
  <c r="N10" i="15"/>
  <c r="L10" i="15"/>
  <c r="J10" i="15"/>
  <c r="H10" i="15"/>
  <c r="F10" i="15"/>
  <c r="D10" i="15"/>
  <c r="AE10" i="15"/>
  <c r="B2" i="15"/>
  <c r="BO9" i="71" l="1"/>
  <c r="BK9" i="71"/>
  <c r="BG9" i="71"/>
  <c r="BI9" i="71"/>
  <c r="BN9" i="71"/>
  <c r="BJ9" i="71"/>
  <c r="BF9" i="71"/>
  <c r="BE9" i="71"/>
  <c r="BL9" i="71"/>
  <c r="BH9" i="71"/>
  <c r="BD9" i="71"/>
  <c r="BM9" i="71"/>
  <c r="C3" i="15"/>
  <c r="G3" i="15" s="1"/>
  <c r="K3" i="15" s="1"/>
  <c r="O3" i="15" s="1"/>
  <c r="S3" i="15" s="1"/>
  <c r="W3" i="15" s="1"/>
  <c r="AA3" i="15" s="1"/>
  <c r="F2" i="15" s="1"/>
  <c r="U79" i="15"/>
  <c r="Y79" i="15"/>
  <c r="AC79" i="15"/>
  <c r="K79" i="15"/>
  <c r="AA79" i="15"/>
  <c r="C79" i="15"/>
  <c r="S79" i="15"/>
  <c r="G79" i="15"/>
  <c r="O79" i="15"/>
  <c r="W79" i="15"/>
  <c r="BZ9" i="71" l="1"/>
  <c r="CB9" i="71"/>
  <c r="BT18" i="71"/>
  <c r="BU18" i="71" s="1"/>
  <c r="BS36" i="71" l="1"/>
  <c r="BR36" i="71"/>
  <c r="BR72" i="71"/>
  <c r="BS72" i="71"/>
  <c r="CC72" i="71"/>
  <c r="CD72" i="71" s="1"/>
  <c r="BT72" i="71"/>
  <c r="BU72" i="71" s="1"/>
  <c r="BT36" i="71"/>
  <c r="BU36" i="71" s="1"/>
  <c r="BT69" i="71"/>
  <c r="BU69" i="71" s="1"/>
  <c r="BR69" i="71"/>
  <c r="BS69" i="71"/>
  <c r="CC69" i="71"/>
  <c r="CD69" i="71" s="1"/>
  <c r="BR18" i="71"/>
  <c r="BT63" i="71"/>
  <c r="BU63" i="71" s="1"/>
  <c r="BR63" i="71"/>
  <c r="BS63" i="71"/>
  <c r="CC63" i="71"/>
  <c r="CD63" i="71" s="1"/>
  <c r="BR57" i="71"/>
  <c r="BT57" i="71"/>
  <c r="BU57" i="71" s="1"/>
  <c r="BS57" i="71"/>
  <c r="CC57" i="71"/>
  <c r="CD57" i="71" s="1"/>
  <c r="BS60" i="71"/>
  <c r="BR60" i="71"/>
  <c r="CC60" i="71"/>
  <c r="CD60" i="71" s="1"/>
  <c r="BT60" i="71"/>
  <c r="BU60" i="71" s="1"/>
  <c r="BR39" i="71"/>
  <c r="CC39" i="71"/>
  <c r="CD39" i="71" s="1"/>
  <c r="BS39" i="71"/>
  <c r="BT39" i="71"/>
  <c r="BU39" i="71" s="1"/>
  <c r="BR27" i="71"/>
  <c r="BT33" i="71"/>
  <c r="BU33" i="71" s="1"/>
  <c r="CC36" i="71"/>
  <c r="CD36" i="71" s="1"/>
  <c r="BR54" i="71"/>
  <c r="BT48" i="71"/>
  <c r="BU48" i="71" s="1"/>
  <c r="CC48" i="71"/>
  <c r="CD48" i="71" s="1"/>
  <c r="BS48" i="71"/>
  <c r="BR48" i="71"/>
  <c r="BT27" i="71"/>
  <c r="BU27" i="71" s="1"/>
  <c r="BS33" i="71"/>
  <c r="CC54" i="71"/>
  <c r="CD54" i="71" s="1"/>
  <c r="CC18" i="71"/>
  <c r="CD18" i="71" s="1"/>
  <c r="BS18" i="71"/>
  <c r="BT54" i="71"/>
  <c r="BU54" i="71" s="1"/>
  <c r="BR12" i="71"/>
  <c r="BS27" i="71"/>
  <c r="BS54" i="71"/>
  <c r="CC33" i="71"/>
  <c r="CD33" i="71" s="1"/>
  <c r="BR33" i="71"/>
  <c r="CC27" i="71"/>
  <c r="CD27" i="71" s="1"/>
  <c r="BS12" i="71"/>
  <c r="BS15" i="71"/>
  <c r="CC15" i="71"/>
  <c r="CD15" i="71" s="1"/>
  <c r="BT15" i="71"/>
  <c r="BU15" i="71" s="1"/>
  <c r="BR15" i="71"/>
  <c r="CC12" i="71"/>
  <c r="CD12" i="71" s="1"/>
  <c r="BT12" i="71"/>
  <c r="BU12" i="71" s="1"/>
  <c r="BS9" i="71"/>
  <c r="CA9" i="71"/>
  <c r="CC9" i="71" s="1"/>
  <c r="CD9" i="71" s="1"/>
  <c r="BR9" i="71"/>
  <c r="BT9" i="71"/>
  <c r="BU9" i="71" s="1"/>
</calcChain>
</file>

<file path=xl/sharedStrings.xml><?xml version="1.0" encoding="utf-8"?>
<sst xmlns="http://schemas.openxmlformats.org/spreadsheetml/2006/main" count="480" uniqueCount="111">
  <si>
    <t>Prénoms</t>
  </si>
  <si>
    <t>TOTAL</t>
  </si>
  <si>
    <t>matin</t>
  </si>
  <si>
    <t>apr.midi</t>
  </si>
  <si>
    <r>
      <t>A</t>
    </r>
    <r>
      <rPr>
        <b/>
        <sz val="18"/>
        <color indexed="63"/>
        <rFont val="Arial"/>
        <family val="2"/>
      </rPr>
      <t xml:space="preserve"> : Absent (= Compteur d'Heures)   </t>
    </r>
    <r>
      <rPr>
        <b/>
        <sz val="18"/>
        <color indexed="10"/>
        <rFont val="Arial"/>
        <family val="2"/>
      </rPr>
      <t>F</t>
    </r>
    <r>
      <rPr>
        <b/>
        <sz val="18"/>
        <color indexed="63"/>
        <rFont val="Arial"/>
        <family val="2"/>
      </rPr>
      <t xml:space="preserve"> : Formation externe     </t>
    </r>
    <r>
      <rPr>
        <b/>
        <sz val="18"/>
        <color indexed="10"/>
        <rFont val="Arial"/>
        <family val="2"/>
      </rPr>
      <t>M</t>
    </r>
    <r>
      <rPr>
        <b/>
        <sz val="18"/>
        <color indexed="63"/>
        <rFont val="Arial"/>
        <family val="2"/>
      </rPr>
      <t xml:space="preserve"> : Malade sans Arrêt  </t>
    </r>
    <r>
      <rPr>
        <b/>
        <sz val="18"/>
        <color indexed="10"/>
        <rFont val="Arial"/>
        <family val="2"/>
      </rPr>
      <t xml:space="preserve">Mal </t>
    </r>
    <r>
      <rPr>
        <b/>
        <sz val="18"/>
        <color indexed="63"/>
        <rFont val="Arial"/>
        <family val="2"/>
      </rPr>
      <t xml:space="preserve">: Malade avec Arrêt CPAM   </t>
    </r>
  </si>
  <si>
    <t>Effectif du jour</t>
  </si>
  <si>
    <r>
      <rPr>
        <b/>
        <sz val="18"/>
        <color indexed="10"/>
        <rFont val="Arial"/>
        <family val="2"/>
      </rPr>
      <t>T</t>
    </r>
    <r>
      <rPr>
        <b/>
        <sz val="18"/>
        <color indexed="63"/>
        <rFont val="Arial"/>
        <family val="2"/>
      </rPr>
      <t xml:space="preserve"> : Travail (H Supp)    </t>
    </r>
    <r>
      <rPr>
        <b/>
        <sz val="18"/>
        <color indexed="10"/>
        <rFont val="Arial"/>
        <family val="2"/>
      </rPr>
      <t>ST</t>
    </r>
    <r>
      <rPr>
        <b/>
        <sz val="18"/>
        <color indexed="63"/>
        <rFont val="Arial"/>
        <family val="2"/>
      </rPr>
      <t xml:space="preserve"> : Samedi Tournant  </t>
    </r>
  </si>
  <si>
    <r>
      <rPr>
        <b/>
        <sz val="18"/>
        <color indexed="10"/>
        <rFont val="Arial"/>
        <family val="2"/>
      </rPr>
      <t>VM</t>
    </r>
    <r>
      <rPr>
        <b/>
        <sz val="18"/>
        <color indexed="63"/>
        <rFont val="Arial"/>
        <family val="2"/>
      </rPr>
      <t xml:space="preserve"> : Visite Médicale    </t>
    </r>
    <r>
      <rPr>
        <b/>
        <sz val="18"/>
        <color indexed="10"/>
        <rFont val="Arial"/>
        <family val="2"/>
      </rPr>
      <t>CP</t>
    </r>
    <r>
      <rPr>
        <b/>
        <sz val="18"/>
        <color indexed="63"/>
        <rFont val="Arial"/>
        <family val="2"/>
      </rPr>
      <t xml:space="preserve"> : Congés Payés       </t>
    </r>
  </si>
  <si>
    <t>CAISSE</t>
  </si>
  <si>
    <t>WELDOM</t>
  </si>
  <si>
    <t>SAV</t>
  </si>
  <si>
    <t>COMPTA</t>
  </si>
  <si>
    <t>GESTION</t>
  </si>
  <si>
    <t>CHAUFFAGE</t>
  </si>
  <si>
    <t>Planning hebdomadaire d’OUVILLE LA RIVIERE</t>
  </si>
  <si>
    <r>
      <t>Information de la Semaine</t>
    </r>
    <r>
      <rPr>
        <sz val="18"/>
        <rFont val="Arial"/>
        <family val="2"/>
      </rPr>
      <t xml:space="preserve"> :
</t>
    </r>
  </si>
  <si>
    <t>Sem 2</t>
  </si>
  <si>
    <t>Sem 3</t>
  </si>
  <si>
    <t>Sem 4</t>
  </si>
  <si>
    <t>Sem 5</t>
  </si>
  <si>
    <t>Sem 6</t>
  </si>
  <si>
    <t>STAG.9</t>
  </si>
  <si>
    <t>STAG.10</t>
  </si>
  <si>
    <t>STAG.12</t>
  </si>
  <si>
    <t>STAG.13</t>
  </si>
  <si>
    <t>STAG.5</t>
  </si>
  <si>
    <t>STAG.6</t>
  </si>
  <si>
    <t>STAG.1</t>
  </si>
  <si>
    <t>STAG.2</t>
  </si>
  <si>
    <t>STAG.3</t>
  </si>
  <si>
    <t>STAG.4</t>
  </si>
  <si>
    <t>STAG.7</t>
  </si>
  <si>
    <t>STAG.8</t>
  </si>
  <si>
    <t>Agnès</t>
  </si>
  <si>
    <t>Aurélie</t>
  </si>
  <si>
    <t>Nathalie O</t>
  </si>
  <si>
    <t>Charline</t>
  </si>
  <si>
    <t>David A</t>
  </si>
  <si>
    <t>Alain</t>
  </si>
  <si>
    <t>Céline</t>
  </si>
  <si>
    <t>Denis</t>
  </si>
  <si>
    <t>Vanessa</t>
  </si>
  <si>
    <t>Christelle</t>
  </si>
  <si>
    <t>Sabrina</t>
  </si>
  <si>
    <t>Nathalie C</t>
  </si>
  <si>
    <t>David B</t>
  </si>
  <si>
    <t>François P</t>
  </si>
  <si>
    <t>Delphine</t>
  </si>
  <si>
    <t>David L</t>
  </si>
  <si>
    <t>Bernard</t>
  </si>
  <si>
    <t>Dominique</t>
  </si>
  <si>
    <t>Pascal</t>
  </si>
  <si>
    <t>Florence</t>
  </si>
  <si>
    <t>Véronique</t>
  </si>
  <si>
    <t>Caroline</t>
  </si>
  <si>
    <t>Sandrine</t>
  </si>
  <si>
    <t>L.D.P</t>
  </si>
  <si>
    <t>Stéphanie</t>
  </si>
  <si>
    <t>François C</t>
  </si>
  <si>
    <t>STAG.</t>
  </si>
  <si>
    <t>Quentin</t>
  </si>
  <si>
    <t>BOUTEILLER</t>
  </si>
  <si>
    <t>Sem 1</t>
  </si>
  <si>
    <t>Le PLANNING</t>
  </si>
  <si>
    <t>Dates</t>
  </si>
  <si>
    <t>Cumul Jrs</t>
  </si>
  <si>
    <t>Solde</t>
  </si>
  <si>
    <t>Date</t>
  </si>
  <si>
    <t>Nbre Jrs</t>
  </si>
  <si>
    <t>nbre</t>
  </si>
  <si>
    <t xml:space="preserve">Présence </t>
  </si>
  <si>
    <t>Prén/Jrs</t>
  </si>
  <si>
    <t>Maladie</t>
  </si>
  <si>
    <t>Jours</t>
  </si>
  <si>
    <t>Heures</t>
  </si>
  <si>
    <t>VALIDATION</t>
  </si>
  <si>
    <t>V</t>
  </si>
  <si>
    <t>S</t>
  </si>
  <si>
    <t>L</t>
  </si>
  <si>
    <t>Ma</t>
  </si>
  <si>
    <t>Me</t>
  </si>
  <si>
    <t>J</t>
  </si>
  <si>
    <t xml:space="preserve">Différences </t>
  </si>
  <si>
    <t>sur le</t>
  </si>
  <si>
    <t>Evénemts</t>
  </si>
  <si>
    <t>Sans Arrêt M</t>
  </si>
  <si>
    <t>Avec Arrêt CPAM</t>
  </si>
  <si>
    <t>CP</t>
  </si>
  <si>
    <t>Supp</t>
  </si>
  <si>
    <t>C.P pris</t>
  </si>
  <si>
    <t>H+  CP</t>
  </si>
  <si>
    <t>H+ BS</t>
  </si>
  <si>
    <t>H+</t>
  </si>
  <si>
    <t>H-  BS
du 1er au 10</t>
  </si>
  <si>
    <t>H-  BS
du 11 au 20</t>
  </si>
  <si>
    <t>H-  BS
du 21 au 31</t>
  </si>
  <si>
    <t>H-</t>
  </si>
  <si>
    <t>mois</t>
  </si>
  <si>
    <t>Equipe Vente</t>
  </si>
  <si>
    <t>Acceuil / Caisse</t>
  </si>
  <si>
    <t>SAV Weldom</t>
  </si>
  <si>
    <t>Réception / Bati</t>
  </si>
  <si>
    <t>Charly</t>
  </si>
  <si>
    <t>Chauffage</t>
  </si>
  <si>
    <t>S. Administratif</t>
  </si>
  <si>
    <t xml:space="preserve">Laurent </t>
  </si>
  <si>
    <t>Sem3</t>
  </si>
  <si>
    <t>VM</t>
  </si>
  <si>
    <t>15h00</t>
  </si>
  <si>
    <t>STAG 4 QUENTIN</t>
  </si>
  <si>
    <t>=SI(ESTTEXTE(AB39:AK39);SOMME(CG39:CR39);"")</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</si>
</sst>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 #,##0.00\ _€_-;\-* #,##0.00\ _€_-;_-* \-??\ _€_-;_-@_-"/>
    <numFmt numFmtId="165" formatCode="_-* #,##0.000\ _F_-;\-* #,##0.000\ _F_-;_-* \-??\ _F_-;_-@_-"/>
    <numFmt numFmtId="166" formatCode="h:mm"/>
    <numFmt numFmtId="167" formatCode="[h]:mm"/>
    <numFmt numFmtId="168" formatCode="[hh]:mm:ss"/>
    <numFmt numFmtId="169" formatCode="[$-F800]dddd\,\ mmmm\ dd\,\ yyyy"/>
    <numFmt numFmtId="170" formatCode="[h]\hmm"/>
    <numFmt numFmtId="171" formatCode="_-* #,##0.0\ _F_-;\-* #,##0.0\ _F_-;_-* \-??\ _F_-;_-@_-"/>
    <numFmt numFmtId="172" formatCode="[h]:mm:ss;@"/>
    <numFmt numFmtId="173" formatCode="dddd\ dd"/>
    <numFmt numFmtId="174" formatCode="_-* #,##0.00\ [$€]_-;\-* #,##0.00\ [$€]_-;_-* \-??\ [$€]_-;_-@_-"/>
    <numFmt numFmtId="175" formatCode="_-* #,##0.00\ _F_-;\-* #,##0.00\ _F_-;_-* \-??\ _F_-;_-@_-"/>
    <numFmt numFmtId="176" formatCode="dd"/>
    <numFmt numFmtId="177" formatCode="ddd"/>
    <numFmt numFmtId="178" formatCode="_-* #,##0\ _F_-;\-* #,##0\ _F_-;_-* \-??\ _F_-;_-@_-"/>
    <numFmt numFmtId="179" formatCode="_-* #,##0.00&quot; F&quot;_-;\-* #,##0.00&quot; F&quot;_-;_-* \-??&quot; F&quot;_-;_-@_-"/>
  </numFmts>
  <fonts count="59">
    <font>
      <sz val="10"/>
      <name val="Arial"/>
      <family val="2"/>
    </font>
    <font>
      <b/>
      <sz val="15"/>
      <name val="Arial"/>
      <family val="2"/>
    </font>
    <font>
      <b/>
      <sz val="20"/>
      <name val="Arial"/>
      <family val="2"/>
    </font>
    <font>
      <sz val="15"/>
      <name val="Arial"/>
      <family val="2"/>
    </font>
    <font>
      <b/>
      <sz val="18"/>
      <name val="Arial"/>
      <family val="2"/>
    </font>
    <font>
      <sz val="18"/>
      <name val="Arial"/>
      <family val="2"/>
    </font>
    <font>
      <sz val="8"/>
      <name val="Arial"/>
      <family val="2"/>
    </font>
    <font>
      <sz val="10"/>
      <name val="Arial"/>
      <family val="2"/>
    </font>
    <font>
      <b/>
      <sz val="12"/>
      <name val="Arial"/>
      <family val="2"/>
    </font>
    <font>
      <b/>
      <sz val="18"/>
      <color indexed="10"/>
      <name val="Arial"/>
      <family val="2"/>
    </font>
    <font>
      <b/>
      <sz val="18"/>
      <color indexed="63"/>
      <name val="Arial"/>
      <family val="2"/>
    </font>
    <font>
      <sz val="18"/>
      <color indexed="9"/>
      <name val="Arial"/>
      <family val="2"/>
    </font>
    <font>
      <sz val="18"/>
      <color indexed="63"/>
      <name val="Arial"/>
      <family val="2"/>
    </font>
    <font>
      <sz val="12"/>
      <name val="Arial"/>
      <family val="2"/>
    </font>
    <font>
      <sz val="10"/>
      <name val="Wingdings"/>
      <charset val="2"/>
    </font>
    <font>
      <sz val="15"/>
      <name val="Wingdings"/>
      <charset val="2"/>
    </font>
    <font>
      <b/>
      <sz val="18"/>
      <name val="Wingdings"/>
      <charset val="2"/>
    </font>
    <font>
      <b/>
      <sz val="12"/>
      <name val="Wingdings"/>
      <charset val="2"/>
    </font>
    <font>
      <sz val="18"/>
      <name val="Wingdings"/>
      <charset val="2"/>
    </font>
    <font>
      <sz val="14"/>
      <name val="Arial"/>
      <family val="2"/>
    </font>
    <font>
      <sz val="16"/>
      <name val="Arial"/>
      <family val="2"/>
    </font>
    <font>
      <sz val="20"/>
      <name val="Arial"/>
      <family val="2"/>
    </font>
    <font>
      <b/>
      <sz val="20"/>
      <name val="Wingdings 2"/>
      <family val="1"/>
      <charset val="2"/>
    </font>
    <font>
      <b/>
      <sz val="20"/>
      <name val="Wingdings"/>
      <charset val="2"/>
    </font>
    <font>
      <i/>
      <sz val="30"/>
      <color indexed="8"/>
      <name val="Arial"/>
      <family val="2"/>
    </font>
    <font>
      <i/>
      <sz val="30"/>
      <color rgb="FFFF0000"/>
      <name val="Arial"/>
      <family val="2"/>
    </font>
    <font>
      <b/>
      <u/>
      <sz val="18"/>
      <name val="Arial"/>
      <family val="2"/>
    </font>
    <font>
      <sz val="18"/>
      <color rgb="FFFF0000"/>
      <name val="Arial"/>
      <family val="2"/>
    </font>
    <font>
      <b/>
      <sz val="10"/>
      <name val="Arial"/>
      <family val="2"/>
    </font>
    <font>
      <b/>
      <sz val="8"/>
      <name val="Arial"/>
      <family val="2"/>
    </font>
    <font>
      <b/>
      <sz val="9"/>
      <name val="Arial"/>
      <family val="2"/>
    </font>
    <font>
      <sz val="35"/>
      <name val="Variable Black"/>
      <family val="3"/>
    </font>
    <font>
      <i/>
      <sz val="30"/>
      <color indexed="8"/>
      <name val="Variable Black"/>
      <family val="3"/>
    </font>
    <font>
      <i/>
      <sz val="22"/>
      <name val="Variable Black"/>
      <family val="3"/>
    </font>
    <font>
      <sz val="11"/>
      <name val="Arial"/>
      <family val="2"/>
    </font>
    <font>
      <b/>
      <sz val="15"/>
      <color indexed="10"/>
      <name val="Arial"/>
      <family val="2"/>
    </font>
    <font>
      <sz val="10"/>
      <color indexed="9"/>
      <name val="Arial"/>
      <family val="2"/>
    </font>
    <font>
      <sz val="10"/>
      <color indexed="63"/>
      <name val="Arial"/>
      <family val="2"/>
    </font>
    <font>
      <b/>
      <sz val="14"/>
      <name val="Arial"/>
      <family val="2"/>
    </font>
    <font>
      <b/>
      <sz val="14"/>
      <color indexed="9"/>
      <name val="Calibri"/>
      <family val="2"/>
    </font>
    <font>
      <b/>
      <sz val="14"/>
      <color indexed="9"/>
      <name val="Arial"/>
      <family val="2"/>
    </font>
    <font>
      <sz val="24"/>
      <color indexed="9"/>
      <name val="Calibri"/>
      <family val="2"/>
    </font>
    <font>
      <b/>
      <sz val="24"/>
      <color indexed="9"/>
      <name val="Arial"/>
      <family val="2"/>
    </font>
    <font>
      <sz val="15"/>
      <color indexed="9"/>
      <name val="Calibri"/>
      <family val="2"/>
    </font>
    <font>
      <b/>
      <sz val="8"/>
      <color indexed="9"/>
      <name val="Arial"/>
      <family val="2"/>
    </font>
    <font>
      <b/>
      <sz val="8"/>
      <color indexed="10"/>
      <name val="Arial"/>
      <family val="2"/>
    </font>
    <font>
      <b/>
      <sz val="8"/>
      <color indexed="63"/>
      <name val="Arial"/>
      <family val="2"/>
    </font>
    <font>
      <sz val="8"/>
      <color indexed="63"/>
      <name val="Arial"/>
      <family val="2"/>
    </font>
    <font>
      <b/>
      <sz val="7"/>
      <color indexed="9"/>
      <name val="Arial"/>
      <family val="2"/>
    </font>
    <font>
      <b/>
      <sz val="10"/>
      <color indexed="63"/>
      <name val="Arial"/>
      <family val="2"/>
    </font>
    <font>
      <b/>
      <sz val="8"/>
      <color indexed="48"/>
      <name val="Arial"/>
      <family val="2"/>
    </font>
    <font>
      <b/>
      <sz val="8"/>
      <color theme="0"/>
      <name val="Arial"/>
      <family val="2"/>
    </font>
    <font>
      <b/>
      <u/>
      <sz val="8"/>
      <color indexed="10"/>
      <name val="Arial"/>
      <family val="2"/>
    </font>
    <font>
      <b/>
      <sz val="8"/>
      <color indexed="42"/>
      <name val="Arial"/>
      <family val="2"/>
    </font>
    <font>
      <b/>
      <sz val="8"/>
      <color indexed="22"/>
      <name val="Arial"/>
      <family val="2"/>
    </font>
    <font>
      <b/>
      <sz val="8"/>
      <color rgb="FFFF0000"/>
      <name val="Arial"/>
      <family val="2"/>
    </font>
    <font>
      <sz val="10"/>
      <color indexed="10"/>
      <name val="Arial"/>
      <family val="2"/>
    </font>
    <font>
      <b/>
      <sz val="24"/>
      <color rgb="FFFF0000"/>
      <name val="Arial"/>
      <family val="2"/>
    </font>
    <font>
      <b/>
      <sz val="15"/>
      <color rgb="FFFF0000"/>
      <name val="Arial"/>
      <family val="2"/>
    </font>
  </fonts>
  <fills count="48">
    <fill>
      <patternFill patternType="none"/>
    </fill>
    <fill>
      <patternFill patternType="gray125"/>
    </fill>
    <fill>
      <patternFill patternType="solid">
        <fgColor indexed="9"/>
        <bgColor indexed="26"/>
      </patternFill>
    </fill>
    <fill>
      <patternFill patternType="solid">
        <fgColor indexed="26"/>
        <bgColor indexed="64"/>
      </patternFill>
    </fill>
    <fill>
      <patternFill patternType="solid">
        <fgColor indexed="41"/>
        <bgColor indexed="64"/>
      </patternFill>
    </fill>
    <fill>
      <patternFill patternType="solid">
        <fgColor indexed="47"/>
        <bgColor indexed="64"/>
      </patternFill>
    </fill>
    <fill>
      <patternFill patternType="solid">
        <fgColor indexed="40"/>
        <bgColor indexed="49"/>
      </patternFill>
    </fill>
    <fill>
      <patternFill patternType="solid">
        <fgColor indexed="43"/>
        <bgColor indexed="46"/>
      </patternFill>
    </fill>
    <fill>
      <patternFill patternType="solid">
        <fgColor indexed="47"/>
        <bgColor indexed="45"/>
      </patternFill>
    </fill>
    <fill>
      <patternFill patternType="solid">
        <fgColor indexed="52"/>
        <bgColor indexed="46"/>
      </patternFill>
    </fill>
    <fill>
      <patternFill patternType="solid">
        <fgColor indexed="41"/>
        <bgColor indexed="60"/>
      </patternFill>
    </fill>
    <fill>
      <patternFill patternType="solid">
        <fgColor indexed="26"/>
        <bgColor indexed="9"/>
      </patternFill>
    </fill>
    <fill>
      <patternFill patternType="solid">
        <fgColor indexed="51"/>
        <bgColor indexed="45"/>
      </patternFill>
    </fill>
    <fill>
      <patternFill patternType="solid">
        <fgColor indexed="42"/>
        <bgColor indexed="64"/>
      </patternFill>
    </fill>
    <fill>
      <patternFill patternType="solid">
        <fgColor indexed="46"/>
        <bgColor indexed="60"/>
      </patternFill>
    </fill>
    <fill>
      <patternFill patternType="solid">
        <fgColor indexed="45"/>
        <bgColor indexed="46"/>
      </patternFill>
    </fill>
    <fill>
      <patternFill patternType="solid">
        <fgColor theme="9" tint="0.59999389629810485"/>
        <bgColor indexed="64"/>
      </patternFill>
    </fill>
    <fill>
      <patternFill patternType="solid">
        <fgColor theme="8"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FFFF00"/>
        <bgColor indexed="64"/>
      </patternFill>
    </fill>
    <fill>
      <patternFill patternType="solid">
        <fgColor indexed="43"/>
        <bgColor indexed="26"/>
      </patternFill>
    </fill>
    <fill>
      <patternFill patternType="solid">
        <fgColor rgb="FFFFFF99"/>
        <bgColor indexed="64"/>
      </patternFill>
    </fill>
    <fill>
      <patternFill patternType="solid">
        <fgColor indexed="43"/>
        <bgColor indexed="64"/>
      </patternFill>
    </fill>
    <fill>
      <patternFill patternType="solid">
        <fgColor indexed="14"/>
        <bgColor indexed="64"/>
      </patternFill>
    </fill>
    <fill>
      <patternFill patternType="solid">
        <fgColor indexed="14"/>
        <bgColor indexed="26"/>
      </patternFill>
    </fill>
    <fill>
      <patternFill patternType="solid">
        <fgColor indexed="51"/>
        <bgColor indexed="64"/>
      </patternFill>
    </fill>
    <fill>
      <patternFill patternType="solid">
        <fgColor indexed="13"/>
        <bgColor indexed="64"/>
      </patternFill>
    </fill>
    <fill>
      <patternFill patternType="solid">
        <fgColor indexed="46"/>
        <bgColor indexed="64"/>
      </patternFill>
    </fill>
    <fill>
      <patternFill patternType="solid">
        <fgColor indexed="23"/>
        <bgColor indexed="55"/>
      </patternFill>
    </fill>
    <fill>
      <patternFill patternType="solid">
        <fgColor theme="0" tint="-0.14999847407452621"/>
        <bgColor indexed="64"/>
      </patternFill>
    </fill>
    <fill>
      <patternFill patternType="solid">
        <fgColor indexed="42"/>
        <bgColor indexed="27"/>
      </patternFill>
    </fill>
    <fill>
      <patternFill patternType="solid">
        <fgColor indexed="22"/>
        <bgColor indexed="31"/>
      </patternFill>
    </fill>
    <fill>
      <patternFill patternType="solid">
        <fgColor indexed="23"/>
        <bgColor indexed="64"/>
      </patternFill>
    </fill>
    <fill>
      <patternFill patternType="solid">
        <fgColor indexed="23"/>
        <bgColor indexed="26"/>
      </patternFill>
    </fill>
    <fill>
      <patternFill patternType="solid">
        <fgColor indexed="23"/>
        <bgColor indexed="27"/>
      </patternFill>
    </fill>
    <fill>
      <patternFill patternType="solid">
        <fgColor indexed="23"/>
        <bgColor indexed="31"/>
      </patternFill>
    </fill>
    <fill>
      <patternFill patternType="solid">
        <fgColor indexed="22"/>
        <bgColor indexed="64"/>
      </patternFill>
    </fill>
    <fill>
      <patternFill patternType="solid">
        <fgColor indexed="43"/>
        <bgColor indexed="31"/>
      </patternFill>
    </fill>
    <fill>
      <patternFill patternType="solid">
        <fgColor theme="0" tint="-0.499984740745262"/>
        <bgColor indexed="55"/>
      </patternFill>
    </fill>
    <fill>
      <patternFill patternType="solid">
        <fgColor theme="1"/>
        <bgColor indexed="64"/>
      </patternFill>
    </fill>
    <fill>
      <patternFill patternType="solid">
        <fgColor theme="1"/>
        <bgColor indexed="26"/>
      </patternFill>
    </fill>
    <fill>
      <patternFill patternType="solid">
        <fgColor indexed="43"/>
        <bgColor indexed="13"/>
      </patternFill>
    </fill>
    <fill>
      <patternFill patternType="solid">
        <fgColor indexed="43"/>
        <bgColor indexed="49"/>
      </patternFill>
    </fill>
    <fill>
      <patternFill patternType="solid">
        <fgColor indexed="15"/>
        <bgColor indexed="64"/>
      </patternFill>
    </fill>
    <fill>
      <patternFill patternType="solid">
        <fgColor indexed="15"/>
        <bgColor indexed="13"/>
      </patternFill>
    </fill>
    <fill>
      <patternFill patternType="solid">
        <fgColor indexed="45"/>
        <bgColor indexed="60"/>
      </patternFill>
    </fill>
    <fill>
      <patternFill patternType="solid">
        <fgColor theme="0" tint="-0.249977111117893"/>
        <bgColor indexed="64"/>
      </patternFill>
    </fill>
  </fills>
  <borders count="177">
    <border>
      <left/>
      <right/>
      <top/>
      <bottom/>
      <diagonal/>
    </border>
    <border>
      <left style="thin">
        <color indexed="8"/>
      </left>
      <right style="dotted">
        <color indexed="8"/>
      </right>
      <top/>
      <bottom/>
      <diagonal/>
    </border>
    <border>
      <left/>
      <right style="dotted">
        <color indexed="8"/>
      </right>
      <top/>
      <bottom/>
      <diagonal/>
    </border>
    <border>
      <left style="dotted">
        <color indexed="8"/>
      </left>
      <right/>
      <top/>
      <bottom/>
      <diagonal/>
    </border>
    <border>
      <left style="medium">
        <color indexed="64"/>
      </left>
      <right style="medium">
        <color indexed="64"/>
      </right>
      <top/>
      <bottom style="thin">
        <color indexed="8"/>
      </bottom>
      <diagonal/>
    </border>
    <border>
      <left style="medium">
        <color indexed="64"/>
      </left>
      <right style="medium">
        <color indexed="64"/>
      </right>
      <top/>
      <bottom style="thin">
        <color indexed="64"/>
      </bottom>
      <diagonal/>
    </border>
    <border>
      <left/>
      <right style="medium">
        <color indexed="8"/>
      </right>
      <top/>
      <bottom/>
      <diagonal/>
    </border>
    <border>
      <left style="dotted">
        <color indexed="8"/>
      </left>
      <right style="thin">
        <color indexed="8"/>
      </right>
      <top/>
      <bottom/>
      <diagonal/>
    </border>
    <border>
      <left style="medium">
        <color indexed="8"/>
      </left>
      <right/>
      <top/>
      <bottom/>
      <diagonal/>
    </border>
    <border>
      <left style="dotted">
        <color indexed="8"/>
      </left>
      <right style="medium">
        <color indexed="64"/>
      </right>
      <top/>
      <bottom/>
      <diagonal/>
    </border>
    <border>
      <left style="medium">
        <color indexed="8"/>
      </left>
      <right style="medium">
        <color indexed="8"/>
      </right>
      <top/>
      <bottom/>
      <diagonal/>
    </border>
    <border>
      <left style="thin">
        <color indexed="64"/>
      </left>
      <right/>
      <top/>
      <bottom style="medium">
        <color indexed="64"/>
      </bottom>
      <diagonal/>
    </border>
    <border>
      <left style="medium">
        <color indexed="8"/>
      </left>
      <right style="dotted">
        <color indexed="8"/>
      </right>
      <top/>
      <bottom style="medium">
        <color indexed="64"/>
      </bottom>
      <diagonal/>
    </border>
    <border>
      <left style="dotted">
        <color indexed="8"/>
      </left>
      <right/>
      <top/>
      <bottom style="medium">
        <color indexed="64"/>
      </bottom>
      <diagonal/>
    </border>
    <border>
      <left style="thin">
        <color indexed="8"/>
      </left>
      <right style="dotted">
        <color indexed="8"/>
      </right>
      <top/>
      <bottom style="medium">
        <color indexed="64"/>
      </bottom>
      <diagonal/>
    </border>
    <border>
      <left/>
      <right style="medium">
        <color indexed="8"/>
      </right>
      <top/>
      <bottom style="medium">
        <color indexed="64"/>
      </bottom>
      <diagonal/>
    </border>
    <border>
      <left/>
      <right style="medium">
        <color indexed="64"/>
      </right>
      <top/>
      <bottom style="medium">
        <color indexed="64"/>
      </bottom>
      <diagonal/>
    </border>
    <border>
      <left/>
      <right style="dotted">
        <color indexed="8"/>
      </right>
      <top/>
      <bottom style="medium">
        <color indexed="64"/>
      </bottom>
      <diagonal/>
    </border>
    <border>
      <left style="medium">
        <color indexed="8"/>
      </left>
      <right style="medium">
        <color indexed="8"/>
      </right>
      <top/>
      <bottom style="medium">
        <color indexed="64"/>
      </bottom>
      <diagonal/>
    </border>
    <border>
      <left style="medium">
        <color indexed="64"/>
      </left>
      <right style="medium">
        <color indexed="64"/>
      </right>
      <top/>
      <bottom/>
      <diagonal/>
    </border>
    <border>
      <left style="medium">
        <color indexed="64"/>
      </left>
      <right style="dotted">
        <color indexed="8"/>
      </right>
      <top/>
      <bottom/>
      <diagonal/>
    </border>
    <border>
      <left style="thin">
        <color indexed="8"/>
      </left>
      <right/>
      <top/>
      <bottom/>
      <diagonal/>
    </border>
    <border>
      <left style="thin">
        <color indexed="8"/>
      </left>
      <right/>
      <top/>
      <bottom style="medium">
        <color indexed="64"/>
      </bottom>
      <diagonal/>
    </border>
    <border>
      <left style="dotted">
        <color indexed="64"/>
      </left>
      <right style="medium">
        <color indexed="8"/>
      </right>
      <top/>
      <bottom/>
      <diagonal/>
    </border>
    <border>
      <left style="dotted">
        <color indexed="64"/>
      </left>
      <right style="medium">
        <color indexed="8"/>
      </right>
      <top/>
      <bottom style="medium">
        <color indexed="64"/>
      </bottom>
      <diagonal/>
    </border>
    <border>
      <left style="dotted">
        <color indexed="64"/>
      </left>
      <right style="medium">
        <color indexed="64"/>
      </right>
      <top/>
      <bottom/>
      <diagonal/>
    </border>
    <border>
      <left style="thin">
        <color indexed="64"/>
      </left>
      <right style="dotted">
        <color indexed="64"/>
      </right>
      <top/>
      <bottom/>
      <diagonal/>
    </border>
    <border>
      <left style="thin">
        <color indexed="64"/>
      </left>
      <right style="dotted">
        <color indexed="64"/>
      </right>
      <top/>
      <bottom style="medium">
        <color indexed="64"/>
      </bottom>
      <diagonal/>
    </border>
    <border>
      <left style="medium">
        <color indexed="8"/>
      </left>
      <right style="medium">
        <color indexed="8"/>
      </right>
      <top style="medium">
        <color indexed="8"/>
      </top>
      <bottom/>
      <diagonal/>
    </border>
    <border>
      <left style="medium">
        <color indexed="64"/>
      </left>
      <right/>
      <top/>
      <bottom style="thin">
        <color indexed="64"/>
      </bottom>
      <diagonal/>
    </border>
    <border>
      <left style="dotted">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medium">
        <color indexed="8"/>
      </right>
      <top/>
      <bottom style="thin">
        <color indexed="64"/>
      </bottom>
      <diagonal/>
    </border>
    <border>
      <left style="dotted">
        <color indexed="64"/>
      </left>
      <right/>
      <top/>
      <bottom style="thin">
        <color indexed="64"/>
      </bottom>
      <diagonal/>
    </border>
    <border>
      <left/>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8"/>
      </right>
      <top/>
      <bottom style="thin">
        <color indexed="64"/>
      </bottom>
      <diagonal/>
    </border>
    <border>
      <left style="thin">
        <color indexed="64"/>
      </left>
      <right style="dotted">
        <color indexed="8"/>
      </right>
      <top/>
      <bottom/>
      <diagonal/>
    </border>
    <border>
      <left style="thin">
        <color indexed="64"/>
      </left>
      <right style="dotted">
        <color indexed="64"/>
      </right>
      <top style="thin">
        <color indexed="64"/>
      </top>
      <bottom/>
      <diagonal/>
    </border>
    <border>
      <left/>
      <right style="dotted">
        <color indexed="8"/>
      </right>
      <top style="thin">
        <color indexed="64"/>
      </top>
      <bottom/>
      <diagonal/>
    </border>
    <border>
      <left style="dotted">
        <color indexed="8"/>
      </left>
      <right style="thin">
        <color indexed="8"/>
      </right>
      <top style="thin">
        <color indexed="64"/>
      </top>
      <bottom/>
      <diagonal/>
    </border>
    <border>
      <left style="dotted">
        <color indexed="8"/>
      </left>
      <right/>
      <top style="thin">
        <color indexed="64"/>
      </top>
      <bottom/>
      <diagonal/>
    </border>
    <border>
      <left style="medium">
        <color indexed="64"/>
      </left>
      <right style="dotted">
        <color indexed="8"/>
      </right>
      <top style="thin">
        <color indexed="64"/>
      </top>
      <bottom/>
      <diagonal/>
    </border>
    <border>
      <left style="dotted">
        <color indexed="64"/>
      </left>
      <right/>
      <top style="thin">
        <color indexed="8"/>
      </top>
      <bottom/>
      <diagonal/>
    </border>
    <border>
      <left style="dotted">
        <color indexed="64"/>
      </left>
      <right/>
      <top/>
      <bottom/>
      <diagonal/>
    </border>
    <border>
      <left style="medium">
        <color indexed="64"/>
      </left>
      <right style="medium">
        <color indexed="64"/>
      </right>
      <top style="thin">
        <color indexed="8"/>
      </top>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medium">
        <color indexed="64"/>
      </right>
      <top style="thin">
        <color indexed="64"/>
      </top>
      <bottom/>
      <diagonal/>
    </border>
    <border>
      <left style="dotted">
        <color indexed="64"/>
      </left>
      <right style="medium">
        <color indexed="8"/>
      </right>
      <top style="thin">
        <color indexed="64"/>
      </top>
      <bottom/>
      <diagonal/>
    </border>
    <border>
      <left style="thin">
        <color indexed="8"/>
      </left>
      <right style="dotted">
        <color indexed="8"/>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indexed="64"/>
      </top>
      <bottom/>
      <diagonal/>
    </border>
    <border>
      <left style="medium">
        <color indexed="8"/>
      </left>
      <right style="medium">
        <color indexed="8"/>
      </right>
      <top style="thin">
        <color indexed="64"/>
      </top>
      <bottom/>
      <diagonal/>
    </border>
    <border>
      <left style="medium">
        <color indexed="8"/>
      </left>
      <right style="medium">
        <color indexed="8"/>
      </right>
      <top/>
      <bottom style="thin">
        <color indexed="64"/>
      </bottom>
      <diagonal/>
    </border>
    <border>
      <left style="medium">
        <color indexed="8"/>
      </left>
      <right style="medium">
        <color indexed="8"/>
      </right>
      <top/>
      <bottom style="medium">
        <color indexed="8"/>
      </bottom>
      <diagonal/>
    </border>
    <border>
      <left style="medium">
        <color indexed="64"/>
      </left>
      <right style="medium">
        <color indexed="64"/>
      </right>
      <top style="medium">
        <color indexed="64"/>
      </top>
      <bottom/>
      <diagonal/>
    </border>
    <border>
      <left/>
      <right/>
      <top/>
      <bottom style="medium">
        <color indexed="64"/>
      </bottom>
      <diagonal/>
    </border>
    <border>
      <left style="dotted">
        <color indexed="8"/>
      </left>
      <right style="thin">
        <color indexed="8"/>
      </right>
      <top/>
      <bottom style="medium">
        <color indexed="64"/>
      </bottom>
      <diagonal/>
    </border>
    <border>
      <left style="medium">
        <color indexed="64"/>
      </left>
      <right style="medium">
        <color indexed="64"/>
      </right>
      <top/>
      <bottom style="medium">
        <color indexed="64"/>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64"/>
      </bottom>
      <diagonal/>
    </border>
    <border>
      <left style="medium">
        <color indexed="8"/>
      </left>
      <right/>
      <top style="thin">
        <color indexed="8"/>
      </top>
      <bottom/>
      <diagonal/>
    </border>
    <border>
      <left style="medium">
        <color indexed="8"/>
      </left>
      <right/>
      <top style="thin">
        <color indexed="8"/>
      </top>
      <bottom style="thin">
        <color indexed="64"/>
      </bottom>
      <diagonal/>
    </border>
    <border>
      <left style="medium">
        <color indexed="8"/>
      </left>
      <right style="dotted">
        <color indexed="8"/>
      </right>
      <top style="medium">
        <color indexed="8"/>
      </top>
      <bottom/>
      <diagonal/>
    </border>
    <border>
      <left style="dotted">
        <color indexed="8"/>
      </left>
      <right style="dotted">
        <color indexed="8"/>
      </right>
      <top style="medium">
        <color indexed="8"/>
      </top>
      <bottom/>
      <diagonal/>
    </border>
    <border>
      <left style="dotted">
        <color indexed="8"/>
      </left>
      <right/>
      <top style="medium">
        <color indexed="8"/>
      </top>
      <bottom/>
      <diagonal/>
    </border>
    <border>
      <left style="medium">
        <color indexed="64"/>
      </left>
      <right style="dotted">
        <color indexed="8"/>
      </right>
      <top style="medium">
        <color indexed="64"/>
      </top>
      <bottom/>
      <diagonal/>
    </border>
    <border>
      <left style="dotted">
        <color indexed="8"/>
      </left>
      <right style="dotted">
        <color indexed="8"/>
      </right>
      <top style="medium">
        <color indexed="64"/>
      </top>
      <bottom/>
      <diagonal/>
    </border>
    <border>
      <left style="dotted">
        <color indexed="8"/>
      </left>
      <right style="medium">
        <color indexed="64"/>
      </right>
      <top style="medium">
        <color indexed="64"/>
      </top>
      <bottom/>
      <diagonal/>
    </border>
    <border>
      <left style="medium">
        <color indexed="8"/>
      </left>
      <right style="dotted">
        <color indexed="8"/>
      </right>
      <top/>
      <bottom/>
      <diagonal/>
    </border>
    <border>
      <left style="dotted">
        <color indexed="8"/>
      </left>
      <right style="medium">
        <color indexed="8"/>
      </right>
      <top/>
      <bottom/>
      <diagonal/>
    </border>
    <border>
      <left style="medium">
        <color indexed="8"/>
      </left>
      <right style="dotted">
        <color indexed="8"/>
      </right>
      <top/>
      <bottom style="thin">
        <color indexed="64"/>
      </bottom>
      <diagonal/>
    </border>
    <border>
      <left style="dotted">
        <color indexed="8"/>
      </left>
      <right style="thin">
        <color indexed="8"/>
      </right>
      <top/>
      <bottom style="thin">
        <color indexed="64"/>
      </bottom>
      <diagonal/>
    </border>
    <border>
      <left/>
      <right style="dotted">
        <color indexed="8"/>
      </right>
      <top/>
      <bottom style="thin">
        <color indexed="64"/>
      </bottom>
      <diagonal/>
    </border>
    <border>
      <left style="dotted">
        <color indexed="8"/>
      </left>
      <right/>
      <top/>
      <bottom style="thin">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8"/>
      </left>
      <right style="medium">
        <color indexed="64"/>
      </right>
      <top/>
      <bottom style="thin">
        <color indexed="64"/>
      </bottom>
      <diagonal/>
    </border>
    <border>
      <left style="medium">
        <color indexed="8"/>
      </left>
      <right style="medium">
        <color indexed="64"/>
      </right>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64"/>
      </left>
      <right style="thin">
        <color indexed="64"/>
      </right>
      <top style="medium">
        <color indexed="64"/>
      </top>
      <bottom/>
      <diagonal/>
    </border>
    <border>
      <left style="thin">
        <color indexed="8"/>
      </left>
      <right style="medium">
        <color indexed="64"/>
      </right>
      <top style="medium">
        <color indexed="64"/>
      </top>
      <bottom/>
      <diagonal/>
    </border>
    <border>
      <left style="medium">
        <color indexed="64"/>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style="medium">
        <color indexed="64"/>
      </right>
      <top style="thin">
        <color indexed="8"/>
      </top>
      <bottom style="thin">
        <color indexed="64"/>
      </bottom>
      <diagonal/>
    </border>
    <border>
      <left/>
      <right style="thin">
        <color indexed="8"/>
      </right>
      <top style="thin">
        <color indexed="8"/>
      </top>
      <bottom style="thin">
        <color indexed="64"/>
      </bottom>
      <diagonal/>
    </border>
    <border>
      <left style="medium">
        <color indexed="64"/>
      </left>
      <right style="thin">
        <color indexed="64"/>
      </right>
      <top style="thin">
        <color indexed="64"/>
      </top>
      <bottom style="medium">
        <color indexed="64"/>
      </bottom>
      <diagonal/>
    </border>
    <border>
      <left style="thin">
        <color indexed="8"/>
      </left>
      <right style="thin">
        <color indexed="8"/>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thin">
        <color indexed="8"/>
      </left>
      <right style="medium">
        <color indexed="64"/>
      </right>
      <top/>
      <bottom style="medium">
        <color indexed="64"/>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right/>
      <top style="thin">
        <color indexed="8"/>
      </top>
      <bottom style="thin">
        <color indexed="8"/>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top style="medium">
        <color indexed="64"/>
      </top>
      <bottom style="thin">
        <color indexed="64"/>
      </bottom>
      <diagonal/>
    </border>
    <border>
      <left style="thin">
        <color indexed="8"/>
      </left>
      <right style="thin">
        <color indexed="8"/>
      </right>
      <top/>
      <bottom style="thin">
        <color indexed="64"/>
      </bottom>
      <diagonal/>
    </border>
    <border>
      <left style="medium">
        <color indexed="64"/>
      </left>
      <right/>
      <top style="medium">
        <color indexed="64"/>
      </top>
      <bottom style="thin">
        <color indexed="64"/>
      </bottom>
      <diagonal/>
    </border>
    <border>
      <left style="dashDotDot">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dashDotDot">
        <color indexed="64"/>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style="dashDotDot">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8"/>
      </right>
      <top/>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diagonal/>
    </border>
    <border>
      <left/>
      <right style="thin">
        <color indexed="8"/>
      </right>
      <top style="thin">
        <color indexed="64"/>
      </top>
      <bottom/>
      <diagonal/>
    </border>
    <border>
      <left/>
      <right/>
      <top style="thin">
        <color indexed="64"/>
      </top>
      <bottom style="medium">
        <color indexed="64"/>
      </bottom>
      <diagonal/>
    </border>
    <border>
      <left/>
      <right/>
      <top style="thin">
        <color indexed="8"/>
      </top>
      <bottom style="medium">
        <color indexed="64"/>
      </bottom>
      <diagonal/>
    </border>
    <border>
      <left style="thin">
        <color indexed="8"/>
      </left>
      <right/>
      <top style="medium">
        <color indexed="8"/>
      </top>
      <bottom style="thin">
        <color indexed="64"/>
      </bottom>
      <diagonal/>
    </border>
    <border>
      <left/>
      <right/>
      <top style="medium">
        <color indexed="8"/>
      </top>
      <bottom style="thin">
        <color indexed="64"/>
      </bottom>
      <diagonal/>
    </border>
    <border>
      <left/>
      <right style="thin">
        <color indexed="8"/>
      </right>
      <top style="medium">
        <color indexed="64"/>
      </top>
      <bottom style="thin">
        <color indexed="64"/>
      </bottom>
      <diagonal/>
    </border>
    <border>
      <left/>
      <right style="thin">
        <color indexed="8"/>
      </right>
      <top style="medium">
        <color indexed="8"/>
      </top>
      <bottom style="thin">
        <color indexed="64"/>
      </bottom>
      <diagonal/>
    </border>
    <border>
      <left/>
      <right style="thin">
        <color indexed="64"/>
      </right>
      <top style="medium">
        <color indexed="64"/>
      </top>
      <bottom style="thin">
        <color indexed="64"/>
      </bottom>
      <diagonal/>
    </border>
    <border>
      <left style="medium">
        <color indexed="8"/>
      </left>
      <right/>
      <top/>
      <bottom style="thin">
        <color indexed="8"/>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dashDotDot">
        <color indexed="64"/>
      </left>
      <right style="thin">
        <color indexed="64"/>
      </right>
      <top style="thin">
        <color indexed="64"/>
      </top>
      <bottom style="medium">
        <color indexed="64"/>
      </bottom>
      <diagonal/>
    </border>
    <border>
      <left style="thin">
        <color indexed="64"/>
      </left>
      <right style="dashDotDot">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dashDotDot">
        <color indexed="64"/>
      </left>
      <right style="thin">
        <color indexed="64"/>
      </right>
      <top style="thin">
        <color indexed="64"/>
      </top>
      <bottom/>
      <diagonal/>
    </border>
    <border>
      <left style="thin">
        <color indexed="64"/>
      </left>
      <right style="dashDotDot">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dashDotDot">
        <color indexed="64"/>
      </left>
      <right/>
      <top style="thin">
        <color indexed="64"/>
      </top>
      <bottom style="thin">
        <color indexed="64"/>
      </bottom>
      <diagonal/>
    </border>
    <border>
      <left/>
      <right style="thin">
        <color indexed="64"/>
      </right>
      <top/>
      <bottom/>
      <diagonal/>
    </border>
  </borders>
  <cellStyleXfs count="10">
    <xf numFmtId="0" fontId="0" fillId="0" borderId="0"/>
    <xf numFmtId="164" fontId="7" fillId="0" borderId="0" applyFill="0" applyBorder="0" applyAlignment="0" applyProtection="0"/>
    <xf numFmtId="0" fontId="7" fillId="0" borderId="0"/>
    <xf numFmtId="0" fontId="29" fillId="21" borderId="85">
      <alignment horizontal="center" vertical="center"/>
    </xf>
    <xf numFmtId="174" fontId="7" fillId="0" borderId="0" applyFill="0" applyBorder="0" applyAlignment="0" applyProtection="0"/>
    <xf numFmtId="0" fontId="7" fillId="0" borderId="0"/>
    <xf numFmtId="164" fontId="7" fillId="0" borderId="0" applyFill="0" applyBorder="0" applyAlignment="0" applyProtection="0"/>
    <xf numFmtId="175" fontId="7" fillId="0" borderId="0" applyFill="0" applyBorder="0" applyAlignment="0" applyProtection="0"/>
    <xf numFmtId="169" fontId="7" fillId="0" borderId="0"/>
    <xf numFmtId="179" fontId="7" fillId="0" borderId="0" applyFill="0" applyBorder="0" applyAlignment="0" applyProtection="0"/>
  </cellStyleXfs>
  <cellXfs count="916">
    <xf numFmtId="0" fontId="0" fillId="0" borderId="0" xfId="0"/>
    <xf numFmtId="0" fontId="4" fillId="0" borderId="0" xfId="0" applyFont="1" applyFill="1" applyAlignment="1">
      <alignment vertical="center"/>
    </xf>
    <xf numFmtId="165" fontId="4" fillId="0" borderId="0" xfId="1" applyNumberFormat="1" applyFont="1" applyFill="1" applyBorder="1" applyAlignment="1" applyProtection="1">
      <alignment vertical="center"/>
    </xf>
    <xf numFmtId="0" fontId="5" fillId="0" borderId="0" xfId="0" applyFont="1" applyFill="1"/>
    <xf numFmtId="0" fontId="9" fillId="0" borderId="0" xfId="0" applyFont="1" applyFill="1" applyBorder="1" applyAlignment="1">
      <alignment horizontal="left" vertical="center"/>
    </xf>
    <xf numFmtId="0" fontId="5" fillId="0" borderId="0" xfId="0" applyFont="1" applyFill="1" applyAlignment="1" applyProtection="1">
      <alignment horizontal="left"/>
    </xf>
    <xf numFmtId="0" fontId="4" fillId="0" borderId="0" xfId="0" applyFont="1" applyFill="1" applyAlignment="1" applyProtection="1">
      <alignment horizontal="center"/>
      <protection locked="0"/>
    </xf>
    <xf numFmtId="170" fontId="4" fillId="0" borderId="0" xfId="0" applyNumberFormat="1" applyFont="1" applyFill="1" applyAlignment="1" applyProtection="1">
      <alignment horizontal="center"/>
      <protection locked="0"/>
    </xf>
    <xf numFmtId="0" fontId="5" fillId="0" borderId="0" xfId="0" applyFont="1" applyFill="1" applyBorder="1" applyProtection="1">
      <protection locked="0"/>
    </xf>
    <xf numFmtId="0" fontId="11" fillId="0" borderId="0" xfId="0" applyFont="1" applyFill="1" applyBorder="1" applyProtection="1">
      <protection locked="0"/>
    </xf>
    <xf numFmtId="0" fontId="5" fillId="0" borderId="0" xfId="0" applyFont="1" applyFill="1" applyProtection="1">
      <protection locked="0"/>
    </xf>
    <xf numFmtId="171" fontId="4" fillId="0" borderId="0" xfId="1" applyNumberFormat="1" applyFont="1" applyFill="1" applyBorder="1" applyAlignment="1" applyProtection="1">
      <protection locked="0"/>
    </xf>
    <xf numFmtId="0" fontId="12" fillId="0" borderId="0" xfId="0" applyFont="1" applyFill="1" applyBorder="1" applyProtection="1">
      <protection locked="0"/>
    </xf>
    <xf numFmtId="0" fontId="11" fillId="0" borderId="0" xfId="0" applyFont="1" applyFill="1" applyAlignment="1" applyProtection="1">
      <alignment horizontal="left"/>
      <protection locked="0"/>
    </xf>
    <xf numFmtId="0" fontId="11" fillId="0" borderId="0" xfId="0" applyFont="1" applyFill="1" applyProtection="1">
      <protection locked="0"/>
    </xf>
    <xf numFmtId="0" fontId="5" fillId="0" borderId="0" xfId="0" applyFont="1" applyFill="1" applyBorder="1" applyProtection="1"/>
    <xf numFmtId="0" fontId="5" fillId="2" borderId="0" xfId="0" applyFont="1" applyFill="1" applyBorder="1" applyProtection="1">
      <protection locked="0"/>
    </xf>
    <xf numFmtId="0" fontId="5" fillId="0" borderId="0" xfId="0" applyFont="1" applyProtection="1">
      <protection locked="0"/>
    </xf>
    <xf numFmtId="0" fontId="5" fillId="2" borderId="0" xfId="0" applyFont="1" applyFill="1" applyBorder="1" applyProtection="1"/>
    <xf numFmtId="166" fontId="5" fillId="0" borderId="1" xfId="0" applyNumberFormat="1" applyFont="1" applyFill="1" applyBorder="1" applyAlignment="1">
      <alignment horizontal="center" vertical="center"/>
    </xf>
    <xf numFmtId="166" fontId="5" fillId="0" borderId="2" xfId="0" applyNumberFormat="1" applyFont="1" applyFill="1" applyBorder="1" applyAlignment="1">
      <alignment horizontal="center" vertical="center"/>
    </xf>
    <xf numFmtId="165" fontId="8" fillId="0" borderId="0" xfId="1" applyNumberFormat="1" applyFont="1" applyFill="1" applyBorder="1" applyAlignment="1" applyProtection="1"/>
    <xf numFmtId="0" fontId="8" fillId="0" borderId="0" xfId="0" applyFont="1" applyFill="1"/>
    <xf numFmtId="0" fontId="8" fillId="0" borderId="0" xfId="0" applyFont="1" applyFill="1" applyBorder="1"/>
    <xf numFmtId="0" fontId="8" fillId="0" borderId="0" xfId="0" applyFont="1" applyFill="1" applyAlignment="1">
      <alignment vertical="center"/>
    </xf>
    <xf numFmtId="165" fontId="8" fillId="0" borderId="0" xfId="1" applyNumberFormat="1" applyFont="1" applyFill="1" applyBorder="1" applyAlignment="1" applyProtection="1">
      <alignment vertical="center"/>
    </xf>
    <xf numFmtId="166" fontId="13" fillId="0" borderId="3" xfId="0" applyNumberFormat="1" applyFont="1" applyFill="1" applyBorder="1" applyAlignment="1">
      <alignment horizontal="center" vertical="center"/>
    </xf>
    <xf numFmtId="0" fontId="0" fillId="0" borderId="0" xfId="0" applyAlignment="1">
      <alignment horizontal="center"/>
    </xf>
    <xf numFmtId="167" fontId="8" fillId="0" borderId="4" xfId="0" applyNumberFormat="1" applyFont="1" applyFill="1" applyBorder="1" applyAlignment="1">
      <alignment horizontal="center" vertical="center"/>
    </xf>
    <xf numFmtId="167" fontId="8" fillId="0" borderId="5" xfId="0" applyNumberFormat="1" applyFont="1" applyFill="1" applyBorder="1" applyAlignment="1">
      <alignment horizontal="center" vertical="center"/>
    </xf>
    <xf numFmtId="168" fontId="8" fillId="0" borderId="4" xfId="0" applyNumberFormat="1" applyFont="1" applyFill="1" applyBorder="1"/>
    <xf numFmtId="168" fontId="8" fillId="0" borderId="5" xfId="0" applyNumberFormat="1" applyFont="1" applyFill="1" applyBorder="1"/>
    <xf numFmtId="0" fontId="14" fillId="0" borderId="0" xfId="0" applyFont="1" applyAlignment="1">
      <alignment horizontal="center"/>
    </xf>
    <xf numFmtId="0" fontId="17" fillId="0" borderId="0" xfId="0" applyNumberFormat="1" applyFont="1" applyFill="1" applyAlignment="1">
      <alignment horizontal="center"/>
    </xf>
    <xf numFmtId="0" fontId="17" fillId="0" borderId="0" xfId="0" applyFont="1" applyFill="1" applyBorder="1" applyAlignment="1">
      <alignment horizontal="center"/>
    </xf>
    <xf numFmtId="0" fontId="17" fillId="0" borderId="0" xfId="0" applyFont="1" applyFill="1" applyAlignment="1">
      <alignment horizontal="center"/>
    </xf>
    <xf numFmtId="0" fontId="16" fillId="0" borderId="0" xfId="0" applyFont="1" applyFill="1" applyAlignment="1">
      <alignment horizontal="center" vertical="center"/>
    </xf>
    <xf numFmtId="0" fontId="17" fillId="0" borderId="0" xfId="0" applyFont="1" applyFill="1" applyAlignment="1">
      <alignment horizontal="center" vertical="center"/>
    </xf>
    <xf numFmtId="0" fontId="18" fillId="0" borderId="0" xfId="0" applyFont="1" applyFill="1" applyAlignment="1">
      <alignment horizontal="center"/>
    </xf>
    <xf numFmtId="0" fontId="18" fillId="0" borderId="0" xfId="0" applyFont="1" applyFill="1" applyBorder="1" applyAlignment="1" applyProtection="1">
      <alignment horizontal="center"/>
      <protection locked="0"/>
    </xf>
    <xf numFmtId="0" fontId="8" fillId="3" borderId="0" xfId="0" applyFont="1" applyFill="1" applyBorder="1" applyAlignment="1">
      <alignment horizontal="center" vertical="center" textRotation="45"/>
    </xf>
    <xf numFmtId="166" fontId="5" fillId="3" borderId="3" xfId="0" applyNumberFormat="1" applyFont="1" applyFill="1" applyBorder="1" applyAlignment="1">
      <alignment horizontal="center" vertical="center"/>
    </xf>
    <xf numFmtId="166" fontId="5" fillId="3" borderId="6" xfId="0" applyNumberFormat="1" applyFont="1" applyFill="1" applyBorder="1" applyAlignment="1">
      <alignment horizontal="center" vertical="center"/>
    </xf>
    <xf numFmtId="166" fontId="5" fillId="3" borderId="0" xfId="0" applyNumberFormat="1" applyFont="1" applyFill="1" applyBorder="1" applyAlignment="1">
      <alignment horizontal="center" vertical="center"/>
    </xf>
    <xf numFmtId="166" fontId="5" fillId="3" borderId="7" xfId="0" applyNumberFormat="1" applyFont="1" applyFill="1" applyBorder="1" applyAlignment="1">
      <alignment horizontal="center" vertical="center"/>
    </xf>
    <xf numFmtId="166" fontId="5" fillId="3" borderId="2" xfId="0" applyNumberFormat="1" applyFont="1" applyFill="1" applyBorder="1" applyAlignment="1">
      <alignment horizontal="center" vertical="center"/>
    </xf>
    <xf numFmtId="166" fontId="5" fillId="3" borderId="8" xfId="0" applyNumberFormat="1" applyFont="1" applyFill="1" applyBorder="1" applyAlignment="1">
      <alignment horizontal="center" vertical="center"/>
    </xf>
    <xf numFmtId="166" fontId="5" fillId="3" borderId="9" xfId="0" applyNumberFormat="1" applyFont="1" applyFill="1" applyBorder="1" applyAlignment="1">
      <alignment horizontal="center" vertical="center"/>
    </xf>
    <xf numFmtId="172" fontId="4" fillId="3" borderId="10" xfId="0" applyNumberFormat="1" applyFont="1" applyFill="1" applyBorder="1" applyAlignment="1">
      <alignment horizontal="center" vertical="center"/>
    </xf>
    <xf numFmtId="0" fontId="8" fillId="3" borderId="11" xfId="0" applyFont="1" applyFill="1" applyBorder="1" applyAlignment="1">
      <alignment horizontal="center" vertical="center" textRotation="45"/>
    </xf>
    <xf numFmtId="1" fontId="5" fillId="3" borderId="12" xfId="0" applyNumberFormat="1" applyFont="1" applyFill="1" applyBorder="1" applyAlignment="1">
      <alignment horizontal="center" vertical="center"/>
    </xf>
    <xf numFmtId="1" fontId="5" fillId="3" borderId="13" xfId="0" applyNumberFormat="1" applyFont="1" applyFill="1" applyBorder="1" applyAlignment="1">
      <alignment horizontal="center" vertical="center"/>
    </xf>
    <xf numFmtId="1" fontId="5" fillId="3" borderId="14" xfId="0" applyNumberFormat="1" applyFont="1" applyFill="1" applyBorder="1" applyAlignment="1">
      <alignment horizontal="center" vertical="center"/>
    </xf>
    <xf numFmtId="1" fontId="5" fillId="3" borderId="15"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4" fillId="3" borderId="18" xfId="0" applyNumberFormat="1" applyFont="1" applyFill="1" applyBorder="1"/>
    <xf numFmtId="2" fontId="19" fillId="0" borderId="19" xfId="0" applyNumberFormat="1" applyFont="1" applyFill="1" applyBorder="1" applyAlignment="1">
      <alignment horizontal="center" vertical="center"/>
    </xf>
    <xf numFmtId="166" fontId="5" fillId="0" borderId="20" xfId="0" applyNumberFormat="1" applyFont="1" applyFill="1" applyBorder="1" applyAlignment="1">
      <alignment horizontal="center" vertical="center"/>
    </xf>
    <xf numFmtId="166"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66"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66" fontId="5" fillId="3" borderId="25" xfId="0" applyNumberFormat="1" applyFont="1" applyFill="1" applyBorder="1" applyAlignment="1">
      <alignment horizontal="center" vertical="center"/>
    </xf>
    <xf numFmtId="166"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66" fontId="5" fillId="0" borderId="29" xfId="0" applyNumberFormat="1" applyFont="1" applyFill="1" applyBorder="1" applyAlignment="1">
      <alignment horizontal="center" vertical="center"/>
    </xf>
    <xf numFmtId="166" fontId="5" fillId="0" borderId="30" xfId="0" applyNumberFormat="1" applyFont="1" applyFill="1" applyBorder="1" applyAlignment="1">
      <alignment horizontal="center" vertical="center"/>
    </xf>
    <xf numFmtId="166" fontId="5" fillId="0" borderId="31" xfId="0" applyNumberFormat="1" applyFont="1" applyFill="1" applyBorder="1" applyAlignment="1">
      <alignment horizontal="center" vertical="center"/>
    </xf>
    <xf numFmtId="166" fontId="5" fillId="0" borderId="32" xfId="0" applyNumberFormat="1" applyFont="1" applyFill="1" applyBorder="1" applyAlignment="1">
      <alignment horizontal="center" vertical="center"/>
    </xf>
    <xf numFmtId="166" fontId="20" fillId="0" borderId="29" xfId="0" applyNumberFormat="1" applyFont="1" applyFill="1" applyBorder="1" applyAlignment="1">
      <alignment horizontal="center" vertical="center"/>
    </xf>
    <xf numFmtId="166" fontId="20" fillId="0" borderId="35" xfId="0" applyNumberFormat="1" applyFont="1" applyFill="1" applyBorder="1" applyAlignment="1">
      <alignment horizontal="center" vertical="center"/>
    </xf>
    <xf numFmtId="166" fontId="5" fillId="0" borderId="37" xfId="0" applyNumberFormat="1" applyFont="1" applyFill="1" applyBorder="1" applyAlignment="1">
      <alignment horizontal="center" vertical="center"/>
    </xf>
    <xf numFmtId="0" fontId="5" fillId="0" borderId="0" xfId="0" applyFont="1" applyFill="1" applyAlignment="1" applyProtection="1">
      <alignment horizontal="center"/>
      <protection locked="0"/>
    </xf>
    <xf numFmtId="0" fontId="5" fillId="0" borderId="0" xfId="0" applyFont="1" applyFill="1" applyAlignment="1">
      <alignment horizontal="center"/>
    </xf>
    <xf numFmtId="0" fontId="3" fillId="0" borderId="0" xfId="0" applyFont="1" applyAlignment="1">
      <alignment horizontal="center"/>
    </xf>
    <xf numFmtId="166" fontId="5" fillId="4" borderId="20" xfId="0" applyNumberFormat="1" applyFont="1" applyFill="1" applyBorder="1" applyAlignment="1">
      <alignment horizontal="center" vertical="center"/>
    </xf>
    <xf numFmtId="166" fontId="5" fillId="4" borderId="1" xfId="0" applyNumberFormat="1" applyFont="1" applyFill="1" applyBorder="1" applyAlignment="1">
      <alignment horizontal="center" vertical="center"/>
    </xf>
    <xf numFmtId="166" fontId="5" fillId="5" borderId="20" xfId="0" applyNumberFormat="1" applyFont="1" applyFill="1" applyBorder="1" applyAlignment="1">
      <alignment horizontal="center" vertical="center"/>
    </xf>
    <xf numFmtId="166" fontId="13" fillId="5" borderId="3" xfId="0" applyNumberFormat="1" applyFont="1" applyFill="1" applyBorder="1" applyAlignment="1">
      <alignment horizontal="center" vertical="center"/>
    </xf>
    <xf numFmtId="166" fontId="5" fillId="5" borderId="1" xfId="0" applyNumberFormat="1" applyFont="1" applyFill="1" applyBorder="1" applyAlignment="1">
      <alignment horizontal="center" vertical="center"/>
    </xf>
    <xf numFmtId="166" fontId="21" fillId="0" borderId="3" xfId="0" applyNumberFormat="1" applyFont="1" applyFill="1" applyBorder="1" applyAlignment="1" applyProtection="1">
      <alignment horizontal="center" vertical="center"/>
      <protection locked="0"/>
    </xf>
    <xf numFmtId="166" fontId="21" fillId="0" borderId="7" xfId="0" applyNumberFormat="1" applyFont="1" applyFill="1" applyBorder="1" applyAlignment="1" applyProtection="1">
      <alignment horizontal="center" vertical="center"/>
      <protection locked="0"/>
    </xf>
    <xf numFmtId="166" fontId="21" fillId="0" borderId="2" xfId="0" applyNumberFormat="1" applyFont="1" applyFill="1" applyBorder="1" applyAlignment="1" applyProtection="1">
      <alignment horizontal="center" vertical="center"/>
      <protection locked="0"/>
    </xf>
    <xf numFmtId="172" fontId="2" fillId="0" borderId="19" xfId="0" applyNumberFormat="1" applyFont="1" applyFill="1" applyBorder="1" applyAlignment="1">
      <alignment horizontal="center" vertical="center"/>
    </xf>
    <xf numFmtId="0" fontId="22" fillId="0" borderId="0" xfId="0" applyNumberFormat="1" applyFont="1" applyFill="1" applyAlignment="1">
      <alignment horizontal="center"/>
    </xf>
    <xf numFmtId="165" fontId="2" fillId="0" borderId="0" xfId="1" applyNumberFormat="1" applyFont="1" applyFill="1" applyBorder="1" applyAlignment="1" applyProtection="1"/>
    <xf numFmtId="0" fontId="2" fillId="0" borderId="0" xfId="0" applyFont="1" applyFill="1"/>
    <xf numFmtId="166" fontId="21" fillId="0" borderId="39" xfId="0" applyNumberFormat="1" applyFont="1" applyFill="1" applyBorder="1" applyAlignment="1" applyProtection="1">
      <alignment horizontal="center" vertical="center"/>
      <protection locked="0"/>
    </xf>
    <xf numFmtId="166" fontId="21" fillId="0" borderId="40" xfId="0" applyNumberFormat="1" applyFont="1" applyFill="1" applyBorder="1" applyAlignment="1" applyProtection="1">
      <alignment horizontal="center" vertical="center"/>
      <protection locked="0"/>
    </xf>
    <xf numFmtId="166" fontId="21" fillId="0" borderId="41" xfId="0" applyNumberFormat="1" applyFont="1" applyFill="1" applyBorder="1" applyAlignment="1" applyProtection="1">
      <alignment horizontal="center" vertical="center"/>
      <protection locked="0"/>
    </xf>
    <xf numFmtId="0" fontId="23" fillId="0" borderId="0" xfId="0" applyFont="1" applyFill="1" applyBorder="1" applyAlignment="1">
      <alignment horizontal="center"/>
    </xf>
    <xf numFmtId="0" fontId="2" fillId="0" borderId="0" xfId="0" applyFont="1" applyFill="1" applyBorder="1"/>
    <xf numFmtId="166" fontId="21" fillId="0" borderId="42" xfId="0" applyNumberFormat="1" applyFont="1" applyFill="1" applyBorder="1" applyAlignment="1" applyProtection="1">
      <alignment horizontal="center" vertical="center"/>
      <protection locked="0"/>
    </xf>
    <xf numFmtId="0" fontId="23" fillId="0" borderId="0" xfId="0" applyFont="1" applyFill="1" applyAlignment="1">
      <alignment horizontal="center"/>
    </xf>
    <xf numFmtId="172" fontId="2" fillId="0" borderId="45" xfId="0" applyNumberFormat="1" applyFont="1" applyFill="1" applyBorder="1" applyAlignment="1">
      <alignment horizontal="center" vertical="center"/>
    </xf>
    <xf numFmtId="0" fontId="23" fillId="0" borderId="0" xfId="0" applyFont="1" applyFill="1" applyAlignment="1">
      <alignment horizontal="center" vertical="center"/>
    </xf>
    <xf numFmtId="165" fontId="2" fillId="0" borderId="0" xfId="1" applyNumberFormat="1" applyFont="1" applyFill="1" applyBorder="1" applyAlignment="1" applyProtection="1">
      <alignment vertical="center"/>
    </xf>
    <xf numFmtId="0" fontId="2" fillId="0" borderId="0" xfId="0" applyFont="1" applyFill="1" applyAlignment="1">
      <alignment vertical="center"/>
    </xf>
    <xf numFmtId="166" fontId="21" fillId="0" borderId="20" xfId="0" applyNumberFormat="1" applyFont="1" applyFill="1" applyBorder="1" applyAlignment="1" applyProtection="1">
      <alignment horizontal="center" vertical="center"/>
      <protection locked="0"/>
    </xf>
    <xf numFmtId="0" fontId="23" fillId="0" borderId="0" xfId="0" applyNumberFormat="1" applyFont="1" applyFill="1" applyAlignment="1">
      <alignment horizontal="center"/>
    </xf>
    <xf numFmtId="166" fontId="21" fillId="0" borderId="46" xfId="0" applyNumberFormat="1" applyFont="1" applyFill="1" applyBorder="1" applyAlignment="1" applyProtection="1">
      <alignment horizontal="center" vertical="center"/>
      <protection locked="0"/>
    </xf>
    <xf numFmtId="166" fontId="21" fillId="0" borderId="50" xfId="0" applyNumberFormat="1" applyFont="1" applyFill="1" applyBorder="1" applyAlignment="1" applyProtection="1">
      <alignment horizontal="center" vertical="center"/>
      <protection locked="0"/>
    </xf>
    <xf numFmtId="0" fontId="2" fillId="6" borderId="51" xfId="0" applyFont="1" applyFill="1" applyBorder="1" applyAlignment="1">
      <alignment horizontal="center" vertical="center"/>
    </xf>
    <xf numFmtId="0" fontId="8" fillId="6" borderId="52" xfId="0" applyFont="1" applyFill="1" applyBorder="1" applyAlignment="1">
      <alignment horizontal="center" vertical="center"/>
    </xf>
    <xf numFmtId="0" fontId="8" fillId="6" borderId="53" xfId="0" applyFont="1" applyFill="1" applyBorder="1" applyAlignment="1">
      <alignment horizontal="center" vertical="center"/>
    </xf>
    <xf numFmtId="0" fontId="2" fillId="7" borderId="51" xfId="0" applyFont="1" applyFill="1" applyBorder="1" applyAlignment="1">
      <alignment horizontal="center" vertical="center"/>
    </xf>
    <xf numFmtId="0" fontId="2" fillId="7" borderId="52" xfId="0" applyFont="1" applyFill="1" applyBorder="1" applyAlignment="1">
      <alignment horizontal="center" vertical="center"/>
    </xf>
    <xf numFmtId="0" fontId="2" fillId="7" borderId="53" xfId="0" applyFont="1" applyFill="1" applyBorder="1" applyAlignment="1">
      <alignment horizontal="center" vertical="center"/>
    </xf>
    <xf numFmtId="166" fontId="5" fillId="5" borderId="2" xfId="0" applyNumberFormat="1" applyFont="1" applyFill="1" applyBorder="1" applyAlignment="1">
      <alignment horizontal="center" vertical="center"/>
    </xf>
    <xf numFmtId="166" fontId="20" fillId="0" borderId="30" xfId="0" applyNumberFormat="1" applyFont="1" applyFill="1" applyBorder="1" applyAlignment="1">
      <alignment horizontal="center" vertical="center"/>
    </xf>
    <xf numFmtId="0" fontId="14" fillId="0" borderId="0" xfId="0" applyFont="1" applyAlignment="1" applyProtection="1">
      <alignment horizontal="center"/>
      <protection locked="0"/>
    </xf>
    <xf numFmtId="0" fontId="0" fillId="0" borderId="0" xfId="0" applyProtection="1">
      <protection locked="0"/>
    </xf>
    <xf numFmtId="17" fontId="24" fillId="0" borderId="0" xfId="0" applyNumberFormat="1" applyFont="1" applyBorder="1" applyAlignment="1" applyProtection="1">
      <protection locked="0"/>
    </xf>
    <xf numFmtId="17" fontId="24" fillId="0" borderId="0" xfId="0" quotePrefix="1" applyNumberFormat="1" applyFont="1" applyBorder="1" applyAlignment="1" applyProtection="1">
      <protection locked="0"/>
    </xf>
    <xf numFmtId="0" fontId="1" fillId="2" borderId="58" xfId="0" applyFont="1" applyFill="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0" fontId="1" fillId="0" borderId="0" xfId="0" applyFont="1" applyAlignment="1" applyProtection="1">
      <alignment vertical="center"/>
      <protection locked="0"/>
    </xf>
    <xf numFmtId="0" fontId="3" fillId="0" borderId="0" xfId="0" applyNumberFormat="1" applyFont="1" applyAlignment="1" applyProtection="1">
      <alignment vertical="center"/>
      <protection locked="0"/>
    </xf>
    <xf numFmtId="165" fontId="3" fillId="0" borderId="0" xfId="1" applyNumberFormat="1" applyFont="1" applyFill="1" applyBorder="1" applyAlignment="1" applyProtection="1">
      <alignment vertical="center"/>
      <protection locked="0"/>
    </xf>
    <xf numFmtId="0" fontId="1" fillId="2" borderId="5"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15" fillId="0" borderId="0" xfId="0" applyFont="1" applyFill="1" applyAlignment="1" applyProtection="1">
      <alignment horizontal="center" vertical="center"/>
      <protection locked="0"/>
    </xf>
    <xf numFmtId="0" fontId="3" fillId="0" borderId="0" xfId="0" applyFont="1" applyFill="1" applyAlignment="1" applyProtection="1">
      <alignment vertical="center"/>
      <protection locked="0"/>
    </xf>
    <xf numFmtId="0" fontId="1" fillId="0" borderId="0" xfId="0" applyFont="1" applyFill="1" applyAlignment="1" applyProtection="1">
      <alignment vertical="center"/>
      <protection locked="0"/>
    </xf>
    <xf numFmtId="0" fontId="3" fillId="0" borderId="0" xfId="0" applyNumberFormat="1" applyFont="1" applyFill="1" applyAlignment="1" applyProtection="1">
      <alignment vertical="center"/>
      <protection locked="0"/>
    </xf>
    <xf numFmtId="166" fontId="21" fillId="0" borderId="52" xfId="0" applyNumberFormat="1" applyFont="1" applyFill="1" applyBorder="1" applyAlignment="1" applyProtection="1">
      <alignment horizontal="center" vertical="center"/>
      <protection locked="0"/>
    </xf>
    <xf numFmtId="0" fontId="4" fillId="0" borderId="59" xfId="0" applyFont="1" applyFill="1" applyBorder="1" applyAlignment="1" applyProtection="1">
      <alignment horizontal="center" vertical="center"/>
      <protection locked="0"/>
    </xf>
    <xf numFmtId="0" fontId="4" fillId="0" borderId="22" xfId="0" applyFont="1" applyFill="1" applyBorder="1" applyAlignment="1" applyProtection="1">
      <alignment horizontal="center" vertical="center"/>
      <protection locked="0"/>
    </xf>
    <xf numFmtId="0" fontId="4" fillId="0" borderId="53" xfId="0" applyFont="1" applyFill="1" applyBorder="1" applyAlignment="1" applyProtection="1">
      <alignment horizontal="center" vertical="center"/>
      <protection locked="0"/>
    </xf>
    <xf numFmtId="0" fontId="4" fillId="0" borderId="16" xfId="0" applyFont="1" applyFill="1" applyBorder="1" applyAlignment="1" applyProtection="1">
      <alignment horizontal="center" vertical="center"/>
      <protection locked="0"/>
    </xf>
    <xf numFmtId="0" fontId="4" fillId="0" borderId="17" xfId="0" applyFont="1" applyFill="1" applyBorder="1" applyAlignment="1" applyProtection="1">
      <alignment horizontal="center" vertical="center"/>
      <protection locked="0"/>
    </xf>
    <xf numFmtId="0" fontId="4" fillId="0" borderId="60" xfId="0" applyFont="1" applyFill="1" applyBorder="1" applyAlignment="1" applyProtection="1">
      <alignment horizontal="center" vertical="center"/>
      <protection locked="0"/>
    </xf>
    <xf numFmtId="0" fontId="4" fillId="0" borderId="13" xfId="0" applyFont="1" applyFill="1" applyBorder="1" applyAlignment="1" applyProtection="1">
      <alignment horizontal="center" vertical="center"/>
      <protection locked="0"/>
    </xf>
    <xf numFmtId="0" fontId="1" fillId="0" borderId="61" xfId="0" applyFont="1" applyFill="1" applyBorder="1" applyAlignment="1" applyProtection="1">
      <alignment horizontal="center" vertical="center"/>
      <protection locked="0"/>
    </xf>
    <xf numFmtId="166" fontId="5" fillId="0" borderId="81" xfId="0" applyNumberFormat="1" applyFont="1" applyFill="1" applyBorder="1" applyAlignment="1" applyProtection="1">
      <alignment horizontal="center" vertical="center"/>
      <protection locked="0"/>
    </xf>
    <xf numFmtId="166" fontId="5" fillId="0" borderId="0" xfId="0" applyNumberFormat="1" applyFont="1" applyFill="1" applyBorder="1" applyAlignment="1" applyProtection="1">
      <alignment horizontal="center" vertical="center"/>
      <protection locked="0"/>
    </xf>
    <xf numFmtId="166" fontId="5" fillId="0" borderId="52" xfId="0" applyNumberFormat="1" applyFont="1" applyFill="1" applyBorder="1" applyAlignment="1" applyProtection="1">
      <alignment horizontal="center" vertical="center"/>
      <protection locked="0"/>
    </xf>
    <xf numFmtId="166" fontId="5" fillId="0" borderId="38" xfId="0" applyNumberFormat="1" applyFont="1" applyFill="1" applyBorder="1" applyAlignment="1" applyProtection="1">
      <alignment horizontal="center" vertical="center"/>
      <protection locked="0"/>
    </xf>
    <xf numFmtId="166" fontId="5" fillId="0" borderId="54" xfId="0" applyNumberFormat="1" applyFont="1" applyFill="1" applyBorder="1" applyAlignment="1" applyProtection="1">
      <alignment horizontal="center" vertical="center"/>
      <protection locked="0"/>
    </xf>
    <xf numFmtId="166" fontId="5" fillId="0" borderId="44" xfId="0" applyNumberFormat="1" applyFont="1" applyFill="1" applyBorder="1" applyAlignment="1" applyProtection="1">
      <alignment horizontal="center" vertical="center"/>
      <protection locked="0"/>
    </xf>
    <xf numFmtId="0" fontId="3" fillId="0" borderId="0" xfId="0" applyFont="1" applyFill="1" applyProtection="1">
      <protection locked="0"/>
    </xf>
    <xf numFmtId="0" fontId="14" fillId="0" borderId="0" xfId="0" applyFont="1" applyFill="1" applyAlignment="1" applyProtection="1">
      <alignment horizontal="center"/>
      <protection locked="0"/>
    </xf>
    <xf numFmtId="0" fontId="0" fillId="0" borderId="0" xfId="0" applyFont="1" applyFill="1" applyProtection="1">
      <protection locked="0"/>
    </xf>
    <xf numFmtId="0" fontId="3" fillId="0" borderId="0" xfId="0" applyFont="1" applyProtection="1">
      <protection locked="0"/>
    </xf>
    <xf numFmtId="166" fontId="21" fillId="0" borderId="81" xfId="0" applyNumberFormat="1" applyFont="1" applyFill="1" applyBorder="1" applyAlignment="1" applyProtection="1">
      <alignment horizontal="center" vertical="center"/>
      <protection locked="0"/>
    </xf>
    <xf numFmtId="166" fontId="13" fillId="5" borderId="9" xfId="0" applyNumberFormat="1" applyFont="1" applyFill="1" applyBorder="1" applyAlignment="1">
      <alignment horizontal="center" vertical="center"/>
    </xf>
    <xf numFmtId="166" fontId="20" fillId="0" borderId="82" xfId="0" applyNumberFormat="1" applyFont="1" applyFill="1" applyBorder="1" applyAlignment="1">
      <alignment horizontal="center" vertical="center"/>
    </xf>
    <xf numFmtId="167" fontId="8" fillId="0" borderId="19" xfId="0" applyNumberFormat="1" applyFont="1" applyFill="1" applyBorder="1" applyAlignment="1">
      <alignment horizontal="center" vertical="center"/>
    </xf>
    <xf numFmtId="0" fontId="2" fillId="0" borderId="52" xfId="0" applyFont="1" applyFill="1" applyBorder="1" applyAlignment="1">
      <alignment horizontal="center" vertical="center"/>
    </xf>
    <xf numFmtId="166" fontId="21" fillId="0" borderId="78" xfId="0" applyNumberFormat="1" applyFont="1" applyFill="1" applyBorder="1" applyAlignment="1" applyProtection="1">
      <alignment horizontal="center" vertical="center"/>
      <protection locked="0"/>
    </xf>
    <xf numFmtId="166" fontId="5" fillId="0" borderId="78" xfId="0" applyNumberFormat="1" applyFont="1" applyFill="1" applyBorder="1" applyAlignment="1" applyProtection="1">
      <alignment horizontal="center" vertical="center"/>
      <protection locked="0"/>
    </xf>
    <xf numFmtId="166" fontId="5" fillId="0" borderId="47" xfId="0" applyNumberFormat="1" applyFont="1" applyFill="1" applyBorder="1" applyAlignment="1" applyProtection="1">
      <alignment horizontal="center" vertical="center"/>
      <protection locked="0"/>
    </xf>
    <xf numFmtId="166" fontId="5" fillId="0" borderId="48" xfId="0" applyNumberFormat="1" applyFont="1" applyFill="1" applyBorder="1" applyAlignment="1" applyProtection="1">
      <alignment horizontal="center" vertical="center"/>
      <protection locked="0"/>
    </xf>
    <xf numFmtId="166" fontId="5" fillId="0" borderId="46" xfId="0" applyNumberFormat="1" applyFont="1" applyFill="1" applyBorder="1" applyAlignment="1" applyProtection="1">
      <alignment horizontal="center" vertical="center"/>
      <protection locked="0"/>
    </xf>
    <xf numFmtId="166" fontId="5" fillId="0" borderId="43" xfId="0" applyNumberFormat="1" applyFont="1" applyFill="1" applyBorder="1" applyAlignment="1" applyProtection="1">
      <alignment horizontal="center" vertical="center"/>
      <protection locked="0"/>
    </xf>
    <xf numFmtId="0" fontId="0" fillId="0" borderId="0" xfId="0" quotePrefix="1" applyProtection="1">
      <protection locked="0"/>
    </xf>
    <xf numFmtId="166" fontId="5" fillId="0" borderId="21" xfId="0" applyNumberFormat="1" applyFont="1" applyFill="1" applyBorder="1" applyAlignment="1" applyProtection="1">
      <alignment horizontal="center" vertical="center"/>
      <protection locked="0"/>
    </xf>
    <xf numFmtId="166" fontId="5" fillId="0" borderId="23" xfId="0" applyNumberFormat="1" applyFont="1" applyFill="1" applyBorder="1" applyAlignment="1" applyProtection="1">
      <alignment horizontal="center" vertical="center"/>
      <protection locked="0"/>
    </xf>
    <xf numFmtId="166" fontId="5" fillId="0" borderId="7" xfId="0" applyNumberFormat="1" applyFont="1" applyFill="1" applyBorder="1" applyAlignment="1" applyProtection="1">
      <alignment horizontal="center" vertical="center"/>
      <protection locked="0"/>
    </xf>
    <xf numFmtId="166" fontId="5" fillId="0" borderId="1" xfId="0" applyNumberFormat="1" applyFont="1" applyFill="1" applyBorder="1" applyAlignment="1" applyProtection="1">
      <alignment horizontal="center" vertical="center"/>
      <protection locked="0"/>
    </xf>
    <xf numFmtId="166" fontId="5" fillId="0" borderId="2" xfId="0" applyNumberFormat="1" applyFont="1" applyFill="1" applyBorder="1" applyAlignment="1" applyProtection="1">
      <alignment horizontal="center" vertical="center"/>
      <protection locked="0"/>
    </xf>
    <xf numFmtId="166" fontId="5" fillId="5" borderId="3" xfId="0" applyNumberFormat="1" applyFont="1" applyFill="1" applyBorder="1" applyAlignment="1">
      <alignment horizontal="center" vertical="center"/>
    </xf>
    <xf numFmtId="166" fontId="5" fillId="0" borderId="34" xfId="0" applyNumberFormat="1" applyFont="1" applyFill="1" applyBorder="1" applyAlignment="1">
      <alignment horizontal="center" vertical="center"/>
    </xf>
    <xf numFmtId="166" fontId="5" fillId="0" borderId="36" xfId="0" applyNumberFormat="1" applyFont="1" applyFill="1" applyBorder="1" applyAlignment="1">
      <alignment horizontal="center" vertical="center"/>
    </xf>
    <xf numFmtId="166" fontId="5" fillId="0" borderId="33" xfId="0" applyNumberFormat="1" applyFont="1" applyFill="1" applyBorder="1" applyAlignment="1">
      <alignment horizontal="center" vertical="center"/>
    </xf>
    <xf numFmtId="166" fontId="5" fillId="0" borderId="35" xfId="0" applyNumberFormat="1" applyFont="1" applyFill="1" applyBorder="1" applyAlignment="1">
      <alignment horizontal="center" vertical="center"/>
    </xf>
    <xf numFmtId="166" fontId="5" fillId="0" borderId="49" xfId="0" applyNumberFormat="1" applyFont="1" applyFill="1" applyBorder="1" applyAlignment="1" applyProtection="1">
      <alignment horizontal="center" vertical="center"/>
      <protection locked="0"/>
    </xf>
    <xf numFmtId="166" fontId="5" fillId="0" borderId="40" xfId="0" applyNumberFormat="1" applyFont="1" applyFill="1" applyBorder="1" applyAlignment="1" applyProtection="1">
      <alignment horizontal="center" vertical="center"/>
      <protection locked="0"/>
    </xf>
    <xf numFmtId="166" fontId="5" fillId="0" borderId="50" xfId="0" applyNumberFormat="1" applyFont="1" applyFill="1" applyBorder="1" applyAlignment="1" applyProtection="1">
      <alignment horizontal="center" vertical="center"/>
      <protection locked="0"/>
    </xf>
    <xf numFmtId="166" fontId="5" fillId="5" borderId="9" xfId="0" applyNumberFormat="1" applyFont="1" applyFill="1" applyBorder="1" applyAlignment="1">
      <alignment horizontal="center" vertical="center"/>
    </xf>
    <xf numFmtId="166" fontId="5" fillId="0" borderId="82" xfId="0" applyNumberFormat="1" applyFont="1" applyFill="1" applyBorder="1" applyAlignment="1">
      <alignment horizontal="center" vertical="center"/>
    </xf>
    <xf numFmtId="166" fontId="5" fillId="4" borderId="3" xfId="0" applyNumberFormat="1" applyFont="1" applyFill="1" applyBorder="1" applyAlignment="1">
      <alignment horizontal="center" vertical="center"/>
    </xf>
    <xf numFmtId="166" fontId="5" fillId="0" borderId="42" xfId="0" applyNumberFormat="1" applyFont="1" applyFill="1" applyBorder="1" applyAlignment="1" applyProtection="1">
      <alignment horizontal="center" vertical="center"/>
      <protection locked="0"/>
    </xf>
    <xf numFmtId="166" fontId="5" fillId="0" borderId="3" xfId="0" applyNumberFormat="1" applyFont="1" applyFill="1" applyBorder="1" applyAlignment="1">
      <alignment horizontal="center" vertical="center"/>
    </xf>
    <xf numFmtId="166" fontId="5" fillId="0" borderId="20" xfId="0" applyNumberFormat="1" applyFont="1" applyFill="1" applyBorder="1" applyAlignment="1" applyProtection="1">
      <alignment horizontal="center" vertical="center"/>
      <protection locked="0"/>
    </xf>
    <xf numFmtId="0" fontId="14" fillId="0" borderId="0" xfId="0" applyFont="1" applyAlignment="1" applyProtection="1">
      <alignment horizontal="center" vertical="center"/>
      <protection locked="0"/>
    </xf>
    <xf numFmtId="0" fontId="0" fillId="0" borderId="0" xfId="0" applyAlignment="1" applyProtection="1">
      <alignment vertical="center"/>
      <protection locked="0"/>
    </xf>
    <xf numFmtId="0" fontId="33" fillId="0" borderId="59" xfId="0" applyFont="1" applyFill="1" applyBorder="1" applyAlignment="1" applyProtection="1">
      <alignment horizontal="center" vertical="center"/>
      <protection locked="0"/>
    </xf>
    <xf numFmtId="0" fontId="33" fillId="16" borderId="10" xfId="0" applyFont="1" applyFill="1" applyBorder="1" applyAlignment="1">
      <alignment horizontal="center" vertical="center"/>
    </xf>
    <xf numFmtId="0" fontId="33" fillId="16" borderId="55" xfId="0" applyFont="1" applyFill="1" applyBorder="1" applyAlignment="1">
      <alignment horizontal="center" vertical="center"/>
    </xf>
    <xf numFmtId="0" fontId="33" fillId="16" borderId="56" xfId="0" applyFont="1" applyFill="1" applyBorder="1" applyAlignment="1">
      <alignment horizontal="center" vertical="center"/>
    </xf>
    <xf numFmtId="0" fontId="33" fillId="0" borderId="10" xfId="0" applyFont="1" applyFill="1" applyBorder="1" applyAlignment="1">
      <alignment horizontal="center" vertical="center"/>
    </xf>
    <xf numFmtId="0" fontId="33" fillId="0" borderId="56" xfId="0" applyFont="1" applyFill="1" applyBorder="1" applyAlignment="1">
      <alignment horizontal="center" vertical="center"/>
    </xf>
    <xf numFmtId="0" fontId="33" fillId="19" borderId="10" xfId="0" applyFont="1" applyFill="1" applyBorder="1" applyAlignment="1">
      <alignment horizontal="center" vertical="center"/>
    </xf>
    <xf numFmtId="0" fontId="33" fillId="0" borderId="84" xfId="0" applyFont="1" applyFill="1" applyBorder="1" applyAlignment="1">
      <alignment horizontal="center" vertical="center"/>
    </xf>
    <xf numFmtId="0" fontId="33" fillId="0" borderId="83" xfId="0" applyFont="1" applyFill="1" applyBorder="1" applyAlignment="1">
      <alignment horizontal="center" vertical="center"/>
    </xf>
    <xf numFmtId="0" fontId="33" fillId="17" borderId="55" xfId="0" applyFont="1" applyFill="1" applyBorder="1" applyAlignment="1">
      <alignment horizontal="center" vertical="center"/>
    </xf>
    <xf numFmtId="0" fontId="33" fillId="17" borderId="10" xfId="0" applyFont="1" applyFill="1" applyBorder="1" applyAlignment="1">
      <alignment horizontal="center" vertical="center"/>
    </xf>
    <xf numFmtId="0" fontId="33" fillId="17" borderId="56" xfId="0" applyFont="1" applyFill="1" applyBorder="1" applyAlignment="1">
      <alignment horizontal="center" vertical="center"/>
    </xf>
    <xf numFmtId="0" fontId="33" fillId="18" borderId="55" xfId="0" applyFont="1" applyFill="1" applyBorder="1" applyAlignment="1">
      <alignment horizontal="center" vertical="center"/>
    </xf>
    <xf numFmtId="0" fontId="33" fillId="18" borderId="10" xfId="0" applyFont="1" applyFill="1" applyBorder="1" applyAlignment="1">
      <alignment horizontal="center" vertical="center"/>
    </xf>
    <xf numFmtId="0" fontId="33" fillId="18" borderId="56" xfId="0" applyFont="1" applyFill="1" applyBorder="1" applyAlignment="1">
      <alignment horizontal="center" vertical="center"/>
    </xf>
    <xf numFmtId="0" fontId="33" fillId="19" borderId="55" xfId="0" applyFont="1" applyFill="1" applyBorder="1" applyAlignment="1">
      <alignment horizontal="center" vertical="center"/>
    </xf>
    <xf numFmtId="0" fontId="33" fillId="19" borderId="56" xfId="0" applyFont="1" applyFill="1" applyBorder="1" applyAlignment="1">
      <alignment horizontal="center" vertical="center"/>
    </xf>
    <xf numFmtId="0" fontId="33" fillId="22" borderId="55" xfId="0" applyFont="1" applyFill="1" applyBorder="1" applyAlignment="1">
      <alignment horizontal="center" vertical="center"/>
    </xf>
    <xf numFmtId="0" fontId="33" fillId="22" borderId="10" xfId="0" applyFont="1" applyFill="1" applyBorder="1" applyAlignment="1">
      <alignment horizontal="center" vertical="center"/>
    </xf>
    <xf numFmtId="0" fontId="33" fillId="22" borderId="56" xfId="0" applyFont="1" applyFill="1" applyBorder="1" applyAlignment="1">
      <alignment horizontal="center" vertical="center"/>
    </xf>
    <xf numFmtId="0" fontId="33" fillId="22" borderId="57" xfId="0" applyFont="1" applyFill="1" applyBorder="1" applyAlignment="1">
      <alignment horizontal="center" vertical="center"/>
    </xf>
    <xf numFmtId="0" fontId="33" fillId="0" borderId="28" xfId="0" applyFont="1" applyFill="1" applyBorder="1" applyAlignment="1">
      <alignment horizontal="center" vertical="center"/>
    </xf>
    <xf numFmtId="0" fontId="33" fillId="0" borderId="57" xfId="0" applyFont="1" applyFill="1" applyBorder="1" applyAlignment="1">
      <alignment horizontal="center" vertical="center"/>
    </xf>
    <xf numFmtId="0" fontId="33" fillId="0" borderId="0" xfId="0" applyFont="1" applyFill="1"/>
    <xf numFmtId="0" fontId="33" fillId="0" borderId="0" xfId="0" applyFont="1" applyFill="1" applyAlignment="1" applyProtection="1">
      <alignment horizontal="left"/>
    </xf>
    <xf numFmtId="0" fontId="33" fillId="0" borderId="0" xfId="0" applyFont="1" applyProtection="1">
      <protection locked="0"/>
    </xf>
    <xf numFmtId="17" fontId="32" fillId="0" borderId="0" xfId="0" applyNumberFormat="1" applyFont="1" applyBorder="1" applyAlignment="1" applyProtection="1">
      <protection locked="0"/>
    </xf>
    <xf numFmtId="0" fontId="33" fillId="16" borderId="83" xfId="0" applyFont="1" applyFill="1" applyBorder="1" applyAlignment="1">
      <alignment horizontal="center" vertical="center"/>
    </xf>
    <xf numFmtId="166" fontId="27" fillId="0" borderId="42" xfId="0" applyNumberFormat="1" applyFont="1" applyFill="1" applyBorder="1" applyAlignment="1" applyProtection="1">
      <alignment horizontal="center" vertical="center"/>
      <protection locked="0"/>
    </xf>
    <xf numFmtId="166" fontId="27" fillId="0" borderId="40" xfId="0" applyNumberFormat="1" applyFont="1" applyFill="1" applyBorder="1" applyAlignment="1" applyProtection="1">
      <alignment horizontal="center" vertical="center"/>
      <protection locked="0"/>
    </xf>
    <xf numFmtId="166" fontId="27" fillId="0" borderId="50" xfId="0" applyNumberFormat="1" applyFont="1" applyFill="1" applyBorder="1" applyAlignment="1" applyProtection="1">
      <alignment horizontal="center" vertical="center"/>
      <protection locked="0"/>
    </xf>
    <xf numFmtId="166" fontId="27" fillId="0" borderId="0" xfId="0" applyNumberFormat="1" applyFont="1" applyFill="1" applyBorder="1" applyAlignment="1" applyProtection="1">
      <alignment horizontal="center" vertical="center"/>
      <protection locked="0"/>
    </xf>
    <xf numFmtId="0" fontId="4" fillId="0" borderId="59" xfId="0" applyFont="1" applyFill="1" applyBorder="1" applyAlignment="1" applyProtection="1">
      <alignment horizontal="left" vertical="center"/>
      <protection locked="0"/>
    </xf>
    <xf numFmtId="166" fontId="5" fillId="0" borderId="9" xfId="0" applyNumberFormat="1" applyFont="1" applyFill="1" applyBorder="1" applyAlignment="1">
      <alignment horizontal="center" vertical="center"/>
    </xf>
    <xf numFmtId="166" fontId="4" fillId="0" borderId="35" xfId="0" applyNumberFormat="1" applyFont="1" applyFill="1" applyBorder="1" applyAlignment="1">
      <alignment horizontal="left" vertical="center"/>
    </xf>
    <xf numFmtId="0" fontId="4" fillId="11" borderId="3" xfId="0" applyFont="1" applyFill="1" applyBorder="1" applyAlignment="1" applyProtection="1">
      <alignment horizontal="center" vertical="center"/>
      <protection locked="0"/>
    </xf>
    <xf numFmtId="0" fontId="4" fillId="11" borderId="7" xfId="0" applyFont="1" applyFill="1" applyBorder="1" applyAlignment="1" applyProtection="1">
      <alignment horizontal="center" vertical="center"/>
      <protection locked="0"/>
    </xf>
    <xf numFmtId="0" fontId="4" fillId="11" borderId="2" xfId="0" applyFont="1" applyFill="1" applyBorder="1" applyAlignment="1" applyProtection="1">
      <alignment horizontal="center" vertical="center"/>
      <protection locked="0"/>
    </xf>
    <xf numFmtId="0" fontId="1" fillId="11" borderId="0" xfId="0" applyFont="1" applyFill="1" applyBorder="1" applyAlignment="1" applyProtection="1">
      <alignment horizontal="center" vertical="center"/>
      <protection locked="0"/>
    </xf>
    <xf numFmtId="0" fontId="33" fillId="11" borderId="0" xfId="0" applyFont="1" applyFill="1" applyBorder="1" applyAlignment="1" applyProtection="1">
      <alignment horizontal="center" vertical="center"/>
      <protection locked="0"/>
    </xf>
    <xf numFmtId="0" fontId="4" fillId="11" borderId="0" xfId="0" applyFont="1" applyFill="1" applyBorder="1" applyAlignment="1" applyProtection="1">
      <alignment horizontal="center" vertical="center"/>
      <protection locked="0"/>
    </xf>
    <xf numFmtId="0" fontId="4" fillId="11" borderId="21" xfId="0" applyFont="1" applyFill="1" applyBorder="1" applyAlignment="1" applyProtection="1">
      <alignment horizontal="center" vertical="center"/>
      <protection locked="0"/>
    </xf>
    <xf numFmtId="0" fontId="4" fillId="11" borderId="52" xfId="0" applyFont="1" applyFill="1" applyBorder="1" applyAlignment="1" applyProtection="1">
      <alignment horizontal="center" vertical="center"/>
      <protection locked="0"/>
    </xf>
    <xf numFmtId="0" fontId="4" fillId="11" borderId="78" xfId="0" applyFont="1" applyFill="1" applyBorder="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169" fontId="28" fillId="0" borderId="0" xfId="8" applyFont="1" applyFill="1" applyAlignment="1" applyProtection="1">
      <alignment horizontal="center"/>
      <protection locked="0"/>
    </xf>
    <xf numFmtId="169" fontId="35" fillId="0" borderId="0" xfId="8" applyFont="1" applyFill="1" applyBorder="1" applyAlignment="1" applyProtection="1">
      <alignment horizontal="left" indent="2"/>
      <protection locked="0"/>
    </xf>
    <xf numFmtId="169" fontId="28" fillId="0" borderId="0" xfId="8" applyFont="1" applyFill="1" applyAlignment="1" applyProtection="1">
      <alignment horizontal="center"/>
    </xf>
    <xf numFmtId="170" fontId="28" fillId="0" borderId="0" xfId="8" applyNumberFormat="1" applyFont="1" applyFill="1" applyAlignment="1" applyProtection="1">
      <alignment horizontal="center"/>
    </xf>
    <xf numFmtId="169" fontId="36" fillId="0" borderId="0" xfId="8" applyFont="1" applyFill="1" applyProtection="1">
      <protection locked="0"/>
    </xf>
    <xf numFmtId="169" fontId="35" fillId="0" borderId="0" xfId="8" applyFont="1" applyFill="1" applyBorder="1" applyAlignment="1" applyProtection="1">
      <alignment horizontal="left"/>
      <protection locked="0"/>
    </xf>
    <xf numFmtId="171" fontId="29" fillId="0" borderId="0" xfId="7" applyNumberFormat="1" applyFont="1" applyFill="1" applyBorder="1" applyAlignment="1" applyProtection="1">
      <protection locked="0"/>
    </xf>
    <xf numFmtId="169" fontId="37" fillId="0" borderId="0" xfId="8" applyFont="1" applyFill="1" applyProtection="1">
      <protection locked="0"/>
    </xf>
    <xf numFmtId="169" fontId="35" fillId="0" borderId="0" xfId="8" applyFont="1" applyFill="1" applyBorder="1" applyAlignment="1" applyProtection="1">
      <alignment horizontal="left" indent="2"/>
    </xf>
    <xf numFmtId="169" fontId="38" fillId="0" borderId="0" xfId="8" applyFont="1" applyFill="1" applyAlignment="1" applyProtection="1">
      <alignment horizontal="center" vertical="center"/>
      <protection locked="0"/>
    </xf>
    <xf numFmtId="169" fontId="38" fillId="0" borderId="0" xfId="8" applyFont="1" applyFill="1" applyAlignment="1" applyProtection="1">
      <alignment horizontal="left" vertical="center"/>
      <protection locked="0"/>
    </xf>
    <xf numFmtId="169" fontId="38" fillId="0" borderId="0" xfId="8" applyFont="1" applyFill="1" applyAlignment="1" applyProtection="1">
      <alignment horizontal="center" vertical="center"/>
    </xf>
    <xf numFmtId="170" fontId="38" fillId="0" borderId="0" xfId="8" applyNumberFormat="1" applyFont="1" applyFill="1" applyAlignment="1" applyProtection="1">
      <alignment horizontal="center" vertical="center"/>
    </xf>
    <xf numFmtId="169" fontId="39" fillId="0" borderId="0" xfId="8" applyFont="1" applyFill="1" applyBorder="1" applyAlignment="1" applyProtection="1">
      <alignment vertical="center"/>
      <protection locked="0"/>
    </xf>
    <xf numFmtId="0" fontId="38" fillId="0" borderId="0" xfId="8" applyNumberFormat="1" applyFont="1" applyFill="1" applyAlignment="1" applyProtection="1">
      <alignment vertical="center" wrapText="1"/>
      <protection locked="0"/>
    </xf>
    <xf numFmtId="169" fontId="40" fillId="0" borderId="0" xfId="8" applyFont="1" applyFill="1" applyAlignment="1" applyProtection="1">
      <alignment vertical="center" wrapText="1"/>
      <protection locked="0"/>
    </xf>
    <xf numFmtId="169" fontId="40" fillId="0" borderId="0" xfId="8" applyFont="1" applyFill="1" applyAlignment="1" applyProtection="1">
      <alignment vertical="center"/>
      <protection locked="0"/>
    </xf>
    <xf numFmtId="169" fontId="38" fillId="0" borderId="0" xfId="8" applyFont="1" applyFill="1" applyAlignment="1" applyProtection="1">
      <alignment vertical="center"/>
      <protection locked="0"/>
    </xf>
    <xf numFmtId="169" fontId="38" fillId="0" borderId="0" xfId="8" applyFont="1" applyFill="1" applyBorder="1" applyAlignment="1" applyProtection="1">
      <alignment vertical="center"/>
      <protection locked="0"/>
    </xf>
    <xf numFmtId="169" fontId="38" fillId="0" borderId="0" xfId="8" applyFont="1" applyFill="1" applyBorder="1" applyAlignment="1" applyProtection="1">
      <alignment vertical="center"/>
    </xf>
    <xf numFmtId="169" fontId="38" fillId="0" borderId="0" xfId="8" applyFont="1" applyFill="1" applyAlignment="1" applyProtection="1">
      <alignment horizontal="left" vertical="center"/>
    </xf>
    <xf numFmtId="169" fontId="39" fillId="0" borderId="0" xfId="8" applyFont="1" applyFill="1" applyBorder="1" applyAlignment="1" applyProtection="1">
      <alignment horizontal="center" vertical="center"/>
      <protection locked="0"/>
    </xf>
    <xf numFmtId="169" fontId="39" fillId="0" borderId="0" xfId="8" applyFont="1" applyFill="1" applyBorder="1" applyAlignment="1" applyProtection="1">
      <alignment vertical="center"/>
    </xf>
    <xf numFmtId="0" fontId="38" fillId="0" borderId="0" xfId="8" applyNumberFormat="1" applyFont="1" applyFill="1" applyAlignment="1" applyProtection="1">
      <alignment horizontal="center" vertical="center"/>
    </xf>
    <xf numFmtId="0" fontId="38" fillId="0" borderId="0" xfId="8" quotePrefix="1" applyNumberFormat="1" applyFont="1" applyFill="1" applyAlignment="1" applyProtection="1">
      <alignment vertical="center"/>
      <protection locked="0"/>
    </xf>
    <xf numFmtId="169" fontId="41" fillId="0" borderId="0" xfId="8" applyFont="1" applyFill="1" applyBorder="1" applyAlignment="1" applyProtection="1">
      <alignment vertical="center"/>
      <protection locked="0"/>
    </xf>
    <xf numFmtId="169" fontId="42" fillId="0" borderId="0" xfId="8" applyFont="1" applyFill="1" applyAlignment="1" applyProtection="1">
      <alignment vertical="center"/>
      <protection locked="0"/>
    </xf>
    <xf numFmtId="169" fontId="43" fillId="0" borderId="0" xfId="8" applyFont="1" applyFill="1" applyBorder="1" applyAlignment="1" applyProtection="1">
      <alignment horizontal="center" vertical="center"/>
      <protection locked="0"/>
    </xf>
    <xf numFmtId="169" fontId="41" fillId="0" borderId="0" xfId="8" applyFont="1" applyFill="1" applyBorder="1" applyAlignment="1" applyProtection="1">
      <alignment horizontal="center" vertical="center"/>
      <protection locked="0"/>
    </xf>
    <xf numFmtId="169" fontId="41" fillId="0" borderId="0" xfId="8" applyFont="1" applyFill="1" applyBorder="1" applyAlignment="1" applyProtection="1">
      <alignment vertical="center"/>
    </xf>
    <xf numFmtId="169" fontId="28" fillId="0" borderId="0" xfId="8" applyFont="1" applyAlignment="1" applyProtection="1">
      <alignment horizontal="center"/>
      <protection locked="0"/>
    </xf>
    <xf numFmtId="169" fontId="35" fillId="0" borderId="0" xfId="8" applyFont="1" applyFill="1" applyBorder="1" applyAlignment="1" applyProtection="1">
      <alignment horizontal="left"/>
    </xf>
    <xf numFmtId="169" fontId="35" fillId="0" borderId="0" xfId="8" applyFont="1" applyBorder="1" applyAlignment="1" applyProtection="1">
      <alignment horizontal="left"/>
    </xf>
    <xf numFmtId="170" fontId="35" fillId="0" borderId="0" xfId="8" applyNumberFormat="1" applyFont="1" applyBorder="1" applyAlignment="1" applyProtection="1">
      <alignment horizontal="left"/>
    </xf>
    <xf numFmtId="169" fontId="29" fillId="24" borderId="0" xfId="8" applyFont="1" applyFill="1" applyProtection="1">
      <protection locked="0"/>
    </xf>
    <xf numFmtId="169" fontId="29" fillId="25" borderId="0" xfId="8" applyFont="1" applyFill="1" applyProtection="1">
      <protection locked="0"/>
    </xf>
    <xf numFmtId="169" fontId="44" fillId="24" borderId="0" xfId="8" applyFont="1" applyFill="1" applyProtection="1">
      <protection locked="0"/>
    </xf>
    <xf numFmtId="169" fontId="29" fillId="24" borderId="0" xfId="8" applyFont="1" applyFill="1" applyBorder="1" applyAlignment="1" applyProtection="1">
      <alignment horizontal="left"/>
      <protection locked="0"/>
    </xf>
    <xf numFmtId="171" fontId="29" fillId="24" borderId="0" xfId="7" applyNumberFormat="1" applyFont="1" applyFill="1" applyBorder="1" applyAlignment="1" applyProtection="1">
      <protection locked="0"/>
    </xf>
    <xf numFmtId="169" fontId="45" fillId="24" borderId="0" xfId="8" applyFont="1" applyFill="1" applyBorder="1" applyAlignment="1" applyProtection="1">
      <alignment horizontal="left"/>
      <protection locked="0"/>
    </xf>
    <xf numFmtId="169" fontId="44" fillId="26" borderId="0" xfId="8" applyFont="1" applyFill="1" applyBorder="1" applyAlignment="1" applyProtection="1">
      <alignment horizontal="left"/>
      <protection locked="0"/>
    </xf>
    <xf numFmtId="169" fontId="44" fillId="26" borderId="0" xfId="8" applyFont="1" applyFill="1" applyProtection="1">
      <protection locked="0"/>
    </xf>
    <xf numFmtId="169" fontId="29" fillId="26" borderId="0" xfId="8" applyFont="1" applyFill="1" applyProtection="1">
      <protection locked="0"/>
    </xf>
    <xf numFmtId="169" fontId="35" fillId="26" borderId="0" xfId="8" applyFont="1" applyFill="1" applyBorder="1" applyAlignment="1" applyProtection="1">
      <alignment horizontal="left" indent="2"/>
      <protection locked="0"/>
    </xf>
    <xf numFmtId="169" fontId="29" fillId="26" borderId="0" xfId="8" applyNumberFormat="1" applyFont="1" applyFill="1" applyBorder="1" applyAlignment="1" applyProtection="1">
      <alignment horizontal="left" vertical="center"/>
      <protection locked="0"/>
    </xf>
    <xf numFmtId="169" fontId="29" fillId="27" borderId="0" xfId="8" applyNumberFormat="1" applyFont="1" applyFill="1" applyBorder="1" applyAlignment="1" applyProtection="1">
      <alignment horizontal="left" vertical="center"/>
      <protection locked="0"/>
    </xf>
    <xf numFmtId="169" fontId="29" fillId="0" borderId="0" xfId="8" applyNumberFormat="1" applyFont="1" applyFill="1" applyBorder="1" applyAlignment="1" applyProtection="1">
      <alignment horizontal="left" vertical="center"/>
      <protection locked="0"/>
    </xf>
    <xf numFmtId="169" fontId="6" fillId="0" borderId="0" xfId="8" applyFont="1" applyAlignment="1" applyProtection="1">
      <alignment horizontal="center" vertical="center"/>
      <protection locked="0"/>
    </xf>
    <xf numFmtId="169" fontId="6" fillId="0" borderId="0" xfId="8" applyNumberFormat="1" applyFont="1" applyAlignment="1" applyProtection="1">
      <alignment horizontal="center" vertical="center"/>
      <protection locked="0"/>
    </xf>
    <xf numFmtId="169" fontId="7" fillId="0" borderId="0" xfId="8" applyFont="1" applyAlignment="1" applyProtection="1">
      <alignment horizontal="center"/>
    </xf>
    <xf numFmtId="169" fontId="43" fillId="0" borderId="59" xfId="8" applyFont="1" applyFill="1" applyBorder="1" applyAlignment="1" applyProtection="1">
      <alignment horizontal="center" vertical="center"/>
      <protection locked="0"/>
    </xf>
    <xf numFmtId="0" fontId="28" fillId="0" borderId="0" xfId="8" applyNumberFormat="1" applyFont="1" applyAlignment="1" applyProtection="1">
      <alignment horizontal="center"/>
      <protection locked="0"/>
    </xf>
    <xf numFmtId="0" fontId="29" fillId="0" borderId="87" xfId="8" applyNumberFormat="1" applyFont="1" applyFill="1" applyBorder="1" applyAlignment="1" applyProtection="1">
      <alignment horizontal="left" vertical="center"/>
      <protection locked="0"/>
    </xf>
    <xf numFmtId="0" fontId="29" fillId="28" borderId="88" xfId="8" applyNumberFormat="1" applyFont="1" applyFill="1" applyBorder="1" applyAlignment="1" applyProtection="1">
      <alignment horizontal="center"/>
    </xf>
    <xf numFmtId="0" fontId="29" fillId="0" borderId="89" xfId="7" applyNumberFormat="1" applyFont="1" applyFill="1" applyBorder="1" applyAlignment="1" applyProtection="1">
      <alignment horizontal="center"/>
    </xf>
    <xf numFmtId="0" fontId="46" fillId="0" borderId="89" xfId="8" applyNumberFormat="1" applyFont="1" applyFill="1" applyBorder="1" applyAlignment="1" applyProtection="1">
      <alignment horizontal="center"/>
    </xf>
    <xf numFmtId="0" fontId="46" fillId="0" borderId="90" xfId="8" applyNumberFormat="1" applyFont="1" applyFill="1" applyBorder="1" applyAlignment="1" applyProtection="1">
      <alignment horizontal="center" vertical="center"/>
      <protection locked="0"/>
    </xf>
    <xf numFmtId="0" fontId="46" fillId="21" borderId="88" xfId="8" applyNumberFormat="1" applyFont="1" applyFill="1" applyBorder="1" applyAlignment="1" applyProtection="1">
      <alignment horizontal="center"/>
      <protection locked="0"/>
    </xf>
    <xf numFmtId="0" fontId="29" fillId="13" borderId="79" xfId="7" applyNumberFormat="1" applyFont="1" applyFill="1" applyBorder="1" applyAlignment="1" applyProtection="1">
      <alignment horizontal="center"/>
      <protection locked="0"/>
    </xf>
    <xf numFmtId="0" fontId="29" fillId="21" borderId="88" xfId="8" applyNumberFormat="1" applyFont="1" applyFill="1" applyBorder="1" applyAlignment="1" applyProtection="1">
      <alignment horizontal="center"/>
      <protection locked="0"/>
    </xf>
    <xf numFmtId="0" fontId="47" fillId="0" borderId="93" xfId="8" applyNumberFormat="1" applyFont="1" applyFill="1" applyBorder="1" applyAlignment="1" applyProtection="1">
      <alignment horizontal="center"/>
      <protection locked="0"/>
    </xf>
    <xf numFmtId="0" fontId="47" fillId="0" borderId="93" xfId="8" applyNumberFormat="1" applyFont="1" applyFill="1" applyBorder="1" applyAlignment="1" applyProtection="1">
      <alignment horizontal="center"/>
    </xf>
    <xf numFmtId="0" fontId="29" fillId="13" borderId="94" xfId="7" applyNumberFormat="1" applyFont="1" applyFill="1" applyBorder="1" applyAlignment="1" applyProtection="1">
      <alignment horizontal="center"/>
    </xf>
    <xf numFmtId="0" fontId="29" fillId="0" borderId="51" xfId="8" applyNumberFormat="1" applyFont="1" applyFill="1" applyBorder="1" applyAlignment="1" applyProtection="1">
      <alignment horizontal="center" vertical="center"/>
    </xf>
    <xf numFmtId="169" fontId="29" fillId="0" borderId="98" xfId="8" applyFont="1" applyFill="1" applyBorder="1" applyAlignment="1" applyProtection="1">
      <alignment horizontal="left" vertical="center"/>
      <protection locked="0"/>
    </xf>
    <xf numFmtId="169" fontId="29" fillId="28" borderId="99" xfId="8" applyFont="1" applyFill="1" applyBorder="1" applyAlignment="1" applyProtection="1">
      <alignment horizontal="center"/>
    </xf>
    <xf numFmtId="175" fontId="29" fillId="0" borderId="100" xfId="7" applyFont="1" applyFill="1" applyBorder="1" applyAlignment="1" applyProtection="1">
      <alignment horizontal="center"/>
    </xf>
    <xf numFmtId="170" fontId="46" fillId="0" borderId="100" xfId="8" applyNumberFormat="1" applyFont="1" applyFill="1" applyBorder="1" applyAlignment="1" applyProtection="1">
      <alignment horizontal="center"/>
    </xf>
    <xf numFmtId="170" fontId="46" fillId="0" borderId="101" xfId="8" applyNumberFormat="1" applyFont="1" applyFill="1" applyBorder="1" applyAlignment="1" applyProtection="1">
      <alignment horizontal="center" vertical="center"/>
      <protection locked="0"/>
    </xf>
    <xf numFmtId="169" fontId="46" fillId="21" borderId="99" xfId="8" applyFont="1" applyFill="1" applyBorder="1" applyAlignment="1" applyProtection="1">
      <alignment horizontal="center"/>
      <protection locked="0"/>
    </xf>
    <xf numFmtId="171" fontId="29" fillId="13" borderId="105" xfId="7" applyNumberFormat="1" applyFont="1" applyFill="1" applyBorder="1" applyAlignment="1" applyProtection="1">
      <alignment horizontal="center"/>
      <protection locked="0"/>
    </xf>
    <xf numFmtId="169" fontId="29" fillId="21" borderId="99" xfId="8" applyFont="1" applyFill="1" applyBorder="1" applyAlignment="1" applyProtection="1">
      <alignment horizontal="center"/>
      <protection locked="0"/>
    </xf>
    <xf numFmtId="170" fontId="47" fillId="0" borderId="100" xfId="8" applyNumberFormat="1" applyFont="1" applyFill="1" applyBorder="1" applyAlignment="1" applyProtection="1">
      <alignment horizontal="center"/>
      <protection locked="0"/>
    </xf>
    <xf numFmtId="169" fontId="47" fillId="0" borderId="100" xfId="8" applyFont="1" applyFill="1" applyBorder="1" applyAlignment="1" applyProtection="1">
      <alignment horizontal="center"/>
    </xf>
    <xf numFmtId="169" fontId="47" fillId="24" borderId="100" xfId="8" applyFont="1" applyFill="1" applyBorder="1" applyAlignment="1" applyProtection="1">
      <alignment horizontal="center" vertical="center"/>
      <protection locked="0"/>
    </xf>
    <xf numFmtId="169" fontId="47" fillId="26" borderId="100" xfId="8" applyFont="1" applyFill="1" applyBorder="1" applyAlignment="1" applyProtection="1">
      <alignment horizontal="center" vertical="center"/>
      <protection locked="0"/>
    </xf>
    <xf numFmtId="169" fontId="47" fillId="27" borderId="100" xfId="8" applyFont="1" applyFill="1" applyBorder="1" applyAlignment="1" applyProtection="1">
      <alignment horizontal="center" vertical="center"/>
      <protection locked="0"/>
    </xf>
    <xf numFmtId="170" fontId="29" fillId="13" borderId="106" xfId="7" applyNumberFormat="1" applyFont="1" applyFill="1" applyBorder="1" applyAlignment="1" applyProtection="1">
      <alignment horizontal="center"/>
    </xf>
    <xf numFmtId="169" fontId="29" fillId="0" borderId="0" xfId="8" applyFont="1" applyAlignment="1" applyProtection="1">
      <alignment horizontal="center" vertical="center" wrapText="1"/>
      <protection locked="0"/>
    </xf>
    <xf numFmtId="169" fontId="29" fillId="0" borderId="113" xfId="8" applyFont="1" applyFill="1" applyBorder="1" applyAlignment="1" applyProtection="1">
      <alignment horizontal="left" vertical="center" wrapText="1"/>
      <protection locked="0"/>
    </xf>
    <xf numFmtId="169" fontId="29" fillId="28" borderId="114" xfId="8" applyFont="1" applyFill="1" applyBorder="1" applyAlignment="1" applyProtection="1">
      <alignment horizontal="center" vertical="center" wrapText="1"/>
    </xf>
    <xf numFmtId="175" fontId="29" fillId="0" borderId="115" xfId="7" applyFont="1" applyFill="1" applyBorder="1" applyAlignment="1" applyProtection="1">
      <alignment horizontal="center" vertical="center" wrapText="1"/>
    </xf>
    <xf numFmtId="170" fontId="46" fillId="0" borderId="115" xfId="8" applyNumberFormat="1" applyFont="1" applyFill="1" applyBorder="1" applyAlignment="1" applyProtection="1">
      <alignment horizontal="center" vertical="center" wrapText="1"/>
    </xf>
    <xf numFmtId="170" fontId="49" fillId="0" borderId="116" xfId="8" applyNumberFormat="1" applyFont="1" applyFill="1" applyBorder="1" applyAlignment="1" applyProtection="1">
      <alignment horizontal="center" vertical="center" wrapText="1"/>
      <protection locked="0"/>
    </xf>
    <xf numFmtId="169" fontId="46" fillId="21" borderId="114" xfId="8" applyFont="1" applyFill="1" applyBorder="1" applyAlignment="1" applyProtection="1">
      <alignment horizontal="center" vertical="center" wrapText="1"/>
      <protection locked="0"/>
    </xf>
    <xf numFmtId="171" fontId="29" fillId="13" borderId="59" xfId="7" applyNumberFormat="1" applyFont="1" applyFill="1" applyBorder="1" applyAlignment="1" applyProtection="1">
      <alignment horizontal="center" vertical="center" wrapText="1"/>
      <protection locked="0"/>
    </xf>
    <xf numFmtId="169" fontId="29" fillId="21" borderId="114" xfId="8" applyFont="1" applyFill="1" applyBorder="1" applyAlignment="1" applyProtection="1">
      <alignment horizontal="center" vertical="center" wrapText="1"/>
      <protection locked="0"/>
    </xf>
    <xf numFmtId="169" fontId="50" fillId="0" borderId="120" xfId="8" applyFont="1" applyFill="1" applyBorder="1" applyAlignment="1" applyProtection="1">
      <alignment horizontal="center" vertical="center" wrapText="1"/>
      <protection locked="0"/>
    </xf>
    <xf numFmtId="169" fontId="50" fillId="0" borderId="120" xfId="8" applyFont="1" applyFill="1" applyBorder="1" applyAlignment="1" applyProtection="1">
      <alignment horizontal="center" vertical="center" wrapText="1"/>
    </xf>
    <xf numFmtId="169" fontId="45" fillId="0" borderId="120" xfId="8" applyFont="1" applyFill="1" applyBorder="1" applyAlignment="1" applyProtection="1">
      <alignment horizontal="center" vertical="center" wrapText="1"/>
      <protection locked="0"/>
    </xf>
    <xf numFmtId="169" fontId="45" fillId="0" borderId="120" xfId="8" applyFont="1" applyFill="1" applyBorder="1" applyAlignment="1" applyProtection="1">
      <alignment horizontal="center" vertical="center" wrapText="1"/>
    </xf>
    <xf numFmtId="170" fontId="29" fillId="13" borderId="121" xfId="7" applyNumberFormat="1" applyFont="1" applyFill="1" applyBorder="1" applyAlignment="1" applyProtection="1">
      <alignment horizontal="center" vertical="center" wrapText="1"/>
    </xf>
    <xf numFmtId="169" fontId="45" fillId="29" borderId="59" xfId="8" applyFont="1" applyFill="1" applyBorder="1" applyAlignment="1" applyProtection="1">
      <alignment horizontal="center" vertical="center" wrapText="1"/>
    </xf>
    <xf numFmtId="169" fontId="6" fillId="0" borderId="0" xfId="8" applyFont="1" applyAlignment="1" applyProtection="1">
      <alignment horizontal="center" vertical="center" wrapText="1"/>
      <protection locked="0"/>
    </xf>
    <xf numFmtId="0" fontId="49" fillId="0" borderId="0" xfId="8" applyNumberFormat="1" applyFont="1" applyAlignment="1" applyProtection="1">
      <alignment horizontal="center" vertical="center"/>
      <protection locked="0"/>
    </xf>
    <xf numFmtId="169" fontId="45" fillId="0" borderId="29" xfId="8" applyFont="1" applyFill="1" applyBorder="1" applyAlignment="1" applyProtection="1">
      <alignment horizontal="left" vertical="center"/>
      <protection locked="0"/>
    </xf>
    <xf numFmtId="171" fontId="29" fillId="0" borderId="5" xfId="7" applyNumberFormat="1" applyFont="1" applyFill="1" applyBorder="1" applyAlignment="1" applyProtection="1">
      <alignment horizontal="center" vertical="center"/>
    </xf>
    <xf numFmtId="178" fontId="29" fillId="0" borderId="5" xfId="7" applyNumberFormat="1" applyFont="1" applyFill="1" applyBorder="1" applyAlignment="1" applyProtection="1">
      <alignment horizontal="center" vertical="center"/>
    </xf>
    <xf numFmtId="169" fontId="29" fillId="0" borderId="125" xfId="7" applyNumberFormat="1" applyFont="1" applyFill="1" applyBorder="1" applyAlignment="1" applyProtection="1">
      <alignment horizontal="center" vertical="center" wrapText="1"/>
    </xf>
    <xf numFmtId="170" fontId="29" fillId="0" borderId="125" xfId="7" applyNumberFormat="1" applyFont="1" applyFill="1" applyBorder="1" applyAlignment="1" applyProtection="1">
      <alignment horizontal="center" vertical="center" wrapText="1"/>
    </xf>
    <xf numFmtId="170" fontId="29" fillId="0" borderId="126" xfId="7" applyNumberFormat="1" applyFont="1" applyFill="1" applyBorder="1" applyAlignment="1" applyProtection="1">
      <alignment horizontal="center" vertical="center" wrapText="1"/>
      <protection locked="0"/>
    </xf>
    <xf numFmtId="169" fontId="45" fillId="20" borderId="103" xfId="8" applyFont="1" applyFill="1" applyBorder="1" applyAlignment="1" applyProtection="1">
      <alignment horizontal="center" vertical="center"/>
      <protection locked="0"/>
    </xf>
    <xf numFmtId="169" fontId="45" fillId="20" borderId="104" xfId="8" applyFont="1" applyFill="1" applyBorder="1" applyAlignment="1" applyProtection="1">
      <alignment horizontal="center" vertical="center"/>
      <protection locked="0"/>
    </xf>
    <xf numFmtId="169" fontId="45" fillId="0" borderId="103" xfId="8" applyFont="1" applyFill="1" applyBorder="1" applyAlignment="1" applyProtection="1">
      <alignment horizontal="center" vertical="center"/>
      <protection locked="0"/>
    </xf>
    <xf numFmtId="169" fontId="45" fillId="0" borderId="104" xfId="8" applyFont="1" applyFill="1" applyBorder="1" applyAlignment="1" applyProtection="1">
      <alignment horizontal="center" vertical="center"/>
      <protection locked="0"/>
    </xf>
    <xf numFmtId="169" fontId="45" fillId="0" borderId="129" xfId="8" applyFont="1" applyFill="1" applyBorder="1" applyAlignment="1" applyProtection="1">
      <alignment horizontal="center" vertical="center"/>
      <protection locked="0"/>
    </xf>
    <xf numFmtId="169" fontId="45" fillId="0" borderId="130" xfId="8" applyFont="1" applyFill="1" applyBorder="1" applyAlignment="1" applyProtection="1">
      <alignment horizontal="center" vertical="center"/>
      <protection locked="0"/>
    </xf>
    <xf numFmtId="169" fontId="45" fillId="0" borderId="131" xfId="8" applyFont="1" applyFill="1" applyBorder="1" applyAlignment="1" applyProtection="1">
      <alignment horizontal="center" vertical="center"/>
      <protection locked="0"/>
    </xf>
    <xf numFmtId="169" fontId="45" fillId="30" borderId="103" xfId="8" applyFont="1" applyFill="1" applyBorder="1" applyAlignment="1" applyProtection="1">
      <alignment horizontal="center" vertical="center"/>
      <protection locked="0"/>
    </xf>
    <xf numFmtId="169" fontId="45" fillId="30" borderId="104" xfId="8" applyFont="1" applyFill="1" applyBorder="1" applyAlignment="1" applyProtection="1">
      <alignment horizontal="center" vertical="center"/>
      <protection locked="0"/>
    </xf>
    <xf numFmtId="171" fontId="29" fillId="28" borderId="86" xfId="7" applyNumberFormat="1" applyFont="1" applyFill="1" applyBorder="1" applyAlignment="1" applyProtection="1">
      <alignment vertical="center"/>
    </xf>
    <xf numFmtId="178" fontId="29" fillId="28" borderId="86" xfId="7" applyNumberFormat="1" applyFont="1" applyFill="1" applyBorder="1" applyAlignment="1" applyProtection="1">
      <alignment vertical="center"/>
    </xf>
    <xf numFmtId="178" fontId="29" fillId="23" borderId="86" xfId="7" applyNumberFormat="1" applyFont="1" applyFill="1" applyBorder="1" applyAlignment="1" applyProtection="1">
      <alignment vertical="center"/>
    </xf>
    <xf numFmtId="171" fontId="29" fillId="31" borderId="86" xfId="7" applyNumberFormat="1" applyFont="1" applyFill="1" applyBorder="1" applyAlignment="1" applyProtection="1">
      <alignment horizontal="center" vertical="center"/>
    </xf>
    <xf numFmtId="169" fontId="29" fillId="21" borderId="86" xfId="8" applyFont="1" applyFill="1" applyBorder="1" applyAlignment="1" applyProtection="1">
      <alignment horizontal="center" vertical="center"/>
      <protection locked="0"/>
    </xf>
    <xf numFmtId="169" fontId="29" fillId="0" borderId="34" xfId="8" applyFont="1" applyFill="1" applyBorder="1" applyAlignment="1" applyProtection="1">
      <alignment horizontal="center" vertical="center"/>
      <protection locked="0"/>
    </xf>
    <xf numFmtId="172" fontId="6" fillId="0" borderId="86" xfId="8" applyNumberFormat="1" applyFont="1" applyBorder="1" applyAlignment="1" applyProtection="1">
      <alignment horizontal="center" vertical="center"/>
      <protection locked="0"/>
    </xf>
    <xf numFmtId="170" fontId="46" fillId="0" borderId="131" xfId="8" applyNumberFormat="1" applyFont="1" applyFill="1" applyBorder="1" applyAlignment="1" applyProtection="1">
      <alignment horizontal="center" vertical="center"/>
    </xf>
    <xf numFmtId="170" fontId="45" fillId="0" borderId="100" xfId="8" quotePrefix="1" applyNumberFormat="1" applyFont="1" applyFill="1" applyBorder="1" applyAlignment="1" applyProtection="1">
      <alignment horizontal="center" vertical="center" wrapText="1"/>
      <protection locked="0"/>
    </xf>
    <xf numFmtId="170" fontId="46" fillId="0" borderId="133" xfId="8" applyNumberFormat="1" applyFont="1" applyFill="1" applyBorder="1" applyAlignment="1" applyProtection="1">
      <alignment horizontal="center" vertical="center"/>
    </xf>
    <xf numFmtId="172" fontId="7" fillId="31" borderId="82" xfId="7" applyNumberFormat="1" applyFont="1" applyFill="1" applyBorder="1" applyAlignment="1" applyProtection="1">
      <alignment horizontal="center" vertical="center"/>
    </xf>
    <xf numFmtId="20" fontId="45" fillId="0" borderId="134" xfId="8" applyNumberFormat="1" applyFont="1" applyFill="1" applyBorder="1" applyAlignment="1" applyProtection="1">
      <alignment horizontal="center" vertical="center"/>
      <protection locked="0"/>
    </xf>
    <xf numFmtId="20" fontId="45" fillId="0" borderId="135" xfId="8" applyNumberFormat="1" applyFont="1" applyFill="1" applyBorder="1" applyAlignment="1" applyProtection="1">
      <alignment horizontal="center" vertical="center"/>
      <protection locked="0"/>
    </xf>
    <xf numFmtId="169" fontId="45" fillId="32" borderId="136" xfId="8" applyFont="1" applyFill="1" applyBorder="1" applyAlignment="1" applyProtection="1">
      <alignment horizontal="center" vertical="center"/>
      <protection locked="0"/>
    </xf>
    <xf numFmtId="169" fontId="45" fillId="32" borderId="137" xfId="8" applyFont="1" applyFill="1" applyBorder="1" applyAlignment="1" applyProtection="1">
      <alignment horizontal="center" vertical="center"/>
      <protection locked="0"/>
    </xf>
    <xf numFmtId="169" fontId="37" fillId="0" borderId="0" xfId="8" applyFont="1" applyAlignment="1" applyProtection="1">
      <alignment vertical="center"/>
      <protection locked="0"/>
    </xf>
    <xf numFmtId="169" fontId="44" fillId="33" borderId="29" xfId="8" applyFont="1" applyFill="1" applyBorder="1" applyAlignment="1" applyProtection="1">
      <alignment horizontal="left" vertical="center"/>
      <protection locked="0"/>
    </xf>
    <xf numFmtId="178" fontId="29" fillId="33" borderId="5" xfId="7" applyNumberFormat="1" applyFont="1" applyFill="1" applyBorder="1" applyAlignment="1" applyProtection="1">
      <alignment horizontal="center" vertical="center"/>
    </xf>
    <xf numFmtId="175" fontId="29" fillId="33" borderId="125" xfId="7" applyFont="1" applyFill="1" applyBorder="1" applyAlignment="1" applyProtection="1">
      <alignment horizontal="center" vertical="center" wrapText="1"/>
    </xf>
    <xf numFmtId="170" fontId="29" fillId="33" borderId="126" xfId="7" applyNumberFormat="1" applyFont="1" applyFill="1" applyBorder="1" applyAlignment="1" applyProtection="1">
      <alignment horizontal="center" vertical="center" wrapText="1"/>
    </xf>
    <xf numFmtId="170" fontId="29" fillId="33" borderId="126" xfId="7" applyNumberFormat="1" applyFont="1" applyFill="1" applyBorder="1" applyAlignment="1" applyProtection="1">
      <alignment horizontal="center" vertical="center" wrapText="1"/>
      <protection locked="0"/>
    </xf>
    <xf numFmtId="169" fontId="45" fillId="20" borderId="130" xfId="8" applyFont="1" applyFill="1" applyBorder="1" applyAlignment="1" applyProtection="1">
      <alignment horizontal="center" vertical="center"/>
      <protection locked="0"/>
    </xf>
    <xf numFmtId="169" fontId="45" fillId="20" borderId="131" xfId="8" applyFont="1" applyFill="1" applyBorder="1" applyAlignment="1" applyProtection="1">
      <alignment horizontal="center" vertical="center"/>
      <protection locked="0"/>
    </xf>
    <xf numFmtId="169" fontId="45" fillId="33" borderId="34" xfId="8" applyFont="1" applyFill="1" applyBorder="1" applyAlignment="1" applyProtection="1">
      <alignment horizontal="center" vertical="center"/>
      <protection locked="0"/>
    </xf>
    <xf numFmtId="169" fontId="45" fillId="33" borderId="131" xfId="8" applyFont="1" applyFill="1" applyBorder="1" applyAlignment="1" applyProtection="1">
      <alignment horizontal="center" vertical="center"/>
      <protection locked="0"/>
    </xf>
    <xf numFmtId="169" fontId="45" fillId="33" borderId="130" xfId="8"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protection locked="0"/>
    </xf>
    <xf numFmtId="169" fontId="45" fillId="29" borderId="131" xfId="8" applyFont="1" applyFill="1" applyBorder="1" applyAlignment="1" applyProtection="1">
      <alignment horizontal="center" vertical="center"/>
      <protection locked="0"/>
    </xf>
    <xf numFmtId="169" fontId="52" fillId="33" borderId="34" xfId="8" applyFont="1" applyFill="1" applyBorder="1" applyAlignment="1" applyProtection="1">
      <alignment horizontal="center" vertical="center"/>
      <protection locked="0"/>
    </xf>
    <xf numFmtId="169" fontId="45" fillId="29" borderId="34" xfId="8" applyFont="1" applyFill="1" applyBorder="1" applyAlignment="1" applyProtection="1">
      <alignment horizontal="center" vertical="center"/>
      <protection locked="0"/>
    </xf>
    <xf numFmtId="169" fontId="45" fillId="33" borderId="100" xfId="8" applyFont="1" applyFill="1" applyBorder="1" applyAlignment="1" applyProtection="1">
      <alignment horizontal="center" vertical="center"/>
    </xf>
    <xf numFmtId="169" fontId="46" fillId="34" borderId="100" xfId="8" applyFont="1" applyFill="1" applyBorder="1" applyAlignment="1" applyProtection="1">
      <alignment horizontal="center" vertical="center"/>
    </xf>
    <xf numFmtId="171" fontId="29" fillId="35" borderId="100" xfId="7" applyNumberFormat="1" applyFont="1" applyFill="1" applyBorder="1" applyAlignment="1" applyProtection="1">
      <alignment horizontal="center" vertical="center"/>
    </xf>
    <xf numFmtId="169" fontId="29" fillId="34" borderId="100" xfId="8" applyFont="1" applyFill="1" applyBorder="1" applyAlignment="1" applyProtection="1">
      <alignment horizontal="center" vertical="center"/>
      <protection locked="0"/>
    </xf>
    <xf numFmtId="169" fontId="29" fillId="34" borderId="34" xfId="8" applyFont="1" applyFill="1" applyBorder="1" applyAlignment="1" applyProtection="1">
      <alignment horizontal="center" vertical="center"/>
      <protection locked="0"/>
    </xf>
    <xf numFmtId="170" fontId="50" fillId="33" borderId="100" xfId="8" applyNumberFormat="1" applyFont="1" applyFill="1" applyBorder="1" applyAlignment="1" applyProtection="1">
      <alignment horizontal="center" vertical="center"/>
      <protection locked="0"/>
    </xf>
    <xf numFmtId="170" fontId="46" fillId="33" borderId="131" xfId="8" applyNumberFormat="1" applyFont="1" applyFill="1" applyBorder="1" applyAlignment="1" applyProtection="1">
      <alignment horizontal="center" vertical="center"/>
    </xf>
    <xf numFmtId="170" fontId="45" fillId="33" borderId="133" xfId="8" applyNumberFormat="1" applyFont="1" applyFill="1" applyBorder="1" applyAlignment="1" applyProtection="1">
      <alignment horizontal="center" vertical="center"/>
      <protection locked="0"/>
    </xf>
    <xf numFmtId="170" fontId="46" fillId="33" borderId="133" xfId="8" applyNumberFormat="1" applyFont="1" applyFill="1" applyBorder="1" applyAlignment="1" applyProtection="1">
      <alignment horizontal="center" vertical="center"/>
    </xf>
    <xf numFmtId="170" fontId="53" fillId="35" borderId="82" xfId="7" applyNumberFormat="1" applyFont="1" applyFill="1" applyBorder="1" applyAlignment="1" applyProtection="1">
      <alignment horizontal="center" vertical="center"/>
    </xf>
    <xf numFmtId="169" fontId="45" fillId="33" borderId="107" xfId="8" applyFont="1" applyFill="1" applyBorder="1" applyAlignment="1" applyProtection="1">
      <alignment horizontal="center" vertical="center"/>
      <protection locked="0"/>
    </xf>
    <xf numFmtId="169" fontId="45" fillId="33" borderId="137" xfId="8" applyFont="1" applyFill="1" applyBorder="1" applyAlignment="1" applyProtection="1">
      <alignment horizontal="center" vertical="center"/>
      <protection locked="0"/>
    </xf>
    <xf numFmtId="169" fontId="45" fillId="33" borderId="139" xfId="8" applyFont="1" applyFill="1" applyBorder="1" applyAlignment="1" applyProtection="1">
      <alignment horizontal="center" vertical="center"/>
      <protection locked="0"/>
    </xf>
    <xf numFmtId="169" fontId="45" fillId="33" borderId="140" xfId="8" applyFont="1" applyFill="1" applyBorder="1" applyAlignment="1" applyProtection="1">
      <alignment horizontal="center" vertical="center"/>
      <protection locked="0"/>
    </xf>
    <xf numFmtId="169" fontId="45" fillId="33" borderId="136" xfId="8" applyFont="1" applyFill="1" applyBorder="1" applyAlignment="1" applyProtection="1">
      <alignment horizontal="center" vertical="center"/>
      <protection locked="0"/>
    </xf>
    <xf numFmtId="169" fontId="45" fillId="36" borderId="139" xfId="8" applyFont="1" applyFill="1" applyBorder="1" applyAlignment="1" applyProtection="1">
      <alignment horizontal="center" vertical="center"/>
      <protection locked="0"/>
    </xf>
    <xf numFmtId="169" fontId="45" fillId="36" borderId="140" xfId="8" applyFont="1" applyFill="1" applyBorder="1" applyAlignment="1" applyProtection="1">
      <alignment horizontal="center" vertical="center"/>
      <protection locked="0"/>
    </xf>
    <xf numFmtId="169" fontId="45" fillId="33" borderId="141" xfId="8" applyFont="1" applyFill="1" applyBorder="1" applyAlignment="1" applyProtection="1">
      <alignment horizontal="center" vertical="center"/>
      <protection locked="0"/>
    </xf>
    <xf numFmtId="169" fontId="44" fillId="29" borderId="34" xfId="8" applyFont="1" applyFill="1" applyBorder="1" applyAlignment="1" applyProtection="1">
      <alignment horizontal="center" vertical="center"/>
    </xf>
    <xf numFmtId="170" fontId="29" fillId="33" borderId="34" xfId="7" applyNumberFormat="1" applyFont="1" applyFill="1" applyBorder="1" applyAlignment="1" applyProtection="1">
      <alignment horizontal="center" vertical="center" wrapText="1"/>
    </xf>
    <xf numFmtId="169" fontId="45" fillId="20" borderId="21" xfId="8" applyFont="1" applyFill="1" applyBorder="1" applyAlignment="1" applyProtection="1">
      <alignment horizontal="center" vertical="center"/>
      <protection locked="0"/>
    </xf>
    <xf numFmtId="169" fontId="45" fillId="20" borderId="142" xfId="8" applyFont="1" applyFill="1" applyBorder="1" applyAlignment="1" applyProtection="1">
      <alignment horizontal="center" vertical="center"/>
      <protection locked="0"/>
    </xf>
    <xf numFmtId="169" fontId="45" fillId="33" borderId="0" xfId="8" applyFont="1" applyFill="1" applyBorder="1" applyAlignment="1" applyProtection="1">
      <alignment horizontal="center" vertical="center"/>
      <protection locked="0"/>
    </xf>
    <xf numFmtId="169" fontId="45" fillId="33" borderId="142" xfId="8" applyFont="1" applyFill="1" applyBorder="1" applyAlignment="1" applyProtection="1">
      <alignment horizontal="center" vertical="center"/>
      <protection locked="0"/>
    </xf>
    <xf numFmtId="169" fontId="45" fillId="33" borderId="21" xfId="8" applyFont="1" applyFill="1" applyBorder="1" applyAlignment="1" applyProtection="1">
      <alignment horizontal="center" vertical="center"/>
      <protection locked="0"/>
    </xf>
    <xf numFmtId="169" fontId="45" fillId="29" borderId="0" xfId="8" applyFont="1" applyFill="1" applyBorder="1" applyAlignment="1" applyProtection="1">
      <alignment horizontal="center" vertical="center"/>
      <protection locked="0"/>
    </xf>
    <xf numFmtId="169" fontId="45" fillId="29" borderId="142" xfId="8" applyFont="1" applyFill="1" applyBorder="1" applyAlignment="1" applyProtection="1">
      <alignment horizontal="center" vertical="center"/>
      <protection locked="0"/>
    </xf>
    <xf numFmtId="169" fontId="52" fillId="33" borderId="0" xfId="8" applyFont="1" applyFill="1" applyBorder="1" applyAlignment="1" applyProtection="1">
      <alignment horizontal="center" vertical="center"/>
      <protection locked="0"/>
    </xf>
    <xf numFmtId="169" fontId="45" fillId="33" borderId="86" xfId="8" applyFont="1" applyFill="1" applyBorder="1" applyAlignment="1" applyProtection="1">
      <alignment horizontal="center" vertical="center"/>
    </xf>
    <xf numFmtId="169" fontId="46" fillId="34" borderId="86" xfId="8" applyFont="1" applyFill="1" applyBorder="1" applyAlignment="1" applyProtection="1">
      <alignment horizontal="center" vertical="center"/>
    </xf>
    <xf numFmtId="171" fontId="29" fillId="35" borderId="86" xfId="7" applyNumberFormat="1" applyFont="1" applyFill="1" applyBorder="1" applyAlignment="1" applyProtection="1">
      <alignment horizontal="center" vertical="center"/>
    </xf>
    <xf numFmtId="169" fontId="29" fillId="34" borderId="86" xfId="8" applyFont="1" applyFill="1" applyBorder="1" applyAlignment="1" applyProtection="1">
      <alignment horizontal="center" vertical="center"/>
      <protection locked="0"/>
    </xf>
    <xf numFmtId="170" fontId="50" fillId="33" borderId="86" xfId="8" applyNumberFormat="1" applyFont="1" applyFill="1" applyBorder="1" applyAlignment="1" applyProtection="1">
      <alignment horizontal="center" vertical="center"/>
      <protection locked="0"/>
    </xf>
    <xf numFmtId="170" fontId="45" fillId="33" borderId="34" xfId="8" applyNumberFormat="1" applyFont="1" applyFill="1" applyBorder="1" applyAlignment="1" applyProtection="1">
      <alignment horizontal="center" vertical="center"/>
      <protection locked="0"/>
    </xf>
    <xf numFmtId="169" fontId="29" fillId="0" borderId="29" xfId="8" applyFont="1" applyFill="1" applyBorder="1" applyAlignment="1" applyProtection="1">
      <alignment horizontal="left" vertical="center"/>
      <protection locked="0"/>
    </xf>
    <xf numFmtId="169" fontId="45" fillId="0" borderId="103" xfId="8" applyFont="1" applyFill="1" applyBorder="1" applyAlignment="1" applyProtection="1">
      <alignment vertical="center"/>
      <protection locked="0"/>
    </xf>
    <xf numFmtId="169" fontId="45" fillId="0" borderId="104" xfId="8" applyFont="1" applyFill="1" applyBorder="1" applyAlignment="1" applyProtection="1">
      <alignment vertical="center"/>
      <protection locked="0"/>
    </xf>
    <xf numFmtId="169" fontId="54" fillId="30" borderId="143" xfId="8" applyFont="1" applyFill="1" applyBorder="1" applyAlignment="1" applyProtection="1">
      <alignment horizontal="center" vertical="center"/>
      <protection locked="0"/>
    </xf>
    <xf numFmtId="169" fontId="29" fillId="30" borderId="144" xfId="8" applyFont="1" applyFill="1" applyBorder="1" applyAlignment="1" applyProtection="1">
      <alignment horizontal="center" vertical="center"/>
      <protection locked="0"/>
    </xf>
    <xf numFmtId="20" fontId="45" fillId="0" borderId="107" xfId="8" applyNumberFormat="1" applyFont="1" applyFill="1" applyBorder="1" applyAlignment="1" applyProtection="1">
      <alignment horizontal="center" vertical="center"/>
      <protection locked="0"/>
    </xf>
    <xf numFmtId="20" fontId="45" fillId="0" borderId="137" xfId="8" applyNumberFormat="1" applyFont="1" applyFill="1" applyBorder="1" applyAlignment="1" applyProtection="1">
      <alignment horizontal="center" vertical="center"/>
      <protection locked="0"/>
    </xf>
    <xf numFmtId="20" fontId="45" fillId="0" borderId="139" xfId="8" applyNumberFormat="1" applyFont="1" applyFill="1" applyBorder="1" applyAlignment="1" applyProtection="1">
      <alignment horizontal="center" vertical="center"/>
      <protection locked="0"/>
    </xf>
    <xf numFmtId="20" fontId="45" fillId="0" borderId="140" xfId="8" applyNumberFormat="1" applyFont="1" applyFill="1" applyBorder="1" applyAlignment="1" applyProtection="1">
      <alignment horizontal="center" vertical="center"/>
      <protection locked="0"/>
    </xf>
    <xf numFmtId="20" fontId="45" fillId="0" borderId="136" xfId="8" applyNumberFormat="1" applyFont="1" applyFill="1" applyBorder="1" applyAlignment="1" applyProtection="1">
      <alignment horizontal="center" vertical="center"/>
      <protection locked="0"/>
    </xf>
    <xf numFmtId="20" fontId="45" fillId="0" borderId="139" xfId="8" applyNumberFormat="1" applyFont="1" applyFill="1" applyBorder="1" applyAlignment="1" applyProtection="1">
      <alignment vertical="center"/>
      <protection locked="0"/>
    </xf>
    <xf numFmtId="20" fontId="45" fillId="0" borderId="141" xfId="8" applyNumberFormat="1" applyFont="1" applyFill="1" applyBorder="1" applyAlignment="1" applyProtection="1">
      <alignment vertical="center"/>
      <protection locked="0"/>
    </xf>
    <xf numFmtId="169" fontId="45" fillId="0" borderId="21" xfId="8" applyFont="1" applyFill="1" applyBorder="1" applyAlignment="1" applyProtection="1">
      <alignment horizontal="center" vertical="center"/>
      <protection locked="0"/>
    </xf>
    <xf numFmtId="169" fontId="45" fillId="0" borderId="142" xfId="8" applyFont="1" applyFill="1" applyBorder="1" applyAlignment="1" applyProtection="1">
      <alignment horizontal="center" vertical="center"/>
      <protection locked="0"/>
    </xf>
    <xf numFmtId="170" fontId="44" fillId="29" borderId="21" xfId="8" applyNumberFormat="1" applyFont="1" applyFill="1" applyBorder="1" applyAlignment="1" applyProtection="1">
      <alignment horizontal="center" vertical="center"/>
      <protection locked="0"/>
    </xf>
    <xf numFmtId="170" fontId="44" fillId="29" borderId="142" xfId="8" applyNumberFormat="1" applyFont="1" applyFill="1" applyBorder="1" applyAlignment="1" applyProtection="1">
      <alignment horizontal="center" vertical="center"/>
      <protection locked="0"/>
    </xf>
    <xf numFmtId="169" fontId="45" fillId="0" borderId="21" xfId="8" applyFont="1" applyFill="1" applyBorder="1" applyAlignment="1" applyProtection="1">
      <alignment vertical="center"/>
      <protection locked="0"/>
    </xf>
    <xf numFmtId="169" fontId="45" fillId="0" borderId="142" xfId="8" applyFont="1" applyFill="1" applyBorder="1" applyAlignment="1" applyProtection="1">
      <alignment vertical="center"/>
      <protection locked="0"/>
    </xf>
    <xf numFmtId="169" fontId="54" fillId="0" borderId="0" xfId="8" applyFont="1" applyFill="1" applyBorder="1" applyAlignment="1" applyProtection="1">
      <alignment horizontal="center" vertical="center"/>
      <protection locked="0"/>
    </xf>
    <xf numFmtId="169" fontId="29" fillId="0" borderId="142" xfId="8" applyFont="1" applyFill="1" applyBorder="1" applyAlignment="1" applyProtection="1">
      <alignment horizontal="center" vertical="center"/>
      <protection locked="0"/>
    </xf>
    <xf numFmtId="169" fontId="45" fillId="0" borderId="0" xfId="8" applyFont="1" applyFill="1" applyBorder="1" applyAlignment="1" applyProtection="1">
      <alignment horizontal="center" vertical="center"/>
      <protection locked="0"/>
    </xf>
    <xf numFmtId="169" fontId="45" fillId="0" borderId="127" xfId="8" applyFont="1" applyFill="1" applyBorder="1" applyAlignment="1" applyProtection="1">
      <alignment vertical="center"/>
      <protection locked="0"/>
    </xf>
    <xf numFmtId="169" fontId="45" fillId="0" borderId="128" xfId="8" applyFont="1" applyFill="1" applyBorder="1" applyAlignment="1" applyProtection="1">
      <alignment vertical="center"/>
      <protection locked="0"/>
    </xf>
    <xf numFmtId="169" fontId="45" fillId="30" borderId="130" xfId="8" applyFont="1" applyFill="1" applyBorder="1" applyAlignment="1" applyProtection="1">
      <alignment horizontal="center" vertical="center"/>
      <protection locked="0"/>
    </xf>
    <xf numFmtId="169" fontId="45" fillId="30" borderId="131" xfId="8" applyFont="1" applyFill="1" applyBorder="1" applyAlignment="1" applyProtection="1">
      <alignment horizontal="center" vertical="center"/>
      <protection locked="0"/>
    </xf>
    <xf numFmtId="169" fontId="45" fillId="0" borderId="34" xfId="8" applyFont="1" applyFill="1" applyBorder="1" applyAlignment="1" applyProtection="1">
      <alignment horizontal="center" vertical="center"/>
      <protection locked="0"/>
    </xf>
    <xf numFmtId="169" fontId="45" fillId="32" borderId="107" xfId="8" applyFont="1" applyFill="1" applyBorder="1" applyAlignment="1" applyProtection="1">
      <alignment horizontal="center" vertical="center"/>
      <protection locked="0"/>
    </xf>
    <xf numFmtId="169" fontId="45" fillId="37" borderId="137" xfId="8" applyFont="1" applyFill="1" applyBorder="1" applyAlignment="1" applyProtection="1">
      <alignment horizontal="center" vertical="center"/>
      <protection locked="0"/>
    </xf>
    <xf numFmtId="20" fontId="45" fillId="0" borderId="141" xfId="8" applyNumberFormat="1" applyFont="1" applyFill="1" applyBorder="1" applyAlignment="1" applyProtection="1">
      <alignment horizontal="center" vertical="center"/>
      <protection locked="0"/>
    </xf>
    <xf numFmtId="20" fontId="45" fillId="0" borderId="105" xfId="8" applyNumberFormat="1" applyFont="1" applyFill="1" applyBorder="1" applyAlignment="1" applyProtection="1">
      <alignment horizontal="center" vertical="center"/>
      <protection locked="0"/>
    </xf>
    <xf numFmtId="169" fontId="45" fillId="20" borderId="145" xfId="8" applyFont="1" applyFill="1" applyBorder="1" applyAlignment="1" applyProtection="1">
      <alignment vertical="center"/>
      <protection locked="0"/>
    </xf>
    <xf numFmtId="169" fontId="45" fillId="20" borderId="144" xfId="8" applyFont="1" applyFill="1" applyBorder="1" applyAlignment="1" applyProtection="1">
      <alignment vertical="center"/>
      <protection locked="0"/>
    </xf>
    <xf numFmtId="169" fontId="45" fillId="0" borderId="145" xfId="8" applyFont="1" applyFill="1" applyBorder="1" applyAlignment="1" applyProtection="1">
      <alignment vertical="center"/>
      <protection locked="0"/>
    </xf>
    <xf numFmtId="169" fontId="45" fillId="0" borderId="144" xfId="8" applyFont="1" applyFill="1" applyBorder="1" applyAlignment="1" applyProtection="1">
      <alignment vertical="center"/>
      <protection locked="0"/>
    </xf>
    <xf numFmtId="169" fontId="45" fillId="0" borderId="145" xfId="8" applyFont="1" applyFill="1" applyBorder="1" applyAlignment="1" applyProtection="1">
      <alignment horizontal="center" vertical="center"/>
      <protection locked="0"/>
    </xf>
    <xf numFmtId="169" fontId="45" fillId="0" borderId="144" xfId="8" applyFont="1" applyFill="1" applyBorder="1" applyAlignment="1" applyProtection="1">
      <alignment horizontal="center" vertical="center"/>
      <protection locked="0"/>
    </xf>
    <xf numFmtId="169" fontId="45" fillId="30" borderId="143" xfId="8" applyFont="1" applyFill="1" applyBorder="1" applyAlignment="1" applyProtection="1">
      <alignment horizontal="center" vertical="center"/>
      <protection locked="0"/>
    </xf>
    <xf numFmtId="169" fontId="45" fillId="30" borderId="144" xfId="8" applyFont="1" applyFill="1" applyBorder="1" applyAlignment="1" applyProtection="1">
      <alignment horizontal="center" vertical="center"/>
      <protection locked="0"/>
    </xf>
    <xf numFmtId="169" fontId="45" fillId="32" borderId="139" xfId="8" applyFont="1" applyFill="1" applyBorder="1" applyAlignment="1" applyProtection="1">
      <alignment horizontal="center" vertical="center"/>
      <protection locked="0"/>
    </xf>
    <xf numFmtId="169" fontId="45" fillId="32" borderId="140" xfId="8" applyFont="1" applyFill="1" applyBorder="1" applyAlignment="1" applyProtection="1">
      <alignment horizontal="center" vertical="center"/>
      <protection locked="0"/>
    </xf>
    <xf numFmtId="169" fontId="34" fillId="0" borderId="0" xfId="8" applyFont="1" applyFill="1" applyAlignment="1" applyProtection="1">
      <alignment horizontal="center" vertical="center"/>
      <protection locked="0"/>
    </xf>
    <xf numFmtId="169" fontId="34" fillId="0" borderId="0" xfId="8" applyFont="1" applyFill="1" applyAlignment="1" applyProtection="1">
      <alignment vertical="center"/>
      <protection locked="0"/>
    </xf>
    <xf numFmtId="170" fontId="29" fillId="0" borderId="82" xfId="7" applyNumberFormat="1" applyFont="1" applyFill="1" applyBorder="1" applyAlignment="1" applyProtection="1">
      <alignment horizontal="center" vertical="center" wrapText="1"/>
      <protection locked="0"/>
    </xf>
    <xf numFmtId="169" fontId="45" fillId="20" borderId="21" xfId="8" applyFont="1" applyFill="1" applyBorder="1" applyAlignment="1" applyProtection="1">
      <alignment vertical="center"/>
      <protection locked="0"/>
    </xf>
    <xf numFmtId="169" fontId="45" fillId="20" borderId="0" xfId="8" applyFont="1" applyFill="1" applyBorder="1" applyAlignment="1" applyProtection="1">
      <alignment vertical="center"/>
      <protection locked="0"/>
    </xf>
    <xf numFmtId="169" fontId="45" fillId="0" borderId="0" xfId="8" applyFont="1" applyFill="1" applyBorder="1" applyAlignment="1" applyProtection="1">
      <alignment vertical="center"/>
      <protection locked="0"/>
    </xf>
    <xf numFmtId="169" fontId="45" fillId="0" borderId="143" xfId="8" applyFont="1" applyFill="1" applyBorder="1" applyAlignment="1" applyProtection="1">
      <alignment horizontal="center" vertical="center"/>
      <protection locked="0"/>
    </xf>
    <xf numFmtId="169" fontId="45" fillId="0" borderId="143" xfId="8" applyFont="1" applyFill="1" applyBorder="1" applyAlignment="1" applyProtection="1">
      <alignment vertical="center"/>
      <protection locked="0"/>
    </xf>
    <xf numFmtId="169" fontId="29" fillId="0" borderId="29" xfId="8" applyFont="1" applyFill="1" applyBorder="1" applyAlignment="1" applyProtection="1">
      <alignment horizontal="left" vertical="center" wrapText="1"/>
      <protection locked="0"/>
    </xf>
    <xf numFmtId="170" fontId="29" fillId="0" borderId="146" xfId="7" applyNumberFormat="1" applyFont="1" applyFill="1" applyBorder="1" applyAlignment="1" applyProtection="1">
      <alignment horizontal="center" vertical="center" wrapText="1"/>
      <protection locked="0"/>
    </xf>
    <xf numFmtId="169" fontId="45" fillId="20" borderId="127" xfId="8" applyFont="1" applyFill="1" applyBorder="1" applyAlignment="1" applyProtection="1">
      <alignment horizontal="center" vertical="center"/>
      <protection locked="0"/>
    </xf>
    <xf numFmtId="169" fontId="45" fillId="20" borderId="105" xfId="8" applyFont="1" applyFill="1" applyBorder="1" applyAlignment="1" applyProtection="1">
      <alignment horizontal="center" vertical="center"/>
      <protection locked="0"/>
    </xf>
    <xf numFmtId="169" fontId="45" fillId="37" borderId="127" xfId="8" applyFont="1" applyFill="1" applyBorder="1" applyAlignment="1" applyProtection="1">
      <alignment horizontal="center" vertical="center"/>
      <protection locked="0"/>
    </xf>
    <xf numFmtId="169" fontId="45" fillId="37" borderId="105" xfId="8" applyFont="1" applyFill="1" applyBorder="1" applyAlignment="1" applyProtection="1">
      <alignment horizontal="center" vertical="center"/>
      <protection locked="0"/>
    </xf>
    <xf numFmtId="169" fontId="45" fillId="32" borderId="103" xfId="8" applyFont="1" applyFill="1" applyBorder="1" applyAlignment="1" applyProtection="1">
      <alignment horizontal="center" vertical="center"/>
      <protection locked="0"/>
    </xf>
    <xf numFmtId="169" fontId="45" fillId="32" borderId="104" xfId="8" applyFont="1" applyFill="1" applyBorder="1" applyAlignment="1" applyProtection="1">
      <alignment horizontal="center" vertical="center"/>
      <protection locked="0"/>
    </xf>
    <xf numFmtId="169" fontId="45" fillId="32" borderId="129" xfId="8" applyFont="1" applyFill="1" applyBorder="1" applyAlignment="1" applyProtection="1">
      <alignment horizontal="center" vertical="center"/>
      <protection locked="0"/>
    </xf>
    <xf numFmtId="169" fontId="45" fillId="32" borderId="139" xfId="8" applyFont="1" applyFill="1" applyBorder="1" applyAlignment="1" applyProtection="1">
      <alignment vertical="center"/>
      <protection locked="0"/>
    </xf>
    <xf numFmtId="169" fontId="45" fillId="32" borderId="141" xfId="8" applyFont="1" applyFill="1" applyBorder="1" applyAlignment="1" applyProtection="1">
      <alignment vertical="center"/>
      <protection locked="0"/>
    </xf>
    <xf numFmtId="170" fontId="29" fillId="0" borderId="141" xfId="7" applyNumberFormat="1" applyFont="1" applyFill="1" applyBorder="1" applyAlignment="1" applyProtection="1">
      <alignment horizontal="center" vertical="center" wrapText="1"/>
      <protection locked="0"/>
    </xf>
    <xf numFmtId="171" fontId="29" fillId="28" borderId="100" xfId="7" applyNumberFormat="1" applyFont="1" applyFill="1" applyBorder="1" applyAlignment="1" applyProtection="1">
      <alignment vertical="center"/>
    </xf>
    <xf numFmtId="175" fontId="44" fillId="33" borderId="125" xfId="7" applyFont="1" applyFill="1" applyBorder="1" applyAlignment="1" applyProtection="1">
      <alignment horizontal="center" vertical="center" wrapText="1"/>
    </xf>
    <xf numFmtId="170" fontId="44" fillId="33" borderId="126" xfId="7" applyNumberFormat="1" applyFont="1" applyFill="1" applyBorder="1" applyAlignment="1" applyProtection="1">
      <alignment horizontal="center" vertical="center" wrapText="1"/>
    </xf>
    <xf numFmtId="170" fontId="44" fillId="33" borderId="126" xfId="7" applyNumberFormat="1" applyFont="1" applyFill="1" applyBorder="1" applyAlignment="1" applyProtection="1">
      <alignment horizontal="center" vertical="center" wrapText="1"/>
      <protection locked="0"/>
    </xf>
    <xf numFmtId="169" fontId="44" fillId="33" borderId="130" xfId="8" applyFont="1" applyFill="1" applyBorder="1" applyAlignment="1" applyProtection="1">
      <alignment horizontal="center" vertical="center"/>
      <protection locked="0"/>
    </xf>
    <xf numFmtId="169" fontId="44" fillId="33" borderId="131" xfId="8" applyFont="1" applyFill="1" applyBorder="1" applyAlignment="1" applyProtection="1">
      <alignment horizontal="center" vertical="center"/>
      <protection locked="0"/>
    </xf>
    <xf numFmtId="169" fontId="45" fillId="29" borderId="125" xfId="8" applyFont="1" applyFill="1" applyBorder="1" applyAlignment="1" applyProtection="1">
      <alignment horizontal="center" vertical="center"/>
      <protection locked="0"/>
    </xf>
    <xf numFmtId="169" fontId="44" fillId="33" borderId="100" xfId="8" applyFont="1" applyFill="1" applyBorder="1" applyAlignment="1" applyProtection="1">
      <alignment horizontal="center" vertical="center"/>
    </xf>
    <xf numFmtId="170" fontId="44" fillId="33" borderId="133" xfId="8" applyNumberFormat="1" applyFont="1" applyFill="1" applyBorder="1" applyAlignment="1" applyProtection="1">
      <alignment horizontal="center" vertical="center"/>
      <protection locked="0"/>
    </xf>
    <xf numFmtId="170" fontId="44" fillId="33" borderId="133" xfId="8" applyNumberFormat="1" applyFont="1" applyFill="1" applyBorder="1" applyAlignment="1" applyProtection="1">
      <alignment horizontal="center" vertical="center"/>
    </xf>
    <xf numFmtId="170" fontId="44" fillId="35" borderId="82" xfId="7" applyNumberFormat="1" applyFont="1" applyFill="1" applyBorder="1" applyAlignment="1" applyProtection="1">
      <alignment horizontal="center" vertical="center"/>
    </xf>
    <xf numFmtId="169" fontId="45" fillId="36" borderId="107" xfId="8" applyFont="1" applyFill="1" applyBorder="1" applyAlignment="1" applyProtection="1">
      <alignment horizontal="center" vertical="center"/>
      <protection locked="0"/>
    </xf>
    <xf numFmtId="169" fontId="45" fillId="36" borderId="137" xfId="8" applyFont="1" applyFill="1" applyBorder="1" applyAlignment="1" applyProtection="1">
      <alignment horizontal="center" vertical="center"/>
      <protection locked="0"/>
    </xf>
    <xf numFmtId="169" fontId="45" fillId="33" borderId="139" xfId="8" applyFont="1" applyFill="1" applyBorder="1" applyAlignment="1" applyProtection="1">
      <alignment vertical="center"/>
      <protection locked="0"/>
    </xf>
    <xf numFmtId="169" fontId="45" fillId="33" borderId="141" xfId="8" applyFont="1" applyFill="1" applyBorder="1" applyAlignment="1" applyProtection="1">
      <alignment vertical="center"/>
      <protection locked="0"/>
    </xf>
    <xf numFmtId="170" fontId="44" fillId="33" borderId="34" xfId="7" applyNumberFormat="1" applyFont="1" applyFill="1" applyBorder="1" applyAlignment="1" applyProtection="1">
      <alignment horizontal="center" vertical="center" wrapText="1"/>
    </xf>
    <xf numFmtId="169" fontId="44" fillId="33" borderId="21" xfId="8" applyFont="1" applyFill="1" applyBorder="1" applyAlignment="1" applyProtection="1">
      <alignment horizontal="center" vertical="center"/>
      <protection locked="0"/>
    </xf>
    <xf numFmtId="169" fontId="44" fillId="33" borderId="0" xfId="8" applyFont="1" applyFill="1" applyBorder="1" applyAlignment="1" applyProtection="1">
      <alignment horizontal="center" vertical="center"/>
      <protection locked="0"/>
    </xf>
    <xf numFmtId="169" fontId="45" fillId="29" borderId="21" xfId="8" applyFont="1" applyFill="1" applyBorder="1" applyAlignment="1" applyProtection="1">
      <alignment horizontal="center" vertical="center"/>
      <protection locked="0"/>
    </xf>
    <xf numFmtId="169" fontId="44" fillId="33" borderId="86" xfId="8" applyFont="1" applyFill="1" applyBorder="1" applyAlignment="1" applyProtection="1">
      <alignment horizontal="center" vertical="center"/>
    </xf>
    <xf numFmtId="170" fontId="44" fillId="33" borderId="34" xfId="8" applyNumberFormat="1" applyFont="1" applyFill="1" applyBorder="1" applyAlignment="1" applyProtection="1">
      <alignment horizontal="center" vertical="center"/>
      <protection locked="0"/>
    </xf>
    <xf numFmtId="170" fontId="44" fillId="33" borderId="131" xfId="8" applyNumberFormat="1" applyFont="1" applyFill="1" applyBorder="1" applyAlignment="1" applyProtection="1">
      <alignment horizontal="center" vertical="center"/>
    </xf>
    <xf numFmtId="179" fontId="45" fillId="0" borderId="145" xfId="9" applyFont="1" applyFill="1" applyBorder="1" applyAlignment="1" applyProtection="1">
      <alignment horizontal="center" vertical="center"/>
      <protection locked="0"/>
    </xf>
    <xf numFmtId="179" fontId="45" fillId="0" borderId="144" xfId="9" applyFont="1" applyFill="1" applyBorder="1" applyAlignment="1" applyProtection="1">
      <alignment vertical="center"/>
      <protection locked="0"/>
    </xf>
    <xf numFmtId="169" fontId="45" fillId="37" borderId="107" xfId="8" applyFont="1" applyFill="1" applyBorder="1" applyAlignment="1" applyProtection="1">
      <alignment horizontal="center" vertical="center"/>
      <protection locked="0"/>
    </xf>
    <xf numFmtId="170" fontId="44" fillId="29" borderId="123" xfId="8" applyNumberFormat="1" applyFont="1" applyFill="1" applyBorder="1" applyAlignment="1" applyProtection="1">
      <alignment horizontal="center" vertical="center"/>
      <protection locked="0"/>
    </xf>
    <xf numFmtId="179" fontId="45" fillId="0" borderId="143" xfId="9" applyFont="1" applyFill="1" applyBorder="1" applyAlignment="1" applyProtection="1">
      <alignment horizontal="center" vertical="center"/>
      <protection locked="0"/>
    </xf>
    <xf numFmtId="169" fontId="45" fillId="37" borderId="103" xfId="8" applyFont="1" applyFill="1" applyBorder="1" applyAlignment="1" applyProtection="1">
      <alignment vertical="center"/>
      <protection locked="0"/>
    </xf>
    <xf numFmtId="169" fontId="45" fillId="37" borderId="104" xfId="8" applyFont="1" applyFill="1" applyBorder="1" applyAlignment="1" applyProtection="1">
      <alignment vertical="center"/>
      <protection locked="0"/>
    </xf>
    <xf numFmtId="169" fontId="44" fillId="33" borderId="34" xfId="8" applyFont="1" applyFill="1" applyBorder="1" applyAlignment="1" applyProtection="1">
      <alignment horizontal="center" vertical="center"/>
      <protection locked="0"/>
    </xf>
    <xf numFmtId="169" fontId="44" fillId="33" borderId="130" xfId="8" applyFont="1" applyFill="1" applyBorder="1" applyAlignment="1" applyProtection="1">
      <alignment vertical="center"/>
      <protection locked="0"/>
    </xf>
    <xf numFmtId="169" fontId="44" fillId="33" borderId="34" xfId="8" applyFont="1" applyFill="1" applyBorder="1" applyAlignment="1" applyProtection="1">
      <alignment vertical="center"/>
      <protection locked="0"/>
    </xf>
    <xf numFmtId="169" fontId="44" fillId="36" borderId="34" xfId="8" applyFont="1" applyFill="1" applyBorder="1" applyAlignment="1" applyProtection="1">
      <alignment horizontal="center" vertical="center"/>
      <protection locked="0"/>
    </xf>
    <xf numFmtId="169" fontId="44" fillId="36" borderId="131" xfId="8" applyFont="1" applyFill="1" applyBorder="1" applyAlignment="1" applyProtection="1">
      <alignment horizontal="center" vertical="center"/>
      <protection locked="0"/>
    </xf>
    <xf numFmtId="169" fontId="44" fillId="33" borderId="52" xfId="8" applyFont="1" applyFill="1" applyBorder="1" applyAlignment="1" applyProtection="1">
      <alignment horizontal="left" vertical="center"/>
      <protection locked="0"/>
    </xf>
    <xf numFmtId="170" fontId="44" fillId="33" borderId="147" xfId="7" applyNumberFormat="1" applyFont="1" applyFill="1" applyBorder="1" applyAlignment="1" applyProtection="1">
      <alignment horizontal="center" vertical="center" wrapText="1"/>
      <protection locked="0"/>
    </xf>
    <xf numFmtId="169" fontId="44" fillId="33" borderId="142" xfId="8" applyFont="1" applyFill="1" applyBorder="1" applyAlignment="1" applyProtection="1">
      <alignment horizontal="center" vertical="center"/>
      <protection locked="0"/>
    </xf>
    <xf numFmtId="169" fontId="44" fillId="33" borderId="21" xfId="8" applyFont="1" applyFill="1" applyBorder="1" applyAlignment="1" applyProtection="1">
      <alignment vertical="center"/>
      <protection locked="0"/>
    </xf>
    <xf numFmtId="169" fontId="44" fillId="33" borderId="0" xfId="8" applyFont="1" applyFill="1" applyBorder="1" applyAlignment="1" applyProtection="1">
      <alignment vertical="center"/>
      <protection locked="0"/>
    </xf>
    <xf numFmtId="169" fontId="44" fillId="29" borderId="0" xfId="8" applyFont="1" applyFill="1" applyBorder="1" applyAlignment="1" applyProtection="1">
      <alignment horizontal="center" vertical="center"/>
      <protection locked="0"/>
    </xf>
    <xf numFmtId="169" fontId="44" fillId="29" borderId="142" xfId="8" applyFont="1" applyFill="1" applyBorder="1" applyAlignment="1" applyProtection="1">
      <alignment horizontal="center" vertical="center"/>
      <protection locked="0"/>
    </xf>
    <xf numFmtId="169" fontId="44" fillId="36" borderId="0" xfId="8" applyFont="1" applyFill="1" applyBorder="1" applyAlignment="1" applyProtection="1">
      <alignment horizontal="center" vertical="center"/>
      <protection locked="0"/>
    </xf>
    <xf numFmtId="169" fontId="44" fillId="36" borderId="142" xfId="8" applyFont="1" applyFill="1" applyBorder="1" applyAlignment="1" applyProtection="1">
      <alignment horizontal="center" vertical="center"/>
      <protection locked="0"/>
    </xf>
    <xf numFmtId="169" fontId="29" fillId="0" borderId="52" xfId="8" applyFont="1" applyFill="1" applyBorder="1" applyAlignment="1" applyProtection="1">
      <alignment horizontal="left" vertical="center"/>
      <protection locked="0"/>
    </xf>
    <xf numFmtId="170" fontId="29" fillId="0" borderId="147" xfId="7" applyNumberFormat="1" applyFont="1" applyFill="1" applyBorder="1" applyAlignment="1" applyProtection="1">
      <alignment horizontal="center" vertical="center" wrapText="1"/>
      <protection locked="0"/>
    </xf>
    <xf numFmtId="169" fontId="45" fillId="0" borderId="127" xfId="8" applyFont="1" applyFill="1" applyBorder="1" applyAlignment="1" applyProtection="1">
      <alignment horizontal="center" vertical="center"/>
      <protection locked="0"/>
    </xf>
    <xf numFmtId="169" fontId="45" fillId="0" borderId="105" xfId="8" applyFont="1" applyFill="1" applyBorder="1" applyAlignment="1" applyProtection="1">
      <alignment horizontal="center" vertical="center"/>
      <protection locked="0"/>
    </xf>
    <xf numFmtId="169" fontId="54" fillId="0" borderId="143" xfId="8" applyFont="1" applyFill="1" applyBorder="1" applyAlignment="1" applyProtection="1">
      <alignment horizontal="center" vertical="center"/>
      <protection locked="0"/>
    </xf>
    <xf numFmtId="169" fontId="29" fillId="0" borderId="144" xfId="8" applyFont="1" applyFill="1" applyBorder="1" applyAlignment="1" applyProtection="1">
      <alignment horizontal="center" vertical="center"/>
      <protection locked="0"/>
    </xf>
    <xf numFmtId="169" fontId="29" fillId="0" borderId="107" xfId="8" applyFont="1" applyFill="1" applyBorder="1" applyAlignment="1" applyProtection="1">
      <alignment horizontal="left" vertical="center"/>
      <protection locked="0"/>
    </xf>
    <xf numFmtId="170" fontId="29" fillId="0" borderId="101" xfId="7" applyNumberFormat="1" applyFont="1" applyFill="1" applyBorder="1" applyAlignment="1" applyProtection="1">
      <alignment horizontal="center" vertical="center" wrapText="1"/>
      <protection locked="0"/>
    </xf>
    <xf numFmtId="169" fontId="45" fillId="32" borderId="136" xfId="8" applyFont="1" applyFill="1" applyBorder="1" applyAlignment="1" applyProtection="1">
      <alignment vertical="center"/>
      <protection locked="0"/>
    </xf>
    <xf numFmtId="169" fontId="45" fillId="32" borderId="137" xfId="8" applyFont="1" applyFill="1" applyBorder="1" applyAlignment="1" applyProtection="1">
      <alignment vertical="center"/>
      <protection locked="0"/>
    </xf>
    <xf numFmtId="169" fontId="45" fillId="37" borderId="107" xfId="8" applyFont="1" applyFill="1" applyBorder="1" applyAlignment="1" applyProtection="1">
      <alignment vertical="center"/>
      <protection locked="0"/>
    </xf>
    <xf numFmtId="169" fontId="45" fillId="37" borderId="137" xfId="8" applyFont="1" applyFill="1" applyBorder="1" applyAlignment="1" applyProtection="1">
      <alignment vertical="center"/>
      <protection locked="0"/>
    </xf>
    <xf numFmtId="169" fontId="45" fillId="37" borderId="139" xfId="8" applyFont="1" applyFill="1" applyBorder="1" applyAlignment="1" applyProtection="1">
      <alignment horizontal="center" vertical="center"/>
      <protection locked="0"/>
    </xf>
    <xf numFmtId="169" fontId="45" fillId="37" borderId="140" xfId="8" applyFont="1" applyFill="1" applyBorder="1" applyAlignment="1" applyProtection="1">
      <alignment horizontal="center" vertical="center"/>
      <protection locked="0"/>
    </xf>
    <xf numFmtId="169" fontId="45" fillId="37" borderId="136" xfId="8" applyFont="1" applyFill="1" applyBorder="1" applyAlignment="1" applyProtection="1">
      <alignment vertical="center"/>
      <protection locked="0"/>
    </xf>
    <xf numFmtId="169" fontId="45" fillId="37" borderId="136" xfId="8" applyFont="1" applyFill="1" applyBorder="1" applyAlignment="1" applyProtection="1">
      <alignment horizontal="center" vertical="center"/>
      <protection locked="0"/>
    </xf>
    <xf numFmtId="169" fontId="45" fillId="32" borderId="141" xfId="8" applyFont="1" applyFill="1" applyBorder="1" applyAlignment="1" applyProtection="1">
      <alignment horizontal="center" vertical="center"/>
      <protection locked="0"/>
    </xf>
    <xf numFmtId="170" fontId="44" fillId="33" borderId="5" xfId="7" applyNumberFormat="1" applyFont="1" applyFill="1" applyBorder="1" applyAlignment="1" applyProtection="1">
      <alignment horizontal="center" vertical="center" wrapText="1"/>
      <protection locked="0"/>
    </xf>
    <xf numFmtId="170" fontId="44" fillId="33" borderId="34" xfId="7" applyNumberFormat="1" applyFont="1" applyFill="1" applyBorder="1" applyAlignment="1" applyProtection="1">
      <alignment horizontal="center" vertical="center" wrapText="1"/>
      <protection locked="0"/>
    </xf>
    <xf numFmtId="170" fontId="29" fillId="0" borderId="136" xfId="7" applyNumberFormat="1" applyFont="1" applyFill="1" applyBorder="1" applyAlignment="1" applyProtection="1">
      <alignment horizontal="center" vertical="center" wrapText="1"/>
      <protection locked="0"/>
    </xf>
    <xf numFmtId="169" fontId="44" fillId="20" borderId="130" xfId="8" applyFont="1" applyFill="1" applyBorder="1" applyAlignment="1" applyProtection="1">
      <alignment horizontal="center" vertical="center"/>
      <protection locked="0"/>
    </xf>
    <xf numFmtId="169" fontId="45" fillId="20" borderId="128" xfId="8" applyFont="1" applyFill="1" applyBorder="1" applyAlignment="1" applyProtection="1">
      <alignment horizontal="center" vertical="center"/>
      <protection locked="0"/>
    </xf>
    <xf numFmtId="169" fontId="45" fillId="0" borderId="128" xfId="8" applyFont="1" applyFill="1" applyBorder="1" applyAlignment="1" applyProtection="1">
      <alignment horizontal="center" vertical="center"/>
      <protection locked="0"/>
    </xf>
    <xf numFmtId="178" fontId="29" fillId="23" borderId="100" xfId="7" applyNumberFormat="1" applyFont="1" applyFill="1" applyBorder="1" applyAlignment="1" applyProtection="1">
      <alignment vertical="center"/>
    </xf>
    <xf numFmtId="171" fontId="29" fillId="31" borderId="100" xfId="7" applyNumberFormat="1" applyFont="1" applyFill="1" applyBorder="1" applyAlignment="1" applyProtection="1">
      <alignment horizontal="center" vertical="center"/>
    </xf>
    <xf numFmtId="169" fontId="29" fillId="21" borderId="100" xfId="8" applyFont="1" applyFill="1" applyBorder="1" applyAlignment="1" applyProtection="1">
      <alignment horizontal="center" vertical="center"/>
      <protection locked="0"/>
    </xf>
    <xf numFmtId="169" fontId="29" fillId="0" borderId="140" xfId="8" applyFont="1" applyFill="1" applyBorder="1" applyAlignment="1" applyProtection="1">
      <alignment horizontal="center" vertical="center"/>
      <protection locked="0"/>
    </xf>
    <xf numFmtId="169" fontId="45" fillId="37" borderId="139" xfId="8" applyFont="1" applyFill="1" applyBorder="1" applyAlignment="1" applyProtection="1">
      <alignment vertical="center"/>
      <protection locked="0"/>
    </xf>
    <xf numFmtId="169" fontId="45" fillId="37" borderId="140" xfId="8" applyFont="1" applyFill="1" applyBorder="1" applyAlignment="1" applyProtection="1">
      <alignment vertical="center"/>
      <protection locked="0"/>
    </xf>
    <xf numFmtId="20" fontId="45" fillId="0" borderId="140" xfId="8" applyNumberFormat="1" applyFont="1" applyFill="1" applyBorder="1" applyAlignment="1" applyProtection="1">
      <alignment vertical="center"/>
      <protection locked="0"/>
    </xf>
    <xf numFmtId="169" fontId="45" fillId="30" borderId="127" xfId="8" applyFont="1" applyFill="1" applyBorder="1" applyAlignment="1" applyProtection="1">
      <alignment vertical="center"/>
      <protection locked="0"/>
    </xf>
    <xf numFmtId="169" fontId="45" fillId="30" borderId="128" xfId="8" applyFont="1" applyFill="1" applyBorder="1" applyAlignment="1" applyProtection="1">
      <alignment vertical="center"/>
      <protection locked="0"/>
    </xf>
    <xf numFmtId="170" fontId="29" fillId="0" borderId="31" xfId="7" applyNumberFormat="1" applyFont="1" applyFill="1" applyBorder="1" applyAlignment="1" applyProtection="1">
      <alignment horizontal="center" vertical="center" wrapText="1"/>
      <protection locked="0"/>
    </xf>
    <xf numFmtId="169" fontId="44" fillId="33" borderId="29" xfId="8" applyFont="1" applyFill="1" applyBorder="1" applyAlignment="1" applyProtection="1">
      <alignment horizontal="left" vertical="center" wrapText="1"/>
      <protection locked="0"/>
    </xf>
    <xf numFmtId="178" fontId="29" fillId="33" borderId="5" xfId="7" applyNumberFormat="1" applyFont="1" applyFill="1" applyBorder="1" applyAlignment="1" applyProtection="1">
      <alignment horizontal="center" vertical="center" wrapText="1"/>
    </xf>
    <xf numFmtId="170" fontId="50" fillId="33" borderId="133" xfId="8" applyNumberFormat="1" applyFont="1" applyFill="1" applyBorder="1" applyAlignment="1" applyProtection="1">
      <alignment horizontal="center" vertical="center"/>
      <protection locked="0"/>
    </xf>
    <xf numFmtId="169" fontId="45" fillId="36" borderId="141" xfId="8" applyFont="1" applyFill="1" applyBorder="1" applyAlignment="1" applyProtection="1">
      <alignment vertical="center"/>
      <protection locked="0"/>
    </xf>
    <xf numFmtId="170" fontId="44" fillId="29" borderId="145" xfId="8" applyNumberFormat="1" applyFont="1" applyFill="1" applyBorder="1" applyAlignment="1" applyProtection="1">
      <alignment horizontal="center" vertical="center"/>
      <protection locked="0"/>
    </xf>
    <xf numFmtId="170" fontId="44" fillId="29" borderId="144" xfId="8" applyNumberFormat="1" applyFont="1" applyFill="1" applyBorder="1" applyAlignment="1" applyProtection="1">
      <alignment horizontal="center" vertical="center"/>
      <protection locked="0"/>
    </xf>
    <xf numFmtId="170" fontId="44" fillId="29" borderId="143" xfId="8" applyNumberFormat="1" applyFont="1" applyFill="1" applyBorder="1" applyAlignment="1" applyProtection="1">
      <alignment horizontal="center" vertical="center"/>
      <protection locked="0"/>
    </xf>
    <xf numFmtId="170" fontId="50" fillId="33" borderId="34" xfId="8" applyNumberFormat="1" applyFont="1" applyFill="1" applyBorder="1" applyAlignment="1" applyProtection="1">
      <alignment horizontal="center" vertical="center"/>
      <protection locked="0"/>
    </xf>
    <xf numFmtId="169" fontId="29" fillId="0" borderId="107" xfId="8" applyFont="1" applyFill="1" applyBorder="1" applyAlignment="1" applyProtection="1">
      <alignment horizontal="left" vertical="center" wrapText="1"/>
      <protection locked="0"/>
    </xf>
    <xf numFmtId="20" fontId="45" fillId="0" borderId="136" xfId="8" applyNumberFormat="1" applyFont="1" applyFill="1" applyBorder="1" applyAlignment="1" applyProtection="1">
      <alignment vertical="center"/>
      <protection locked="0"/>
    </xf>
    <xf numFmtId="20" fontId="45" fillId="0" borderId="137" xfId="8" applyNumberFormat="1" applyFont="1" applyFill="1" applyBorder="1" applyAlignment="1" applyProtection="1">
      <alignment vertical="center"/>
      <protection locked="0"/>
    </xf>
    <xf numFmtId="170" fontId="29" fillId="0" borderId="34" xfId="7" applyNumberFormat="1" applyFont="1" applyFill="1" applyBorder="1" applyAlignment="1" applyProtection="1">
      <alignment horizontal="center" vertical="center" wrapText="1"/>
      <protection locked="0"/>
    </xf>
    <xf numFmtId="169" fontId="45" fillId="30" borderId="34" xfId="8" applyFont="1" applyFill="1" applyBorder="1" applyAlignment="1" applyProtection="1">
      <alignment horizontal="center" vertical="center"/>
      <protection locked="0"/>
    </xf>
    <xf numFmtId="169" fontId="45" fillId="0" borderId="105" xfId="8" applyFont="1" applyFill="1" applyBorder="1" applyAlignment="1" applyProtection="1">
      <alignment vertical="center"/>
      <protection locked="0"/>
    </xf>
    <xf numFmtId="169" fontId="55" fillId="0" borderId="146" xfId="8" applyFont="1" applyFill="1" applyBorder="1" applyAlignment="1" applyProtection="1">
      <alignment horizontal="left" vertical="center"/>
      <protection locked="0"/>
    </xf>
    <xf numFmtId="169" fontId="45" fillId="30" borderId="105" xfId="8" applyFont="1" applyFill="1" applyBorder="1" applyAlignment="1" applyProtection="1">
      <alignment horizontal="center" vertical="center"/>
      <protection locked="0"/>
    </xf>
    <xf numFmtId="169" fontId="45" fillId="30" borderId="128" xfId="8" applyFont="1" applyFill="1" applyBorder="1" applyAlignment="1" applyProtection="1">
      <alignment horizontal="center" vertical="center"/>
      <protection locked="0"/>
    </xf>
    <xf numFmtId="169" fontId="45" fillId="30" borderId="127" xfId="8" applyFont="1" applyFill="1" applyBorder="1" applyAlignment="1" applyProtection="1">
      <alignment horizontal="center" vertical="center"/>
      <protection locked="0"/>
    </xf>
    <xf numFmtId="169" fontId="30" fillId="0" borderId="146" xfId="8" applyFont="1" applyFill="1" applyBorder="1" applyAlignment="1" applyProtection="1">
      <alignment horizontal="left" vertical="center"/>
      <protection locked="0"/>
    </xf>
    <xf numFmtId="169" fontId="45" fillId="32" borderId="107" xfId="8" applyFont="1" applyFill="1" applyBorder="1" applyAlignment="1" applyProtection="1">
      <alignment vertical="center"/>
      <protection locked="0"/>
    </xf>
    <xf numFmtId="169" fontId="30" fillId="0" borderId="29" xfId="8" applyFont="1" applyFill="1" applyBorder="1" applyAlignment="1" applyProtection="1">
      <alignment horizontal="left" vertical="center"/>
      <protection locked="0"/>
    </xf>
    <xf numFmtId="170" fontId="29" fillId="0" borderId="0" xfId="7" applyNumberFormat="1" applyFont="1" applyFill="1" applyBorder="1" applyAlignment="1" applyProtection="1">
      <alignment horizontal="center" vertical="center" wrapText="1"/>
    </xf>
    <xf numFmtId="169" fontId="45" fillId="0" borderId="4" xfId="8" applyFont="1" applyFill="1" applyBorder="1" applyAlignment="1" applyProtection="1">
      <alignment vertical="center"/>
      <protection locked="0"/>
    </xf>
    <xf numFmtId="169" fontId="45" fillId="20" borderId="145" xfId="8" applyFont="1" applyFill="1" applyBorder="1" applyAlignment="1" applyProtection="1">
      <alignment horizontal="center" vertical="center"/>
      <protection locked="0"/>
    </xf>
    <xf numFmtId="169" fontId="45" fillId="20" borderId="144" xfId="8" applyFont="1" applyFill="1" applyBorder="1" applyAlignment="1" applyProtection="1">
      <alignment horizontal="center" vertical="center"/>
      <protection locked="0"/>
    </xf>
    <xf numFmtId="169" fontId="45" fillId="0" borderId="148" xfId="8" applyFont="1" applyFill="1" applyBorder="1" applyAlignment="1" applyProtection="1">
      <alignment vertical="center"/>
      <protection locked="0"/>
    </xf>
    <xf numFmtId="169" fontId="45" fillId="0" borderId="149" xfId="8" applyFont="1" applyFill="1" applyBorder="1" applyAlignment="1" applyProtection="1">
      <alignment vertical="center"/>
      <protection locked="0"/>
    </xf>
    <xf numFmtId="169" fontId="45" fillId="0" borderId="78" xfId="8" applyFont="1" applyFill="1" applyBorder="1" applyAlignment="1" applyProtection="1">
      <alignment vertical="center"/>
      <protection locked="0"/>
    </xf>
    <xf numFmtId="169" fontId="45" fillId="0" borderId="150" xfId="8" applyFont="1" applyFill="1" applyBorder="1" applyAlignment="1" applyProtection="1">
      <alignment vertical="center"/>
      <protection locked="0"/>
    </xf>
    <xf numFmtId="169" fontId="45" fillId="0" borderId="151" xfId="8" applyFont="1" applyFill="1" applyBorder="1" applyAlignment="1" applyProtection="1">
      <alignment vertical="center"/>
      <protection locked="0"/>
    </xf>
    <xf numFmtId="169" fontId="45" fillId="37" borderId="103" xfId="8" applyFont="1" applyFill="1" applyBorder="1" applyAlignment="1" applyProtection="1">
      <alignment horizontal="center" vertical="center"/>
      <protection locked="0"/>
    </xf>
    <xf numFmtId="169" fontId="45" fillId="37" borderId="104" xfId="8" applyFont="1" applyFill="1" applyBorder="1" applyAlignment="1" applyProtection="1">
      <alignment horizontal="center" vertical="center"/>
      <protection locked="0"/>
    </xf>
    <xf numFmtId="170" fontId="47" fillId="33" borderId="125" xfId="8" applyNumberFormat="1" applyFont="1" applyFill="1" applyBorder="1" applyAlignment="1" applyProtection="1">
      <alignment horizontal="center" vertical="center" wrapText="1"/>
    </xf>
    <xf numFmtId="169" fontId="29" fillId="35" borderId="126" xfId="8" applyFont="1" applyFill="1" applyBorder="1" applyAlignment="1" applyProtection="1">
      <alignment horizontal="center" vertical="center" wrapText="1"/>
    </xf>
    <xf numFmtId="169" fontId="45" fillId="33" borderId="126" xfId="8" applyFont="1" applyFill="1" applyBorder="1" applyAlignment="1" applyProtection="1">
      <alignment horizontal="center" vertical="center" wrapText="1"/>
      <protection locked="0"/>
    </xf>
    <xf numFmtId="169" fontId="45" fillId="29" borderId="127" xfId="8" applyFont="1" applyFill="1" applyBorder="1" applyAlignment="1" applyProtection="1">
      <alignment horizontal="center" vertical="center" wrapText="1"/>
      <protection locked="0"/>
    </xf>
    <xf numFmtId="169" fontId="45" fillId="29" borderId="128" xfId="8" applyFont="1" applyFill="1" applyBorder="1" applyAlignment="1" applyProtection="1">
      <alignment horizontal="center" vertical="center" wrapText="1"/>
    </xf>
    <xf numFmtId="169" fontId="45" fillId="29" borderId="127" xfId="8" applyFont="1" applyFill="1" applyBorder="1" applyAlignment="1" applyProtection="1">
      <alignment horizontal="center" vertical="center" wrapText="1"/>
    </xf>
    <xf numFmtId="169" fontId="45" fillId="29" borderId="141" xfId="8" applyFont="1" applyFill="1" applyBorder="1" applyAlignment="1" applyProtection="1">
      <alignment vertical="center" wrapText="1"/>
    </xf>
    <xf numFmtId="169" fontId="45" fillId="29" borderId="107" xfId="8" applyFont="1" applyFill="1" applyBorder="1" applyAlignment="1" applyProtection="1">
      <alignment vertical="center" wrapText="1"/>
      <protection locked="0"/>
    </xf>
    <xf numFmtId="169" fontId="45" fillId="29" borderId="137" xfId="8" applyFont="1" applyFill="1" applyBorder="1" applyAlignment="1" applyProtection="1">
      <alignment vertical="center" wrapText="1"/>
      <protection locked="0"/>
    </xf>
    <xf numFmtId="169" fontId="45" fillId="29" borderId="139" xfId="8" applyFont="1" applyFill="1" applyBorder="1" applyAlignment="1" applyProtection="1">
      <alignment vertical="center" wrapText="1"/>
      <protection locked="0"/>
    </xf>
    <xf numFmtId="169" fontId="45" fillId="29" borderId="140" xfId="8" applyFont="1" applyFill="1" applyBorder="1" applyAlignment="1" applyProtection="1">
      <alignment vertical="center" wrapText="1"/>
      <protection locked="0"/>
    </xf>
    <xf numFmtId="169" fontId="45" fillId="29" borderId="136" xfId="8" applyFont="1" applyFill="1" applyBorder="1" applyAlignment="1" applyProtection="1">
      <alignment vertical="center" wrapText="1"/>
      <protection locked="0"/>
    </xf>
    <xf numFmtId="169" fontId="45" fillId="29" borderId="141" xfId="8" applyFont="1" applyFill="1" applyBorder="1" applyAlignment="1" applyProtection="1">
      <alignment vertical="center" wrapText="1"/>
      <protection locked="0"/>
    </xf>
    <xf numFmtId="169" fontId="44" fillId="29" borderId="107" xfId="8" applyFont="1" applyFill="1" applyBorder="1" applyAlignment="1" applyProtection="1">
      <alignment vertical="center" wrapText="1"/>
    </xf>
    <xf numFmtId="169" fontId="44" fillId="29" borderId="141" xfId="8" applyFont="1" applyFill="1" applyBorder="1" applyAlignment="1" applyProtection="1">
      <alignment vertical="center" wrapText="1"/>
    </xf>
    <xf numFmtId="169" fontId="29" fillId="35" borderId="34" xfId="8" applyFont="1" applyFill="1" applyBorder="1" applyAlignment="1" applyProtection="1">
      <alignment horizontal="center" vertical="center" wrapText="1"/>
    </xf>
    <xf numFmtId="169" fontId="45" fillId="29" borderId="131" xfId="8" applyFont="1" applyFill="1" applyBorder="1" applyAlignment="1" applyProtection="1">
      <alignment horizontal="center" vertical="center" wrapText="1"/>
    </xf>
    <xf numFmtId="169" fontId="45" fillId="29" borderId="130" xfId="8" applyFont="1" applyFill="1" applyBorder="1" applyAlignment="1" applyProtection="1">
      <alignment horizontal="center" vertical="center" wrapText="1"/>
    </xf>
    <xf numFmtId="169" fontId="45" fillId="29" borderId="82" xfId="8" applyFont="1" applyFill="1" applyBorder="1" applyAlignment="1" applyProtection="1">
      <alignment vertical="center" wrapText="1"/>
    </xf>
    <xf numFmtId="169" fontId="45" fillId="29" borderId="105" xfId="8" applyFont="1" applyFill="1" applyBorder="1" applyAlignment="1" applyProtection="1">
      <alignment vertical="center" wrapText="1"/>
      <protection locked="0"/>
    </xf>
    <xf numFmtId="169" fontId="44" fillId="29" borderId="105" xfId="8" applyFont="1" applyFill="1" applyBorder="1" applyAlignment="1" applyProtection="1">
      <alignment vertical="center" wrapText="1"/>
    </xf>
    <xf numFmtId="169" fontId="45" fillId="20" borderId="127" xfId="8" applyFont="1" applyFill="1" applyBorder="1" applyAlignment="1" applyProtection="1">
      <alignment vertical="center"/>
      <protection locked="0"/>
    </xf>
    <xf numFmtId="169" fontId="45" fillId="20" borderId="128" xfId="8" applyFont="1" applyFill="1" applyBorder="1" applyAlignment="1" applyProtection="1">
      <alignment vertical="center"/>
      <protection locked="0"/>
    </xf>
    <xf numFmtId="169" fontId="45" fillId="20" borderId="130" xfId="8" applyFont="1" applyFill="1" applyBorder="1" applyAlignment="1" applyProtection="1">
      <alignment vertical="center"/>
      <protection locked="0"/>
    </xf>
    <xf numFmtId="169" fontId="45" fillId="20" borderId="131" xfId="8" applyFont="1" applyFill="1" applyBorder="1" applyAlignment="1" applyProtection="1">
      <alignment vertical="center"/>
      <protection locked="0"/>
    </xf>
    <xf numFmtId="170" fontId="44" fillId="29" borderId="152" xfId="8" applyNumberFormat="1" applyFont="1" applyFill="1" applyBorder="1" applyAlignment="1" applyProtection="1">
      <alignment horizontal="center" vertical="center"/>
      <protection locked="0"/>
    </xf>
    <xf numFmtId="170" fontId="44" fillId="29" borderId="153" xfId="8" applyNumberFormat="1" applyFont="1" applyFill="1" applyBorder="1" applyAlignment="1" applyProtection="1">
      <alignment horizontal="center" vertical="center"/>
      <protection locked="0"/>
    </xf>
    <xf numFmtId="170" fontId="51" fillId="29" borderId="21" xfId="8" applyNumberFormat="1" applyFont="1" applyFill="1" applyBorder="1" applyAlignment="1" applyProtection="1">
      <alignment horizontal="center" vertical="center"/>
      <protection locked="0"/>
    </xf>
    <xf numFmtId="170" fontId="51" fillId="29" borderId="142" xfId="8" applyNumberFormat="1" applyFont="1" applyFill="1" applyBorder="1" applyAlignment="1" applyProtection="1">
      <alignment horizontal="center" vertical="center"/>
      <protection locked="0"/>
    </xf>
    <xf numFmtId="167" fontId="51" fillId="29" borderId="21" xfId="8" applyNumberFormat="1" applyFont="1" applyFill="1" applyBorder="1" applyAlignment="1" applyProtection="1">
      <alignment horizontal="center" vertical="center"/>
      <protection locked="0"/>
    </xf>
    <xf numFmtId="167" fontId="51" fillId="29" borderId="142" xfId="8" applyNumberFormat="1" applyFont="1" applyFill="1" applyBorder="1" applyAlignment="1" applyProtection="1">
      <alignment horizontal="center" vertical="center"/>
      <protection locked="0"/>
    </xf>
    <xf numFmtId="169" fontId="45" fillId="37" borderId="129" xfId="8" applyFont="1" applyFill="1" applyBorder="1" applyAlignment="1" applyProtection="1">
      <alignment vertical="center"/>
      <protection locked="0"/>
    </xf>
    <xf numFmtId="169" fontId="35" fillId="40" borderId="0" xfId="8" applyFont="1" applyFill="1" applyBorder="1" applyAlignment="1" applyProtection="1">
      <alignment horizontal="left"/>
    </xf>
    <xf numFmtId="170" fontId="35" fillId="40" borderId="0" xfId="8" applyNumberFormat="1" applyFont="1" applyFill="1" applyBorder="1" applyAlignment="1" applyProtection="1">
      <alignment horizontal="left"/>
    </xf>
    <xf numFmtId="169" fontId="29" fillId="40" borderId="0" xfId="8" applyFont="1" applyFill="1" applyProtection="1">
      <protection locked="0"/>
    </xf>
    <xf numFmtId="169" fontId="29" fillId="41" borderId="0" xfId="8" applyFont="1" applyFill="1" applyProtection="1">
      <protection locked="0"/>
    </xf>
    <xf numFmtId="169" fontId="44" fillId="40" borderId="0" xfId="8" applyFont="1" applyFill="1" applyProtection="1">
      <protection locked="0"/>
    </xf>
    <xf numFmtId="169" fontId="29" fillId="40" borderId="0" xfId="8" applyFont="1" applyFill="1" applyBorder="1" applyAlignment="1" applyProtection="1">
      <alignment horizontal="left"/>
      <protection locked="0"/>
    </xf>
    <xf numFmtId="169" fontId="44" fillId="40" borderId="0" xfId="8" applyFont="1" applyFill="1" applyBorder="1" applyAlignment="1" applyProtection="1">
      <alignment horizontal="left"/>
      <protection locked="0"/>
    </xf>
    <xf numFmtId="169" fontId="35" fillId="40" borderId="0" xfId="8" applyFont="1" applyFill="1" applyBorder="1" applyAlignment="1" applyProtection="1">
      <alignment horizontal="left" indent="2"/>
      <protection locked="0"/>
    </xf>
    <xf numFmtId="169" fontId="29" fillId="40" borderId="0" xfId="8" applyNumberFormat="1" applyFont="1" applyFill="1" applyBorder="1" applyAlignment="1" applyProtection="1">
      <alignment horizontal="left" vertical="center"/>
      <protection locked="0"/>
    </xf>
    <xf numFmtId="169" fontId="6" fillId="40" borderId="0" xfId="8" applyFont="1" applyFill="1" applyAlignment="1" applyProtection="1">
      <alignment horizontal="center" vertical="center"/>
      <protection locked="0"/>
    </xf>
    <xf numFmtId="169" fontId="6" fillId="40" borderId="0" xfId="8" applyNumberFormat="1" applyFont="1" applyFill="1" applyAlignment="1" applyProtection="1">
      <alignment horizontal="center" vertical="center"/>
      <protection locked="0"/>
    </xf>
    <xf numFmtId="169" fontId="45" fillId="0" borderId="29" xfId="8" applyFont="1" applyFill="1" applyBorder="1" applyAlignment="1" applyProtection="1">
      <alignment horizontal="left" vertical="center"/>
    </xf>
    <xf numFmtId="170" fontId="29" fillId="0" borderId="19" xfId="7" applyNumberFormat="1" applyFont="1" applyFill="1" applyBorder="1" applyAlignment="1" applyProtection="1">
      <alignment horizontal="center" vertical="center" wrapText="1"/>
      <protection locked="0"/>
    </xf>
    <xf numFmtId="169" fontId="45" fillId="20" borderId="29" xfId="8" applyFont="1" applyFill="1" applyBorder="1" applyAlignment="1" applyProtection="1">
      <alignment horizontal="center" vertical="center"/>
      <protection locked="0"/>
    </xf>
    <xf numFmtId="169" fontId="45" fillId="0" borderId="156" xfId="8" applyFont="1" applyFill="1" applyBorder="1" applyAlignment="1" applyProtection="1">
      <alignment horizontal="center" vertical="center"/>
      <protection locked="0"/>
    </xf>
    <xf numFmtId="169" fontId="45" fillId="0" borderId="157" xfId="8" applyFont="1" applyFill="1" applyBorder="1" applyAlignment="1" applyProtection="1">
      <alignment horizontal="center" vertical="center"/>
      <protection locked="0"/>
    </xf>
    <xf numFmtId="169" fontId="45" fillId="0" borderId="159" xfId="8" applyFont="1" applyFill="1" applyBorder="1" applyAlignment="1" applyProtection="1">
      <alignment horizontal="center" vertical="center"/>
      <protection locked="0"/>
    </xf>
    <xf numFmtId="169" fontId="45" fillId="0" borderId="107" xfId="8" applyFont="1" applyFill="1" applyBorder="1" applyAlignment="1" applyProtection="1">
      <alignment horizontal="center" vertical="center"/>
      <protection locked="0"/>
    </xf>
    <xf numFmtId="169" fontId="45" fillId="0" borderId="137" xfId="8" applyFont="1" applyFill="1" applyBorder="1" applyAlignment="1" applyProtection="1">
      <alignment horizontal="center" vertical="center"/>
      <protection locked="0"/>
    </xf>
    <xf numFmtId="169" fontId="45" fillId="0" borderId="139" xfId="8" applyFont="1" applyFill="1" applyBorder="1" applyAlignment="1" applyProtection="1">
      <alignment horizontal="center" vertical="center"/>
      <protection locked="0"/>
    </xf>
    <xf numFmtId="169" fontId="45" fillId="0" borderId="140" xfId="8" applyFont="1" applyFill="1" applyBorder="1" applyAlignment="1" applyProtection="1">
      <alignment horizontal="center" vertical="center"/>
      <protection locked="0"/>
    </xf>
    <xf numFmtId="169" fontId="45" fillId="0" borderId="136" xfId="8" applyFont="1" applyFill="1" applyBorder="1" applyAlignment="1" applyProtection="1">
      <alignment horizontal="center" vertical="center"/>
      <protection locked="0"/>
    </xf>
    <xf numFmtId="169" fontId="45" fillId="0" borderId="141" xfId="8" applyFont="1" applyFill="1" applyBorder="1" applyAlignment="1" applyProtection="1">
      <alignment horizontal="center" vertical="center"/>
      <protection locked="0"/>
    </xf>
    <xf numFmtId="169" fontId="44" fillId="33" borderId="29" xfId="8" applyFont="1" applyFill="1" applyBorder="1" applyAlignment="1" applyProtection="1">
      <alignment horizontal="left" vertical="center"/>
    </xf>
    <xf numFmtId="169" fontId="46" fillId="34" borderId="98" xfId="8" applyFont="1" applyFill="1" applyBorder="1" applyAlignment="1" applyProtection="1">
      <alignment horizontal="center" vertical="center"/>
    </xf>
    <xf numFmtId="169" fontId="45" fillId="33" borderId="136" xfId="8" applyFont="1" applyFill="1" applyBorder="1" applyAlignment="1" applyProtection="1">
      <alignment vertical="center"/>
      <protection locked="0"/>
    </xf>
    <xf numFmtId="169" fontId="45" fillId="33" borderId="137" xfId="8" applyFont="1" applyFill="1" applyBorder="1" applyAlignment="1" applyProtection="1">
      <alignment vertical="center"/>
      <protection locked="0"/>
    </xf>
    <xf numFmtId="169" fontId="45" fillId="29" borderId="139" xfId="8" applyFont="1" applyFill="1" applyBorder="1" applyAlignment="1" applyProtection="1">
      <alignment horizontal="center" vertical="center"/>
      <protection locked="0"/>
    </xf>
    <xf numFmtId="169" fontId="45" fillId="29" borderId="141" xfId="8" applyFont="1" applyFill="1" applyBorder="1" applyAlignment="1" applyProtection="1">
      <alignment horizontal="center" vertical="center"/>
      <protection locked="0"/>
    </xf>
    <xf numFmtId="169" fontId="29" fillId="12" borderId="161" xfId="8" applyFont="1" applyFill="1" applyBorder="1" applyAlignment="1">
      <alignment horizontal="left" vertical="center"/>
    </xf>
    <xf numFmtId="170" fontId="29" fillId="0" borderId="162" xfId="7" applyNumberFormat="1" applyFont="1" applyFill="1" applyBorder="1" applyAlignment="1" applyProtection="1">
      <alignment horizontal="center" vertical="center" wrapText="1"/>
      <protection locked="0"/>
    </xf>
    <xf numFmtId="0" fontId="45" fillId="0" borderId="103" xfId="8" quotePrefix="1" applyNumberFormat="1" applyFont="1" applyFill="1" applyBorder="1" applyAlignment="1" applyProtection="1">
      <alignment horizontal="center" vertical="center"/>
      <protection locked="0"/>
    </xf>
    <xf numFmtId="172" fontId="45" fillId="30" borderId="103" xfId="8" quotePrefix="1" applyNumberFormat="1" applyFont="1" applyFill="1" applyBorder="1" applyAlignment="1" applyProtection="1">
      <alignment horizontal="left" vertical="center"/>
      <protection locked="0"/>
    </xf>
    <xf numFmtId="169" fontId="45" fillId="30" borderId="104" xfId="8" applyFont="1" applyFill="1" applyBorder="1" applyAlignment="1" applyProtection="1">
      <alignment vertical="center"/>
      <protection locked="0"/>
    </xf>
    <xf numFmtId="20" fontId="45" fillId="0" borderId="163" xfId="8" applyNumberFormat="1" applyFont="1" applyFill="1" applyBorder="1" applyAlignment="1" applyProtection="1">
      <alignment horizontal="center" vertical="center"/>
      <protection locked="0"/>
    </xf>
    <xf numFmtId="20" fontId="45" fillId="0" borderId="164" xfId="8" applyNumberFormat="1" applyFont="1" applyFill="1" applyBorder="1" applyAlignment="1" applyProtection="1">
      <alignment horizontal="center" vertical="center"/>
      <protection locked="0"/>
    </xf>
    <xf numFmtId="169" fontId="45" fillId="37" borderId="165" xfId="8" applyFont="1" applyFill="1" applyBorder="1" applyAlignment="1" applyProtection="1">
      <alignment horizontal="center" vertical="center"/>
      <protection locked="0"/>
    </xf>
    <xf numFmtId="169" fontId="45" fillId="37" borderId="166" xfId="8" applyFont="1" applyFill="1" applyBorder="1" applyAlignment="1" applyProtection="1">
      <alignment horizontal="center" vertical="center"/>
      <protection locked="0"/>
    </xf>
    <xf numFmtId="20" fontId="45" fillId="0" borderId="167" xfId="8" applyNumberFormat="1" applyFont="1" applyFill="1" applyBorder="1" applyAlignment="1" applyProtection="1">
      <alignment horizontal="center" vertical="center"/>
      <protection locked="0"/>
    </xf>
    <xf numFmtId="20" fontId="45" fillId="0" borderId="165" xfId="8" applyNumberFormat="1" applyFont="1" applyFill="1" applyBorder="1" applyAlignment="1" applyProtection="1">
      <alignment horizontal="center" vertical="center"/>
      <protection locked="0"/>
    </xf>
    <xf numFmtId="169" fontId="45" fillId="37" borderId="164" xfId="8" applyFont="1" applyFill="1" applyBorder="1" applyAlignment="1" applyProtection="1">
      <alignment horizontal="center" vertical="center"/>
      <protection locked="0"/>
    </xf>
    <xf numFmtId="20" fontId="45" fillId="0" borderId="168" xfId="8" applyNumberFormat="1" applyFont="1" applyFill="1" applyBorder="1" applyAlignment="1" applyProtection="1">
      <alignment horizontal="center" vertical="center"/>
      <protection locked="0"/>
    </xf>
    <xf numFmtId="169" fontId="37" fillId="0" borderId="0" xfId="8" applyFont="1" applyFill="1" applyAlignment="1" applyProtection="1">
      <alignment vertical="center"/>
      <protection locked="0"/>
    </xf>
    <xf numFmtId="169" fontId="37" fillId="0" borderId="0" xfId="8" applyNumberFormat="1" applyFont="1" applyFill="1" applyAlignment="1" applyProtection="1">
      <alignment vertical="center"/>
      <protection locked="0"/>
    </xf>
    <xf numFmtId="170" fontId="29" fillId="0" borderId="169" xfId="7" applyNumberFormat="1" applyFont="1" applyFill="1" applyBorder="1" applyAlignment="1" applyProtection="1">
      <alignment horizontal="center" vertical="center" wrapText="1"/>
      <protection locked="0"/>
    </xf>
    <xf numFmtId="2" fontId="51" fillId="29" borderId="127" xfId="8" quotePrefix="1" applyNumberFormat="1" applyFont="1" applyFill="1" applyBorder="1" applyAlignment="1" applyProtection="1">
      <alignment horizontal="center" vertical="center"/>
      <protection locked="0"/>
    </xf>
    <xf numFmtId="2" fontId="51" fillId="29" borderId="128" xfId="8" applyNumberFormat="1" applyFont="1" applyFill="1" applyBorder="1" applyAlignment="1" applyProtection="1">
      <alignment horizontal="center" vertical="center"/>
      <protection locked="0"/>
    </xf>
    <xf numFmtId="172" fontId="45" fillId="0" borderId="103" xfId="8" quotePrefix="1" applyNumberFormat="1" applyFont="1" applyFill="1" applyBorder="1" applyAlignment="1" applyProtection="1">
      <alignment horizontal="left" vertical="center"/>
      <protection locked="0"/>
    </xf>
    <xf numFmtId="20" fontId="45" fillId="0" borderId="46" xfId="8" applyNumberFormat="1" applyFont="1" applyFill="1" applyBorder="1" applyAlignment="1" applyProtection="1">
      <alignment horizontal="center" vertical="center"/>
      <protection locked="0"/>
    </xf>
    <xf numFmtId="20" fontId="45" fillId="0" borderId="170" xfId="8" applyNumberFormat="1" applyFont="1" applyFill="1" applyBorder="1" applyAlignment="1" applyProtection="1">
      <alignment horizontal="center" vertical="center"/>
      <protection locked="0"/>
    </xf>
    <xf numFmtId="169" fontId="45" fillId="37" borderId="171" xfId="8" applyFont="1" applyFill="1" applyBorder="1" applyAlignment="1" applyProtection="1">
      <alignment horizontal="center" vertical="center"/>
      <protection locked="0"/>
    </xf>
    <xf numFmtId="169" fontId="45" fillId="37" borderId="172" xfId="8" applyFont="1" applyFill="1" applyBorder="1" applyAlignment="1" applyProtection="1">
      <alignment horizontal="center" vertical="center"/>
      <protection locked="0"/>
    </xf>
    <xf numFmtId="20" fontId="45" fillId="0" borderId="173" xfId="8" applyNumberFormat="1" applyFont="1" applyFill="1" applyBorder="1" applyAlignment="1" applyProtection="1">
      <alignment horizontal="center" vertical="center"/>
      <protection locked="0"/>
    </xf>
    <xf numFmtId="20" fontId="45" fillId="0" borderId="171" xfId="8" applyNumberFormat="1" applyFont="1" applyFill="1" applyBorder="1" applyAlignment="1" applyProtection="1">
      <alignment horizontal="center" vertical="center"/>
      <protection locked="0"/>
    </xf>
    <xf numFmtId="169" fontId="45" fillId="37" borderId="170" xfId="8" applyFont="1" applyFill="1" applyBorder="1" applyAlignment="1" applyProtection="1">
      <alignment horizontal="center" vertical="center"/>
      <protection locked="0"/>
    </xf>
    <xf numFmtId="20" fontId="45" fillId="0" borderId="81" xfId="8" applyNumberFormat="1" applyFont="1" applyFill="1" applyBorder="1" applyAlignment="1" applyProtection="1">
      <alignment horizontal="center" vertical="center"/>
      <protection locked="0"/>
    </xf>
    <xf numFmtId="0" fontId="45" fillId="30" borderId="103" xfId="8" quotePrefix="1" applyNumberFormat="1" applyFont="1" applyFill="1" applyBorder="1" applyAlignment="1" applyProtection="1">
      <alignment horizontal="center" vertical="center"/>
      <protection locked="0"/>
    </xf>
    <xf numFmtId="169" fontId="29" fillId="12" borderId="0" xfId="8" applyFont="1" applyFill="1" applyBorder="1" applyAlignment="1">
      <alignment horizontal="left" vertical="center"/>
    </xf>
    <xf numFmtId="170" fontId="51" fillId="29" borderId="21" xfId="8" quotePrefix="1" applyNumberFormat="1" applyFont="1" applyFill="1" applyBorder="1" applyAlignment="1" applyProtection="1">
      <alignment horizontal="center" vertical="center"/>
      <protection locked="0"/>
    </xf>
    <xf numFmtId="167" fontId="44" fillId="29" borderId="21" xfId="8" applyNumberFormat="1" applyFont="1" applyFill="1" applyBorder="1" applyAlignment="1" applyProtection="1">
      <alignment horizontal="center" vertical="center"/>
      <protection locked="0"/>
    </xf>
    <xf numFmtId="167" fontId="44" fillId="29" borderId="142" xfId="8" applyNumberFormat="1" applyFont="1" applyFill="1" applyBorder="1" applyAlignment="1" applyProtection="1">
      <alignment horizontal="center" vertical="center"/>
      <protection locked="0"/>
    </xf>
    <xf numFmtId="170" fontId="29" fillId="33" borderId="5" xfId="7" applyNumberFormat="1" applyFont="1" applyFill="1" applyBorder="1" applyAlignment="1" applyProtection="1">
      <alignment horizontal="center" vertical="center" wrapText="1"/>
      <protection locked="0"/>
    </xf>
    <xf numFmtId="169" fontId="46" fillId="34" borderId="174" xfId="8" applyFont="1" applyFill="1" applyBorder="1" applyAlignment="1" applyProtection="1">
      <alignment horizontal="center" vertical="center"/>
    </xf>
    <xf numFmtId="169" fontId="44" fillId="33" borderId="0" xfId="8" applyFont="1" applyFill="1" applyBorder="1" applyAlignment="1" applyProtection="1">
      <alignment horizontal="left" vertical="center"/>
    </xf>
    <xf numFmtId="169" fontId="46" fillId="34" borderId="125" xfId="8" applyFont="1" applyFill="1" applyBorder="1" applyAlignment="1" applyProtection="1">
      <alignment horizontal="center" vertical="center"/>
    </xf>
    <xf numFmtId="169" fontId="29" fillId="42" borderId="161" xfId="8" applyFont="1" applyFill="1" applyBorder="1" applyAlignment="1">
      <alignment horizontal="left" vertical="center"/>
    </xf>
    <xf numFmtId="170" fontId="29" fillId="0" borderId="5" xfId="7" applyNumberFormat="1" applyFont="1" applyFill="1" applyBorder="1" applyAlignment="1" applyProtection="1">
      <alignment horizontal="center" vertical="center" wrapText="1"/>
      <protection locked="0"/>
    </xf>
    <xf numFmtId="20" fontId="45" fillId="0" borderId="175" xfId="8" applyNumberFormat="1" applyFont="1" applyFill="1" applyBorder="1" applyAlignment="1" applyProtection="1">
      <alignment horizontal="center" vertical="center"/>
      <protection locked="0"/>
    </xf>
    <xf numFmtId="172" fontId="45" fillId="0" borderId="21" xfId="8" quotePrefix="1" applyNumberFormat="1" applyFont="1" applyFill="1" applyBorder="1" applyAlignment="1" applyProtection="1">
      <alignment horizontal="left" vertical="center"/>
      <protection locked="0"/>
    </xf>
    <xf numFmtId="20" fontId="45" fillId="0" borderId="0" xfId="8" applyNumberFormat="1" applyFont="1" applyFill="1" applyBorder="1" applyAlignment="1" applyProtection="1">
      <alignment horizontal="center" vertical="center"/>
      <protection locked="0"/>
    </xf>
    <xf numFmtId="169" fontId="45" fillId="37" borderId="176" xfId="8" applyFont="1" applyFill="1" applyBorder="1" applyAlignment="1" applyProtection="1">
      <alignment horizontal="center" vertical="center"/>
      <protection locked="0"/>
    </xf>
    <xf numFmtId="169" fontId="29" fillId="43" borderId="161" xfId="8" applyFont="1" applyFill="1" applyBorder="1" applyAlignment="1">
      <alignment horizontal="left" vertical="center"/>
    </xf>
    <xf numFmtId="20" fontId="45" fillId="0" borderId="0" xfId="8" applyNumberFormat="1" applyFont="1" applyFill="1" applyBorder="1" applyAlignment="1" applyProtection="1">
      <alignment vertical="center"/>
      <protection locked="0"/>
    </xf>
    <xf numFmtId="20" fontId="45" fillId="0" borderId="176" xfId="8" applyNumberFormat="1" applyFont="1" applyFill="1" applyBorder="1" applyAlignment="1" applyProtection="1">
      <alignment vertical="center"/>
      <protection locked="0"/>
    </xf>
    <xf numFmtId="169" fontId="29" fillId="43" borderId="0" xfId="8" applyFont="1" applyFill="1" applyBorder="1" applyAlignment="1">
      <alignment horizontal="left" vertical="center"/>
    </xf>
    <xf numFmtId="170" fontId="45" fillId="0" borderId="34" xfId="8" quotePrefix="1" applyNumberFormat="1" applyFont="1" applyFill="1" applyBorder="1" applyAlignment="1" applyProtection="1">
      <alignment horizontal="center" vertical="center" wrapText="1"/>
      <protection locked="0"/>
    </xf>
    <xf numFmtId="169" fontId="29" fillId="23" borderId="29" xfId="8" applyFont="1" applyFill="1" applyBorder="1" applyAlignment="1">
      <alignment horizontal="left" vertical="center"/>
    </xf>
    <xf numFmtId="170" fontId="45" fillId="0" borderId="133" xfId="8" quotePrefix="1" applyNumberFormat="1" applyFont="1" applyFill="1" applyBorder="1" applyAlignment="1" applyProtection="1">
      <alignment horizontal="center" vertical="center" wrapText="1"/>
      <protection locked="0"/>
    </xf>
    <xf numFmtId="169" fontId="45" fillId="37" borderId="175" xfId="8" applyFont="1" applyFill="1" applyBorder="1" applyAlignment="1" applyProtection="1">
      <alignment horizontal="center" vertical="center"/>
      <protection locked="0"/>
    </xf>
    <xf numFmtId="169" fontId="29" fillId="0" borderId="0" xfId="8" applyFont="1" applyFill="1" applyBorder="1" applyAlignment="1" applyProtection="1">
      <alignment horizontal="left" vertical="center" wrapText="1"/>
      <protection locked="0"/>
    </xf>
    <xf numFmtId="169" fontId="45" fillId="37" borderId="21" xfId="8" applyFont="1" applyFill="1" applyBorder="1" applyAlignment="1" applyProtection="1">
      <alignment vertical="center"/>
      <protection locked="0"/>
    </xf>
    <xf numFmtId="169" fontId="45" fillId="37" borderId="142" xfId="8" applyFont="1" applyFill="1" applyBorder="1" applyAlignment="1" applyProtection="1">
      <alignment vertical="center"/>
      <protection locked="0"/>
    </xf>
    <xf numFmtId="169" fontId="45" fillId="37" borderId="21" xfId="8" applyFont="1" applyFill="1" applyBorder="1" applyAlignment="1" applyProtection="1">
      <alignment horizontal="center" vertical="center"/>
      <protection locked="0"/>
    </xf>
    <xf numFmtId="169" fontId="45" fillId="37" borderId="142" xfId="8" applyFont="1" applyFill="1" applyBorder="1" applyAlignment="1" applyProtection="1">
      <alignment horizontal="center" vertical="center"/>
      <protection locked="0"/>
    </xf>
    <xf numFmtId="169" fontId="45" fillId="32" borderId="21" xfId="8" applyFont="1" applyFill="1" applyBorder="1" applyAlignment="1" applyProtection="1">
      <alignment horizontal="center" vertical="center"/>
      <protection locked="0"/>
    </xf>
    <xf numFmtId="169" fontId="45" fillId="32" borderId="142" xfId="8" applyFont="1" applyFill="1" applyBorder="1" applyAlignment="1" applyProtection="1">
      <alignment horizontal="center" vertical="center"/>
      <protection locked="0"/>
    </xf>
    <xf numFmtId="169" fontId="45" fillId="37" borderId="0" xfId="8" applyFont="1" applyFill="1" applyBorder="1" applyAlignment="1" applyProtection="1">
      <alignment horizontal="center" vertical="center"/>
      <protection locked="0"/>
    </xf>
    <xf numFmtId="169" fontId="29" fillId="14" borderId="161" xfId="8" applyFont="1" applyFill="1" applyBorder="1" applyAlignment="1">
      <alignment horizontal="left" vertical="center"/>
    </xf>
    <xf numFmtId="169" fontId="6" fillId="0" borderId="5" xfId="8" applyFont="1" applyFill="1" applyBorder="1" applyAlignment="1" applyProtection="1">
      <alignment horizontal="left" vertical="center"/>
      <protection locked="0"/>
    </xf>
    <xf numFmtId="170" fontId="47" fillId="0" borderId="5" xfId="8" applyNumberFormat="1" applyFont="1" applyFill="1" applyBorder="1" applyAlignment="1" applyProtection="1">
      <alignment horizontal="center" vertical="center"/>
      <protection locked="0"/>
    </xf>
    <xf numFmtId="170" fontId="47" fillId="0" borderId="82" xfId="8" applyNumberFormat="1" applyFont="1" applyFill="1" applyBorder="1" applyAlignment="1" applyProtection="1">
      <alignment horizontal="center" vertical="center"/>
      <protection locked="0"/>
    </xf>
    <xf numFmtId="169" fontId="29" fillId="44" borderId="0" xfId="8" applyFont="1" applyFill="1" applyBorder="1" applyAlignment="1" applyProtection="1">
      <alignment horizontal="left" vertical="center"/>
      <protection locked="0"/>
    </xf>
    <xf numFmtId="169" fontId="29" fillId="45" borderId="161" xfId="8" applyFont="1" applyFill="1" applyBorder="1" applyAlignment="1">
      <alignment horizontal="left" vertical="center"/>
    </xf>
    <xf numFmtId="169" fontId="29" fillId="45" borderId="0" xfId="8" applyFont="1" applyFill="1" applyBorder="1" applyAlignment="1">
      <alignment horizontal="left" vertical="center"/>
    </xf>
    <xf numFmtId="169" fontId="29" fillId="15" borderId="161" xfId="8" applyFont="1" applyFill="1" applyBorder="1" applyAlignment="1">
      <alignment horizontal="left" vertical="center"/>
    </xf>
    <xf numFmtId="169" fontId="56" fillId="37" borderId="139" xfId="8" applyFont="1" applyFill="1" applyBorder="1" applyAlignment="1" applyProtection="1">
      <alignment vertical="center"/>
      <protection locked="0"/>
    </xf>
    <xf numFmtId="169" fontId="56" fillId="37" borderId="140" xfId="8" applyFont="1" applyFill="1" applyBorder="1" applyAlignment="1" applyProtection="1">
      <alignment vertical="center"/>
      <protection locked="0"/>
    </xf>
    <xf numFmtId="169" fontId="29" fillId="46" borderId="161" xfId="8" applyFont="1" applyFill="1" applyBorder="1" applyAlignment="1">
      <alignment horizontal="left" vertical="center"/>
    </xf>
    <xf numFmtId="169" fontId="29" fillId="15" borderId="0" xfId="8" applyFont="1" applyFill="1" applyBorder="1" applyAlignment="1">
      <alignment horizontal="left" vertical="center"/>
    </xf>
    <xf numFmtId="169" fontId="45" fillId="20" borderId="0" xfId="8" applyFont="1" applyFill="1" applyBorder="1" applyAlignment="1" applyProtection="1">
      <alignment horizontal="center" vertical="center"/>
      <protection locked="0"/>
    </xf>
    <xf numFmtId="169" fontId="45" fillId="37" borderId="0" xfId="8" applyFont="1" applyFill="1" applyBorder="1" applyAlignment="1" applyProtection="1">
      <alignment vertical="center"/>
      <protection locked="0"/>
    </xf>
    <xf numFmtId="169" fontId="46" fillId="0" borderId="29" xfId="8" applyFont="1" applyFill="1" applyBorder="1" applyAlignment="1" applyProtection="1">
      <alignment horizontal="left" vertical="center"/>
    </xf>
    <xf numFmtId="169" fontId="45" fillId="20" borderId="34" xfId="8" applyFont="1" applyFill="1" applyBorder="1" applyAlignment="1" applyProtection="1">
      <alignment vertical="center"/>
      <protection locked="0"/>
    </xf>
    <xf numFmtId="169" fontId="45" fillId="37" borderId="130" xfId="8" applyFont="1" applyFill="1" applyBorder="1" applyAlignment="1" applyProtection="1">
      <alignment vertical="center"/>
      <protection locked="0"/>
    </xf>
    <xf numFmtId="169" fontId="45" fillId="37" borderId="34" xfId="8" applyFont="1" applyFill="1" applyBorder="1" applyAlignment="1" applyProtection="1">
      <alignment vertical="center"/>
      <protection locked="0"/>
    </xf>
    <xf numFmtId="169" fontId="45" fillId="37" borderId="131" xfId="8" applyFont="1" applyFill="1" applyBorder="1" applyAlignment="1" applyProtection="1">
      <alignment vertical="center"/>
      <protection locked="0"/>
    </xf>
    <xf numFmtId="169" fontId="45" fillId="37" borderId="141" xfId="8" applyFont="1" applyFill="1" applyBorder="1" applyAlignment="1" applyProtection="1">
      <alignment vertical="center"/>
      <protection locked="0"/>
    </xf>
    <xf numFmtId="169" fontId="28" fillId="0" borderId="0" xfId="8" applyFont="1" applyAlignment="1">
      <alignment horizontal="center"/>
    </xf>
    <xf numFmtId="169" fontId="36" fillId="0" borderId="0" xfId="8" applyFont="1"/>
    <xf numFmtId="0" fontId="1" fillId="2" borderId="0" xfId="0" applyFont="1" applyFill="1" applyBorder="1" applyAlignment="1" applyProtection="1">
      <alignment horizontal="center" vertical="center"/>
      <protection locked="0"/>
    </xf>
    <xf numFmtId="170" fontId="51" fillId="29" borderId="127" xfId="8" quotePrefix="1" applyNumberFormat="1" applyFont="1" applyFill="1" applyBorder="1" applyAlignment="1" applyProtection="1">
      <alignment horizontal="center" vertical="center"/>
      <protection locked="0"/>
    </xf>
    <xf numFmtId="170" fontId="51" fillId="29" borderId="128" xfId="8" applyNumberFormat="1" applyFont="1" applyFill="1" applyBorder="1" applyAlignment="1" applyProtection="1">
      <alignment horizontal="center" vertical="center"/>
      <protection locked="0"/>
    </xf>
    <xf numFmtId="167" fontId="44" fillId="29" borderId="105" xfId="8" applyNumberFormat="1" applyFont="1" applyFill="1" applyBorder="1" applyAlignment="1" applyProtection="1">
      <alignment horizontal="center" vertical="center"/>
    </xf>
    <xf numFmtId="169" fontId="44" fillId="29" borderId="110" xfId="8" applyFont="1" applyFill="1" applyBorder="1" applyAlignment="1" applyProtection="1">
      <alignment horizontal="center" vertical="center"/>
      <protection locked="0"/>
    </xf>
    <xf numFmtId="169" fontId="44" fillId="29" borderId="112" xfId="8" applyFont="1" applyFill="1" applyBorder="1" applyAlignment="1" applyProtection="1">
      <alignment horizontal="center" vertical="center"/>
      <protection locked="0"/>
    </xf>
    <xf numFmtId="170" fontId="44" fillId="29" borderId="85" xfId="8" applyNumberFormat="1" applyFont="1" applyFill="1" applyBorder="1" applyAlignment="1" applyProtection="1">
      <alignment horizontal="center" vertical="center"/>
      <protection locked="0"/>
    </xf>
    <xf numFmtId="170" fontId="44" fillId="29" borderId="127" xfId="8" applyNumberFormat="1" applyFont="1" applyFill="1" applyBorder="1" applyAlignment="1" applyProtection="1">
      <alignment horizontal="center" vertical="center"/>
      <protection locked="0"/>
    </xf>
    <xf numFmtId="170" fontId="44" fillId="29" borderId="128" xfId="8" applyNumberFormat="1" applyFont="1" applyFill="1" applyBorder="1" applyAlignment="1" applyProtection="1">
      <alignment horizontal="center" vertical="center"/>
      <protection locked="0"/>
    </xf>
    <xf numFmtId="170" fontId="44" fillId="29" borderId="133" xfId="8" applyNumberFormat="1" applyFont="1" applyFill="1" applyBorder="1" applyAlignment="1" applyProtection="1">
      <alignment horizontal="center" vertical="center"/>
      <protection locked="0"/>
    </xf>
    <xf numFmtId="170" fontId="44" fillId="29" borderId="99" xfId="8" applyNumberFormat="1"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wrapText="1"/>
      <protection locked="0"/>
    </xf>
    <xf numFmtId="169" fontId="45" fillId="29" borderId="34" xfId="8" applyFont="1" applyFill="1" applyBorder="1" applyAlignment="1" applyProtection="1">
      <alignment horizontal="center" vertical="center" wrapText="1"/>
      <protection locked="0"/>
    </xf>
    <xf numFmtId="170" fontId="44" fillId="29" borderId="130" xfId="8" applyNumberFormat="1" applyFont="1" applyFill="1" applyBorder="1" applyAlignment="1" applyProtection="1">
      <alignment horizontal="center" vertical="center" wrapText="1"/>
      <protection locked="0"/>
    </xf>
    <xf numFmtId="170" fontId="44" fillId="29" borderId="34" xfId="8" applyNumberFormat="1" applyFont="1" applyFill="1" applyBorder="1" applyAlignment="1" applyProtection="1">
      <alignment horizontal="center" vertical="center" wrapText="1"/>
      <protection locked="0"/>
    </xf>
    <xf numFmtId="167" fontId="44" fillId="29" borderId="127" xfId="8" applyNumberFormat="1" applyFont="1" applyFill="1" applyBorder="1" applyAlignment="1" applyProtection="1">
      <alignment horizontal="center" vertical="center"/>
      <protection locked="0"/>
    </xf>
    <xf numFmtId="167" fontId="44" fillId="29" borderId="128" xfId="8" applyNumberFormat="1" applyFont="1" applyFill="1" applyBorder="1" applyAlignment="1" applyProtection="1">
      <alignment horizontal="center" vertical="center"/>
      <protection locked="0"/>
    </xf>
    <xf numFmtId="170" fontId="44" fillId="29" borderId="130" xfId="8" applyNumberFormat="1" applyFont="1" applyFill="1" applyBorder="1" applyAlignment="1" applyProtection="1">
      <alignment horizontal="center" vertical="center"/>
      <protection locked="0"/>
    </xf>
    <xf numFmtId="170" fontId="44" fillId="29" borderId="131" xfId="8" applyNumberFormat="1" applyFont="1" applyFill="1" applyBorder="1" applyAlignment="1" applyProtection="1">
      <alignment horizontal="center" vertical="center"/>
      <protection locked="0"/>
    </xf>
    <xf numFmtId="169" fontId="44" fillId="29" borderId="130" xfId="8" applyFont="1" applyFill="1" applyBorder="1" applyAlignment="1" applyProtection="1">
      <alignment horizontal="center" vertical="center"/>
      <protection locked="0"/>
    </xf>
    <xf numFmtId="169" fontId="44" fillId="29" borderId="131" xfId="8" applyFont="1" applyFill="1" applyBorder="1" applyAlignment="1" applyProtection="1">
      <alignment horizontal="center" vertical="center"/>
      <protection locked="0"/>
    </xf>
    <xf numFmtId="167" fontId="44" fillId="29" borderId="130" xfId="8" applyNumberFormat="1" applyFont="1" applyFill="1" applyBorder="1" applyAlignment="1" applyProtection="1">
      <alignment horizontal="center" vertical="center"/>
      <protection locked="0"/>
    </xf>
    <xf numFmtId="167" fontId="44" fillId="29" borderId="131" xfId="8" applyNumberFormat="1" applyFont="1" applyFill="1" applyBorder="1" applyAlignment="1" applyProtection="1">
      <alignment horizontal="center" vertical="center"/>
      <protection locked="0"/>
    </xf>
    <xf numFmtId="169" fontId="7" fillId="0" borderId="0" xfId="8" applyFill="1" applyProtection="1">
      <protection locked="0"/>
    </xf>
    <xf numFmtId="169" fontId="7" fillId="0" borderId="0" xfId="8" applyFill="1" applyBorder="1" applyProtection="1">
      <protection locked="0"/>
    </xf>
    <xf numFmtId="169" fontId="7" fillId="0" borderId="0" xfId="8" applyFill="1" applyBorder="1" applyProtection="1"/>
    <xf numFmtId="169" fontId="7" fillId="0" borderId="0" xfId="8" applyFill="1" applyAlignment="1" applyProtection="1">
      <alignment horizontal="center"/>
      <protection locked="0"/>
    </xf>
    <xf numFmtId="169" fontId="7" fillId="0" borderId="0" xfId="8" applyFill="1" applyProtection="1"/>
    <xf numFmtId="169" fontId="7" fillId="0" borderId="0" xfId="8" applyFill="1" applyAlignment="1" applyProtection="1">
      <alignment horizontal="left"/>
      <protection locked="0"/>
    </xf>
    <xf numFmtId="0" fontId="19" fillId="0" borderId="0" xfId="8" quotePrefix="1" applyNumberFormat="1" applyFont="1" applyFill="1" applyAlignment="1" applyProtection="1">
      <alignment vertical="center"/>
      <protection locked="0"/>
    </xf>
    <xf numFmtId="169" fontId="7" fillId="0" borderId="0" xfId="8" applyFill="1" applyAlignment="1" applyProtection="1">
      <alignment horizontal="left"/>
    </xf>
    <xf numFmtId="169" fontId="7" fillId="0" borderId="0" xfId="8" applyAlignment="1" applyProtection="1">
      <alignment horizontal="left"/>
      <protection locked="0"/>
    </xf>
    <xf numFmtId="169" fontId="7" fillId="26" borderId="0" xfId="8" applyFill="1" applyProtection="1">
      <protection locked="0"/>
    </xf>
    <xf numFmtId="169" fontId="7" fillId="0" borderId="0" xfId="8" applyAlignment="1" applyProtection="1">
      <alignment horizontal="left"/>
    </xf>
    <xf numFmtId="169" fontId="7" fillId="0" borderId="0" xfId="8" applyProtection="1"/>
    <xf numFmtId="169" fontId="7" fillId="0" borderId="0" xfId="8" applyProtection="1">
      <protection locked="0"/>
    </xf>
    <xf numFmtId="169" fontId="7" fillId="0" borderId="0" xfId="8" applyAlignment="1" applyProtection="1">
      <alignment horizontal="center" vertical="center"/>
      <protection locked="0"/>
    </xf>
    <xf numFmtId="169" fontId="7" fillId="0" borderId="0" xfId="8" applyAlignment="1" applyProtection="1">
      <alignment horizontal="center" vertical="center"/>
    </xf>
    <xf numFmtId="0" fontId="7" fillId="0" borderId="0" xfId="8" applyNumberFormat="1" applyProtection="1">
      <protection locked="0"/>
    </xf>
    <xf numFmtId="169" fontId="7" fillId="0" borderId="0" xfId="8" applyAlignment="1" applyProtection="1">
      <alignment horizontal="center"/>
      <protection locked="0"/>
    </xf>
    <xf numFmtId="169" fontId="7" fillId="0" borderId="0" xfId="8" applyAlignment="1" applyProtection="1">
      <alignment vertical="center"/>
      <protection locked="0"/>
    </xf>
    <xf numFmtId="2" fontId="7" fillId="0" borderId="0" xfId="8" applyNumberFormat="1" applyAlignment="1" applyProtection="1">
      <alignment vertical="center"/>
      <protection locked="0"/>
    </xf>
    <xf numFmtId="169" fontId="55" fillId="0" borderId="103" xfId="8" applyFont="1" applyFill="1" applyBorder="1" applyAlignment="1" applyProtection="1">
      <alignment horizontal="center" vertical="center"/>
      <protection locked="0"/>
    </xf>
    <xf numFmtId="169" fontId="7" fillId="40" borderId="0" xfId="8" applyFill="1" applyAlignment="1" applyProtection="1">
      <alignment horizontal="left"/>
      <protection locked="0"/>
    </xf>
    <xf numFmtId="169" fontId="7" fillId="40" borderId="0" xfId="8" applyFill="1" applyProtection="1">
      <protection locked="0"/>
    </xf>
    <xf numFmtId="169" fontId="7" fillId="40" borderId="0" xfId="8" applyFill="1" applyBorder="1" applyProtection="1"/>
    <xf numFmtId="169" fontId="7" fillId="40" borderId="0" xfId="8" applyFill="1" applyAlignment="1" applyProtection="1">
      <alignment horizontal="left"/>
    </xf>
    <xf numFmtId="169" fontId="7" fillId="40" borderId="0" xfId="8" applyFill="1" applyProtection="1"/>
    <xf numFmtId="169" fontId="7" fillId="40" borderId="0" xfId="8" applyFill="1" applyAlignment="1" applyProtection="1">
      <alignment horizontal="center" vertical="center"/>
      <protection locked="0"/>
    </xf>
    <xf numFmtId="169" fontId="7" fillId="40" borderId="0" xfId="8" applyFill="1" applyAlignment="1" applyProtection="1">
      <alignment horizontal="center" vertical="center"/>
    </xf>
    <xf numFmtId="169" fontId="7" fillId="0" borderId="0" xfId="8"/>
    <xf numFmtId="169" fontId="7" fillId="0" borderId="0" xfId="8" applyAlignment="1">
      <alignment horizontal="center"/>
    </xf>
    <xf numFmtId="169" fontId="55" fillId="0" borderId="104" xfId="8" applyFont="1" applyFill="1" applyBorder="1" applyAlignment="1" applyProtection="1">
      <alignment horizontal="center" vertical="center"/>
      <protection locked="0"/>
    </xf>
    <xf numFmtId="169" fontId="55" fillId="30" borderId="103" xfId="8" applyFont="1" applyFill="1" applyBorder="1" applyAlignment="1" applyProtection="1">
      <alignment horizontal="center" vertical="center"/>
      <protection locked="0"/>
    </xf>
    <xf numFmtId="169" fontId="55" fillId="47" borderId="103" xfId="8" applyFont="1" applyFill="1" applyBorder="1" applyAlignment="1" applyProtection="1">
      <alignment horizontal="center" vertical="center"/>
      <protection locked="0"/>
    </xf>
    <xf numFmtId="169" fontId="55" fillId="47" borderId="104" xfId="8" applyFont="1" applyFill="1" applyBorder="1" applyAlignment="1" applyProtection="1">
      <alignment horizontal="center" vertical="center"/>
      <protection locked="0"/>
    </xf>
    <xf numFmtId="169" fontId="57" fillId="0" borderId="0" xfId="8" applyFont="1" applyFill="1" applyAlignment="1" applyProtection="1">
      <alignment vertical="center"/>
      <protection locked="0"/>
    </xf>
    <xf numFmtId="0" fontId="58" fillId="0" borderId="0" xfId="8" applyNumberFormat="1" applyFont="1" applyFill="1" applyAlignment="1" applyProtection="1">
      <alignment vertical="center"/>
      <protection locked="0"/>
    </xf>
    <xf numFmtId="169" fontId="55" fillId="30" borderId="104" xfId="8" applyFont="1" applyFill="1" applyBorder="1" applyAlignment="1" applyProtection="1">
      <alignment horizontal="left" vertical="center"/>
      <protection locked="0"/>
    </xf>
    <xf numFmtId="169" fontId="52" fillId="0" borderId="0" xfId="8" applyFont="1" applyFill="1" applyBorder="1" applyAlignment="1" applyProtection="1">
      <alignment horizontal="center" vertical="center"/>
      <protection locked="0"/>
    </xf>
    <xf numFmtId="169" fontId="44" fillId="0" borderId="34" xfId="8" applyFont="1" applyFill="1" applyBorder="1" applyAlignment="1" applyProtection="1">
      <alignment horizontal="center" vertical="center"/>
      <protection locked="0"/>
    </xf>
    <xf numFmtId="169" fontId="44" fillId="0" borderId="131" xfId="8" applyFont="1" applyFill="1" applyBorder="1" applyAlignment="1" applyProtection="1">
      <alignment horizontal="center" vertical="center"/>
      <protection locked="0"/>
    </xf>
    <xf numFmtId="169" fontId="44" fillId="0" borderId="130" xfId="8" applyFont="1" applyFill="1" applyBorder="1" applyAlignment="1" applyProtection="1">
      <alignment vertical="center"/>
      <protection locked="0"/>
    </xf>
    <xf numFmtId="169" fontId="44" fillId="0" borderId="34" xfId="8" applyFont="1" applyFill="1" applyBorder="1" applyAlignment="1" applyProtection="1">
      <alignment vertical="center"/>
      <protection locked="0"/>
    </xf>
    <xf numFmtId="169" fontId="44" fillId="0" borderId="130" xfId="8" applyFont="1" applyFill="1" applyBorder="1" applyAlignment="1" applyProtection="1">
      <alignment horizontal="center" vertical="center"/>
      <protection locked="0"/>
    </xf>
    <xf numFmtId="169" fontId="44" fillId="0" borderId="0" xfId="8" applyFont="1" applyFill="1" applyBorder="1" applyAlignment="1" applyProtection="1">
      <alignment horizontal="center" vertical="center"/>
      <protection locked="0"/>
    </xf>
    <xf numFmtId="169" fontId="44" fillId="0" borderId="142" xfId="8" applyFont="1" applyFill="1" applyBorder="1" applyAlignment="1" applyProtection="1">
      <alignment horizontal="center" vertical="center"/>
      <protection locked="0"/>
    </xf>
    <xf numFmtId="169" fontId="44" fillId="0" borderId="21" xfId="8" applyFont="1" applyFill="1" applyBorder="1" applyAlignment="1" applyProtection="1">
      <alignment vertical="center"/>
      <protection locked="0"/>
    </xf>
    <xf numFmtId="169" fontId="44" fillId="0" borderId="0" xfId="8" applyFont="1" applyFill="1" applyBorder="1" applyAlignment="1" applyProtection="1">
      <alignment vertical="center"/>
      <protection locked="0"/>
    </xf>
    <xf numFmtId="169" fontId="44" fillId="0" borderId="21" xfId="8" applyFont="1" applyFill="1" applyBorder="1" applyAlignment="1" applyProtection="1">
      <alignment horizontal="center" vertical="center"/>
      <protection locked="0"/>
    </xf>
    <xf numFmtId="170" fontId="44" fillId="0" borderId="145" xfId="8" applyNumberFormat="1" applyFont="1" applyFill="1" applyBorder="1" applyAlignment="1" applyProtection="1">
      <alignment horizontal="center" vertical="center"/>
      <protection locked="0"/>
    </xf>
    <xf numFmtId="170" fontId="44" fillId="0" borderId="144" xfId="8" applyNumberFormat="1" applyFont="1" applyFill="1" applyBorder="1" applyAlignment="1" applyProtection="1">
      <alignment horizontal="center" vertical="center"/>
      <protection locked="0"/>
    </xf>
    <xf numFmtId="170" fontId="44" fillId="0" borderId="143" xfId="8" applyNumberFormat="1" applyFont="1" applyFill="1" applyBorder="1" applyAlignment="1" applyProtection="1">
      <alignment horizontal="center" vertical="center"/>
      <protection locked="0"/>
    </xf>
    <xf numFmtId="169" fontId="45" fillId="0" borderId="34" xfId="8" applyFont="1" applyFill="1" applyBorder="1" applyAlignment="1" applyProtection="1">
      <alignment horizontal="center" vertical="center" wrapText="1"/>
      <protection locked="0"/>
    </xf>
    <xf numFmtId="169" fontId="45" fillId="0" borderId="130" xfId="8" applyFont="1" applyFill="1" applyBorder="1" applyAlignment="1" applyProtection="1">
      <alignment horizontal="center" vertical="center" wrapText="1"/>
      <protection locked="0"/>
    </xf>
    <xf numFmtId="0" fontId="7" fillId="0" borderId="0" xfId="8" applyNumberFormat="1" applyFill="1" applyBorder="1" applyProtection="1"/>
    <xf numFmtId="0" fontId="38" fillId="0" borderId="0" xfId="8" applyNumberFormat="1" applyFont="1" applyFill="1" applyBorder="1" applyAlignment="1" applyProtection="1">
      <alignment vertical="center"/>
    </xf>
    <xf numFmtId="0" fontId="7" fillId="0" borderId="0" xfId="8" applyNumberFormat="1" applyAlignment="1" applyProtection="1">
      <alignment horizontal="center" vertical="center"/>
    </xf>
    <xf numFmtId="0" fontId="29" fillId="0" borderId="107" xfId="8" applyNumberFormat="1" applyFont="1" applyFill="1" applyBorder="1" applyAlignment="1" applyProtection="1">
      <alignment horizontal="center" vertical="center"/>
    </xf>
    <xf numFmtId="0" fontId="29" fillId="0" borderId="53" xfId="8" applyNumberFormat="1" applyFont="1" applyFill="1" applyBorder="1" applyAlignment="1" applyProtection="1">
      <alignment horizontal="center" vertical="center" wrapText="1"/>
    </xf>
    <xf numFmtId="0" fontId="29" fillId="23" borderId="134" xfId="8" applyNumberFormat="1" applyFont="1" applyFill="1" applyBorder="1" applyAlignment="1" applyProtection="1">
      <alignment horizontal="center" vertical="center"/>
    </xf>
    <xf numFmtId="0" fontId="29" fillId="33" borderId="107" xfId="8" applyNumberFormat="1" applyFont="1" applyFill="1" applyBorder="1" applyAlignment="1" applyProtection="1">
      <alignment horizontal="left" vertical="center"/>
    </xf>
    <xf numFmtId="0" fontId="29" fillId="23" borderId="107" xfId="8" applyNumberFormat="1" applyFont="1" applyFill="1" applyBorder="1" applyAlignment="1" applyProtection="1">
      <alignment horizontal="center" vertical="center"/>
    </xf>
    <xf numFmtId="0" fontId="29" fillId="23" borderId="29" xfId="8" applyNumberFormat="1" applyFont="1" applyFill="1" applyBorder="1" applyAlignment="1" applyProtection="1">
      <alignment horizontal="center" vertical="center"/>
    </xf>
    <xf numFmtId="0" fontId="29" fillId="33" borderId="107" xfId="8" applyNumberFormat="1" applyFont="1" applyFill="1" applyBorder="1" applyAlignment="1" applyProtection="1">
      <alignment horizontal="center" vertical="center"/>
    </xf>
    <xf numFmtId="0" fontId="29" fillId="33" borderId="29" xfId="8" applyNumberFormat="1" applyFont="1" applyFill="1" applyBorder="1" applyAlignment="1" applyProtection="1">
      <alignment horizontal="center" vertical="center" wrapText="1"/>
    </xf>
    <xf numFmtId="0" fontId="29" fillId="38" borderId="29" xfId="8" applyNumberFormat="1" applyFont="1" applyFill="1" applyBorder="1" applyAlignment="1" applyProtection="1">
      <alignment horizontal="center" vertical="center" wrapText="1"/>
    </xf>
    <xf numFmtId="0" fontId="30" fillId="23" borderId="107" xfId="8" applyNumberFormat="1" applyFont="1" applyFill="1" applyBorder="1" applyAlignment="1" applyProtection="1">
      <alignment horizontal="center" vertical="center"/>
    </xf>
    <xf numFmtId="0" fontId="7" fillId="40" borderId="0" xfId="8" applyNumberFormat="1" applyFill="1" applyAlignment="1" applyProtection="1">
      <alignment horizontal="center" vertical="center"/>
    </xf>
    <xf numFmtId="0" fontId="29" fillId="0" borderId="52" xfId="8" applyNumberFormat="1" applyFont="1" applyFill="1" applyBorder="1" applyAlignment="1" applyProtection="1">
      <alignment horizontal="center" vertical="center"/>
    </xf>
    <xf numFmtId="0" fontId="29" fillId="33" borderId="29" xfId="8" applyNumberFormat="1" applyFont="1" applyFill="1" applyBorder="1" applyAlignment="1" applyProtection="1">
      <alignment horizontal="center" vertical="center"/>
    </xf>
    <xf numFmtId="0" fontId="29" fillId="23" borderId="53" xfId="8" applyNumberFormat="1" applyFont="1" applyFill="1" applyBorder="1" applyAlignment="1" applyProtection="1">
      <alignment horizontal="center" vertical="center"/>
    </xf>
    <xf numFmtId="0" fontId="29" fillId="23" borderId="52" xfId="8" applyNumberFormat="1" applyFont="1" applyFill="1" applyBorder="1" applyAlignment="1" applyProtection="1">
      <alignment horizontal="center" vertical="center"/>
    </xf>
    <xf numFmtId="0" fontId="29" fillId="23" borderId="34" xfId="8" applyNumberFormat="1" applyFont="1" applyFill="1" applyBorder="1" applyAlignment="1" applyProtection="1">
      <alignment horizontal="center" vertical="center"/>
    </xf>
    <xf numFmtId="0" fontId="29" fillId="23" borderId="86" xfId="8" applyNumberFormat="1" applyFont="1" applyFill="1" applyBorder="1" applyAlignment="1" applyProtection="1">
      <alignment horizontal="center" vertical="center"/>
    </xf>
    <xf numFmtId="0" fontId="7" fillId="0" borderId="0" xfId="8" applyNumberFormat="1"/>
    <xf numFmtId="169" fontId="29" fillId="16" borderId="29" xfId="8" applyFont="1" applyFill="1" applyBorder="1" applyAlignment="1" applyProtection="1">
      <alignment horizontal="left" vertical="center" wrapText="1"/>
      <protection locked="0"/>
    </xf>
    <xf numFmtId="167" fontId="6" fillId="0" borderId="86" xfId="8" applyNumberFormat="1" applyFont="1" applyBorder="1" applyAlignment="1" applyProtection="1">
      <alignment horizontal="center" vertical="center"/>
      <protection locked="0"/>
    </xf>
    <xf numFmtId="169" fontId="29" fillId="0" borderId="34" xfId="8" quotePrefix="1" applyFont="1" applyFill="1" applyBorder="1" applyAlignment="1" applyProtection="1">
      <alignment horizontal="center" vertical="center"/>
      <protection locked="0"/>
    </xf>
    <xf numFmtId="169" fontId="29" fillId="34" borderId="0" xfId="8" applyFont="1" applyFill="1" applyBorder="1" applyAlignment="1" applyProtection="1">
      <alignment horizontal="center" vertical="center"/>
      <protection locked="0"/>
    </xf>
    <xf numFmtId="170" fontId="51" fillId="29" borderId="127" xfId="8" quotePrefix="1" applyNumberFormat="1" applyFont="1" applyFill="1" applyBorder="1" applyAlignment="1" applyProtection="1">
      <alignment horizontal="center" vertical="center"/>
      <protection locked="0"/>
    </xf>
    <xf numFmtId="170" fontId="51" fillId="29" borderId="128" xfId="8" applyNumberFormat="1" applyFont="1" applyFill="1" applyBorder="1" applyAlignment="1" applyProtection="1">
      <alignment horizontal="center" vertical="center"/>
      <protection locked="0"/>
    </xf>
    <xf numFmtId="167" fontId="44" fillId="29" borderId="105" xfId="8" applyNumberFormat="1" applyFont="1" applyFill="1" applyBorder="1" applyAlignment="1" applyProtection="1">
      <alignment horizontal="center" vertical="center"/>
    </xf>
    <xf numFmtId="170" fontId="44" fillId="29" borderId="85" xfId="8" applyNumberFormat="1" applyFont="1" applyFill="1" applyBorder="1" applyAlignment="1" applyProtection="1">
      <alignment horizontal="center" vertical="center"/>
      <protection locked="0"/>
    </xf>
    <xf numFmtId="167" fontId="44" fillId="29" borderId="127" xfId="8" applyNumberFormat="1" applyFont="1" applyFill="1" applyBorder="1" applyAlignment="1" applyProtection="1">
      <alignment horizontal="center" vertical="center"/>
      <protection locked="0"/>
    </xf>
    <xf numFmtId="167" fontId="44" fillId="29" borderId="128" xfId="8" applyNumberFormat="1" applyFont="1" applyFill="1" applyBorder="1" applyAlignment="1" applyProtection="1">
      <alignment horizontal="center" vertical="center"/>
      <protection locked="0"/>
    </xf>
    <xf numFmtId="167" fontId="51" fillId="29" borderId="85" xfId="8" applyNumberFormat="1" applyFont="1" applyFill="1" applyBorder="1" applyAlignment="1" applyProtection="1">
      <alignment horizontal="center" vertical="center"/>
      <protection locked="0"/>
    </xf>
    <xf numFmtId="170" fontId="44" fillId="29" borderId="127" xfId="8" applyNumberFormat="1" applyFont="1" applyFill="1" applyBorder="1" applyAlignment="1" applyProtection="1">
      <alignment horizontal="center" vertical="center"/>
      <protection locked="0"/>
    </xf>
    <xf numFmtId="170" fontId="44" fillId="29" borderId="128" xfId="8" applyNumberFormat="1" applyFont="1" applyFill="1" applyBorder="1" applyAlignment="1" applyProtection="1">
      <alignment horizontal="center" vertical="center"/>
      <protection locked="0"/>
    </xf>
    <xf numFmtId="170" fontId="51" fillId="29" borderId="85" xfId="8" applyNumberFormat="1" applyFont="1" applyFill="1" applyBorder="1" applyAlignment="1" applyProtection="1">
      <alignment horizontal="center" vertical="center"/>
      <protection locked="0"/>
    </xf>
    <xf numFmtId="170" fontId="44" fillId="29" borderId="130" xfId="8" applyNumberFormat="1" applyFont="1" applyFill="1" applyBorder="1" applyAlignment="1" applyProtection="1">
      <alignment horizontal="center" vertical="center"/>
      <protection locked="0"/>
    </xf>
    <xf numFmtId="170" fontId="44" fillId="29" borderId="131" xfId="8" applyNumberFormat="1" applyFont="1" applyFill="1" applyBorder="1" applyAlignment="1" applyProtection="1">
      <alignment horizontal="center" vertical="center"/>
      <protection locked="0"/>
    </xf>
    <xf numFmtId="167" fontId="44" fillId="29" borderId="130" xfId="8" applyNumberFormat="1" applyFont="1" applyFill="1" applyBorder="1" applyAlignment="1" applyProtection="1">
      <alignment horizontal="center" vertical="center"/>
      <protection locked="0"/>
    </xf>
    <xf numFmtId="167" fontId="44" fillId="29" borderId="131" xfId="8" applyNumberFormat="1" applyFont="1" applyFill="1" applyBorder="1" applyAlignment="1" applyProtection="1">
      <alignment horizontal="center" vertical="center"/>
      <protection locked="0"/>
    </xf>
    <xf numFmtId="169" fontId="44" fillId="29" borderId="130" xfId="8" applyFont="1" applyFill="1" applyBorder="1" applyAlignment="1" applyProtection="1">
      <alignment horizontal="center" vertical="center"/>
      <protection locked="0"/>
    </xf>
    <xf numFmtId="169" fontId="44" fillId="29" borderId="131" xfId="8" applyFont="1" applyFill="1" applyBorder="1" applyAlignment="1" applyProtection="1">
      <alignment horizontal="center" vertical="center"/>
      <protection locked="0"/>
    </xf>
    <xf numFmtId="169" fontId="44" fillId="29" borderId="105" xfId="8" applyFont="1" applyFill="1" applyBorder="1" applyAlignment="1" applyProtection="1">
      <alignment horizontal="center" vertical="center"/>
    </xf>
    <xf numFmtId="169" fontId="45" fillId="0" borderId="123" xfId="8" applyFont="1" applyFill="1" applyBorder="1" applyAlignment="1" applyProtection="1">
      <alignment horizontal="center" vertical="center" wrapText="1"/>
      <protection locked="0"/>
    </xf>
    <xf numFmtId="169" fontId="45" fillId="0" borderId="124" xfId="8" applyFont="1" applyFill="1" applyBorder="1" applyAlignment="1" applyProtection="1">
      <alignment horizontal="center" vertical="center" wrapText="1"/>
      <protection locked="0"/>
    </xf>
    <xf numFmtId="170" fontId="44" fillId="29" borderId="132" xfId="8" applyNumberFormat="1" applyFont="1" applyFill="1" applyBorder="1" applyAlignment="1" applyProtection="1">
      <alignment horizontal="center" vertical="center"/>
      <protection locked="0"/>
    </xf>
    <xf numFmtId="170" fontId="44" fillId="29" borderId="158" xfId="8" applyNumberFormat="1" applyFont="1" applyFill="1" applyBorder="1" applyAlignment="1" applyProtection="1">
      <alignment horizontal="center" vertical="center"/>
      <protection locked="0"/>
    </xf>
    <xf numFmtId="169" fontId="44" fillId="29" borderId="132" xfId="8" applyFont="1" applyFill="1" applyBorder="1" applyAlignment="1" applyProtection="1">
      <alignment horizontal="center" vertical="center"/>
      <protection locked="0"/>
    </xf>
    <xf numFmtId="169" fontId="44" fillId="29" borderId="158" xfId="8" applyFont="1" applyFill="1" applyBorder="1" applyAlignment="1" applyProtection="1">
      <alignment horizontal="center" vertical="center"/>
      <protection locked="0"/>
    </xf>
    <xf numFmtId="169" fontId="44" fillId="29" borderId="160" xfId="8" applyFont="1" applyFill="1" applyBorder="1" applyAlignment="1" applyProtection="1">
      <alignment horizontal="center" vertical="center"/>
      <protection locked="0"/>
    </xf>
    <xf numFmtId="169" fontId="45" fillId="29" borderId="118" xfId="8" applyFont="1" applyFill="1" applyBorder="1" applyAlignment="1" applyProtection="1">
      <alignment horizontal="center" vertical="center" wrapText="1"/>
      <protection locked="0"/>
    </xf>
    <xf numFmtId="169" fontId="45" fillId="29" borderId="119" xfId="8" applyFont="1" applyFill="1" applyBorder="1" applyAlignment="1" applyProtection="1">
      <alignment horizontal="center" vertical="center" wrapText="1"/>
      <protection locked="0"/>
    </xf>
    <xf numFmtId="169" fontId="45" fillId="0" borderId="122" xfId="8" applyFont="1" applyFill="1" applyBorder="1" applyAlignment="1" applyProtection="1">
      <alignment horizontal="center" vertical="center" wrapText="1"/>
      <protection locked="0"/>
    </xf>
    <xf numFmtId="169" fontId="45" fillId="0" borderId="117" xfId="8" applyFont="1" applyFill="1" applyBorder="1" applyAlignment="1" applyProtection="1">
      <alignment horizontal="center" vertical="center" wrapText="1"/>
      <protection locked="0"/>
    </xf>
    <xf numFmtId="169" fontId="45" fillId="0" borderId="118" xfId="8" applyFont="1" applyFill="1" applyBorder="1" applyAlignment="1" applyProtection="1">
      <alignment horizontal="center" vertical="center" wrapText="1"/>
      <protection locked="0"/>
    </xf>
    <xf numFmtId="169" fontId="45" fillId="0" borderId="119" xfId="8" applyFont="1" applyFill="1" applyBorder="1" applyAlignment="1" applyProtection="1">
      <alignment horizontal="center" vertical="center" wrapText="1"/>
      <protection locked="0"/>
    </xf>
    <xf numFmtId="169" fontId="44" fillId="29" borderId="118" xfId="8" applyFont="1" applyFill="1" applyBorder="1" applyAlignment="1" applyProtection="1">
      <alignment horizontal="center" vertical="center" wrapText="1"/>
      <protection locked="0"/>
    </xf>
    <xf numFmtId="169" fontId="44" fillId="29" borderId="119" xfId="8" applyFont="1" applyFill="1" applyBorder="1" applyAlignment="1" applyProtection="1">
      <alignment horizontal="center" vertical="center" wrapText="1"/>
      <protection locked="0"/>
    </xf>
    <xf numFmtId="169" fontId="45" fillId="20" borderId="117" xfId="8" applyFont="1" applyFill="1" applyBorder="1" applyAlignment="1" applyProtection="1">
      <alignment horizontal="center" vertical="center" wrapText="1"/>
      <protection locked="0"/>
    </xf>
    <xf numFmtId="169" fontId="48" fillId="29" borderId="102" xfId="8" applyFont="1" applyFill="1" applyBorder="1" applyAlignment="1" applyProtection="1">
      <alignment horizontal="center"/>
      <protection locked="0"/>
    </xf>
    <xf numFmtId="169" fontId="6" fillId="0" borderId="109" xfId="8" applyFont="1" applyFill="1" applyBorder="1" applyAlignment="1" applyProtection="1">
      <alignment horizontal="center"/>
      <protection locked="0"/>
    </xf>
    <xf numFmtId="169" fontId="6" fillId="0" borderId="102" xfId="8" applyFont="1" applyFill="1" applyBorder="1" applyAlignment="1" applyProtection="1">
      <alignment horizontal="center"/>
      <protection locked="0"/>
    </xf>
    <xf numFmtId="169" fontId="6" fillId="0" borderId="110" xfId="8" applyFont="1" applyFill="1" applyBorder="1" applyAlignment="1" applyProtection="1">
      <alignment horizontal="center"/>
      <protection locked="0"/>
    </xf>
    <xf numFmtId="169" fontId="6" fillId="0" borderId="111" xfId="8" applyFont="1" applyFill="1" applyBorder="1" applyAlignment="1" applyProtection="1">
      <alignment horizontal="center"/>
      <protection locked="0"/>
    </xf>
    <xf numFmtId="169" fontId="48" fillId="29" borderId="112" xfId="8" applyFont="1" applyFill="1" applyBorder="1" applyAlignment="1" applyProtection="1">
      <alignment horizontal="center"/>
    </xf>
    <xf numFmtId="169" fontId="48" fillId="29" borderId="110" xfId="8" applyFont="1" applyFill="1" applyBorder="1" applyAlignment="1" applyProtection="1">
      <alignment horizontal="center"/>
    </xf>
    <xf numFmtId="169" fontId="6" fillId="0" borderId="103" xfId="8" applyFont="1" applyFill="1" applyBorder="1" applyAlignment="1" applyProtection="1">
      <alignment horizontal="center"/>
      <protection locked="0"/>
    </xf>
    <xf numFmtId="169" fontId="6" fillId="0" borderId="104" xfId="8" applyFont="1" applyFill="1" applyBorder="1" applyAlignment="1" applyProtection="1">
      <alignment horizontal="center"/>
      <protection locked="0"/>
    </xf>
    <xf numFmtId="169" fontId="6" fillId="0" borderId="108" xfId="8" applyFont="1" applyFill="1" applyBorder="1" applyAlignment="1" applyProtection="1">
      <alignment horizontal="center"/>
      <protection locked="0"/>
    </xf>
    <xf numFmtId="0" fontId="6" fillId="0" borderId="92" xfId="8" applyNumberFormat="1" applyFont="1" applyFill="1" applyBorder="1" applyAlignment="1" applyProtection="1">
      <alignment horizontal="center"/>
      <protection locked="0"/>
    </xf>
    <xf numFmtId="0" fontId="6" fillId="0" borderId="97" xfId="8" applyNumberFormat="1" applyFont="1" applyFill="1" applyBorder="1" applyAlignment="1" applyProtection="1">
      <alignment horizontal="center"/>
      <protection locked="0"/>
    </xf>
    <xf numFmtId="0" fontId="44" fillId="29" borderId="91" xfId="8" applyNumberFormat="1" applyFont="1" applyFill="1" applyBorder="1" applyAlignment="1" applyProtection="1">
      <alignment horizontal="center"/>
    </xf>
    <xf numFmtId="0" fontId="44" fillId="29" borderId="96" xfId="8" applyNumberFormat="1" applyFont="1" applyFill="1" applyBorder="1" applyAlignment="1" applyProtection="1">
      <alignment horizontal="center"/>
    </xf>
    <xf numFmtId="177" fontId="6" fillId="0" borderId="91" xfId="8" applyNumberFormat="1" applyFont="1" applyFill="1" applyBorder="1" applyAlignment="1" applyProtection="1">
      <alignment horizontal="center"/>
      <protection locked="0"/>
    </xf>
    <xf numFmtId="177" fontId="6" fillId="0" borderId="92" xfId="8" applyNumberFormat="1" applyFont="1" applyFill="1" applyBorder="1" applyAlignment="1" applyProtection="1">
      <alignment horizontal="center"/>
      <protection locked="0"/>
    </xf>
    <xf numFmtId="176" fontId="6" fillId="0" borderId="91" xfId="8" applyNumberFormat="1" applyFont="1" applyFill="1" applyBorder="1" applyAlignment="1" applyProtection="1">
      <alignment horizontal="center"/>
      <protection locked="0"/>
    </xf>
    <xf numFmtId="176" fontId="6" fillId="0" borderId="92" xfId="8" applyNumberFormat="1" applyFont="1" applyFill="1" applyBorder="1" applyAlignment="1" applyProtection="1">
      <alignment horizontal="center"/>
      <protection locked="0"/>
    </xf>
    <xf numFmtId="0" fontId="6" fillId="0" borderId="95" xfId="8" applyNumberFormat="1" applyFont="1" applyFill="1" applyBorder="1" applyAlignment="1" applyProtection="1">
      <alignment horizontal="center"/>
      <protection locked="0"/>
    </xf>
    <xf numFmtId="0" fontId="6" fillId="0" borderId="96" xfId="8" applyNumberFormat="1" applyFont="1" applyFill="1" applyBorder="1" applyAlignment="1" applyProtection="1">
      <alignment horizontal="center"/>
      <protection locked="0"/>
    </xf>
    <xf numFmtId="171" fontId="29" fillId="40" borderId="154" xfId="7" applyNumberFormat="1" applyFont="1" applyFill="1" applyBorder="1" applyAlignment="1" applyProtection="1">
      <alignment horizontal="center"/>
      <protection locked="0"/>
    </xf>
    <xf numFmtId="169" fontId="29" fillId="40" borderId="155" xfId="8" applyNumberFormat="1" applyFont="1" applyFill="1" applyBorder="1" applyAlignment="1" applyProtection="1">
      <alignment horizontal="center" vertical="center"/>
      <protection locked="0"/>
    </xf>
    <xf numFmtId="170" fontId="51" fillId="39" borderId="127" xfId="8" quotePrefix="1" applyNumberFormat="1" applyFont="1" applyFill="1" applyBorder="1" applyAlignment="1" applyProtection="1">
      <alignment horizontal="center" vertical="center"/>
      <protection locked="0"/>
    </xf>
    <xf numFmtId="170" fontId="51" fillId="39" borderId="128" xfId="8" applyNumberFormat="1"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wrapText="1"/>
      <protection locked="0"/>
    </xf>
    <xf numFmtId="169" fontId="45" fillId="29" borderId="34" xfId="8" applyFont="1" applyFill="1" applyBorder="1" applyAlignment="1" applyProtection="1">
      <alignment horizontal="center" vertical="center" wrapText="1"/>
      <protection locked="0"/>
    </xf>
    <xf numFmtId="170" fontId="44" fillId="29" borderId="130" xfId="8" applyNumberFormat="1" applyFont="1" applyFill="1" applyBorder="1" applyAlignment="1" applyProtection="1">
      <alignment horizontal="center" vertical="center" wrapText="1"/>
      <protection locked="0"/>
    </xf>
    <xf numFmtId="170" fontId="44" fillId="29" borderId="34" xfId="8" applyNumberFormat="1" applyFont="1" applyFill="1" applyBorder="1" applyAlignment="1" applyProtection="1">
      <alignment horizontal="center" vertical="center" wrapText="1"/>
      <protection locked="0"/>
    </xf>
    <xf numFmtId="170" fontId="44" fillId="29" borderId="133" xfId="8" applyNumberFormat="1" applyFont="1" applyFill="1" applyBorder="1" applyAlignment="1" applyProtection="1">
      <alignment horizontal="center" vertical="center"/>
      <protection locked="0"/>
    </xf>
    <xf numFmtId="170" fontId="44" fillId="29" borderId="99" xfId="8" applyNumberFormat="1" applyFont="1" applyFill="1" applyBorder="1" applyAlignment="1" applyProtection="1">
      <alignment horizontal="center" vertical="center"/>
      <protection locked="0"/>
    </xf>
    <xf numFmtId="167" fontId="44" fillId="29" borderId="134" xfId="8" applyNumberFormat="1" applyFont="1" applyFill="1" applyBorder="1" applyAlignment="1" applyProtection="1">
      <alignment horizontal="center" vertical="center"/>
    </xf>
    <xf numFmtId="167" fontId="44" fillId="29" borderId="138" xfId="8" applyNumberFormat="1" applyFont="1" applyFill="1" applyBorder="1" applyAlignment="1" applyProtection="1">
      <alignment horizontal="center" vertical="center"/>
    </xf>
    <xf numFmtId="169" fontId="44" fillId="29" borderId="110" xfId="8" applyFont="1" applyFill="1" applyBorder="1" applyAlignment="1" applyProtection="1">
      <alignment horizontal="center" vertical="center"/>
      <protection locked="0"/>
    </xf>
    <xf numFmtId="169" fontId="44" fillId="29" borderId="112" xfId="8" applyFont="1" applyFill="1" applyBorder="1" applyAlignment="1" applyProtection="1">
      <alignment horizontal="center" vertical="center"/>
      <protection locked="0"/>
    </xf>
    <xf numFmtId="0" fontId="31" fillId="0" borderId="0" xfId="0" applyFont="1" applyBorder="1" applyAlignment="1" applyProtection="1">
      <alignment horizontal="center" vertical="center"/>
      <protection locked="0"/>
    </xf>
    <xf numFmtId="169" fontId="25" fillId="0" borderId="0" xfId="0" quotePrefix="1" applyNumberFormat="1" applyFont="1" applyBorder="1" applyAlignment="1" applyProtection="1">
      <alignment horizontal="center"/>
      <protection locked="0"/>
    </xf>
    <xf numFmtId="0" fontId="1" fillId="11" borderId="62" xfId="0" applyFont="1" applyFill="1" applyBorder="1" applyAlignment="1" applyProtection="1">
      <alignment horizontal="center" vertical="center"/>
      <protection locked="0"/>
    </xf>
    <xf numFmtId="0" fontId="1" fillId="11" borderId="63" xfId="0" applyFont="1" applyFill="1" applyBorder="1" applyAlignment="1" applyProtection="1">
      <alignment horizontal="center" vertical="center"/>
      <protection locked="0"/>
    </xf>
    <xf numFmtId="0" fontId="33" fillId="11" borderId="64" xfId="0" applyFont="1" applyFill="1" applyBorder="1" applyAlignment="1" applyProtection="1">
      <alignment horizontal="center" vertical="center"/>
      <protection locked="0"/>
    </xf>
    <xf numFmtId="173" fontId="2" fillId="11" borderId="66" xfId="0" applyNumberFormat="1" applyFont="1" applyFill="1" applyBorder="1" applyAlignment="1" applyProtection="1">
      <alignment horizontal="center" vertical="center"/>
      <protection locked="0"/>
    </xf>
    <xf numFmtId="173" fontId="2" fillId="11" borderId="67" xfId="0" applyNumberFormat="1" applyFont="1" applyFill="1" applyBorder="1" applyAlignment="1" applyProtection="1">
      <alignment horizontal="center" vertical="center"/>
      <protection locked="0"/>
    </xf>
    <xf numFmtId="173" fontId="2" fillId="11" borderId="68" xfId="0" applyNumberFormat="1" applyFont="1" applyFill="1" applyBorder="1" applyAlignment="1" applyProtection="1">
      <alignment horizontal="center" vertical="center"/>
      <protection locked="0"/>
    </xf>
    <xf numFmtId="173" fontId="2" fillId="11" borderId="69" xfId="0" applyNumberFormat="1" applyFont="1" applyFill="1" applyBorder="1" applyAlignment="1" applyProtection="1">
      <alignment horizontal="center" vertical="center"/>
      <protection locked="0"/>
    </xf>
    <xf numFmtId="173" fontId="2" fillId="11" borderId="70" xfId="0" applyNumberFormat="1" applyFont="1" applyFill="1" applyBorder="1" applyAlignment="1" applyProtection="1">
      <alignment horizontal="center" vertical="center"/>
      <protection locked="0"/>
    </xf>
    <xf numFmtId="173" fontId="2" fillId="11" borderId="71" xfId="0" applyNumberFormat="1" applyFont="1" applyFill="1" applyBorder="1" applyAlignment="1" applyProtection="1">
      <alignment horizontal="center" vertical="center"/>
      <protection locked="0"/>
    </xf>
    <xf numFmtId="0" fontId="4" fillId="11" borderId="72" xfId="0" applyFont="1" applyFill="1" applyBorder="1" applyAlignment="1" applyProtection="1">
      <alignment horizontal="center" vertical="center"/>
      <protection locked="0"/>
    </xf>
    <xf numFmtId="0" fontId="4" fillId="11" borderId="3" xfId="0" applyFont="1" applyFill="1" applyBorder="1" applyAlignment="1" applyProtection="1">
      <alignment horizontal="center" vertical="center"/>
      <protection locked="0"/>
    </xf>
    <xf numFmtId="0" fontId="4" fillId="11" borderId="1" xfId="0" applyFont="1" applyFill="1" applyBorder="1" applyAlignment="1" applyProtection="1">
      <alignment horizontal="center" vertical="center"/>
      <protection locked="0"/>
    </xf>
    <xf numFmtId="0" fontId="4" fillId="11" borderId="20" xfId="0" applyFont="1" applyFill="1" applyBorder="1" applyAlignment="1" applyProtection="1">
      <alignment horizontal="center" vertical="center"/>
      <protection locked="0"/>
    </xf>
    <xf numFmtId="0" fontId="4" fillId="11" borderId="7" xfId="0" applyFont="1" applyFill="1" applyBorder="1" applyAlignment="1" applyProtection="1">
      <alignment horizontal="center" vertical="center"/>
      <protection locked="0"/>
    </xf>
    <xf numFmtId="0" fontId="4" fillId="11" borderId="2" xfId="0" applyFont="1" applyFill="1" applyBorder="1" applyAlignment="1" applyProtection="1">
      <alignment horizontal="center" vertical="center"/>
      <protection locked="0"/>
    </xf>
    <xf numFmtId="0" fontId="4" fillId="11" borderId="9" xfId="0" applyFont="1" applyFill="1" applyBorder="1" applyAlignment="1" applyProtection="1">
      <alignment horizontal="center" vertical="center"/>
      <protection locked="0"/>
    </xf>
    <xf numFmtId="0" fontId="2" fillId="10" borderId="51" xfId="0" applyFont="1" applyFill="1" applyBorder="1" applyAlignment="1">
      <alignment horizontal="center" vertical="center"/>
    </xf>
    <xf numFmtId="0" fontId="2" fillId="10" borderId="52" xfId="0" applyFont="1" applyFill="1" applyBorder="1" applyAlignment="1">
      <alignment horizontal="center" vertical="center"/>
    </xf>
    <xf numFmtId="0" fontId="2" fillId="10" borderId="53" xfId="0" applyFont="1" applyFill="1" applyBorder="1" applyAlignment="1">
      <alignment horizontal="center" vertical="center"/>
    </xf>
    <xf numFmtId="0" fontId="2" fillId="9" borderId="51" xfId="0" applyFont="1" applyFill="1" applyBorder="1" applyAlignment="1">
      <alignment horizontal="center" vertical="center"/>
    </xf>
    <xf numFmtId="0" fontId="2" fillId="9" borderId="52" xfId="0" applyFont="1" applyFill="1" applyBorder="1" applyAlignment="1">
      <alignment horizontal="center" vertical="center"/>
    </xf>
    <xf numFmtId="0" fontId="26" fillId="0" borderId="51" xfId="0" applyFont="1" applyFill="1" applyBorder="1" applyAlignment="1" applyProtection="1">
      <alignment horizontal="left" vertical="top" wrapText="1"/>
      <protection locked="0"/>
    </xf>
    <xf numFmtId="0" fontId="26" fillId="0" borderId="79" xfId="0" applyFont="1" applyFill="1" applyBorder="1" applyAlignment="1" applyProtection="1">
      <alignment horizontal="left" vertical="top" wrapText="1"/>
      <protection locked="0"/>
    </xf>
    <xf numFmtId="0" fontId="26" fillId="0" borderId="80" xfId="0" applyFont="1" applyFill="1" applyBorder="1" applyAlignment="1" applyProtection="1">
      <alignment horizontal="left" vertical="top" wrapText="1"/>
      <protection locked="0"/>
    </xf>
    <xf numFmtId="0" fontId="26" fillId="0" borderId="52" xfId="0" applyFont="1" applyFill="1" applyBorder="1" applyAlignment="1" applyProtection="1">
      <alignment horizontal="left" vertical="top" wrapText="1"/>
      <protection locked="0"/>
    </xf>
    <xf numFmtId="0" fontId="26" fillId="0" borderId="0" xfId="0" applyFont="1" applyFill="1" applyBorder="1" applyAlignment="1" applyProtection="1">
      <alignment horizontal="left" vertical="top" wrapText="1"/>
      <protection locked="0"/>
    </xf>
    <xf numFmtId="0" fontId="26" fillId="0" borderId="78" xfId="0" applyFont="1" applyFill="1" applyBorder="1" applyAlignment="1" applyProtection="1">
      <alignment horizontal="left" vertical="top" wrapText="1"/>
      <protection locked="0"/>
    </xf>
    <xf numFmtId="0" fontId="26" fillId="0" borderId="53" xfId="0" applyFont="1" applyFill="1" applyBorder="1" applyAlignment="1" applyProtection="1">
      <alignment horizontal="left" vertical="top" wrapText="1"/>
      <protection locked="0"/>
    </xf>
    <xf numFmtId="0" fontId="26" fillId="0" borderId="59" xfId="0" applyFont="1" applyFill="1" applyBorder="1" applyAlignment="1" applyProtection="1">
      <alignment horizontal="left" vertical="top" wrapText="1"/>
      <protection locked="0"/>
    </xf>
    <xf numFmtId="0" fontId="26" fillId="0" borderId="16" xfId="0" applyFont="1" applyFill="1" applyBorder="1" applyAlignment="1" applyProtection="1">
      <alignment horizontal="left" vertical="top" wrapText="1"/>
      <protection locked="0"/>
    </xf>
    <xf numFmtId="0" fontId="4" fillId="11" borderId="73" xfId="0" applyFont="1" applyFill="1" applyBorder="1" applyAlignment="1" applyProtection="1">
      <alignment horizontal="center" vertical="center"/>
      <protection locked="0"/>
    </xf>
    <xf numFmtId="0" fontId="2" fillId="8" borderId="46" xfId="0" applyFont="1" applyFill="1" applyBorder="1" applyAlignment="1" applyProtection="1">
      <alignment horizontal="center" vertical="center"/>
    </xf>
    <xf numFmtId="0" fontId="2" fillId="8" borderId="52" xfId="0" applyFont="1" applyFill="1" applyBorder="1" applyAlignment="1" applyProtection="1">
      <alignment horizontal="center" vertical="center"/>
    </xf>
    <xf numFmtId="0" fontId="2" fillId="8" borderId="51" xfId="0" applyFont="1" applyFill="1" applyBorder="1" applyAlignment="1" applyProtection="1">
      <alignment horizontal="center" vertical="center"/>
    </xf>
    <xf numFmtId="0" fontId="2" fillId="8" borderId="53" xfId="0" applyFont="1" applyFill="1" applyBorder="1" applyAlignment="1" applyProtection="1">
      <alignment horizontal="center" vertical="center"/>
    </xf>
    <xf numFmtId="0" fontId="33" fillId="11" borderId="65" xfId="0" applyFont="1" applyFill="1" applyBorder="1" applyAlignment="1" applyProtection="1">
      <alignment horizontal="center" vertical="center"/>
      <protection locked="0"/>
    </xf>
    <xf numFmtId="0" fontId="4" fillId="11" borderId="74" xfId="0" applyFont="1" applyFill="1" applyBorder="1" applyAlignment="1" applyProtection="1">
      <alignment horizontal="center" vertical="center"/>
      <protection locked="0"/>
    </xf>
    <xf numFmtId="0" fontId="4" fillId="11" borderId="75" xfId="0" applyFont="1" applyFill="1" applyBorder="1" applyAlignment="1" applyProtection="1">
      <alignment horizontal="center" vertical="center"/>
      <protection locked="0"/>
    </xf>
    <xf numFmtId="0" fontId="4" fillId="11" borderId="76" xfId="0" applyFont="1" applyFill="1" applyBorder="1" applyAlignment="1" applyProtection="1">
      <alignment horizontal="center" vertical="center"/>
      <protection locked="0"/>
    </xf>
    <xf numFmtId="0" fontId="4" fillId="11" borderId="77" xfId="0" applyFont="1" applyFill="1" applyBorder="1" applyAlignment="1" applyProtection="1">
      <alignment horizontal="center" vertical="center"/>
      <protection locked="0"/>
    </xf>
  </cellXfs>
  <cellStyles count="10">
    <cellStyle name="-8h" xfId="3"/>
    <cellStyle name="Euro" xfId="4"/>
    <cellStyle name="Milliers" xfId="1" builtinId="3"/>
    <cellStyle name="Milliers 2" xfId="7"/>
    <cellStyle name="Milliers 3" xfId="6"/>
    <cellStyle name="Monétaire 2" xfId="9"/>
    <cellStyle name="Normal" xfId="0" builtinId="0"/>
    <cellStyle name="Normal 2" xfId="2"/>
    <cellStyle name="Normal 3" xfId="5"/>
    <cellStyle name="Normal 4" xfId="8"/>
  </cellStyles>
  <dxfs count="150">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ont>
        <b val="0"/>
        <condense val="0"/>
        <extend val="0"/>
        <color indexed="12"/>
      </font>
    </dxf>
    <dxf>
      <font>
        <b val="0"/>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3DEB3D"/>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6E6E6"/>
      <rgbColor rgb="00CCFFFF"/>
      <rgbColor rgb="00660066"/>
      <rgbColor rgb="00FF9966"/>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66"/>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2</xdr:col>
      <xdr:colOff>750794</xdr:colOff>
      <xdr:row>0</xdr:row>
      <xdr:rowOff>112058</xdr:rowOff>
    </xdr:from>
    <xdr:to>
      <xdr:col>15</xdr:col>
      <xdr:colOff>9605</xdr:colOff>
      <xdr:row>3</xdr:row>
      <xdr:rowOff>390604</xdr:rowOff>
    </xdr:to>
    <xdr:sp macro="" textlink="">
      <xdr:nvSpPr>
        <xdr:cNvPr id="2" name="ZoneTexte 1"/>
        <xdr:cNvSpPr txBox="1"/>
      </xdr:nvSpPr>
      <xdr:spPr>
        <a:xfrm>
          <a:off x="2162735" y="112058"/>
          <a:ext cx="3864429" cy="1006928"/>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ctr"/>
        <a:lstStyle/>
        <a:p>
          <a:pPr algn="l"/>
          <a:r>
            <a:rPr lang="fr-FR" sz="1200">
              <a:solidFill>
                <a:schemeClr val="accent6">
                  <a:lumMod val="50000"/>
                </a:schemeClr>
              </a:solidFill>
              <a:effectLst/>
              <a:latin typeface="+mn-lt"/>
              <a:ea typeface="+mn-ea"/>
              <a:cs typeface="+mn-cs"/>
            </a:rPr>
            <a:t>Pour reporter les données</a:t>
          </a:r>
          <a:r>
            <a:rPr lang="fr-FR" sz="1200" baseline="0">
              <a:solidFill>
                <a:schemeClr val="accent6">
                  <a:lumMod val="50000"/>
                </a:schemeClr>
              </a:solidFill>
              <a:effectLst/>
              <a:latin typeface="+mn-lt"/>
              <a:ea typeface="+mn-ea"/>
              <a:cs typeface="+mn-cs"/>
            </a:rPr>
            <a:t> hebdomadaires sur le planning mensuel, activer la feuille hebo concernée et cliquer simultanément sur les touches :</a:t>
          </a:r>
          <a:endParaRPr lang="fr-FR" sz="1200">
            <a:solidFill>
              <a:schemeClr val="accent6">
                <a:lumMod val="50000"/>
              </a:schemeClr>
            </a:solidFill>
            <a:effectLst/>
          </a:endParaRPr>
        </a:p>
        <a:p>
          <a:pPr algn="l"/>
          <a:r>
            <a:rPr lang="fr-FR" sz="1200" baseline="0">
              <a:solidFill>
                <a:schemeClr val="accent6">
                  <a:lumMod val="50000"/>
                </a:schemeClr>
              </a:solidFill>
              <a:effectLst/>
              <a:latin typeface="+mn-lt"/>
              <a:ea typeface="+mn-ea"/>
              <a:cs typeface="+mn-cs"/>
            </a:rPr>
            <a:t>Ctrl et m  (m comme mensuel)</a:t>
          </a:r>
          <a:endParaRPr lang="fr-FR" sz="1200">
            <a:solidFill>
              <a:schemeClr val="accent6">
                <a:lumMod val="50000"/>
              </a:schemeClr>
            </a:solidFill>
            <a:effectLst/>
          </a:endParaRPr>
        </a:p>
        <a:p>
          <a:pPr algn="ctr"/>
          <a:endParaRPr lang="fr-FR" sz="1100">
            <a:solidFill>
              <a:srgbClr val="0000FF"/>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Paie\Downloads\Documents%20and%20Settings\Caroline\Local%20Settings\Temporary%20Internet%20Files\Content.IE5\4LMZO12F\Formules%20sur%20dates%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R.H\2016%20CONSERVER%20-%20Fiche%20Individuelle%20Cpteur%20Heures%20Salari&#23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R.H\WELDOM\2016%20-%20Planning%20Hedbo%20-%20SVC%2052%20semain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Paie\Desktop\V.2015.11-%20R.H\2015%20OUV%20-%20Planning%20Hedbo%20-%20Sem%2045%20&#224;%205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e JB"/>
      <sheetName val="Formule AV"/>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ce CP"/>
      <sheetName val="Dates jours Fériés"/>
      <sheetName val="Calcul du Fractionnement"/>
    </sheetNames>
    <sheetDataSet>
      <sheetData sheetId="0"/>
      <sheetData sheetId="1">
        <row r="138">
          <cell r="E138">
            <v>40847</v>
          </cell>
          <cell r="F138" t="str">
            <v>Toussaint</v>
          </cell>
        </row>
        <row r="139">
          <cell r="E139">
            <v>40857</v>
          </cell>
          <cell r="F139" t="str">
            <v>11 Novembre.</v>
          </cell>
        </row>
        <row r="140">
          <cell r="E140">
            <v>40901</v>
          </cell>
          <cell r="F140" t="str">
            <v>Noël</v>
          </cell>
        </row>
        <row r="141">
          <cell r="E141">
            <v>40908</v>
          </cell>
          <cell r="F141" t="str">
            <v>Jour de l'An</v>
          </cell>
        </row>
        <row r="142">
          <cell r="E142">
            <v>40987</v>
          </cell>
          <cell r="F142" t="str">
            <v>Rameaux</v>
          </cell>
        </row>
        <row r="143">
          <cell r="E143">
            <v>40994</v>
          </cell>
          <cell r="F143" t="str">
            <v>Dimanche de Pâques</v>
          </cell>
        </row>
        <row r="144">
          <cell r="E144">
            <v>40995</v>
          </cell>
          <cell r="F144" t="str">
            <v>Lundi de Pâques</v>
          </cell>
        </row>
        <row r="145">
          <cell r="E145">
            <v>41029</v>
          </cell>
          <cell r="F145" t="str">
            <v>Fête du Travail</v>
          </cell>
        </row>
        <row r="146">
          <cell r="E146">
            <v>41033</v>
          </cell>
          <cell r="F146" t="str">
            <v>J. Ascension</v>
          </cell>
        </row>
        <row r="147">
          <cell r="E147">
            <v>41036</v>
          </cell>
          <cell r="F147" t="str">
            <v>Victoire 1945</v>
          </cell>
        </row>
        <row r="148">
          <cell r="E148">
            <v>41043</v>
          </cell>
          <cell r="F148" t="str">
            <v>Dimanche de Pentecôte</v>
          </cell>
        </row>
        <row r="149">
          <cell r="E149">
            <v>41044</v>
          </cell>
          <cell r="F149" t="str">
            <v>Lundi de Pentecôte</v>
          </cell>
        </row>
        <row r="150">
          <cell r="E150">
            <v>41103</v>
          </cell>
          <cell r="F150" t="str">
            <v>Fête Nationale</v>
          </cell>
        </row>
        <row r="151">
          <cell r="E151">
            <v>41135</v>
          </cell>
          <cell r="F151" t="str">
            <v>Assomption</v>
          </cell>
        </row>
        <row r="152">
          <cell r="E152">
            <v>41213</v>
          </cell>
          <cell r="F152" t="str">
            <v>Toussaint</v>
          </cell>
        </row>
        <row r="153">
          <cell r="E153">
            <v>41223</v>
          </cell>
          <cell r="F153" t="str">
            <v>11 Novembre.</v>
          </cell>
        </row>
        <row r="154">
          <cell r="E154">
            <v>41267</v>
          </cell>
          <cell r="F154" t="str">
            <v>Noël</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 1"/>
      <sheetName val="Sem 2"/>
      <sheetName val="Sem 3"/>
      <sheetName val="Sem 4"/>
      <sheetName val="Sem 5"/>
      <sheetName val="Sem 6"/>
      <sheetName val="Sem 7"/>
      <sheetName val="Sem 8"/>
      <sheetName val="Sem 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5"/>
      <sheetName val="Sem 46"/>
      <sheetName val="Sem 47"/>
      <sheetName val="Sem 48"/>
      <sheetName val="Sem 49"/>
      <sheetName val="Sem 50"/>
      <sheetName val="Sem 51"/>
      <sheetName val="Sem 52"/>
      <sheetName val="2016 - RECAP Bis"/>
      <sheetName val="Sem 2016_Fériés_HSupp"/>
      <sheetName val="Fériés Récup 2016"/>
      <sheetName val=" 2016 - Jrs Fériés &amp; Dimanche"/>
    </sheetNames>
    <sheetDataSet>
      <sheetData sheetId="0" refreshError="1"/>
      <sheetData sheetId="1">
        <row r="82">
          <cell r="AE82">
            <v>1.5</v>
          </cell>
        </row>
        <row r="85">
          <cell r="AE85">
            <v>1.4583333333333333</v>
          </cell>
        </row>
        <row r="91">
          <cell r="AE91">
            <v>1.5</v>
          </cell>
        </row>
        <row r="94">
          <cell r="AE94">
            <v>1.7083333333333335</v>
          </cell>
        </row>
        <row r="97">
          <cell r="AE97">
            <v>1.708333333333333</v>
          </cell>
        </row>
        <row r="103">
          <cell r="AE103">
            <v>1.708333333333333</v>
          </cell>
        </row>
        <row r="106">
          <cell r="AE106">
            <v>1.708333333333333</v>
          </cell>
        </row>
        <row r="112">
          <cell r="AE112">
            <v>1.75</v>
          </cell>
        </row>
        <row r="121">
          <cell r="AE121">
            <v>1.625</v>
          </cell>
        </row>
        <row r="124">
          <cell r="AE124">
            <v>1.625</v>
          </cell>
        </row>
        <row r="127">
          <cell r="AE127">
            <v>1.7083333333333335</v>
          </cell>
        </row>
        <row r="133">
          <cell r="AE133">
            <v>0</v>
          </cell>
        </row>
      </sheetData>
      <sheetData sheetId="2">
        <row r="82">
          <cell r="AE82">
            <v>1.5</v>
          </cell>
        </row>
        <row r="85">
          <cell r="AE85">
            <v>1.4583333333333333</v>
          </cell>
        </row>
        <row r="91">
          <cell r="AE91">
            <v>1.5</v>
          </cell>
        </row>
        <row r="94">
          <cell r="AE94">
            <v>1.7083333333333335</v>
          </cell>
        </row>
        <row r="97">
          <cell r="AE97">
            <v>1.708333333333333</v>
          </cell>
        </row>
        <row r="103">
          <cell r="AE103">
            <v>1.708333333333333</v>
          </cell>
        </row>
        <row r="106">
          <cell r="AE106">
            <v>1.708333333333333</v>
          </cell>
        </row>
        <row r="112">
          <cell r="AE112">
            <v>1.75</v>
          </cell>
        </row>
        <row r="121">
          <cell r="AE121">
            <v>1.625</v>
          </cell>
        </row>
        <row r="124">
          <cell r="AE124">
            <v>1.625</v>
          </cell>
        </row>
        <row r="127">
          <cell r="AE127">
            <v>1.7083333333333335</v>
          </cell>
        </row>
        <row r="133">
          <cell r="AE133">
            <v>0</v>
          </cell>
        </row>
      </sheetData>
      <sheetData sheetId="3">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13">
          <cell r="AE113">
            <v>42</v>
          </cell>
        </row>
        <row r="115">
          <cell r="AE115">
            <v>0</v>
          </cell>
        </row>
        <row r="116">
          <cell r="AE116">
            <v>0</v>
          </cell>
        </row>
        <row r="118">
          <cell r="AE118">
            <v>0</v>
          </cell>
        </row>
        <row r="119">
          <cell r="AE119">
            <v>0</v>
          </cell>
        </row>
        <row r="121">
          <cell r="AE121">
            <v>1.625</v>
          </cell>
        </row>
        <row r="122">
          <cell r="AE122">
            <v>39</v>
          </cell>
        </row>
        <row r="124">
          <cell r="AE124">
            <v>1.625</v>
          </cell>
        </row>
        <row r="127">
          <cell r="AE127">
            <v>1.7083333333333335</v>
          </cell>
        </row>
        <row r="128">
          <cell r="AE128">
            <v>41</v>
          </cell>
        </row>
        <row r="130">
          <cell r="AE130">
            <v>0</v>
          </cell>
        </row>
        <row r="131">
          <cell r="AE131">
            <v>0</v>
          </cell>
        </row>
        <row r="133">
          <cell r="AE133">
            <v>0</v>
          </cell>
        </row>
      </sheetData>
      <sheetData sheetId="4">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21">
          <cell r="AE121">
            <v>1.625</v>
          </cell>
        </row>
        <row r="122">
          <cell r="AE122">
            <v>39</v>
          </cell>
        </row>
        <row r="124">
          <cell r="AE124">
            <v>1.625</v>
          </cell>
        </row>
        <row r="125">
          <cell r="AE125">
            <v>39</v>
          </cell>
        </row>
        <row r="127">
          <cell r="AE127">
            <v>1.7083333333333335</v>
          </cell>
        </row>
        <row r="128">
          <cell r="AE128">
            <v>41</v>
          </cell>
        </row>
        <row r="130">
          <cell r="AE130">
            <v>0</v>
          </cell>
        </row>
        <row r="131">
          <cell r="AE131">
            <v>0</v>
          </cell>
        </row>
        <row r="133">
          <cell r="AE133">
            <v>0</v>
          </cell>
        </row>
      </sheetData>
      <sheetData sheetId="5">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98">
          <cell r="AE98">
            <v>40.999999999999993</v>
          </cell>
        </row>
        <row r="100">
          <cell r="AE100">
            <v>0</v>
          </cell>
        </row>
        <row r="101">
          <cell r="AE101">
            <v>0</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21">
          <cell r="AE121">
            <v>1.625</v>
          </cell>
        </row>
        <row r="122">
          <cell r="AE122">
            <v>39</v>
          </cell>
        </row>
        <row r="124">
          <cell r="AE124">
            <v>1.625</v>
          </cell>
        </row>
        <row r="125">
          <cell r="AE125">
            <v>39</v>
          </cell>
        </row>
        <row r="127">
          <cell r="AE127">
            <v>1.7083333333333335</v>
          </cell>
        </row>
        <row r="128">
          <cell r="AE128">
            <v>41</v>
          </cell>
        </row>
        <row r="130">
          <cell r="AE130">
            <v>0</v>
          </cell>
        </row>
        <row r="131">
          <cell r="AE131">
            <v>0</v>
          </cell>
        </row>
        <row r="133">
          <cell r="AE133">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 RECAP Bis"/>
      <sheetName val="Sem 2016_Fériés_HSupp"/>
      <sheetName val=" 2016 - Jrs Fériés &amp; Dimanche"/>
      <sheetName val="Sem 45"/>
      <sheetName val="Sem 1"/>
      <sheetName val="Sem 2"/>
      <sheetName val="Sem 3"/>
      <sheetName val="Sem 4"/>
      <sheetName val="Sem 5"/>
      <sheetName val="Sem 6"/>
      <sheetName val="Sem 7"/>
      <sheetName val="Sem 8"/>
      <sheetName val="Sem 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6"/>
      <sheetName val="Sem 47"/>
      <sheetName val="Sem 48"/>
      <sheetName val="Sem 49"/>
      <sheetName val="Sem 50"/>
      <sheetName val="Sem 51"/>
      <sheetName val="Sem 52"/>
      <sheetName val="Sem 53"/>
      <sheetName val="Fériés Récup 2016"/>
    </sheetNames>
    <sheetDataSet>
      <sheetData sheetId="0"/>
      <sheetData sheetId="1">
        <row r="2">
          <cell r="A2" t="str">
            <v>Sem 45</v>
          </cell>
        </row>
        <row r="11">
          <cell r="A11" t="str">
            <v>Sem 1</v>
          </cell>
          <cell r="B11">
            <v>42373</v>
          </cell>
        </row>
        <row r="12">
          <cell r="A12" t="str">
            <v>Sem 2</v>
          </cell>
          <cell r="B12">
            <v>42380</v>
          </cell>
        </row>
        <row r="13">
          <cell r="A13" t="str">
            <v>Sem 3</v>
          </cell>
          <cell r="B13">
            <v>42387</v>
          </cell>
        </row>
        <row r="14">
          <cell r="A14" t="str">
            <v>Sem 4</v>
          </cell>
          <cell r="B14">
            <v>42394</v>
          </cell>
        </row>
        <row r="15">
          <cell r="A15" t="str">
            <v>Sem 5</v>
          </cell>
          <cell r="B15">
            <v>42401</v>
          </cell>
        </row>
        <row r="16">
          <cell r="A16" t="str">
            <v>Sem 6</v>
          </cell>
          <cell r="B16">
            <v>42408</v>
          </cell>
        </row>
        <row r="17">
          <cell r="A17" t="str">
            <v>Sem 7</v>
          </cell>
          <cell r="B17">
            <v>42415</v>
          </cell>
        </row>
        <row r="18">
          <cell r="A18" t="str">
            <v>Sem 8</v>
          </cell>
          <cell r="B18">
            <v>42422</v>
          </cell>
        </row>
        <row r="19">
          <cell r="A19" t="str">
            <v>Sem 9</v>
          </cell>
          <cell r="B19">
            <v>42429</v>
          </cell>
        </row>
        <row r="20">
          <cell r="A20" t="str">
            <v>Sem 10</v>
          </cell>
          <cell r="B20">
            <v>42436</v>
          </cell>
        </row>
        <row r="21">
          <cell r="A21" t="str">
            <v>Sem 11</v>
          </cell>
          <cell r="B21">
            <v>42443</v>
          </cell>
        </row>
        <row r="22">
          <cell r="A22" t="str">
            <v>Sem 12</v>
          </cell>
          <cell r="B22">
            <v>42450</v>
          </cell>
        </row>
        <row r="23">
          <cell r="A23" t="str">
            <v>Sem 13</v>
          </cell>
          <cell r="B23">
            <v>42457</v>
          </cell>
        </row>
        <row r="24">
          <cell r="A24" t="str">
            <v>Sem 14</v>
          </cell>
          <cell r="B24">
            <v>42464</v>
          </cell>
        </row>
        <row r="25">
          <cell r="A25" t="str">
            <v>Sem 15</v>
          </cell>
          <cell r="B25">
            <v>42471</v>
          </cell>
        </row>
        <row r="26">
          <cell r="A26" t="str">
            <v>Sem 16</v>
          </cell>
          <cell r="B26">
            <v>42478</v>
          </cell>
        </row>
        <row r="27">
          <cell r="A27" t="str">
            <v>Sem 17</v>
          </cell>
          <cell r="B27">
            <v>42485</v>
          </cell>
        </row>
        <row r="28">
          <cell r="A28" t="str">
            <v>Sem 18</v>
          </cell>
          <cell r="B28">
            <v>42492</v>
          </cell>
        </row>
        <row r="29">
          <cell r="A29" t="str">
            <v>Sem 19</v>
          </cell>
          <cell r="B29">
            <v>42499</v>
          </cell>
        </row>
        <row r="30">
          <cell r="A30" t="str">
            <v>Sem 20</v>
          </cell>
          <cell r="B30">
            <v>42506</v>
          </cell>
        </row>
        <row r="31">
          <cell r="A31" t="str">
            <v>Sem 21</v>
          </cell>
          <cell r="B31">
            <v>42513</v>
          </cell>
        </row>
        <row r="32">
          <cell r="A32" t="str">
            <v>Sem 22</v>
          </cell>
          <cell r="B32">
            <v>42520</v>
          </cell>
        </row>
        <row r="33">
          <cell r="A33" t="str">
            <v>Sem 23</v>
          </cell>
          <cell r="B33">
            <v>42527</v>
          </cell>
        </row>
        <row r="34">
          <cell r="A34" t="str">
            <v>Sem 24</v>
          </cell>
          <cell r="B34">
            <v>42534</v>
          </cell>
        </row>
        <row r="35">
          <cell r="A35" t="str">
            <v>Sem 25</v>
          </cell>
          <cell r="B35">
            <v>42541</v>
          </cell>
        </row>
        <row r="36">
          <cell r="A36" t="str">
            <v>Sem 26</v>
          </cell>
          <cell r="B36">
            <v>42548</v>
          </cell>
        </row>
        <row r="37">
          <cell r="A37" t="str">
            <v>Sem 27</v>
          </cell>
          <cell r="B37">
            <v>42555</v>
          </cell>
        </row>
        <row r="38">
          <cell r="A38" t="str">
            <v>Sem 28</v>
          </cell>
          <cell r="B38">
            <v>42562</v>
          </cell>
        </row>
        <row r="39">
          <cell r="A39" t="str">
            <v>Sem 29</v>
          </cell>
          <cell r="B39">
            <v>42569</v>
          </cell>
        </row>
        <row r="40">
          <cell r="A40" t="str">
            <v>Sem 30</v>
          </cell>
          <cell r="B40">
            <v>42576</v>
          </cell>
        </row>
        <row r="41">
          <cell r="A41" t="str">
            <v>Sem 31</v>
          </cell>
          <cell r="B41">
            <v>42583</v>
          </cell>
        </row>
        <row r="42">
          <cell r="A42" t="str">
            <v>Sem 32</v>
          </cell>
          <cell r="B42">
            <v>42590</v>
          </cell>
        </row>
        <row r="43">
          <cell r="A43" t="str">
            <v>Sem 33</v>
          </cell>
          <cell r="B43">
            <v>42597</v>
          </cell>
        </row>
        <row r="44">
          <cell r="A44" t="str">
            <v>Sem 34</v>
          </cell>
          <cell r="B44">
            <v>42604</v>
          </cell>
        </row>
        <row r="45">
          <cell r="A45" t="str">
            <v>Sem 35</v>
          </cell>
          <cell r="B45">
            <v>42611</v>
          </cell>
        </row>
        <row r="46">
          <cell r="A46" t="str">
            <v>Sem 36</v>
          </cell>
          <cell r="B46">
            <v>42618</v>
          </cell>
        </row>
        <row r="47">
          <cell r="A47" t="str">
            <v>Sem 37</v>
          </cell>
          <cell r="B47">
            <v>42625</v>
          </cell>
        </row>
        <row r="48">
          <cell r="A48" t="str">
            <v>Sem 38</v>
          </cell>
          <cell r="B48">
            <v>42632</v>
          </cell>
        </row>
        <row r="49">
          <cell r="A49" t="str">
            <v>Sem 39</v>
          </cell>
          <cell r="B49">
            <v>42639</v>
          </cell>
        </row>
        <row r="50">
          <cell r="A50" t="str">
            <v>Sem 40</v>
          </cell>
          <cell r="B50">
            <v>42646</v>
          </cell>
        </row>
        <row r="51">
          <cell r="A51" t="str">
            <v>Sem 41</v>
          </cell>
          <cell r="B51">
            <v>42653</v>
          </cell>
        </row>
        <row r="52">
          <cell r="A52" t="str">
            <v>Sem 42</v>
          </cell>
          <cell r="B52">
            <v>42660</v>
          </cell>
        </row>
        <row r="53">
          <cell r="A53" t="str">
            <v>Sem 43</v>
          </cell>
          <cell r="B53">
            <v>42667</v>
          </cell>
        </row>
        <row r="54">
          <cell r="A54" t="str">
            <v>Sem 44</v>
          </cell>
          <cell r="B54">
            <v>42674</v>
          </cell>
        </row>
        <row r="55">
          <cell r="A55" t="str">
            <v>Sem 45 (2016)</v>
          </cell>
          <cell r="B55">
            <v>42681</v>
          </cell>
        </row>
        <row r="56">
          <cell r="A56" t="str">
            <v>Sem 46 (2016)</v>
          </cell>
          <cell r="B56">
            <v>42688</v>
          </cell>
        </row>
        <row r="57">
          <cell r="A57" t="str">
            <v>Sem 47 (2016)</v>
          </cell>
          <cell r="B57">
            <v>42695</v>
          </cell>
        </row>
        <row r="58">
          <cell r="A58" t="str">
            <v>Sem 48 (2016)</v>
          </cell>
          <cell r="B58">
            <v>42702</v>
          </cell>
        </row>
        <row r="59">
          <cell r="A59" t="str">
            <v>Sem 49 (2016)</v>
          </cell>
          <cell r="B59">
            <v>42709</v>
          </cell>
        </row>
        <row r="60">
          <cell r="A60" t="str">
            <v>Sem 50 (2016)</v>
          </cell>
          <cell r="B60">
            <v>42716</v>
          </cell>
        </row>
        <row r="61">
          <cell r="A61" t="str">
            <v>Sem 51 (2016)</v>
          </cell>
          <cell r="B61">
            <v>42723</v>
          </cell>
        </row>
        <row r="62">
          <cell r="A62" t="str">
            <v>Sem 52 (2016)</v>
          </cell>
          <cell r="B62">
            <v>42730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A2" t="str">
            <v>Sem 45</v>
          </cell>
        </row>
      </sheetData>
      <sheetData sheetId="55"/>
      <sheetData sheetId="5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tint="0.39997558519241921"/>
    <pageSetUpPr fitToPage="1"/>
  </sheetPr>
  <dimension ref="A1:EB137"/>
  <sheetViews>
    <sheetView tabSelected="1" zoomScale="85" zoomScaleNormal="85" workbookViewId="0">
      <pane xSplit="2" ySplit="8" topLeftCell="C9" activePane="bottomRight" state="frozen"/>
      <selection activeCell="AE9" sqref="AE9:AE74"/>
      <selection pane="topRight" activeCell="AE9" sqref="AE9:AE74"/>
      <selection pane="bottomLeft" activeCell="AE9" sqref="AE9:AE74"/>
      <selection pane="bottomRight" activeCell="B6" sqref="B6"/>
    </sheetView>
  </sheetViews>
  <sheetFormatPr baseColWidth="10" defaultRowHeight="12.75" outlineLevelRow="2" outlineLevelCol="1"/>
  <cols>
    <col min="1" max="1" width="4" style="705" bestFit="1" customWidth="1"/>
    <col min="2" max="2" width="17.140625" style="757" customWidth="1"/>
    <col min="3" max="3" width="11.7109375" style="757" customWidth="1"/>
    <col min="4" max="4" width="15.85546875" style="757" customWidth="1"/>
    <col min="5" max="5" width="6.7109375" style="757" customWidth="1"/>
    <col min="6" max="6" width="6.85546875" style="757" customWidth="1"/>
    <col min="7" max="7" width="9.5703125" style="757" hidden="1" customWidth="1"/>
    <col min="8" max="11" width="2.85546875" style="757" customWidth="1"/>
    <col min="12" max="13" width="4.140625" style="757" customWidth="1"/>
    <col min="14" max="15" width="4" style="706" customWidth="1"/>
    <col min="16" max="27" width="4" style="757" customWidth="1"/>
    <col min="28" max="29" width="4" style="706" customWidth="1"/>
    <col min="30" max="39" width="4" style="757" customWidth="1"/>
    <col min="40" max="69" width="4.140625" style="757" customWidth="1"/>
    <col min="70" max="70" width="7.7109375" style="757" bestFit="1" customWidth="1"/>
    <col min="71" max="71" width="9.42578125" style="757" bestFit="1" customWidth="1"/>
    <col min="72" max="74" width="11.42578125" style="757"/>
    <col min="75" max="75" width="19.5703125" style="757" bestFit="1" customWidth="1"/>
    <col min="76" max="76" width="11.42578125" style="757"/>
    <col min="77" max="77" width="11.42578125" style="757" customWidth="1" outlineLevel="1"/>
    <col min="78" max="78" width="14" style="757" customWidth="1" outlineLevel="1"/>
    <col min="79" max="79" width="13.5703125" style="757" customWidth="1" outlineLevel="1"/>
    <col min="80" max="80" width="15" style="757" customWidth="1" outlineLevel="1"/>
    <col min="81" max="82" width="13.7109375" style="757" customWidth="1" outlineLevel="1"/>
    <col min="83" max="83" width="11.140625" style="802" customWidth="1" outlineLevel="1"/>
    <col min="84" max="84" width="17.140625" style="757" customWidth="1"/>
    <col min="85" max="85" width="7.7109375" style="757" customWidth="1" outlineLevel="1"/>
    <col min="86" max="86" width="8.28515625" style="757" customWidth="1" outlineLevel="1"/>
    <col min="87" max="96" width="7.140625" style="758" customWidth="1" outlineLevel="1"/>
    <col min="97" max="97" width="6.42578125" style="758" customWidth="1" outlineLevel="1"/>
    <col min="98" max="98" width="6.28515625" style="758" customWidth="1" outlineLevel="1"/>
    <col min="99" max="100" width="3.7109375" style="757" customWidth="1" outlineLevel="1"/>
    <col min="101" max="101" width="11.5703125" style="757" customWidth="1"/>
    <col min="102" max="16384" width="11.42578125" style="757"/>
  </cols>
  <sheetData>
    <row r="1" spans="1:130" s="730" customFormat="1" ht="20.25" customHeight="1">
      <c r="A1" s="224"/>
      <c r="B1" s="225" t="s">
        <v>63</v>
      </c>
      <c r="C1" s="225"/>
      <c r="D1" s="226"/>
      <c r="E1" s="226"/>
      <c r="F1" s="227"/>
      <c r="N1" s="228"/>
      <c r="O1" s="228"/>
      <c r="AB1" s="228"/>
      <c r="AC1" s="228"/>
      <c r="AH1" s="229"/>
      <c r="AI1" s="229"/>
      <c r="AJ1" s="229"/>
      <c r="AL1" s="230"/>
      <c r="AM1" s="229"/>
      <c r="AN1" s="229"/>
      <c r="AO1" s="231"/>
      <c r="AP1" s="231"/>
      <c r="AT1" s="225"/>
      <c r="BY1" s="731"/>
      <c r="BZ1" s="731"/>
      <c r="CA1" s="732"/>
      <c r="CB1" s="731"/>
      <c r="CC1" s="731"/>
      <c r="CD1" s="731"/>
      <c r="CE1" s="782"/>
      <c r="CF1" s="225"/>
      <c r="CG1" s="232"/>
      <c r="CH1" s="225"/>
      <c r="CI1" s="733"/>
      <c r="CJ1" s="733"/>
      <c r="CK1" s="733"/>
      <c r="CL1" s="733"/>
      <c r="CM1" s="733"/>
      <c r="CN1" s="733"/>
      <c r="CO1" s="733"/>
      <c r="CP1" s="733"/>
      <c r="CQ1" s="733"/>
      <c r="CR1" s="733"/>
      <c r="CS1" s="733"/>
      <c r="CT1" s="733"/>
      <c r="CU1" s="734"/>
      <c r="CV1" s="734"/>
    </row>
    <row r="2" spans="1:130" s="241" customFormat="1" ht="18.75">
      <c r="A2" s="233"/>
      <c r="B2" s="234"/>
      <c r="C2" s="234"/>
      <c r="D2" s="235"/>
      <c r="E2" s="235"/>
      <c r="F2" s="236"/>
      <c r="G2" s="237"/>
      <c r="H2" s="238"/>
      <c r="I2" s="238"/>
      <c r="J2" s="238"/>
      <c r="K2" s="238"/>
      <c r="L2" s="239"/>
      <c r="M2" s="239"/>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c r="BG2" s="240"/>
      <c r="BH2" s="240"/>
      <c r="BI2" s="240"/>
      <c r="BJ2" s="240"/>
      <c r="BK2" s="240"/>
      <c r="BL2" s="240"/>
      <c r="BM2" s="240"/>
      <c r="BN2" s="240"/>
      <c r="BO2" s="240"/>
      <c r="BP2" s="240"/>
      <c r="BQ2" s="240"/>
      <c r="BR2" s="240"/>
      <c r="BS2" s="240"/>
      <c r="BY2" s="242"/>
      <c r="BZ2" s="242"/>
      <c r="CA2" s="243"/>
      <c r="CB2" s="242"/>
      <c r="CC2" s="242"/>
      <c r="CD2" s="242"/>
      <c r="CE2" s="783"/>
      <c r="CF2" s="234"/>
      <c r="CG2" s="244"/>
      <c r="CH2" s="234"/>
      <c r="CI2" s="245"/>
      <c r="CJ2" s="245"/>
      <c r="CK2" s="245"/>
      <c r="CL2" s="245"/>
      <c r="CM2" s="245"/>
      <c r="CN2" s="245"/>
      <c r="CO2" s="245"/>
      <c r="CP2" s="245"/>
      <c r="CQ2" s="245"/>
      <c r="CR2" s="245"/>
      <c r="CS2" s="245"/>
      <c r="CT2" s="245"/>
      <c r="CU2" s="246"/>
      <c r="CV2" s="246"/>
    </row>
    <row r="3" spans="1:130" s="241" customFormat="1" ht="18.75">
      <c r="A3" s="233"/>
      <c r="B3" s="234"/>
      <c r="C3" s="234"/>
      <c r="D3" s="247"/>
      <c r="E3" s="235"/>
      <c r="F3" s="236"/>
      <c r="G3" s="237"/>
      <c r="H3" s="240"/>
      <c r="I3" s="240"/>
      <c r="J3" s="240"/>
      <c r="K3" s="240"/>
      <c r="N3" s="240"/>
      <c r="O3" s="240"/>
      <c r="P3" s="240"/>
      <c r="Q3" s="240"/>
      <c r="R3" s="240"/>
      <c r="S3" s="240"/>
      <c r="T3" s="240"/>
      <c r="U3" s="240"/>
      <c r="V3" s="240"/>
      <c r="W3" s="240"/>
      <c r="X3" s="248"/>
      <c r="Y3" s="240"/>
      <c r="Z3" s="248"/>
      <c r="AA3" s="240"/>
      <c r="AB3" s="240"/>
      <c r="AC3" s="240"/>
      <c r="AD3" s="240"/>
      <c r="AE3" s="240"/>
      <c r="AF3" s="240"/>
      <c r="AG3" s="240"/>
      <c r="AH3" s="240"/>
      <c r="AI3" s="240"/>
      <c r="AJ3" s="240"/>
      <c r="AK3" s="240"/>
      <c r="AL3" s="240"/>
      <c r="AM3" s="240"/>
      <c r="AN3" s="240"/>
      <c r="AO3" s="240"/>
      <c r="AP3" s="240"/>
      <c r="AQ3" s="240"/>
      <c r="AR3" s="240"/>
      <c r="AS3" s="240"/>
      <c r="AT3" s="240"/>
      <c r="AU3" s="240"/>
      <c r="AV3" s="240"/>
      <c r="AW3" s="240"/>
      <c r="AX3" s="240"/>
      <c r="AY3" s="240"/>
      <c r="AZ3" s="240"/>
      <c r="BA3" s="240"/>
      <c r="BB3" s="240"/>
      <c r="BC3" s="240"/>
      <c r="BD3" s="240"/>
      <c r="BE3" s="240"/>
      <c r="BF3" s="240"/>
      <c r="BG3" s="240"/>
      <c r="BH3" s="240"/>
      <c r="BI3" s="240"/>
      <c r="BJ3" s="240"/>
      <c r="BK3" s="240"/>
      <c r="BL3" s="240"/>
      <c r="BM3" s="240"/>
      <c r="BN3" s="240"/>
      <c r="BO3" s="240"/>
      <c r="BP3" s="240"/>
      <c r="BQ3" s="240"/>
      <c r="BR3" s="240"/>
      <c r="BS3" s="240"/>
      <c r="BY3" s="242"/>
      <c r="BZ3" s="242"/>
      <c r="CA3" s="243"/>
      <c r="CB3" s="242"/>
      <c r="CC3" s="242"/>
      <c r="CD3" s="242"/>
      <c r="CE3" s="783"/>
      <c r="CF3" s="234"/>
      <c r="CG3" s="244"/>
      <c r="CH3" s="234"/>
      <c r="CI3" s="245"/>
      <c r="CJ3" s="245"/>
      <c r="CK3" s="245"/>
      <c r="CL3" s="245"/>
      <c r="CM3" s="245"/>
      <c r="CN3" s="245"/>
      <c r="CO3" s="245"/>
      <c r="CP3" s="245"/>
      <c r="CQ3" s="245"/>
      <c r="CR3" s="245"/>
      <c r="CS3" s="245"/>
      <c r="CT3" s="245"/>
      <c r="CU3" s="246"/>
      <c r="CV3" s="246"/>
    </row>
    <row r="4" spans="1:130" s="730" customFormat="1" ht="31.5">
      <c r="A4" s="224"/>
      <c r="B4" s="735"/>
      <c r="C4" s="735"/>
      <c r="D4" s="764"/>
      <c r="E4" s="226"/>
      <c r="F4" s="227"/>
      <c r="G4" s="249"/>
      <c r="H4" s="250"/>
      <c r="I4" s="763"/>
      <c r="J4" s="763"/>
      <c r="K4" s="763"/>
      <c r="M4" s="763"/>
      <c r="N4" s="763"/>
      <c r="O4" s="763"/>
      <c r="P4" s="763"/>
      <c r="Q4" s="763"/>
      <c r="R4" s="763"/>
      <c r="S4" s="763"/>
      <c r="T4" s="763"/>
      <c r="U4" s="250"/>
      <c r="V4" s="250"/>
      <c r="W4" s="250"/>
      <c r="X4" s="736"/>
      <c r="Y4" s="250"/>
      <c r="Z4" s="250"/>
      <c r="AA4" s="250"/>
      <c r="AB4" s="228"/>
      <c r="AC4" s="228"/>
      <c r="AH4" s="229"/>
      <c r="AI4" s="229"/>
      <c r="AJ4" s="229"/>
      <c r="AL4" s="230"/>
      <c r="AM4" s="229"/>
      <c r="AN4" s="229"/>
      <c r="AO4" s="231"/>
      <c r="AP4" s="231"/>
      <c r="AT4" s="225"/>
      <c r="BY4" s="731"/>
      <c r="BZ4" s="731"/>
      <c r="CA4" s="732"/>
      <c r="CB4" s="731"/>
      <c r="CC4" s="731"/>
      <c r="CD4" s="731"/>
      <c r="CE4" s="782"/>
      <c r="CF4" s="735"/>
      <c r="CG4" s="737"/>
      <c r="CH4" s="735"/>
      <c r="CI4" s="251"/>
      <c r="CJ4" s="251"/>
      <c r="CK4" s="252"/>
      <c r="CL4" s="252"/>
      <c r="CM4" s="252"/>
      <c r="CN4" s="252"/>
      <c r="CO4" s="252"/>
      <c r="CP4" s="252"/>
      <c r="CQ4" s="252"/>
      <c r="CR4" s="252"/>
      <c r="CS4" s="252"/>
      <c r="CT4" s="252"/>
      <c r="CU4" s="253"/>
      <c r="CV4" s="253"/>
    </row>
    <row r="5" spans="1:130" s="742" customFormat="1" ht="11.45" customHeight="1" thickBot="1">
      <c r="A5" s="254"/>
      <c r="B5" s="738"/>
      <c r="C5" s="738"/>
      <c r="D5" s="255"/>
      <c r="E5" s="256"/>
      <c r="F5" s="257"/>
      <c r="G5" s="730"/>
      <c r="H5" s="258"/>
      <c r="I5" s="258"/>
      <c r="J5" s="258"/>
      <c r="K5" s="258"/>
      <c r="L5" s="259"/>
      <c r="M5" s="258"/>
      <c r="N5" s="260"/>
      <c r="O5" s="260"/>
      <c r="P5" s="258"/>
      <c r="Q5" s="258"/>
      <c r="R5" s="258"/>
      <c r="S5" s="258"/>
      <c r="T5" s="258"/>
      <c r="U5" s="259"/>
      <c r="V5" s="261"/>
      <c r="W5" s="261"/>
      <c r="X5" s="261"/>
      <c r="Y5" s="258"/>
      <c r="Z5" s="262"/>
      <c r="AA5" s="263"/>
      <c r="AB5" s="264"/>
      <c r="AC5" s="265"/>
      <c r="AD5" s="266"/>
      <c r="AE5" s="266"/>
      <c r="AF5" s="266"/>
      <c r="AG5" s="266"/>
      <c r="AH5" s="267"/>
      <c r="AI5" s="739"/>
      <c r="AJ5" s="268"/>
      <c r="AK5" s="268"/>
      <c r="AL5" s="268"/>
      <c r="AM5" s="268"/>
      <c r="AN5" s="268"/>
      <c r="AO5" s="268"/>
      <c r="AP5" s="268"/>
      <c r="AQ5" s="268"/>
      <c r="AR5" s="268"/>
      <c r="AS5" s="268"/>
      <c r="AT5" s="268"/>
      <c r="AU5" s="268"/>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70"/>
      <c r="BU5" s="732"/>
      <c r="BV5" s="740"/>
      <c r="BW5" s="741"/>
      <c r="BY5" s="743"/>
      <c r="BZ5" s="743"/>
      <c r="CA5" s="744"/>
      <c r="CB5" s="271"/>
      <c r="CC5" s="271"/>
      <c r="CD5" s="272"/>
      <c r="CE5" s="784"/>
      <c r="CF5" s="738"/>
      <c r="CG5" s="273"/>
      <c r="CH5" s="738"/>
      <c r="CI5" s="274"/>
      <c r="CJ5" s="274"/>
      <c r="CK5" s="733"/>
      <c r="CL5" s="733"/>
      <c r="CM5" s="733"/>
      <c r="CN5" s="733"/>
      <c r="CO5" s="733"/>
      <c r="CP5" s="733"/>
      <c r="CQ5" s="733"/>
      <c r="CR5" s="733"/>
      <c r="CS5" s="733"/>
      <c r="CT5" s="733"/>
      <c r="CU5" s="734"/>
      <c r="CV5" s="734"/>
    </row>
    <row r="6" spans="1:130" s="745" customFormat="1" ht="15" customHeight="1" thickBot="1">
      <c r="A6" s="275"/>
      <c r="B6" s="276" t="s">
        <v>64</v>
      </c>
      <c r="C6" s="277" t="s">
        <v>65</v>
      </c>
      <c r="D6" s="277" t="s">
        <v>65</v>
      </c>
      <c r="E6" s="278" t="s">
        <v>66</v>
      </c>
      <c r="F6" s="279" t="s">
        <v>66</v>
      </c>
      <c r="G6" s="280" t="s">
        <v>67</v>
      </c>
      <c r="H6" s="856">
        <v>42370</v>
      </c>
      <c r="I6" s="857"/>
      <c r="J6" s="856">
        <v>42371</v>
      </c>
      <c r="K6" s="857"/>
      <c r="L6" s="856">
        <v>42372</v>
      </c>
      <c r="M6" s="857"/>
      <c r="N6" s="856">
        <v>42373</v>
      </c>
      <c r="O6" s="857"/>
      <c r="P6" s="856">
        <v>42374</v>
      </c>
      <c r="Q6" s="857"/>
      <c r="R6" s="856">
        <v>42375</v>
      </c>
      <c r="S6" s="857"/>
      <c r="T6" s="856">
        <v>42376</v>
      </c>
      <c r="U6" s="857"/>
      <c r="V6" s="856">
        <v>42377</v>
      </c>
      <c r="W6" s="857"/>
      <c r="X6" s="856">
        <v>42378</v>
      </c>
      <c r="Y6" s="857"/>
      <c r="Z6" s="856">
        <v>42379</v>
      </c>
      <c r="AA6" s="857"/>
      <c r="AB6" s="856">
        <v>42380</v>
      </c>
      <c r="AC6" s="857"/>
      <c r="AD6" s="856">
        <v>42381</v>
      </c>
      <c r="AE6" s="857"/>
      <c r="AF6" s="856">
        <v>42382</v>
      </c>
      <c r="AG6" s="857"/>
      <c r="AH6" s="856">
        <v>42383</v>
      </c>
      <c r="AI6" s="857"/>
      <c r="AJ6" s="856">
        <v>42384</v>
      </c>
      <c r="AK6" s="857"/>
      <c r="AL6" s="856">
        <v>42385</v>
      </c>
      <c r="AM6" s="857"/>
      <c r="AN6" s="856">
        <v>42386</v>
      </c>
      <c r="AO6" s="857"/>
      <c r="AP6" s="856">
        <v>42387</v>
      </c>
      <c r="AQ6" s="857"/>
      <c r="AR6" s="856">
        <v>42388</v>
      </c>
      <c r="AS6" s="857"/>
      <c r="AT6" s="856">
        <v>42389</v>
      </c>
      <c r="AU6" s="857"/>
      <c r="AV6" s="856">
        <v>42390</v>
      </c>
      <c r="AW6" s="857"/>
      <c r="AX6" s="856">
        <v>42391</v>
      </c>
      <c r="AY6" s="857"/>
      <c r="AZ6" s="856">
        <v>42392</v>
      </c>
      <c r="BA6" s="857"/>
      <c r="BB6" s="856">
        <v>42393</v>
      </c>
      <c r="BC6" s="857"/>
      <c r="BD6" s="856">
        <v>42394</v>
      </c>
      <c r="BE6" s="857"/>
      <c r="BF6" s="856">
        <v>42395</v>
      </c>
      <c r="BG6" s="857"/>
      <c r="BH6" s="856">
        <v>42396</v>
      </c>
      <c r="BI6" s="857"/>
      <c r="BJ6" s="856">
        <v>42397</v>
      </c>
      <c r="BK6" s="857"/>
      <c r="BL6" s="856">
        <v>42398</v>
      </c>
      <c r="BM6" s="857"/>
      <c r="BN6" s="856">
        <v>42399</v>
      </c>
      <c r="BO6" s="857"/>
      <c r="BP6" s="856">
        <v>42400</v>
      </c>
      <c r="BQ6" s="857"/>
      <c r="BR6" s="277" t="s">
        <v>68</v>
      </c>
      <c r="BS6" s="277" t="s">
        <v>68</v>
      </c>
      <c r="BT6" s="281" t="s">
        <v>69</v>
      </c>
      <c r="BU6" s="282" t="s">
        <v>66</v>
      </c>
      <c r="BV6" s="283" t="s">
        <v>69</v>
      </c>
      <c r="BW6" s="284"/>
      <c r="BX6" s="284"/>
      <c r="BY6" s="285"/>
      <c r="BZ6" s="284"/>
      <c r="CA6" s="284"/>
      <c r="CB6" s="284"/>
      <c r="CC6" s="285"/>
      <c r="CD6" s="286" t="s">
        <v>66</v>
      </c>
      <c r="CE6" s="287" t="s">
        <v>70</v>
      </c>
      <c r="CF6" s="276" t="s">
        <v>64</v>
      </c>
      <c r="CG6" s="858"/>
      <c r="CH6" s="850"/>
      <c r="CI6" s="850"/>
      <c r="CJ6" s="850"/>
      <c r="CK6" s="850"/>
      <c r="CL6" s="850"/>
      <c r="CM6" s="850"/>
      <c r="CN6" s="850"/>
      <c r="CO6" s="859"/>
      <c r="CP6" s="859"/>
      <c r="CQ6" s="850"/>
      <c r="CR6" s="851"/>
      <c r="CS6" s="852"/>
      <c r="CT6" s="853"/>
    </row>
    <row r="7" spans="1:130" s="746" customFormat="1" ht="15" customHeight="1">
      <c r="A7" s="254"/>
      <c r="B7" s="288" t="s">
        <v>71</v>
      </c>
      <c r="C7" s="289" t="s">
        <v>72</v>
      </c>
      <c r="D7" s="289" t="s">
        <v>72</v>
      </c>
      <c r="E7" s="290" t="s">
        <v>73</v>
      </c>
      <c r="F7" s="291" t="s">
        <v>74</v>
      </c>
      <c r="G7" s="292" t="s">
        <v>75</v>
      </c>
      <c r="H7" s="854" t="s">
        <v>76</v>
      </c>
      <c r="I7" s="855"/>
      <c r="J7" s="854" t="s">
        <v>77</v>
      </c>
      <c r="K7" s="855"/>
      <c r="L7" s="840" t="s">
        <v>62</v>
      </c>
      <c r="M7" s="840"/>
      <c r="N7" s="842" t="s">
        <v>78</v>
      </c>
      <c r="O7" s="842"/>
      <c r="P7" s="842" t="s">
        <v>79</v>
      </c>
      <c r="Q7" s="842"/>
      <c r="R7" s="842" t="s">
        <v>80</v>
      </c>
      <c r="S7" s="842"/>
      <c r="T7" s="842" t="s">
        <v>81</v>
      </c>
      <c r="U7" s="842"/>
      <c r="V7" s="847" t="s">
        <v>76</v>
      </c>
      <c r="W7" s="847"/>
      <c r="X7" s="842" t="s">
        <v>77</v>
      </c>
      <c r="Y7" s="842"/>
      <c r="Z7" s="840" t="s">
        <v>16</v>
      </c>
      <c r="AA7" s="840"/>
      <c r="AB7" s="842" t="s">
        <v>78</v>
      </c>
      <c r="AC7" s="842"/>
      <c r="AD7" s="842" t="s">
        <v>79</v>
      </c>
      <c r="AE7" s="842"/>
      <c r="AF7" s="842" t="s">
        <v>80</v>
      </c>
      <c r="AG7" s="842"/>
      <c r="AH7" s="842" t="s">
        <v>81</v>
      </c>
      <c r="AI7" s="842"/>
      <c r="AJ7" s="842" t="s">
        <v>76</v>
      </c>
      <c r="AK7" s="842"/>
      <c r="AL7" s="842" t="s">
        <v>77</v>
      </c>
      <c r="AM7" s="842"/>
      <c r="AN7" s="840" t="s">
        <v>106</v>
      </c>
      <c r="AO7" s="840"/>
      <c r="AP7" s="842"/>
      <c r="AQ7" s="842"/>
      <c r="AR7" s="842"/>
      <c r="AS7" s="842"/>
      <c r="AT7" s="842"/>
      <c r="AU7" s="842"/>
      <c r="AV7" s="842"/>
      <c r="AW7" s="842"/>
      <c r="AX7" s="842"/>
      <c r="AY7" s="842"/>
      <c r="AZ7" s="842"/>
      <c r="BA7" s="842"/>
      <c r="BB7" s="840" t="s">
        <v>18</v>
      </c>
      <c r="BC7" s="840"/>
      <c r="BD7" s="842" t="s">
        <v>78</v>
      </c>
      <c r="BE7" s="842"/>
      <c r="BF7" s="842" t="s">
        <v>79</v>
      </c>
      <c r="BG7" s="842"/>
      <c r="BH7" s="842" t="s">
        <v>80</v>
      </c>
      <c r="BI7" s="842"/>
      <c r="BJ7" s="842" t="s">
        <v>81</v>
      </c>
      <c r="BK7" s="842"/>
      <c r="BL7" s="842" t="s">
        <v>76</v>
      </c>
      <c r="BM7" s="842"/>
      <c r="BN7" s="847" t="s">
        <v>77</v>
      </c>
      <c r="BO7" s="848"/>
      <c r="BP7" s="840" t="s">
        <v>19</v>
      </c>
      <c r="BQ7" s="840"/>
      <c r="BR7" s="289" t="s">
        <v>72</v>
      </c>
      <c r="BS7" s="289" t="s">
        <v>72</v>
      </c>
      <c r="BT7" s="293" t="s">
        <v>73</v>
      </c>
      <c r="BU7" s="294" t="s">
        <v>73</v>
      </c>
      <c r="BV7" s="295" t="s">
        <v>82</v>
      </c>
      <c r="BW7" s="296"/>
      <c r="BX7" s="296"/>
      <c r="BY7" s="297"/>
      <c r="BZ7" s="298"/>
      <c r="CA7" s="299"/>
      <c r="CB7" s="300"/>
      <c r="CC7" s="297"/>
      <c r="CD7" s="301" t="s">
        <v>74</v>
      </c>
      <c r="CE7" s="785" t="s">
        <v>83</v>
      </c>
      <c r="CF7" s="288" t="s">
        <v>71</v>
      </c>
      <c r="CG7" s="849" t="s">
        <v>78</v>
      </c>
      <c r="CH7" s="841"/>
      <c r="CI7" s="841" t="s">
        <v>79</v>
      </c>
      <c r="CJ7" s="841"/>
      <c r="CK7" s="841" t="s">
        <v>80</v>
      </c>
      <c r="CL7" s="841"/>
      <c r="CM7" s="841" t="s">
        <v>81</v>
      </c>
      <c r="CN7" s="841"/>
      <c r="CO7" s="843" t="s">
        <v>76</v>
      </c>
      <c r="CP7" s="843"/>
      <c r="CQ7" s="841" t="s">
        <v>77</v>
      </c>
      <c r="CR7" s="844"/>
      <c r="CS7" s="845"/>
      <c r="CT7" s="846"/>
    </row>
    <row r="8" spans="1:130" s="317" customFormat="1" ht="23.25" customHeight="1" thickBot="1">
      <c r="A8" s="302"/>
      <c r="B8" s="303" t="s">
        <v>84</v>
      </c>
      <c r="C8" s="304" t="s">
        <v>85</v>
      </c>
      <c r="D8" s="304" t="s">
        <v>86</v>
      </c>
      <c r="E8" s="305" t="s">
        <v>87</v>
      </c>
      <c r="F8" s="306" t="s">
        <v>88</v>
      </c>
      <c r="G8" s="307"/>
      <c r="H8" s="839"/>
      <c r="I8" s="839"/>
      <c r="J8" s="834"/>
      <c r="K8" s="834"/>
      <c r="L8" s="840"/>
      <c r="M8" s="840"/>
      <c r="N8" s="834"/>
      <c r="O8" s="834"/>
      <c r="P8" s="834"/>
      <c r="Q8" s="834"/>
      <c r="R8" s="834"/>
      <c r="S8" s="834"/>
      <c r="T8" s="834"/>
      <c r="U8" s="834"/>
      <c r="V8" s="834"/>
      <c r="W8" s="834"/>
      <c r="X8" s="834"/>
      <c r="Y8" s="834"/>
      <c r="Z8" s="837"/>
      <c r="AA8" s="838"/>
      <c r="AB8" s="834"/>
      <c r="AC8" s="834"/>
      <c r="AD8" s="834"/>
      <c r="AE8" s="834"/>
      <c r="AF8" s="834"/>
      <c r="AG8" s="834"/>
      <c r="AH8" s="834"/>
      <c r="AI8" s="834"/>
      <c r="AJ8" s="834"/>
      <c r="AK8" s="834"/>
      <c r="AL8" s="834"/>
      <c r="AM8" s="834"/>
      <c r="AN8" s="831"/>
      <c r="AO8" s="832"/>
      <c r="AP8" s="834"/>
      <c r="AQ8" s="834"/>
      <c r="AR8" s="834"/>
      <c r="AS8" s="834"/>
      <c r="AT8" s="834"/>
      <c r="AU8" s="834"/>
      <c r="AV8" s="834"/>
      <c r="AW8" s="834"/>
      <c r="AX8" s="834"/>
      <c r="AY8" s="834"/>
      <c r="AZ8" s="834"/>
      <c r="BA8" s="834"/>
      <c r="BB8" s="831"/>
      <c r="BC8" s="832"/>
      <c r="BD8" s="834"/>
      <c r="BE8" s="834"/>
      <c r="BF8" s="834"/>
      <c r="BG8" s="834"/>
      <c r="BH8" s="834"/>
      <c r="BI8" s="834"/>
      <c r="BJ8" s="834"/>
      <c r="BK8" s="834"/>
      <c r="BL8" s="834"/>
      <c r="BM8" s="834"/>
      <c r="BN8" s="835"/>
      <c r="BO8" s="836"/>
      <c r="BP8" s="831"/>
      <c r="BQ8" s="832"/>
      <c r="BR8" s="304" t="s">
        <v>85</v>
      </c>
      <c r="BS8" s="304" t="s">
        <v>86</v>
      </c>
      <c r="BT8" s="308" t="s">
        <v>89</v>
      </c>
      <c r="BU8" s="309" t="s">
        <v>87</v>
      </c>
      <c r="BV8" s="310" t="s">
        <v>74</v>
      </c>
      <c r="BW8" s="311" t="s">
        <v>90</v>
      </c>
      <c r="BX8" s="311" t="s">
        <v>91</v>
      </c>
      <c r="BY8" s="312" t="s">
        <v>92</v>
      </c>
      <c r="BZ8" s="313" t="s">
        <v>93</v>
      </c>
      <c r="CA8" s="313" t="s">
        <v>94</v>
      </c>
      <c r="CB8" s="313" t="s">
        <v>95</v>
      </c>
      <c r="CC8" s="314" t="s">
        <v>96</v>
      </c>
      <c r="CD8" s="315"/>
      <c r="CE8" s="786" t="s">
        <v>97</v>
      </c>
      <c r="CF8" s="303" t="s">
        <v>84</v>
      </c>
      <c r="CG8" s="833"/>
      <c r="CH8" s="824"/>
      <c r="CI8" s="824"/>
      <c r="CJ8" s="824"/>
      <c r="CK8" s="824"/>
      <c r="CL8" s="824"/>
      <c r="CM8" s="824"/>
      <c r="CN8" s="824"/>
      <c r="CO8" s="824"/>
      <c r="CP8" s="824"/>
      <c r="CQ8" s="824"/>
      <c r="CR8" s="825"/>
      <c r="CS8" s="316"/>
      <c r="CT8" s="316"/>
    </row>
    <row r="9" spans="1:130" s="349" customFormat="1" ht="19.5" customHeight="1" collapsed="1">
      <c r="A9" s="318">
        <v>9</v>
      </c>
      <c r="B9" s="319" t="s">
        <v>56</v>
      </c>
      <c r="C9" s="320"/>
      <c r="D9" s="321"/>
      <c r="E9" s="322"/>
      <c r="F9" s="323"/>
      <c r="G9" s="324"/>
      <c r="H9" s="325"/>
      <c r="I9" s="326"/>
      <c r="J9" s="327"/>
      <c r="K9" s="328"/>
      <c r="L9" s="807"/>
      <c r="M9" s="808"/>
      <c r="N9" s="749"/>
      <c r="O9" s="759"/>
      <c r="P9" s="749"/>
      <c r="Q9" s="759"/>
      <c r="R9" s="749"/>
      <c r="S9" s="759"/>
      <c r="T9" s="761"/>
      <c r="U9" s="762"/>
      <c r="V9" s="749"/>
      <c r="W9" s="759"/>
      <c r="X9" s="749"/>
      <c r="Y9" s="759"/>
      <c r="Z9" s="807"/>
      <c r="AA9" s="808"/>
      <c r="AB9" s="749"/>
      <c r="AC9" s="759"/>
      <c r="AD9" s="749"/>
      <c r="AE9" s="759"/>
      <c r="AF9" s="749"/>
      <c r="AG9" s="759"/>
      <c r="AH9" s="761"/>
      <c r="AI9" s="762"/>
      <c r="AJ9" s="749"/>
      <c r="AK9" s="759"/>
      <c r="AL9" s="749"/>
      <c r="AM9" s="759"/>
      <c r="AN9" s="807"/>
      <c r="AO9" s="808"/>
      <c r="AP9" s="749"/>
      <c r="AQ9" s="759"/>
      <c r="AR9" s="749"/>
      <c r="AS9" s="759"/>
      <c r="AT9" s="749"/>
      <c r="AU9" s="759"/>
      <c r="AV9" s="761"/>
      <c r="AW9" s="762"/>
      <c r="AX9" s="749"/>
      <c r="AY9" s="759"/>
      <c r="AZ9" s="749"/>
      <c r="BA9" s="759"/>
      <c r="BB9" s="807"/>
      <c r="BC9" s="808"/>
      <c r="BD9" s="749" t="str">
        <f ca="1">IF(MATCH($B9,$B:$B,0)=MATCH('Sem 1'!$B9,'Sem 1'!$B:$B,0),'Sem 1'!$C11,"")</f>
        <v/>
      </c>
      <c r="BE9" s="759" t="str">
        <f ca="1">IF(MATCH($B9,$B:$B,0)=MATCH('Sem 1'!$B9,'Sem 1'!$B:$B,0),'Sem 1'!$E11,"")</f>
        <v/>
      </c>
      <c r="BF9" s="749" t="str">
        <f ca="1">IF(MATCH($B9,$B:$B,0)=MATCH('Sem 1'!$B9,'Sem 1'!$B:$B,0),'Sem 1'!$G11,"")</f>
        <v/>
      </c>
      <c r="BG9" s="759" t="str">
        <f ca="1">IF(MATCH($B9,$B:$B,0)=MATCH('Sem 1'!$B9,'Sem 1'!$B:$B,0),'Sem 1'!$I11,"")</f>
        <v/>
      </c>
      <c r="BH9" s="749" t="str">
        <f ca="1">IF(MATCH($B9,$B:$B,0)=MATCH('Sem 1'!$B9,'Sem 1'!$B:$B,0),'Sem 1'!$K11,"")</f>
        <v/>
      </c>
      <c r="BI9" s="759" t="str">
        <f ca="1">IF(MATCH($B9,$B:$B,0)=MATCH('Sem 1'!$B9,'Sem 1'!$B:$B,0),'Sem 1'!$M11,"")</f>
        <v/>
      </c>
      <c r="BJ9" s="761" t="str">
        <f ca="1">IF(MATCH($B9,$B:$B,0)=MATCH('Sem 1'!$B9,'Sem 1'!$B:$B,0),'Sem 1'!$O11,"")</f>
        <v/>
      </c>
      <c r="BK9" s="762" t="str">
        <f ca="1">IF(MATCH($B9,$B:$B,0)=MATCH('Sem 1'!$B9,'Sem 1'!$B:$B,0),'Sem 1'!$Q11,"")</f>
        <v/>
      </c>
      <c r="BL9" s="749" t="str">
        <f ca="1">IF(MATCH($B9,$B:$B,0)=MATCH('Sem 1'!$B9,'Sem 1'!$B:$B,0),'Sem 1'!$S11,"")</f>
        <v/>
      </c>
      <c r="BM9" s="759" t="str">
        <f ca="1">IF(MATCH($B9,$B:$B,0)=MATCH('Sem 1'!$B9,'Sem 1'!$B:$B,0),'Sem 1'!$U11,"")</f>
        <v/>
      </c>
      <c r="BN9" s="749" t="str">
        <f ca="1">IF(MATCH($B9,$B:$B,0)=MATCH('Sem 1'!$B9,'Sem 1'!$B:$B,0),'Sem 1'!$W11,"")</f>
        <v/>
      </c>
      <c r="BO9" s="759" t="str">
        <f ca="1">IF(MATCH($B9,$B:$B,0)=MATCH('Sem 1'!$B9,'Sem 1'!$B:$B,0),'Sem 1'!$Y11,"")</f>
        <v/>
      </c>
      <c r="BP9" s="807"/>
      <c r="BQ9" s="808"/>
      <c r="BR9" s="334">
        <f ca="1">COUNTIF($H9:$BI9,"M")/2</f>
        <v>0</v>
      </c>
      <c r="BS9" s="335">
        <f ca="1">COUNTIF($H9:$BQ9,"Mal")</f>
        <v>0</v>
      </c>
      <c r="BT9" s="336">
        <f ca="1">-COUNTIF($H9:$BI9,"CP")</f>
        <v>0</v>
      </c>
      <c r="BU9" s="337">
        <f ca="1">IF($BT9&lt;&gt;0,$E9+$BT9,$E9)</f>
        <v>0</v>
      </c>
      <c r="BV9" s="338"/>
      <c r="BW9" s="339"/>
      <c r="BX9" s="340"/>
      <c r="BY9" s="341">
        <f>SUM(BW9,BX9)</f>
        <v>0</v>
      </c>
      <c r="BZ9" s="342">
        <f>+IF(AND($Z$7="J",OR(S9="A",S9="M")),$CM9,0)+IF(AND($Z$7="J",OR(T9="A",T9="M")),$CN9,0)
+IF(AND($AB$7="V",OR(U9="A",U9="M")),$CO9,0)+IF(AND($AB$7="V",OR(V9="A",V9="M")),$CP9,0)
+IF(AND($AD$7="S",OR(W9="A",W9="M")),$CQ9,0)+IF(AND($AD$7="S",OR(X9="A",X9="M")),$CR9,0)
+IF(AND($AH$7="L",OR(AA9="A",AA9="M")),$CG9,0)+IF(AND($AH$7="L",OR(AB9="A",AB9="M")),$CH9,0)
+IF(AND($AJ$7="Ma",OR(AC9="A",AC9="M")),$CI9,0)+IF(AND($AJ$7="Ma",OR(AD9="A",AD9="M")),$CJ9,0)
+IF(AND($AL$7="Me",OR(AE9="A",AE9="M")),$CK9,0)+IF(AND($AL$7="Me",OR(AF9="A",AF9="M")),$CL9,0)
+IF(AND($AN$7="J",OR(AG9="A",AG9="M")),$CM9,0)+IF(AND($AN$7="J",OR(AH9="A",AH9="M")),$CN9,0)
+IF(AND($AP$7="V",OR(AI9="A",AI9="M")),$CO9,0)+IF(AND($AP$7="V",OR(AJ9="A",AJ9="M")),$CP9,0)
+IF(AND($AR$7="S",OR(AK9="A",AK9="M")),$CQ9,0)+IF(AND($AR$7="S",OR(AL9="A",AL9="M")),$CR9,0)</f>
        <v>0</v>
      </c>
      <c r="CA9" s="342">
        <f>+IF(AND($Z$7="J",OR(T9="A",T9="M")),$CM9,0)+IF(AND($Z$7="J",OR(U9="A",U9="M")),$CN9,0)
+IF(AND($AB$7="V",OR(V9="A",V9="M")),$CO9,0)+IF(AND($AB$7="V",OR(W9="A",W9="M")),$CP9,0)
+IF(AND($AD$7="S",OR(X9="A",X9="M")),$CQ9,0)+IF(AND($AD$7="S",OR(Y9="A",Y9="M")),$CR9,0)
+IF(AND($AH$7="L",OR(AB9="A",AB9="M")),$CG9,0)+IF(AND($AH$7="L",OR(AC9="A",AC9="M")),$CH9,0)
+IF(AND($AJ$7="Ma",OR(AD9="A",AD9="M")),$CI9,0)+IF(AND($AJ$7="Ma",OR(AE9="A",AE9="M")),$CJ9,0)
+IF(AND($AL$7="Me",OR(AF9="A",AF9="M")),$CK9,0)+IF(AND($AL$7="Me",OR(AG9="A",AG9="M")),$CL9,0)
+IF(AND($AN$7="J",OR(AH9="A",AH9="M")),$CM9,0)+IF(AND($AN$7="J",OR(AI9="A",AI9="M")),$CN9,0)
+IF(AND($AP$7="V",OR(AJ9="A",AJ9="M")),$CO9,0)+IF(AND($AP$7="V",OR(AK9="A",AK9="M")),$CP9,0)
+IF(AND($AR$7="S",OR(AL9="A",AL9="M")),$CQ9,0)+IF(AND($AR$7="S",OR(AM9="A",AM9="M")),$CR9,0)</f>
        <v>0</v>
      </c>
      <c r="CB9" s="342">
        <f ca="1">+IF(AND($AV$7="L",OR(AP9="A",AP9="M")),$CG9,0)+IF(AND($AV$7="L",OR(AQ9="A",AQ9="M")),$CH9,0)
+IF(AND($AX$7="Ma",OR(AR9="A",AR9="M")),$CI9,0)+IF(AND($AX$7="Ma",OR(AS9="A",AS9="M")),$CJ9,0)
+IF(AND($AZ$7="Me",OR(AT9="A",AT9="M")),$CK9,0)+IF(AND($AZ$7="Me",OR(AU9="A",AU9="M")),$CL9,0)
+IF(AND($BB$7="J",OR(AV9="A",AV9="M")),$CM9,0)+IF(AND($BB$7="J",OR(AW9="A",AW9="M")),$CN9,0)
+IF(AND($BD$7="V",OR(AX9="A",AX9="M")),$CO9,0)+IF(AND($BD$7="V",OR(AY9="A",AY9="M")),$CP9,0)
+IF(AND($BF$7="S",OR(AZ9="A",AZ9="M")),$CQ9,0)+IF(AND($BF$7="S",OR(BA9="A",BA9="M")),$CR9,0)
+IF(AND($BJ$7="L",OR(BD9="A",BD9="M")),$CG9,0)+IF(AND($BJ$7="L",OR(BE9="A",BE9="M")),$CH9,0)
+IF(AND($BL$7="Ma",OR(BF9="A",BF9="M")),$CI9,0)+IF(AND($BL$7="Ma",OR(BG9="A",BG9="M")),$CJ9,0)
+IF(AND($BN$7="Me",OR(BH9="A",BH9="M")),$CK9,0)+IF(AND($BN$7="Me",OR(BI9="A",BI9="M")),$CL9,0)</f>
        <v>0</v>
      </c>
      <c r="CC9" s="343">
        <f ca="1">BZ9+CA9+CB9</f>
        <v>0</v>
      </c>
      <c r="CD9" s="344">
        <f ca="1">$F9+$BY9-$CC9</f>
        <v>0</v>
      </c>
      <c r="CE9" s="787">
        <v>1</v>
      </c>
      <c r="CF9" s="319" t="s">
        <v>56</v>
      </c>
      <c r="CG9" s="345">
        <v>0.125</v>
      </c>
      <c r="CH9" s="346">
        <v>0.20833333333333334</v>
      </c>
      <c r="CI9" s="345">
        <v>0.125</v>
      </c>
      <c r="CJ9" s="346">
        <v>0.20833333333333334</v>
      </c>
      <c r="CK9" s="345">
        <v>0.125</v>
      </c>
      <c r="CL9" s="346">
        <v>0.20833333333333334</v>
      </c>
      <c r="CM9" s="347"/>
      <c r="CN9" s="348"/>
      <c r="CO9" s="345">
        <v>0.1875</v>
      </c>
      <c r="CP9" s="346">
        <v>0.20833333333333334</v>
      </c>
      <c r="CQ9" s="345">
        <v>0.125</v>
      </c>
      <c r="CR9" s="346">
        <v>0.20833333333333334</v>
      </c>
      <c r="CS9" s="870">
        <f>SUM(CG9:CR9)</f>
        <v>1.7291666666666665</v>
      </c>
      <c r="CT9" s="871"/>
    </row>
    <row r="10" spans="1:130" s="349" customFormat="1">
      <c r="A10" s="318">
        <v>10</v>
      </c>
      <c r="B10" s="350" t="s">
        <v>98</v>
      </c>
      <c r="C10" s="350"/>
      <c r="D10" s="351"/>
      <c r="E10" s="352"/>
      <c r="F10" s="353"/>
      <c r="G10" s="354"/>
      <c r="H10" s="355"/>
      <c r="I10" s="356"/>
      <c r="J10" s="357"/>
      <c r="K10" s="358"/>
      <c r="L10" s="872"/>
      <c r="M10" s="873"/>
      <c r="N10" s="359"/>
      <c r="O10" s="358"/>
      <c r="P10" s="359"/>
      <c r="Q10" s="358"/>
      <c r="R10" s="360"/>
      <c r="S10" s="361"/>
      <c r="T10" s="362"/>
      <c r="U10" s="358"/>
      <c r="V10" s="359"/>
      <c r="W10" s="358"/>
      <c r="X10" s="359"/>
      <c r="Y10" s="358"/>
      <c r="Z10" s="872"/>
      <c r="AA10" s="873"/>
      <c r="AB10" s="359"/>
      <c r="AC10" s="358"/>
      <c r="AD10" s="359"/>
      <c r="AE10" s="358"/>
      <c r="AF10" s="360"/>
      <c r="AG10" s="361"/>
      <c r="AH10" s="362"/>
      <c r="AI10" s="358"/>
      <c r="AJ10" s="359"/>
      <c r="AK10" s="358"/>
      <c r="AL10" s="359"/>
      <c r="AM10" s="358"/>
      <c r="AN10" s="872"/>
      <c r="AO10" s="873"/>
      <c r="AP10" s="359"/>
      <c r="AQ10" s="358"/>
      <c r="AR10" s="359"/>
      <c r="AS10" s="358"/>
      <c r="AT10" s="360"/>
      <c r="AU10" s="361"/>
      <c r="AV10" s="362"/>
      <c r="AW10" s="358"/>
      <c r="AX10" s="359"/>
      <c r="AY10" s="358"/>
      <c r="AZ10" s="359"/>
      <c r="BA10" s="358"/>
      <c r="BB10" s="872"/>
      <c r="BC10" s="873"/>
      <c r="BD10" s="359"/>
      <c r="BE10" s="358"/>
      <c r="BF10" s="359"/>
      <c r="BG10" s="358"/>
      <c r="BH10" s="360"/>
      <c r="BI10" s="361"/>
      <c r="BJ10" s="362"/>
      <c r="BK10" s="358"/>
      <c r="BL10" s="359"/>
      <c r="BM10" s="358"/>
      <c r="BN10" s="359"/>
      <c r="BO10" s="358"/>
      <c r="BP10" s="872"/>
      <c r="BQ10" s="873"/>
      <c r="BR10" s="363"/>
      <c r="BS10" s="364"/>
      <c r="BT10" s="365"/>
      <c r="BU10" s="366"/>
      <c r="BV10" s="367"/>
      <c r="BW10" s="368"/>
      <c r="BX10" s="369"/>
      <c r="BY10" s="370"/>
      <c r="BZ10" s="371"/>
      <c r="CA10" s="371"/>
      <c r="CB10" s="371"/>
      <c r="CC10" s="372"/>
      <c r="CD10" s="373"/>
      <c r="CE10" s="788"/>
      <c r="CF10" s="350" t="s">
        <v>98</v>
      </c>
      <c r="CG10" s="374"/>
      <c r="CH10" s="375"/>
      <c r="CI10" s="376"/>
      <c r="CJ10" s="377"/>
      <c r="CK10" s="378"/>
      <c r="CL10" s="375"/>
      <c r="CM10" s="379"/>
      <c r="CN10" s="380"/>
      <c r="CO10" s="378"/>
      <c r="CP10" s="375"/>
      <c r="CQ10" s="376"/>
      <c r="CR10" s="381"/>
      <c r="CS10" s="382"/>
      <c r="CT10" s="382"/>
    </row>
    <row r="11" spans="1:130" s="349" customFormat="1" ht="13.9" hidden="1" customHeight="1" thickBot="1">
      <c r="A11" s="318">
        <v>11</v>
      </c>
      <c r="B11" s="350"/>
      <c r="C11" s="350"/>
      <c r="D11" s="351"/>
      <c r="E11" s="352"/>
      <c r="F11" s="383"/>
      <c r="G11" s="354"/>
      <c r="H11" s="384"/>
      <c r="I11" s="385"/>
      <c r="J11" s="386"/>
      <c r="K11" s="387"/>
      <c r="L11" s="711"/>
      <c r="M11" s="712"/>
      <c r="N11" s="388"/>
      <c r="O11" s="387"/>
      <c r="P11" s="388"/>
      <c r="Q11" s="387"/>
      <c r="R11" s="389"/>
      <c r="S11" s="390"/>
      <c r="T11" s="391"/>
      <c r="U11" s="387"/>
      <c r="V11" s="388"/>
      <c r="W11" s="387"/>
      <c r="X11" s="388"/>
      <c r="Y11" s="387"/>
      <c r="Z11" s="711"/>
      <c r="AA11" s="712"/>
      <c r="AB11" s="388"/>
      <c r="AC11" s="387"/>
      <c r="AD11" s="388"/>
      <c r="AE11" s="387"/>
      <c r="AF11" s="389"/>
      <c r="AG11" s="390"/>
      <c r="AH11" s="391"/>
      <c r="AI11" s="387"/>
      <c r="AJ11" s="388"/>
      <c r="AK11" s="387"/>
      <c r="AL11" s="388"/>
      <c r="AM11" s="387"/>
      <c r="AN11" s="711"/>
      <c r="AO11" s="712"/>
      <c r="AP11" s="388"/>
      <c r="AQ11" s="387"/>
      <c r="AR11" s="388"/>
      <c r="AS11" s="387"/>
      <c r="AT11" s="389"/>
      <c r="AU11" s="390"/>
      <c r="AV11" s="391"/>
      <c r="AW11" s="387"/>
      <c r="AX11" s="388"/>
      <c r="AY11" s="387"/>
      <c r="AZ11" s="388"/>
      <c r="BA11" s="387"/>
      <c r="BB11" s="711"/>
      <c r="BC11" s="712"/>
      <c r="BD11" s="388"/>
      <c r="BE11" s="387"/>
      <c r="BF11" s="388"/>
      <c r="BG11" s="387"/>
      <c r="BH11" s="389"/>
      <c r="BI11" s="390"/>
      <c r="BJ11" s="391"/>
      <c r="BK11" s="387"/>
      <c r="BL11" s="388"/>
      <c r="BM11" s="387"/>
      <c r="BN11" s="388"/>
      <c r="BO11" s="387"/>
      <c r="BP11" s="711"/>
      <c r="BQ11" s="712"/>
      <c r="BR11" s="363"/>
      <c r="BS11" s="392"/>
      <c r="BT11" s="393"/>
      <c r="BU11" s="394"/>
      <c r="BV11" s="395"/>
      <c r="BW11" s="368"/>
      <c r="BX11" s="396"/>
      <c r="BY11" s="370"/>
      <c r="BZ11" s="397"/>
      <c r="CA11" s="397"/>
      <c r="CB11" s="397"/>
      <c r="CC11" s="372"/>
      <c r="CD11" s="373"/>
      <c r="CE11" s="788"/>
      <c r="CF11" s="350"/>
      <c r="CG11" s="374"/>
      <c r="CH11" s="375"/>
      <c r="CI11" s="376"/>
      <c r="CJ11" s="377"/>
      <c r="CK11" s="378"/>
      <c r="CL11" s="375"/>
      <c r="CM11" s="379"/>
      <c r="CN11" s="380"/>
      <c r="CO11" s="378"/>
      <c r="CP11" s="375"/>
      <c r="CQ11" s="376"/>
      <c r="CR11" s="381"/>
      <c r="CS11" s="382"/>
      <c r="CT11" s="382"/>
    </row>
    <row r="12" spans="1:130" s="747" customFormat="1" ht="19.5" customHeight="1">
      <c r="A12" s="318">
        <v>12</v>
      </c>
      <c r="B12" s="398" t="s">
        <v>44</v>
      </c>
      <c r="C12" s="320"/>
      <c r="D12" s="321"/>
      <c r="E12" s="322"/>
      <c r="F12" s="323"/>
      <c r="G12" s="324"/>
      <c r="H12" s="325"/>
      <c r="I12" s="326"/>
      <c r="J12" s="327"/>
      <c r="K12" s="328"/>
      <c r="L12" s="807"/>
      <c r="M12" s="808"/>
      <c r="N12" s="749"/>
      <c r="O12" s="759"/>
      <c r="P12" s="749"/>
      <c r="Q12" s="759"/>
      <c r="R12" s="761"/>
      <c r="S12" s="762"/>
      <c r="T12" s="749"/>
      <c r="U12" s="759"/>
      <c r="V12" s="749"/>
      <c r="W12" s="759"/>
      <c r="X12" s="749"/>
      <c r="Y12" s="759"/>
      <c r="Z12" s="807"/>
      <c r="AA12" s="808"/>
      <c r="AB12" s="749"/>
      <c r="AC12" s="759"/>
      <c r="AD12" s="749"/>
      <c r="AE12" s="759"/>
      <c r="AF12" s="761"/>
      <c r="AG12" s="762"/>
      <c r="AH12" s="749"/>
      <c r="AI12" s="759"/>
      <c r="AJ12" s="749"/>
      <c r="AK12" s="759"/>
      <c r="AL12" s="749"/>
      <c r="AM12" s="759"/>
      <c r="AN12" s="807"/>
      <c r="AO12" s="808"/>
      <c r="AP12" s="327"/>
      <c r="AQ12" s="328"/>
      <c r="AR12" s="399"/>
      <c r="AS12" s="400"/>
      <c r="AT12" s="401"/>
      <c r="AU12" s="402"/>
      <c r="AV12" s="327"/>
      <c r="AW12" s="328"/>
      <c r="AX12" s="327"/>
      <c r="AY12" s="328"/>
      <c r="AZ12" s="327"/>
      <c r="BA12" s="328"/>
      <c r="BB12" s="807"/>
      <c r="BC12" s="808"/>
      <c r="BD12" s="327"/>
      <c r="BE12" s="328"/>
      <c r="BF12" s="399"/>
      <c r="BG12" s="400"/>
      <c r="BH12" s="401"/>
      <c r="BI12" s="402"/>
      <c r="BJ12" s="327"/>
      <c r="BK12" s="328"/>
      <c r="BL12" s="327"/>
      <c r="BM12" s="328"/>
      <c r="BN12" s="327"/>
      <c r="BO12" s="328"/>
      <c r="BP12" s="807"/>
      <c r="BQ12" s="808"/>
      <c r="BR12" s="334">
        <f>COUNTIF($H12:$BI12,"M")/2</f>
        <v>0</v>
      </c>
      <c r="BS12" s="335">
        <f>COUNTIF($H12:$BQ12,"Mal")</f>
        <v>0</v>
      </c>
      <c r="BT12" s="336">
        <f>-COUNTIF($H12:$BI12,"CP")</f>
        <v>0</v>
      </c>
      <c r="BU12" s="337">
        <f>IF($BT12&lt;&gt;0,$E12+$BT12,$E12)</f>
        <v>0</v>
      </c>
      <c r="BV12" s="338"/>
      <c r="BW12" s="339"/>
      <c r="BX12" s="340"/>
      <c r="BY12" s="341">
        <f>SUM(BW12,BX12)</f>
        <v>0</v>
      </c>
      <c r="BZ12" s="342"/>
      <c r="CA12" s="342"/>
      <c r="CB12" s="342"/>
      <c r="CC12" s="343">
        <f>BZ12+CA12+CB12</f>
        <v>0</v>
      </c>
      <c r="CD12" s="344">
        <f>$F12+$BY12-$CC12</f>
        <v>0</v>
      </c>
      <c r="CE12" s="789">
        <v>1</v>
      </c>
      <c r="CF12" s="398" t="s">
        <v>44</v>
      </c>
      <c r="CG12" s="403">
        <v>0.125</v>
      </c>
      <c r="CH12" s="404">
        <v>0.20833333333333334</v>
      </c>
      <c r="CI12" s="405">
        <v>0.125</v>
      </c>
      <c r="CJ12" s="406">
        <v>0.20833333333333334</v>
      </c>
      <c r="CK12" s="347"/>
      <c r="CL12" s="348"/>
      <c r="CM12" s="405">
        <v>0.125</v>
      </c>
      <c r="CN12" s="406">
        <v>0.20833333333333334</v>
      </c>
      <c r="CO12" s="407">
        <v>0.16666666666666666</v>
      </c>
      <c r="CP12" s="404">
        <v>0.16666666666666666</v>
      </c>
      <c r="CQ12" s="408">
        <v>0.125</v>
      </c>
      <c r="CR12" s="409">
        <v>0.20833333333333334</v>
      </c>
      <c r="CS12" s="809">
        <f>SUM(CG12:CR12)</f>
        <v>1.6666666666666667</v>
      </c>
      <c r="CT12" s="809"/>
    </row>
    <row r="13" spans="1:130" s="747" customFormat="1" ht="19.5" hidden="1" customHeight="1" thickBot="1">
      <c r="A13" s="318">
        <v>13</v>
      </c>
      <c r="B13" s="398"/>
      <c r="C13" s="320"/>
      <c r="D13" s="321"/>
      <c r="E13" s="322"/>
      <c r="F13" s="323"/>
      <c r="G13" s="324"/>
      <c r="H13" s="384"/>
      <c r="I13" s="385"/>
      <c r="J13" s="410"/>
      <c r="K13" s="411"/>
      <c r="L13" s="807"/>
      <c r="M13" s="808"/>
      <c r="N13" s="749"/>
      <c r="O13" s="759"/>
      <c r="P13" s="414"/>
      <c r="Q13" s="415"/>
      <c r="R13" s="416"/>
      <c r="S13" s="417"/>
      <c r="T13" s="418"/>
      <c r="U13" s="418"/>
      <c r="V13" s="410"/>
      <c r="W13" s="411"/>
      <c r="X13" s="410"/>
      <c r="Y13" s="411"/>
      <c r="Z13" s="807"/>
      <c r="AA13" s="808"/>
      <c r="AB13" s="410"/>
      <c r="AC13" s="411"/>
      <c r="AD13" s="414"/>
      <c r="AE13" s="415"/>
      <c r="AF13" s="416"/>
      <c r="AG13" s="417"/>
      <c r="AH13" s="418"/>
      <c r="AI13" s="418"/>
      <c r="AJ13" s="410"/>
      <c r="AK13" s="411"/>
      <c r="AL13" s="410"/>
      <c r="AM13" s="411"/>
      <c r="AN13" s="807"/>
      <c r="AO13" s="808"/>
      <c r="AP13" s="410"/>
      <c r="AQ13" s="411"/>
      <c r="AR13" s="414"/>
      <c r="AS13" s="415"/>
      <c r="AT13" s="416"/>
      <c r="AU13" s="417"/>
      <c r="AV13" s="418"/>
      <c r="AW13" s="418"/>
      <c r="AX13" s="410"/>
      <c r="AY13" s="411"/>
      <c r="AZ13" s="410"/>
      <c r="BA13" s="411"/>
      <c r="BB13" s="807"/>
      <c r="BC13" s="808"/>
      <c r="BD13" s="410"/>
      <c r="BE13" s="411"/>
      <c r="BF13" s="414"/>
      <c r="BG13" s="415"/>
      <c r="BH13" s="416"/>
      <c r="BI13" s="417"/>
      <c r="BJ13" s="418"/>
      <c r="BK13" s="418"/>
      <c r="BL13" s="410"/>
      <c r="BM13" s="411"/>
      <c r="BN13" s="410"/>
      <c r="BO13" s="411"/>
      <c r="BP13" s="807"/>
      <c r="BQ13" s="808"/>
      <c r="BR13" s="334"/>
      <c r="BS13" s="335"/>
      <c r="BT13" s="336"/>
      <c r="BU13" s="337"/>
      <c r="BV13" s="338"/>
      <c r="BW13" s="339"/>
      <c r="BX13" s="340"/>
      <c r="BY13" s="341"/>
      <c r="BZ13" s="342"/>
      <c r="CA13" s="342"/>
      <c r="CB13" s="342"/>
      <c r="CC13" s="343"/>
      <c r="CD13" s="344"/>
      <c r="CE13" s="790"/>
      <c r="CF13" s="398"/>
      <c r="CG13" s="403"/>
      <c r="CH13" s="404"/>
      <c r="CI13" s="405"/>
      <c r="CJ13" s="406"/>
      <c r="CK13" s="347"/>
      <c r="CL13" s="348"/>
      <c r="CM13" s="405"/>
      <c r="CN13" s="406"/>
      <c r="CO13" s="407"/>
      <c r="CP13" s="404"/>
      <c r="CQ13" s="408"/>
      <c r="CR13" s="409"/>
      <c r="CS13" s="710"/>
      <c r="CT13" s="710"/>
    </row>
    <row r="14" spans="1:130" s="747" customFormat="1" ht="19.5" hidden="1" customHeight="1" thickBot="1">
      <c r="A14" s="318">
        <v>14</v>
      </c>
      <c r="B14" s="398"/>
      <c r="C14" s="320"/>
      <c r="D14" s="321"/>
      <c r="E14" s="322"/>
      <c r="F14" s="323"/>
      <c r="G14" s="324"/>
      <c r="H14" s="384"/>
      <c r="I14" s="385"/>
      <c r="J14" s="410"/>
      <c r="K14" s="411"/>
      <c r="L14" s="807"/>
      <c r="M14" s="808"/>
      <c r="N14" s="749"/>
      <c r="O14" s="759"/>
      <c r="P14" s="414"/>
      <c r="Q14" s="415"/>
      <c r="R14" s="416"/>
      <c r="S14" s="417"/>
      <c r="T14" s="418"/>
      <c r="U14" s="418"/>
      <c r="V14" s="410"/>
      <c r="W14" s="411"/>
      <c r="X14" s="410"/>
      <c r="Y14" s="411"/>
      <c r="Z14" s="807"/>
      <c r="AA14" s="808"/>
      <c r="AB14" s="410"/>
      <c r="AC14" s="411"/>
      <c r="AD14" s="414"/>
      <c r="AE14" s="415"/>
      <c r="AF14" s="416"/>
      <c r="AG14" s="417"/>
      <c r="AH14" s="418"/>
      <c r="AI14" s="418"/>
      <c r="AJ14" s="410"/>
      <c r="AK14" s="411"/>
      <c r="AL14" s="410"/>
      <c r="AM14" s="411"/>
      <c r="AN14" s="807"/>
      <c r="AO14" s="808"/>
      <c r="AP14" s="410"/>
      <c r="AQ14" s="411"/>
      <c r="AR14" s="414"/>
      <c r="AS14" s="415"/>
      <c r="AT14" s="416"/>
      <c r="AU14" s="417"/>
      <c r="AV14" s="418"/>
      <c r="AW14" s="418"/>
      <c r="AX14" s="410"/>
      <c r="AY14" s="411"/>
      <c r="AZ14" s="410"/>
      <c r="BA14" s="411"/>
      <c r="BB14" s="807"/>
      <c r="BC14" s="808"/>
      <c r="BD14" s="410"/>
      <c r="BE14" s="411"/>
      <c r="BF14" s="414"/>
      <c r="BG14" s="415"/>
      <c r="BH14" s="416"/>
      <c r="BI14" s="417"/>
      <c r="BJ14" s="418"/>
      <c r="BK14" s="418"/>
      <c r="BL14" s="410"/>
      <c r="BM14" s="411"/>
      <c r="BN14" s="410"/>
      <c r="BO14" s="411"/>
      <c r="BP14" s="807"/>
      <c r="BQ14" s="808"/>
      <c r="BR14" s="334"/>
      <c r="BS14" s="335"/>
      <c r="BT14" s="336"/>
      <c r="BU14" s="337"/>
      <c r="BV14" s="338"/>
      <c r="BW14" s="339"/>
      <c r="BX14" s="340"/>
      <c r="BY14" s="341"/>
      <c r="BZ14" s="342"/>
      <c r="CA14" s="342"/>
      <c r="CB14" s="342"/>
      <c r="CC14" s="343"/>
      <c r="CD14" s="344"/>
      <c r="CE14" s="790"/>
      <c r="CF14" s="398"/>
      <c r="CG14" s="403"/>
      <c r="CH14" s="404"/>
      <c r="CI14" s="405"/>
      <c r="CJ14" s="406"/>
      <c r="CK14" s="347"/>
      <c r="CL14" s="348"/>
      <c r="CM14" s="405"/>
      <c r="CN14" s="406"/>
      <c r="CO14" s="407"/>
      <c r="CP14" s="404"/>
      <c r="CQ14" s="408"/>
      <c r="CR14" s="409"/>
      <c r="CS14" s="710"/>
      <c r="CT14" s="710"/>
    </row>
    <row r="15" spans="1:130" s="747" customFormat="1" ht="19.5" customHeight="1">
      <c r="A15" s="318">
        <v>15</v>
      </c>
      <c r="B15" s="398" t="s">
        <v>45</v>
      </c>
      <c r="C15" s="320"/>
      <c r="D15" s="321"/>
      <c r="E15" s="322"/>
      <c r="F15" s="323"/>
      <c r="G15" s="324"/>
      <c r="H15" s="355"/>
      <c r="I15" s="356"/>
      <c r="J15" s="419"/>
      <c r="K15" s="420"/>
      <c r="L15" s="807"/>
      <c r="M15" s="808"/>
      <c r="N15" s="761"/>
      <c r="O15" s="762"/>
      <c r="P15" s="749"/>
      <c r="Q15" s="759"/>
      <c r="R15" s="749"/>
      <c r="S15" s="759"/>
      <c r="T15" s="749"/>
      <c r="U15" s="759"/>
      <c r="V15" s="749"/>
      <c r="W15" s="759"/>
      <c r="X15" s="749"/>
      <c r="Y15" s="759"/>
      <c r="Z15" s="807"/>
      <c r="AA15" s="808"/>
      <c r="AB15" s="761"/>
      <c r="AC15" s="762"/>
      <c r="AD15" s="749"/>
      <c r="AE15" s="759"/>
      <c r="AF15" s="749"/>
      <c r="AG15" s="759"/>
      <c r="AH15" s="749"/>
      <c r="AI15" s="759"/>
      <c r="AJ15" s="749"/>
      <c r="AK15" s="759"/>
      <c r="AL15" s="749"/>
      <c r="AM15" s="759"/>
      <c r="AN15" s="807"/>
      <c r="AO15" s="808"/>
      <c r="AP15" s="421"/>
      <c r="AQ15" s="422"/>
      <c r="AR15" s="330"/>
      <c r="AS15" s="331"/>
      <c r="AT15" s="330"/>
      <c r="AU15" s="331"/>
      <c r="AV15" s="423"/>
      <c r="AW15" s="423"/>
      <c r="AX15" s="330"/>
      <c r="AY15" s="331"/>
      <c r="AZ15" s="419"/>
      <c r="BA15" s="420"/>
      <c r="BB15" s="807"/>
      <c r="BC15" s="808"/>
      <c r="BD15" s="421"/>
      <c r="BE15" s="422"/>
      <c r="BF15" s="330"/>
      <c r="BG15" s="331"/>
      <c r="BH15" s="330"/>
      <c r="BI15" s="331"/>
      <c r="BJ15" s="423"/>
      <c r="BK15" s="423"/>
      <c r="BL15" s="330"/>
      <c r="BM15" s="331"/>
      <c r="BN15" s="419"/>
      <c r="BO15" s="420"/>
      <c r="BP15" s="807"/>
      <c r="BQ15" s="808"/>
      <c r="BR15" s="334">
        <f>COUNTIF($H15:$BI15,"M")/2</f>
        <v>0</v>
      </c>
      <c r="BS15" s="335">
        <f>COUNTIF($H15:$BQ15,"Mal")</f>
        <v>0</v>
      </c>
      <c r="BT15" s="336">
        <f>-COUNTIF($H15:$BI15,"CP")</f>
        <v>0</v>
      </c>
      <c r="BU15" s="337">
        <f>IF($BT15&lt;&gt;0,$E15+$BT15,$E15)</f>
        <v>0</v>
      </c>
      <c r="BV15" s="338"/>
      <c r="BW15" s="339"/>
      <c r="BX15" s="340"/>
      <c r="BY15" s="341">
        <f>SUM(BW15,BX15)</f>
        <v>0</v>
      </c>
      <c r="BZ15" s="342"/>
      <c r="CA15" s="342"/>
      <c r="CB15" s="342"/>
      <c r="CC15" s="343">
        <f>BZ15+CA15+CB15</f>
        <v>0</v>
      </c>
      <c r="CD15" s="344">
        <f>$F15+$BY15-$CC15</f>
        <v>0</v>
      </c>
      <c r="CE15" s="790">
        <v>1</v>
      </c>
      <c r="CF15" s="398" t="s">
        <v>45</v>
      </c>
      <c r="CG15" s="424"/>
      <c r="CH15" s="425"/>
      <c r="CI15" s="405">
        <v>0.125</v>
      </c>
      <c r="CJ15" s="406">
        <v>0.20833333333333334</v>
      </c>
      <c r="CK15" s="407">
        <v>0.125</v>
      </c>
      <c r="CL15" s="404">
        <v>0.20833333333333334</v>
      </c>
      <c r="CM15" s="405">
        <v>0.125</v>
      </c>
      <c r="CN15" s="406">
        <v>0.16666666666666666</v>
      </c>
      <c r="CO15" s="407">
        <v>0.1875</v>
      </c>
      <c r="CP15" s="404">
        <v>0.20833333333333334</v>
      </c>
      <c r="CQ15" s="405">
        <v>0.125</v>
      </c>
      <c r="CR15" s="426">
        <v>0.20833333333333334</v>
      </c>
      <c r="CS15" s="809">
        <f>SUM(CG15:CR15)</f>
        <v>1.6875</v>
      </c>
      <c r="CT15" s="809"/>
      <c r="CU15" s="743"/>
      <c r="CV15" s="743"/>
      <c r="CW15" s="743"/>
      <c r="CX15" s="743"/>
      <c r="CY15" s="743"/>
      <c r="CZ15" s="743"/>
      <c r="DA15" s="743"/>
      <c r="DB15" s="743"/>
      <c r="DC15" s="743"/>
      <c r="DD15" s="743"/>
      <c r="DE15" s="743"/>
      <c r="DF15" s="743"/>
      <c r="DG15" s="743"/>
      <c r="DH15" s="743"/>
      <c r="DI15" s="743"/>
      <c r="DJ15" s="743"/>
      <c r="DK15" s="743"/>
      <c r="DL15" s="743"/>
      <c r="DM15" s="743"/>
      <c r="DN15" s="743"/>
      <c r="DO15" s="743"/>
      <c r="DP15" s="743"/>
      <c r="DQ15" s="743"/>
      <c r="DR15" s="743"/>
      <c r="DS15" s="743"/>
      <c r="DT15" s="743"/>
      <c r="DU15" s="743"/>
      <c r="DV15" s="743"/>
      <c r="DW15" s="743"/>
      <c r="DX15" s="743"/>
      <c r="DY15" s="743"/>
      <c r="DZ15" s="743"/>
    </row>
    <row r="16" spans="1:130" s="747" customFormat="1" ht="19.5" hidden="1" customHeight="1" thickBot="1">
      <c r="A16" s="318">
        <v>16</v>
      </c>
      <c r="B16" s="398"/>
      <c r="C16" s="320"/>
      <c r="D16" s="321"/>
      <c r="E16" s="322"/>
      <c r="F16" s="323"/>
      <c r="G16" s="324"/>
      <c r="H16" s="384"/>
      <c r="I16" s="385"/>
      <c r="J16" s="414"/>
      <c r="K16" s="415"/>
      <c r="L16" s="807"/>
      <c r="M16" s="808"/>
      <c r="N16" s="410"/>
      <c r="O16" s="411"/>
      <c r="P16" s="749"/>
      <c r="Q16" s="759"/>
      <c r="R16" s="749"/>
      <c r="S16" s="759"/>
      <c r="T16" s="749"/>
      <c r="U16" s="759"/>
      <c r="V16" s="749"/>
      <c r="W16" s="759"/>
      <c r="X16" s="749"/>
      <c r="Y16" s="759"/>
      <c r="Z16" s="807"/>
      <c r="AA16" s="808"/>
      <c r="AB16" s="410"/>
      <c r="AC16" s="411"/>
      <c r="AD16" s="749"/>
      <c r="AE16" s="759"/>
      <c r="AF16" s="749"/>
      <c r="AG16" s="759"/>
      <c r="AH16" s="749"/>
      <c r="AI16" s="759"/>
      <c r="AJ16" s="749"/>
      <c r="AK16" s="759"/>
      <c r="AL16" s="749"/>
      <c r="AM16" s="759"/>
      <c r="AN16" s="807"/>
      <c r="AO16" s="808"/>
      <c r="AP16" s="410"/>
      <c r="AQ16" s="411"/>
      <c r="AR16" s="418"/>
      <c r="AS16" s="411"/>
      <c r="AT16" s="410"/>
      <c r="AU16" s="411"/>
      <c r="AV16" s="418"/>
      <c r="AW16" s="418"/>
      <c r="AX16" s="410"/>
      <c r="AY16" s="411"/>
      <c r="AZ16" s="414"/>
      <c r="BA16" s="415"/>
      <c r="BB16" s="807"/>
      <c r="BC16" s="808"/>
      <c r="BD16" s="410"/>
      <c r="BE16" s="411"/>
      <c r="BF16" s="418"/>
      <c r="BG16" s="411"/>
      <c r="BH16" s="410"/>
      <c r="BI16" s="411"/>
      <c r="BJ16" s="418"/>
      <c r="BK16" s="418"/>
      <c r="BL16" s="410"/>
      <c r="BM16" s="411"/>
      <c r="BN16" s="414"/>
      <c r="BO16" s="415"/>
      <c r="BP16" s="807"/>
      <c r="BQ16" s="808"/>
      <c r="BR16" s="334"/>
      <c r="BS16" s="335"/>
      <c r="BT16" s="336"/>
      <c r="BU16" s="337"/>
      <c r="BV16" s="338"/>
      <c r="BW16" s="339"/>
      <c r="BX16" s="340"/>
      <c r="BY16" s="341"/>
      <c r="BZ16" s="342"/>
      <c r="CA16" s="342"/>
      <c r="CB16" s="342"/>
      <c r="CC16" s="343"/>
      <c r="CD16" s="344"/>
      <c r="CE16" s="790"/>
      <c r="CF16" s="398"/>
      <c r="CG16" s="424"/>
      <c r="CH16" s="425"/>
      <c r="CI16" s="405"/>
      <c r="CJ16" s="406"/>
      <c r="CK16" s="407"/>
      <c r="CL16" s="404"/>
      <c r="CM16" s="427"/>
      <c r="CN16" s="406"/>
      <c r="CO16" s="407"/>
      <c r="CP16" s="404"/>
      <c r="CQ16" s="427"/>
      <c r="CR16" s="427"/>
      <c r="CS16" s="710"/>
      <c r="CT16" s="710"/>
      <c r="CU16" s="743"/>
      <c r="CV16" s="743"/>
      <c r="CW16" s="743"/>
      <c r="CX16" s="743"/>
      <c r="CY16" s="743"/>
      <c r="CZ16" s="743"/>
      <c r="DA16" s="743"/>
      <c r="DB16" s="743"/>
      <c r="DC16" s="743"/>
      <c r="DD16" s="743"/>
      <c r="DE16" s="743"/>
      <c r="DF16" s="743"/>
      <c r="DG16" s="743"/>
      <c r="DH16" s="743"/>
      <c r="DI16" s="743"/>
      <c r="DJ16" s="743"/>
      <c r="DK16" s="743"/>
      <c r="DL16" s="743"/>
      <c r="DM16" s="743"/>
      <c r="DN16" s="743"/>
      <c r="DO16" s="743"/>
      <c r="DP16" s="743"/>
      <c r="DQ16" s="743"/>
      <c r="DR16" s="743"/>
      <c r="DS16" s="743"/>
      <c r="DT16" s="743"/>
      <c r="DU16" s="743"/>
      <c r="DV16" s="743"/>
      <c r="DW16" s="743"/>
      <c r="DX16" s="743"/>
      <c r="DY16" s="743"/>
      <c r="DZ16" s="743"/>
    </row>
    <row r="17" spans="1:130" s="747" customFormat="1" ht="19.5" hidden="1" customHeight="1" thickBot="1">
      <c r="A17" s="318">
        <v>17</v>
      </c>
      <c r="B17" s="398"/>
      <c r="C17" s="320"/>
      <c r="D17" s="321"/>
      <c r="E17" s="322"/>
      <c r="F17" s="323"/>
      <c r="G17" s="324"/>
      <c r="H17" s="384"/>
      <c r="I17" s="385"/>
      <c r="J17" s="414"/>
      <c r="K17" s="415"/>
      <c r="L17" s="807"/>
      <c r="M17" s="808"/>
      <c r="N17" s="410"/>
      <c r="O17" s="411"/>
      <c r="P17" s="749"/>
      <c r="Q17" s="759"/>
      <c r="R17" s="749"/>
      <c r="S17" s="759"/>
      <c r="T17" s="749"/>
      <c r="U17" s="759"/>
      <c r="V17" s="749"/>
      <c r="W17" s="759"/>
      <c r="X17" s="749"/>
      <c r="Y17" s="759"/>
      <c r="Z17" s="807"/>
      <c r="AA17" s="808"/>
      <c r="AB17" s="410"/>
      <c r="AC17" s="411"/>
      <c r="AD17" s="749"/>
      <c r="AE17" s="759"/>
      <c r="AF17" s="749"/>
      <c r="AG17" s="759"/>
      <c r="AH17" s="749"/>
      <c r="AI17" s="759"/>
      <c r="AJ17" s="749"/>
      <c r="AK17" s="759"/>
      <c r="AL17" s="749"/>
      <c r="AM17" s="759"/>
      <c r="AN17" s="807"/>
      <c r="AO17" s="808"/>
      <c r="AP17" s="410"/>
      <c r="AQ17" s="411"/>
      <c r="AR17" s="418"/>
      <c r="AS17" s="411"/>
      <c r="AT17" s="410"/>
      <c r="AU17" s="411"/>
      <c r="AV17" s="418"/>
      <c r="AW17" s="418"/>
      <c r="AX17" s="410"/>
      <c r="AY17" s="411"/>
      <c r="AZ17" s="414"/>
      <c r="BA17" s="415"/>
      <c r="BB17" s="807"/>
      <c r="BC17" s="808"/>
      <c r="BD17" s="410"/>
      <c r="BE17" s="411"/>
      <c r="BF17" s="418"/>
      <c r="BG17" s="411"/>
      <c r="BH17" s="410"/>
      <c r="BI17" s="411"/>
      <c r="BJ17" s="418"/>
      <c r="BK17" s="418"/>
      <c r="BL17" s="410"/>
      <c r="BM17" s="411"/>
      <c r="BN17" s="414"/>
      <c r="BO17" s="415"/>
      <c r="BP17" s="807"/>
      <c r="BQ17" s="808"/>
      <c r="BR17" s="334"/>
      <c r="BS17" s="335"/>
      <c r="BT17" s="336"/>
      <c r="BU17" s="337"/>
      <c r="BV17" s="338"/>
      <c r="BW17" s="339"/>
      <c r="BX17" s="340"/>
      <c r="BY17" s="341"/>
      <c r="BZ17" s="342"/>
      <c r="CA17" s="342"/>
      <c r="CB17" s="342"/>
      <c r="CC17" s="343"/>
      <c r="CD17" s="344"/>
      <c r="CE17" s="790"/>
      <c r="CF17" s="398"/>
      <c r="CG17" s="424"/>
      <c r="CH17" s="425"/>
      <c r="CI17" s="405"/>
      <c r="CJ17" s="406"/>
      <c r="CK17" s="407"/>
      <c r="CL17" s="404"/>
      <c r="CM17" s="427"/>
      <c r="CN17" s="406"/>
      <c r="CO17" s="407"/>
      <c r="CP17" s="404"/>
      <c r="CQ17" s="427"/>
      <c r="CR17" s="427"/>
      <c r="CS17" s="710"/>
      <c r="CT17" s="710"/>
      <c r="CU17" s="743"/>
      <c r="CV17" s="743"/>
      <c r="CW17" s="743"/>
      <c r="CX17" s="743"/>
      <c r="CY17" s="743"/>
      <c r="CZ17" s="743"/>
      <c r="DA17" s="743"/>
      <c r="DB17" s="743"/>
      <c r="DC17" s="743"/>
      <c r="DD17" s="743"/>
      <c r="DE17" s="743"/>
      <c r="DF17" s="743"/>
      <c r="DG17" s="743"/>
      <c r="DH17" s="743"/>
      <c r="DI17" s="743"/>
      <c r="DJ17" s="743"/>
      <c r="DK17" s="743"/>
      <c r="DL17" s="743"/>
      <c r="DM17" s="743"/>
      <c r="DN17" s="743"/>
      <c r="DO17" s="743"/>
      <c r="DP17" s="743"/>
      <c r="DQ17" s="743"/>
      <c r="DR17" s="743"/>
      <c r="DS17" s="743"/>
      <c r="DT17" s="743"/>
      <c r="DU17" s="743"/>
      <c r="DV17" s="743"/>
      <c r="DW17" s="743"/>
      <c r="DX17" s="743"/>
      <c r="DY17" s="743"/>
      <c r="DZ17" s="743"/>
    </row>
    <row r="18" spans="1:130" s="439" customFormat="1" ht="19.5" customHeight="1">
      <c r="A18" s="318">
        <v>18</v>
      </c>
      <c r="B18" s="398" t="s">
        <v>46</v>
      </c>
      <c r="C18" s="320"/>
      <c r="D18" s="321"/>
      <c r="E18" s="322"/>
      <c r="F18" s="323"/>
      <c r="G18" s="324"/>
      <c r="H18" s="428"/>
      <c r="I18" s="429"/>
      <c r="J18" s="430"/>
      <c r="K18" s="431"/>
      <c r="L18" s="807"/>
      <c r="M18" s="808"/>
      <c r="N18" s="749"/>
      <c r="O18" s="759"/>
      <c r="P18" s="761"/>
      <c r="Q18" s="762"/>
      <c r="R18" s="749"/>
      <c r="S18" s="759"/>
      <c r="T18" s="749"/>
      <c r="U18" s="759"/>
      <c r="V18" s="749"/>
      <c r="W18" s="759"/>
      <c r="X18" s="749"/>
      <c r="Y18" s="759"/>
      <c r="Z18" s="807"/>
      <c r="AA18" s="808"/>
      <c r="AB18" s="749"/>
      <c r="AC18" s="759"/>
      <c r="AD18" s="761"/>
      <c r="AE18" s="762"/>
      <c r="AF18" s="749"/>
      <c r="AG18" s="759"/>
      <c r="AH18" s="749"/>
      <c r="AI18" s="759"/>
      <c r="AJ18" s="749"/>
      <c r="AK18" s="759"/>
      <c r="AL18" s="749"/>
      <c r="AM18" s="759"/>
      <c r="AN18" s="807"/>
      <c r="AO18" s="808"/>
      <c r="AP18" s="432"/>
      <c r="AQ18" s="433"/>
      <c r="AR18" s="434"/>
      <c r="AS18" s="435"/>
      <c r="AT18" s="430"/>
      <c r="AU18" s="431"/>
      <c r="AV18" s="430"/>
      <c r="AW18" s="431"/>
      <c r="AX18" s="430"/>
      <c r="AY18" s="431"/>
      <c r="AZ18" s="430"/>
      <c r="BA18" s="431"/>
      <c r="BB18" s="807"/>
      <c r="BC18" s="808"/>
      <c r="BD18" s="432"/>
      <c r="BE18" s="433"/>
      <c r="BF18" s="434"/>
      <c r="BG18" s="435"/>
      <c r="BH18" s="430"/>
      <c r="BI18" s="431"/>
      <c r="BJ18" s="430"/>
      <c r="BK18" s="431"/>
      <c r="BL18" s="430"/>
      <c r="BM18" s="431"/>
      <c r="BN18" s="430"/>
      <c r="BO18" s="431"/>
      <c r="BP18" s="807"/>
      <c r="BQ18" s="808"/>
      <c r="BR18" s="334">
        <f>COUNTIF($H18:$BI18,"M")/2</f>
        <v>0</v>
      </c>
      <c r="BS18" s="335">
        <f>COUNTIF($H18:$BQ18,"Mal")</f>
        <v>0</v>
      </c>
      <c r="BT18" s="336">
        <f>-COUNTIF($H18:$BI18,"CP")</f>
        <v>0</v>
      </c>
      <c r="BU18" s="337">
        <f>IF($BT18&lt;&gt;0,$E18+$BT18,$E18)</f>
        <v>0</v>
      </c>
      <c r="BV18" s="338"/>
      <c r="BW18" s="339"/>
      <c r="BX18" s="340"/>
      <c r="BY18" s="341">
        <f>SUM(BW18,BX18)</f>
        <v>0</v>
      </c>
      <c r="BZ18" s="342"/>
      <c r="CA18" s="342"/>
      <c r="CB18" s="342"/>
      <c r="CC18" s="343">
        <f>BZ18+CA18+CB18</f>
        <v>0</v>
      </c>
      <c r="CD18" s="344">
        <f>$F18+$BY18-$CC18</f>
        <v>0</v>
      </c>
      <c r="CE18" s="789">
        <v>1</v>
      </c>
      <c r="CF18" s="398" t="s">
        <v>46</v>
      </c>
      <c r="CG18" s="403">
        <v>0.125</v>
      </c>
      <c r="CH18" s="404">
        <v>0.20833333333333334</v>
      </c>
      <c r="CI18" s="436"/>
      <c r="CJ18" s="437"/>
      <c r="CK18" s="407">
        <v>0.125</v>
      </c>
      <c r="CL18" s="404">
        <v>0.16666666666666666</v>
      </c>
      <c r="CM18" s="403">
        <v>0.125</v>
      </c>
      <c r="CN18" s="404">
        <v>0.20833333333333334</v>
      </c>
      <c r="CO18" s="407">
        <v>0.1875</v>
      </c>
      <c r="CP18" s="404">
        <v>0.16666666666666666</v>
      </c>
      <c r="CQ18" s="403">
        <v>0.125</v>
      </c>
      <c r="CR18" s="404">
        <v>0.20833333333333334</v>
      </c>
      <c r="CS18" s="809">
        <f>SUM(CG18:CR18)</f>
        <v>1.6458333333333335</v>
      </c>
      <c r="CT18" s="809"/>
      <c r="CU18" s="438"/>
      <c r="CV18" s="438"/>
      <c r="CW18" s="438"/>
      <c r="CX18" s="438"/>
      <c r="CY18" s="438"/>
      <c r="CZ18" s="438"/>
      <c r="DA18" s="438"/>
      <c r="DB18" s="438"/>
      <c r="DC18" s="438"/>
      <c r="DD18" s="438"/>
      <c r="DE18" s="438"/>
      <c r="DF18" s="438"/>
      <c r="DG18" s="438"/>
      <c r="DH18" s="438"/>
      <c r="DI18" s="438"/>
      <c r="DJ18" s="438"/>
      <c r="DK18" s="438"/>
      <c r="DL18" s="438"/>
      <c r="DM18" s="438"/>
      <c r="DN18" s="438"/>
      <c r="DO18" s="438"/>
      <c r="DP18" s="438"/>
      <c r="DQ18" s="438"/>
      <c r="DR18" s="438"/>
      <c r="DS18" s="438"/>
      <c r="DT18" s="438"/>
      <c r="DU18" s="438"/>
      <c r="DV18" s="438"/>
      <c r="DW18" s="438"/>
      <c r="DX18" s="438"/>
      <c r="DY18" s="438"/>
      <c r="DZ18" s="438"/>
    </row>
    <row r="19" spans="1:130" s="439" customFormat="1" ht="19.5" hidden="1" customHeight="1" thickBot="1">
      <c r="A19" s="318">
        <v>19</v>
      </c>
      <c r="B19" s="398"/>
      <c r="C19" s="320"/>
      <c r="D19" s="321"/>
      <c r="E19" s="322"/>
      <c r="F19" s="323"/>
      <c r="G19" s="440"/>
      <c r="H19" s="441"/>
      <c r="I19" s="442"/>
      <c r="J19" s="414"/>
      <c r="K19" s="443"/>
      <c r="L19" s="724"/>
      <c r="M19" s="725"/>
      <c r="N19" s="432"/>
      <c r="O19" s="433"/>
      <c r="P19" s="444"/>
      <c r="Q19" s="433"/>
      <c r="R19" s="445"/>
      <c r="S19" s="431"/>
      <c r="T19" s="445"/>
      <c r="U19" s="431"/>
      <c r="V19" s="445"/>
      <c r="W19" s="431"/>
      <c r="X19" s="445"/>
      <c r="Y19" s="431"/>
      <c r="Z19" s="724"/>
      <c r="AA19" s="725"/>
      <c r="AB19" s="432"/>
      <c r="AC19" s="433"/>
      <c r="AD19" s="444"/>
      <c r="AE19" s="433"/>
      <c r="AF19" s="445"/>
      <c r="AG19" s="431"/>
      <c r="AH19" s="445"/>
      <c r="AI19" s="431"/>
      <c r="AJ19" s="445"/>
      <c r="AK19" s="431"/>
      <c r="AL19" s="445"/>
      <c r="AM19" s="431"/>
      <c r="AN19" s="724"/>
      <c r="AO19" s="725"/>
      <c r="AP19" s="432"/>
      <c r="AQ19" s="433"/>
      <c r="AR19" s="444"/>
      <c r="AS19" s="433"/>
      <c r="AT19" s="445"/>
      <c r="AU19" s="431"/>
      <c r="AV19" s="445"/>
      <c r="AW19" s="431"/>
      <c r="AX19" s="445"/>
      <c r="AY19" s="431"/>
      <c r="AZ19" s="445"/>
      <c r="BA19" s="431"/>
      <c r="BB19" s="724"/>
      <c r="BC19" s="725"/>
      <c r="BD19" s="432"/>
      <c r="BE19" s="433"/>
      <c r="BF19" s="444"/>
      <c r="BG19" s="433"/>
      <c r="BH19" s="445"/>
      <c r="BI19" s="431"/>
      <c r="BJ19" s="445"/>
      <c r="BK19" s="431"/>
      <c r="BL19" s="445"/>
      <c r="BM19" s="431"/>
      <c r="BN19" s="445"/>
      <c r="BO19" s="431"/>
      <c r="BP19" s="724"/>
      <c r="BQ19" s="725"/>
      <c r="BR19" s="334"/>
      <c r="BS19" s="335"/>
      <c r="BT19" s="336"/>
      <c r="BU19" s="337"/>
      <c r="BV19" s="338"/>
      <c r="BW19" s="339"/>
      <c r="BX19" s="340"/>
      <c r="BY19" s="341"/>
      <c r="BZ19" s="342"/>
      <c r="CA19" s="342"/>
      <c r="CB19" s="342"/>
      <c r="CC19" s="343"/>
      <c r="CD19" s="344"/>
      <c r="CE19" s="789"/>
      <c r="CF19" s="398"/>
      <c r="CG19" s="403"/>
      <c r="CH19" s="404"/>
      <c r="CI19" s="436"/>
      <c r="CJ19" s="437"/>
      <c r="CK19" s="407"/>
      <c r="CL19" s="406"/>
      <c r="CM19" s="427"/>
      <c r="CN19" s="406"/>
      <c r="CO19" s="407"/>
      <c r="CP19" s="406"/>
      <c r="CQ19" s="427"/>
      <c r="CR19" s="427"/>
      <c r="CS19" s="710"/>
      <c r="CT19" s="710"/>
      <c r="CU19" s="438"/>
      <c r="CV19" s="438"/>
      <c r="CW19" s="438"/>
      <c r="CX19" s="438"/>
      <c r="CY19" s="438"/>
      <c r="CZ19" s="438"/>
      <c r="DA19" s="438"/>
      <c r="DB19" s="438"/>
      <c r="DC19" s="438"/>
      <c r="DD19" s="438"/>
      <c r="DE19" s="438"/>
      <c r="DF19" s="438"/>
      <c r="DG19" s="438"/>
      <c r="DH19" s="438"/>
      <c r="DI19" s="438"/>
      <c r="DJ19" s="438"/>
      <c r="DK19" s="438"/>
      <c r="DL19" s="438"/>
      <c r="DM19" s="438"/>
      <c r="DN19" s="438"/>
      <c r="DO19" s="438"/>
      <c r="DP19" s="438"/>
      <c r="DQ19" s="438"/>
      <c r="DR19" s="438"/>
      <c r="DS19" s="438"/>
      <c r="DT19" s="438"/>
      <c r="DU19" s="438"/>
      <c r="DV19" s="438"/>
      <c r="DW19" s="438"/>
      <c r="DX19" s="438"/>
      <c r="DY19" s="438"/>
      <c r="DZ19" s="438"/>
    </row>
    <row r="20" spans="1:130" s="439" customFormat="1" ht="19.5" hidden="1" customHeight="1" thickBot="1">
      <c r="A20" s="318">
        <v>20</v>
      </c>
      <c r="B20" s="398"/>
      <c r="C20" s="320"/>
      <c r="D20" s="321"/>
      <c r="E20" s="322"/>
      <c r="F20" s="323"/>
      <c r="G20" s="440"/>
      <c r="H20" s="441"/>
      <c r="I20" s="442"/>
      <c r="J20" s="414"/>
      <c r="K20" s="443"/>
      <c r="L20" s="724"/>
      <c r="M20" s="725"/>
      <c r="N20" s="432"/>
      <c r="O20" s="433"/>
      <c r="P20" s="444"/>
      <c r="Q20" s="433"/>
      <c r="R20" s="445"/>
      <c r="S20" s="431"/>
      <c r="T20" s="445"/>
      <c r="U20" s="431"/>
      <c r="V20" s="445"/>
      <c r="W20" s="431"/>
      <c r="X20" s="445"/>
      <c r="Y20" s="431"/>
      <c r="Z20" s="724"/>
      <c r="AA20" s="725"/>
      <c r="AB20" s="432"/>
      <c r="AC20" s="433"/>
      <c r="AD20" s="444"/>
      <c r="AE20" s="433"/>
      <c r="AF20" s="445"/>
      <c r="AG20" s="431"/>
      <c r="AH20" s="445"/>
      <c r="AI20" s="431"/>
      <c r="AJ20" s="445"/>
      <c r="AK20" s="431"/>
      <c r="AL20" s="445"/>
      <c r="AM20" s="431"/>
      <c r="AN20" s="724"/>
      <c r="AO20" s="725"/>
      <c r="AP20" s="432"/>
      <c r="AQ20" s="433"/>
      <c r="AR20" s="444"/>
      <c r="AS20" s="433"/>
      <c r="AT20" s="445"/>
      <c r="AU20" s="431"/>
      <c r="AV20" s="445"/>
      <c r="AW20" s="431"/>
      <c r="AX20" s="445"/>
      <c r="AY20" s="431"/>
      <c r="AZ20" s="445"/>
      <c r="BA20" s="431"/>
      <c r="BB20" s="724"/>
      <c r="BC20" s="725"/>
      <c r="BD20" s="432"/>
      <c r="BE20" s="433"/>
      <c r="BF20" s="444"/>
      <c r="BG20" s="433"/>
      <c r="BH20" s="445"/>
      <c r="BI20" s="431"/>
      <c r="BJ20" s="445"/>
      <c r="BK20" s="431"/>
      <c r="BL20" s="445"/>
      <c r="BM20" s="431"/>
      <c r="BN20" s="445"/>
      <c r="BO20" s="431"/>
      <c r="BP20" s="724"/>
      <c r="BQ20" s="725"/>
      <c r="BR20" s="334"/>
      <c r="BS20" s="335"/>
      <c r="BT20" s="336"/>
      <c r="BU20" s="337"/>
      <c r="BV20" s="338"/>
      <c r="BW20" s="339"/>
      <c r="BX20" s="340"/>
      <c r="BY20" s="341"/>
      <c r="BZ20" s="342"/>
      <c r="CA20" s="342"/>
      <c r="CB20" s="342"/>
      <c r="CC20" s="343"/>
      <c r="CD20" s="344"/>
      <c r="CE20" s="789"/>
      <c r="CF20" s="398"/>
      <c r="CG20" s="403"/>
      <c r="CH20" s="404"/>
      <c r="CI20" s="436"/>
      <c r="CJ20" s="437"/>
      <c r="CK20" s="407"/>
      <c r="CL20" s="406"/>
      <c r="CM20" s="427"/>
      <c r="CN20" s="406"/>
      <c r="CO20" s="407"/>
      <c r="CP20" s="406"/>
      <c r="CQ20" s="427"/>
      <c r="CR20" s="427"/>
      <c r="CS20" s="710"/>
      <c r="CT20" s="710"/>
      <c r="CU20" s="438"/>
      <c r="CV20" s="438"/>
      <c r="CW20" s="438"/>
      <c r="CX20" s="438"/>
      <c r="CY20" s="438"/>
      <c r="CZ20" s="438"/>
      <c r="DA20" s="438"/>
      <c r="DB20" s="438"/>
      <c r="DC20" s="438"/>
      <c r="DD20" s="438"/>
      <c r="DE20" s="438"/>
      <c r="DF20" s="438"/>
      <c r="DG20" s="438"/>
      <c r="DH20" s="438"/>
      <c r="DI20" s="438"/>
      <c r="DJ20" s="438"/>
      <c r="DK20" s="438"/>
      <c r="DL20" s="438"/>
      <c r="DM20" s="438"/>
      <c r="DN20" s="438"/>
      <c r="DO20" s="438"/>
      <c r="DP20" s="438"/>
      <c r="DQ20" s="438"/>
      <c r="DR20" s="438"/>
      <c r="DS20" s="438"/>
      <c r="DT20" s="438"/>
      <c r="DU20" s="438"/>
      <c r="DV20" s="438"/>
      <c r="DW20" s="438"/>
      <c r="DX20" s="438"/>
      <c r="DY20" s="438"/>
      <c r="DZ20" s="438"/>
    </row>
    <row r="21" spans="1:130" s="747" customFormat="1" ht="19.5" hidden="1" customHeight="1" outlineLevel="1">
      <c r="A21" s="318">
        <v>21</v>
      </c>
      <c r="B21" s="446" t="s">
        <v>27</v>
      </c>
      <c r="C21" s="320"/>
      <c r="D21" s="321"/>
      <c r="E21" s="322"/>
      <c r="F21" s="323"/>
      <c r="G21" s="447"/>
      <c r="H21" s="448"/>
      <c r="I21" s="449"/>
      <c r="J21" s="450"/>
      <c r="K21" s="451"/>
      <c r="L21" s="814"/>
      <c r="M21" s="815"/>
      <c r="N21" s="452"/>
      <c r="O21" s="453"/>
      <c r="P21" s="454"/>
      <c r="Q21" s="453"/>
      <c r="R21" s="454"/>
      <c r="S21" s="453"/>
      <c r="T21" s="454"/>
      <c r="U21" s="453"/>
      <c r="V21" s="454"/>
      <c r="W21" s="453"/>
      <c r="X21" s="454"/>
      <c r="Y21" s="453"/>
      <c r="Z21" s="814"/>
      <c r="AA21" s="815"/>
      <c r="AB21" s="327"/>
      <c r="AC21" s="328"/>
      <c r="AD21" s="329"/>
      <c r="AE21" s="328"/>
      <c r="AF21" s="329"/>
      <c r="AG21" s="328"/>
      <c r="AH21" s="329"/>
      <c r="AI21" s="328"/>
      <c r="AJ21" s="329"/>
      <c r="AK21" s="328"/>
      <c r="AL21" s="329"/>
      <c r="AM21" s="328"/>
      <c r="AN21" s="814"/>
      <c r="AO21" s="815"/>
      <c r="AP21" s="452"/>
      <c r="AQ21" s="453"/>
      <c r="AR21" s="454"/>
      <c r="AS21" s="453"/>
      <c r="AT21" s="454"/>
      <c r="AU21" s="453"/>
      <c r="AV21" s="454"/>
      <c r="AW21" s="453"/>
      <c r="AX21" s="454"/>
      <c r="AY21" s="453"/>
      <c r="AZ21" s="454"/>
      <c r="BA21" s="453"/>
      <c r="BB21" s="814"/>
      <c r="BC21" s="815"/>
      <c r="BD21" s="452"/>
      <c r="BE21" s="453"/>
      <c r="BF21" s="454"/>
      <c r="BG21" s="453"/>
      <c r="BH21" s="454"/>
      <c r="BI21" s="453"/>
      <c r="BJ21" s="454"/>
      <c r="BK21" s="453"/>
      <c r="BL21" s="454"/>
      <c r="BM21" s="453"/>
      <c r="BN21" s="454"/>
      <c r="BO21" s="453"/>
      <c r="BP21" s="814"/>
      <c r="BQ21" s="815"/>
      <c r="BR21" s="334">
        <f>COUNTIF($H21:$BI21,"M")/2</f>
        <v>0</v>
      </c>
      <c r="BS21" s="335">
        <f>COUNTIF($H21:$BQ21,"Mal")</f>
        <v>0</v>
      </c>
      <c r="BT21" s="336">
        <f>-COUNTIF($H21:$BI21,"CP")</f>
        <v>0</v>
      </c>
      <c r="BU21" s="337">
        <f>IF($BT21&lt;&gt;0,$E21+$BT21,$E21)</f>
        <v>0</v>
      </c>
      <c r="BV21" s="338"/>
      <c r="BW21" s="339"/>
      <c r="BX21" s="340"/>
      <c r="BY21" s="341">
        <f>SUM(BW21,BX21)</f>
        <v>0</v>
      </c>
      <c r="BZ21" s="342"/>
      <c r="CA21" s="342"/>
      <c r="CB21" s="342"/>
      <c r="CC21" s="343">
        <f>BZ21+CA21+CB21</f>
        <v>0</v>
      </c>
      <c r="CD21" s="344">
        <f>$F21+$BY21-$CC21</f>
        <v>0</v>
      </c>
      <c r="CE21" s="789"/>
      <c r="CF21" s="446" t="s">
        <v>27</v>
      </c>
      <c r="CG21" s="424"/>
      <c r="CH21" s="348"/>
      <c r="CI21" s="436"/>
      <c r="CJ21" s="437"/>
      <c r="CK21" s="436"/>
      <c r="CL21" s="437"/>
      <c r="CM21" s="436"/>
      <c r="CN21" s="437"/>
      <c r="CO21" s="436"/>
      <c r="CP21" s="437"/>
      <c r="CQ21" s="455"/>
      <c r="CR21" s="456"/>
      <c r="CS21" s="809">
        <f>SUM(CG21:CR21)</f>
        <v>0</v>
      </c>
      <c r="CT21" s="809"/>
      <c r="CV21" s="748"/>
    </row>
    <row r="22" spans="1:130" s="747" customFormat="1" ht="19.5" hidden="1" customHeight="1" outlineLevel="1">
      <c r="A22" s="318">
        <v>22</v>
      </c>
      <c r="B22" s="446"/>
      <c r="C22" s="320"/>
      <c r="D22" s="321"/>
      <c r="E22" s="322"/>
      <c r="F22" s="323"/>
      <c r="G22" s="457"/>
      <c r="H22" s="448"/>
      <c r="I22" s="449"/>
      <c r="J22" s="450"/>
      <c r="K22" s="451"/>
      <c r="L22" s="714"/>
      <c r="M22" s="715"/>
      <c r="N22" s="452"/>
      <c r="O22" s="453"/>
      <c r="P22" s="454"/>
      <c r="Q22" s="453"/>
      <c r="R22" s="454"/>
      <c r="S22" s="453"/>
      <c r="T22" s="454"/>
      <c r="U22" s="453"/>
      <c r="V22" s="454"/>
      <c r="W22" s="453"/>
      <c r="X22" s="454"/>
      <c r="Y22" s="453"/>
      <c r="Z22" s="714"/>
      <c r="AA22" s="715"/>
      <c r="AB22" s="327"/>
      <c r="AC22" s="328"/>
      <c r="AD22" s="329"/>
      <c r="AE22" s="328"/>
      <c r="AF22" s="329"/>
      <c r="AG22" s="328"/>
      <c r="AH22" s="329"/>
      <c r="AI22" s="328"/>
      <c r="AJ22" s="329"/>
      <c r="AK22" s="328"/>
      <c r="AL22" s="329"/>
      <c r="AM22" s="328"/>
      <c r="AN22" s="714"/>
      <c r="AO22" s="715"/>
      <c r="AP22" s="452"/>
      <c r="AQ22" s="453"/>
      <c r="AR22" s="454"/>
      <c r="AS22" s="453"/>
      <c r="AT22" s="454"/>
      <c r="AU22" s="453"/>
      <c r="AV22" s="454"/>
      <c r="AW22" s="453"/>
      <c r="AX22" s="454"/>
      <c r="AY22" s="453"/>
      <c r="AZ22" s="454"/>
      <c r="BA22" s="453"/>
      <c r="BB22" s="714"/>
      <c r="BC22" s="715"/>
      <c r="BD22" s="452"/>
      <c r="BE22" s="453"/>
      <c r="BF22" s="454"/>
      <c r="BG22" s="453"/>
      <c r="BH22" s="454"/>
      <c r="BI22" s="453"/>
      <c r="BJ22" s="454"/>
      <c r="BK22" s="453"/>
      <c r="BL22" s="454"/>
      <c r="BM22" s="453"/>
      <c r="BN22" s="454"/>
      <c r="BO22" s="453"/>
      <c r="BP22" s="714"/>
      <c r="BQ22" s="715"/>
      <c r="BR22" s="334"/>
      <c r="BS22" s="335"/>
      <c r="BT22" s="336"/>
      <c r="BU22" s="337"/>
      <c r="BV22" s="338"/>
      <c r="BW22" s="339"/>
      <c r="BX22" s="340"/>
      <c r="BY22" s="341"/>
      <c r="BZ22" s="342"/>
      <c r="CA22" s="342"/>
      <c r="CB22" s="342"/>
      <c r="CC22" s="343"/>
      <c r="CD22" s="344"/>
      <c r="CE22" s="789"/>
      <c r="CF22" s="446"/>
      <c r="CG22" s="424"/>
      <c r="CH22" s="348"/>
      <c r="CI22" s="436"/>
      <c r="CJ22" s="437"/>
      <c r="CK22" s="436"/>
      <c r="CL22" s="437"/>
      <c r="CM22" s="436"/>
      <c r="CN22" s="437"/>
      <c r="CO22" s="436"/>
      <c r="CP22" s="437"/>
      <c r="CQ22" s="455"/>
      <c r="CR22" s="456"/>
      <c r="CS22" s="710"/>
      <c r="CT22" s="710"/>
      <c r="CV22" s="748"/>
    </row>
    <row r="23" spans="1:130" s="747" customFormat="1" ht="19.5" hidden="1" customHeight="1" outlineLevel="1">
      <c r="A23" s="318">
        <v>23</v>
      </c>
      <c r="B23" s="446"/>
      <c r="C23" s="320"/>
      <c r="D23" s="321"/>
      <c r="E23" s="322"/>
      <c r="F23" s="323"/>
      <c r="G23" s="457"/>
      <c r="H23" s="448"/>
      <c r="I23" s="449"/>
      <c r="J23" s="450"/>
      <c r="K23" s="451"/>
      <c r="L23" s="714"/>
      <c r="M23" s="715"/>
      <c r="N23" s="452"/>
      <c r="O23" s="453"/>
      <c r="P23" s="454"/>
      <c r="Q23" s="453"/>
      <c r="R23" s="454"/>
      <c r="S23" s="453"/>
      <c r="T23" s="454"/>
      <c r="U23" s="453"/>
      <c r="V23" s="454"/>
      <c r="W23" s="453"/>
      <c r="X23" s="454"/>
      <c r="Y23" s="453"/>
      <c r="Z23" s="714"/>
      <c r="AA23" s="715"/>
      <c r="AB23" s="327"/>
      <c r="AC23" s="328"/>
      <c r="AD23" s="329"/>
      <c r="AE23" s="328"/>
      <c r="AF23" s="329"/>
      <c r="AG23" s="328"/>
      <c r="AH23" s="329"/>
      <c r="AI23" s="328"/>
      <c r="AJ23" s="329"/>
      <c r="AK23" s="328"/>
      <c r="AL23" s="329"/>
      <c r="AM23" s="328"/>
      <c r="AN23" s="714"/>
      <c r="AO23" s="715"/>
      <c r="AP23" s="452"/>
      <c r="AQ23" s="453"/>
      <c r="AR23" s="454"/>
      <c r="AS23" s="453"/>
      <c r="AT23" s="454"/>
      <c r="AU23" s="453"/>
      <c r="AV23" s="454"/>
      <c r="AW23" s="453"/>
      <c r="AX23" s="454"/>
      <c r="AY23" s="453"/>
      <c r="AZ23" s="454"/>
      <c r="BA23" s="453"/>
      <c r="BB23" s="714"/>
      <c r="BC23" s="715"/>
      <c r="BD23" s="452"/>
      <c r="BE23" s="453"/>
      <c r="BF23" s="454"/>
      <c r="BG23" s="453"/>
      <c r="BH23" s="454"/>
      <c r="BI23" s="453"/>
      <c r="BJ23" s="454"/>
      <c r="BK23" s="453"/>
      <c r="BL23" s="454"/>
      <c r="BM23" s="453"/>
      <c r="BN23" s="454"/>
      <c r="BO23" s="453"/>
      <c r="BP23" s="714"/>
      <c r="BQ23" s="715"/>
      <c r="BR23" s="334"/>
      <c r="BS23" s="335"/>
      <c r="BT23" s="336"/>
      <c r="BU23" s="337"/>
      <c r="BV23" s="338"/>
      <c r="BW23" s="339"/>
      <c r="BX23" s="340"/>
      <c r="BY23" s="341"/>
      <c r="BZ23" s="342"/>
      <c r="CA23" s="342"/>
      <c r="CB23" s="342"/>
      <c r="CC23" s="343"/>
      <c r="CD23" s="344"/>
      <c r="CE23" s="789"/>
      <c r="CF23" s="446"/>
      <c r="CG23" s="424"/>
      <c r="CH23" s="348"/>
      <c r="CI23" s="436"/>
      <c r="CJ23" s="437"/>
      <c r="CK23" s="436"/>
      <c r="CL23" s="437"/>
      <c r="CM23" s="436"/>
      <c r="CN23" s="437"/>
      <c r="CO23" s="436"/>
      <c r="CP23" s="437"/>
      <c r="CQ23" s="455"/>
      <c r="CR23" s="456"/>
      <c r="CS23" s="710"/>
      <c r="CT23" s="710"/>
      <c r="CV23" s="748"/>
    </row>
    <row r="24" spans="1:130" s="747" customFormat="1" ht="19.5" hidden="1" customHeight="1" outlineLevel="1">
      <c r="A24" s="318">
        <v>24</v>
      </c>
      <c r="B24" s="446" t="s">
        <v>28</v>
      </c>
      <c r="C24" s="320"/>
      <c r="D24" s="321"/>
      <c r="E24" s="322"/>
      <c r="F24" s="323"/>
      <c r="G24" s="457"/>
      <c r="H24" s="448"/>
      <c r="I24" s="449"/>
      <c r="J24" s="450"/>
      <c r="K24" s="451"/>
      <c r="L24" s="714"/>
      <c r="M24" s="715"/>
      <c r="N24" s="452"/>
      <c r="O24" s="453"/>
      <c r="P24" s="454"/>
      <c r="Q24" s="453"/>
      <c r="R24" s="454"/>
      <c r="S24" s="453"/>
      <c r="T24" s="454"/>
      <c r="U24" s="453"/>
      <c r="V24" s="454"/>
      <c r="W24" s="453"/>
      <c r="X24" s="454"/>
      <c r="Y24" s="453"/>
      <c r="Z24" s="714"/>
      <c r="AA24" s="715"/>
      <c r="AB24" s="327"/>
      <c r="AC24" s="328"/>
      <c r="AD24" s="329"/>
      <c r="AE24" s="328"/>
      <c r="AF24" s="329"/>
      <c r="AG24" s="328"/>
      <c r="AH24" s="329"/>
      <c r="AI24" s="328"/>
      <c r="AJ24" s="329"/>
      <c r="AK24" s="328"/>
      <c r="AL24" s="329"/>
      <c r="AM24" s="328"/>
      <c r="AN24" s="714"/>
      <c r="AO24" s="715"/>
      <c r="AP24" s="452"/>
      <c r="AQ24" s="453"/>
      <c r="AR24" s="454"/>
      <c r="AS24" s="453"/>
      <c r="AT24" s="454"/>
      <c r="AU24" s="453"/>
      <c r="AV24" s="454"/>
      <c r="AW24" s="453"/>
      <c r="AX24" s="454"/>
      <c r="AY24" s="453"/>
      <c r="AZ24" s="454"/>
      <c r="BA24" s="453"/>
      <c r="BB24" s="714"/>
      <c r="BC24" s="715"/>
      <c r="BD24" s="452"/>
      <c r="BE24" s="453"/>
      <c r="BF24" s="454"/>
      <c r="BG24" s="453"/>
      <c r="BH24" s="454"/>
      <c r="BI24" s="453"/>
      <c r="BJ24" s="454"/>
      <c r="BK24" s="453"/>
      <c r="BL24" s="454"/>
      <c r="BM24" s="453"/>
      <c r="BN24" s="454"/>
      <c r="BO24" s="453"/>
      <c r="BP24" s="714"/>
      <c r="BQ24" s="715"/>
      <c r="BR24" s="458">
        <f>COUNTIF($H24:$BI24,"M")/2</f>
        <v>0</v>
      </c>
      <c r="BS24" s="335">
        <f>COUNTIF($H24:$BQ24,"Mal")</f>
        <v>0</v>
      </c>
      <c r="BT24" s="336">
        <f>-COUNTIF($H24:$BI24,"CP")</f>
        <v>0</v>
      </c>
      <c r="BU24" s="337">
        <f>IF($BT24&lt;&gt;0,$E24+$BT24,$E24)</f>
        <v>0</v>
      </c>
      <c r="BV24" s="338"/>
      <c r="BW24" s="339"/>
      <c r="BX24" s="340"/>
      <c r="BY24" s="341">
        <f>SUM(BW24,BX24)</f>
        <v>0</v>
      </c>
      <c r="BZ24" s="342"/>
      <c r="CA24" s="342"/>
      <c r="CB24" s="342"/>
      <c r="CC24" s="343">
        <f>BZ24+CA24+CB24</f>
        <v>0</v>
      </c>
      <c r="CD24" s="344">
        <f>$F24+$BY24-$CC24</f>
        <v>0</v>
      </c>
      <c r="CE24" s="789"/>
      <c r="CF24" s="446" t="s">
        <v>28</v>
      </c>
      <c r="CG24" s="424"/>
      <c r="CH24" s="348"/>
      <c r="CI24" s="436"/>
      <c r="CJ24" s="437"/>
      <c r="CK24" s="436"/>
      <c r="CL24" s="437"/>
      <c r="CM24" s="436"/>
      <c r="CN24" s="437"/>
      <c r="CO24" s="436"/>
      <c r="CP24" s="437"/>
      <c r="CQ24" s="455"/>
      <c r="CR24" s="456"/>
      <c r="CS24" s="809">
        <f>SUM(CG24:CR24)</f>
        <v>0</v>
      </c>
      <c r="CT24" s="809"/>
      <c r="CV24" s="748"/>
    </row>
    <row r="25" spans="1:130" s="747" customFormat="1" collapsed="1">
      <c r="A25" s="318">
        <v>25</v>
      </c>
      <c r="B25" s="350" t="s">
        <v>99</v>
      </c>
      <c r="C25" s="350"/>
      <c r="D25" s="351"/>
      <c r="E25" s="459"/>
      <c r="F25" s="460"/>
      <c r="G25" s="461"/>
      <c r="H25" s="355"/>
      <c r="I25" s="356"/>
      <c r="J25" s="462"/>
      <c r="K25" s="463"/>
      <c r="L25" s="810"/>
      <c r="M25" s="810"/>
      <c r="N25" s="359"/>
      <c r="O25" s="358"/>
      <c r="P25" s="359"/>
      <c r="Q25" s="358"/>
      <c r="R25" s="360"/>
      <c r="S25" s="361"/>
      <c r="T25" s="362"/>
      <c r="U25" s="358"/>
      <c r="V25" s="359"/>
      <c r="W25" s="358"/>
      <c r="X25" s="359"/>
      <c r="Y25" s="358"/>
      <c r="Z25" s="810"/>
      <c r="AA25" s="810"/>
      <c r="AB25" s="359"/>
      <c r="AC25" s="358"/>
      <c r="AD25" s="359"/>
      <c r="AE25" s="358"/>
      <c r="AF25" s="360"/>
      <c r="AG25" s="361"/>
      <c r="AH25" s="362"/>
      <c r="AI25" s="358"/>
      <c r="AJ25" s="359"/>
      <c r="AK25" s="358"/>
      <c r="AL25" s="359"/>
      <c r="AM25" s="358"/>
      <c r="AN25" s="810"/>
      <c r="AO25" s="810"/>
      <c r="AP25" s="359"/>
      <c r="AQ25" s="358"/>
      <c r="AR25" s="359"/>
      <c r="AS25" s="358"/>
      <c r="AT25" s="360"/>
      <c r="AU25" s="361"/>
      <c r="AV25" s="362"/>
      <c r="AW25" s="358"/>
      <c r="AX25" s="359"/>
      <c r="AY25" s="358"/>
      <c r="AZ25" s="359"/>
      <c r="BA25" s="358"/>
      <c r="BB25" s="810"/>
      <c r="BC25" s="810"/>
      <c r="BD25" s="359"/>
      <c r="BE25" s="358"/>
      <c r="BF25" s="359"/>
      <c r="BG25" s="358"/>
      <c r="BH25" s="360"/>
      <c r="BI25" s="361"/>
      <c r="BJ25" s="362"/>
      <c r="BK25" s="358"/>
      <c r="BL25" s="359"/>
      <c r="BM25" s="358"/>
      <c r="BN25" s="359"/>
      <c r="BO25" s="358"/>
      <c r="BP25" s="810"/>
      <c r="BQ25" s="810"/>
      <c r="BR25" s="464"/>
      <c r="BS25" s="465"/>
      <c r="BT25" s="365"/>
      <c r="BU25" s="366"/>
      <c r="BV25" s="367"/>
      <c r="BW25" s="368"/>
      <c r="BX25" s="466"/>
      <c r="BY25" s="467"/>
      <c r="BZ25" s="466"/>
      <c r="CA25" s="466"/>
      <c r="CB25" s="466"/>
      <c r="CC25" s="467"/>
      <c r="CD25" s="468"/>
      <c r="CE25" s="791"/>
      <c r="CF25" s="350" t="s">
        <v>99</v>
      </c>
      <c r="CG25" s="469"/>
      <c r="CH25" s="470"/>
      <c r="CI25" s="376"/>
      <c r="CJ25" s="377"/>
      <c r="CK25" s="378"/>
      <c r="CL25" s="375"/>
      <c r="CM25" s="376"/>
      <c r="CN25" s="377"/>
      <c r="CO25" s="378"/>
      <c r="CP25" s="375"/>
      <c r="CQ25" s="471"/>
      <c r="CR25" s="472"/>
      <c r="CS25" s="382"/>
      <c r="CT25" s="382"/>
    </row>
    <row r="26" spans="1:130" s="747" customFormat="1" ht="13.9" hidden="1" customHeight="1" thickBot="1">
      <c r="A26" s="318">
        <v>26</v>
      </c>
      <c r="B26" s="350"/>
      <c r="C26" s="350"/>
      <c r="D26" s="351"/>
      <c r="E26" s="459"/>
      <c r="F26" s="473"/>
      <c r="G26" s="461"/>
      <c r="H26" s="355"/>
      <c r="I26" s="356"/>
      <c r="J26" s="474"/>
      <c r="K26" s="475"/>
      <c r="L26" s="713"/>
      <c r="M26" s="713"/>
      <c r="N26" s="388"/>
      <c r="O26" s="387"/>
      <c r="P26" s="388"/>
      <c r="Q26" s="387"/>
      <c r="R26" s="476"/>
      <c r="S26" s="389"/>
      <c r="T26" s="391"/>
      <c r="U26" s="387"/>
      <c r="V26" s="388"/>
      <c r="W26" s="387"/>
      <c r="X26" s="388"/>
      <c r="Y26" s="386"/>
      <c r="Z26" s="713"/>
      <c r="AA26" s="713"/>
      <c r="AB26" s="410"/>
      <c r="AC26" s="411"/>
      <c r="AD26" s="410"/>
      <c r="AE26" s="411"/>
      <c r="AF26" s="410"/>
      <c r="AG26" s="418"/>
      <c r="AH26" s="766"/>
      <c r="AI26" s="411"/>
      <c r="AJ26" s="410"/>
      <c r="AK26" s="411"/>
      <c r="AL26" s="410"/>
      <c r="AM26" s="418"/>
      <c r="AN26" s="713"/>
      <c r="AO26" s="713"/>
      <c r="AP26" s="388"/>
      <c r="AQ26" s="387"/>
      <c r="AR26" s="388"/>
      <c r="AS26" s="387"/>
      <c r="AT26" s="476"/>
      <c r="AU26" s="389"/>
      <c r="AV26" s="391"/>
      <c r="AW26" s="387"/>
      <c r="AX26" s="388"/>
      <c r="AY26" s="387"/>
      <c r="AZ26" s="388"/>
      <c r="BA26" s="386"/>
      <c r="BB26" s="713"/>
      <c r="BC26" s="713"/>
      <c r="BD26" s="388"/>
      <c r="BE26" s="387"/>
      <c r="BF26" s="388"/>
      <c r="BG26" s="387"/>
      <c r="BH26" s="476"/>
      <c r="BI26" s="389"/>
      <c r="BJ26" s="391"/>
      <c r="BK26" s="387"/>
      <c r="BL26" s="388"/>
      <c r="BM26" s="387"/>
      <c r="BN26" s="388"/>
      <c r="BO26" s="386"/>
      <c r="BP26" s="713"/>
      <c r="BQ26" s="713"/>
      <c r="BR26" s="464"/>
      <c r="BS26" s="477"/>
      <c r="BT26" s="393"/>
      <c r="BU26" s="394"/>
      <c r="BV26" s="395"/>
      <c r="BW26" s="368"/>
      <c r="BX26" s="478"/>
      <c r="BY26" s="479"/>
      <c r="BZ26" s="478"/>
      <c r="CA26" s="478"/>
      <c r="CB26" s="478"/>
      <c r="CC26" s="467"/>
      <c r="CD26" s="468"/>
      <c r="CE26" s="791"/>
      <c r="CF26" s="350"/>
      <c r="CG26" s="469"/>
      <c r="CH26" s="470"/>
      <c r="CI26" s="376"/>
      <c r="CJ26" s="377"/>
      <c r="CK26" s="378"/>
      <c r="CL26" s="375"/>
      <c r="CM26" s="376"/>
      <c r="CN26" s="377"/>
      <c r="CO26" s="378"/>
      <c r="CP26" s="375"/>
      <c r="CQ26" s="471"/>
      <c r="CR26" s="472"/>
      <c r="CS26" s="382"/>
      <c r="CT26" s="382"/>
    </row>
    <row r="27" spans="1:130" s="747" customFormat="1" ht="19.5" customHeight="1">
      <c r="A27" s="318">
        <v>27</v>
      </c>
      <c r="B27" s="398" t="s">
        <v>47</v>
      </c>
      <c r="C27" s="320"/>
      <c r="D27" s="321"/>
      <c r="E27" s="322"/>
      <c r="F27" s="323"/>
      <c r="G27" s="324"/>
      <c r="H27" s="355"/>
      <c r="I27" s="356"/>
      <c r="J27" s="432"/>
      <c r="K27" s="444"/>
      <c r="L27" s="807"/>
      <c r="M27" s="808"/>
      <c r="N27" s="761"/>
      <c r="O27" s="762"/>
      <c r="P27" s="749"/>
      <c r="Q27" s="759"/>
      <c r="R27" s="749"/>
      <c r="S27" s="759"/>
      <c r="T27" s="749"/>
      <c r="U27" s="759"/>
      <c r="V27" s="749"/>
      <c r="W27" s="759"/>
      <c r="X27" s="749"/>
      <c r="Y27" s="759"/>
      <c r="Z27" s="807"/>
      <c r="AA27" s="808"/>
      <c r="AB27" s="761"/>
      <c r="AC27" s="762"/>
      <c r="AD27" s="749"/>
      <c r="AE27" s="759"/>
      <c r="AF27" s="749"/>
      <c r="AG27" s="759"/>
      <c r="AH27" s="749"/>
      <c r="AI27" s="759"/>
      <c r="AJ27" s="749"/>
      <c r="AK27" s="759"/>
      <c r="AL27" s="749"/>
      <c r="AM27" s="759"/>
      <c r="AN27" s="807"/>
      <c r="AO27" s="808"/>
      <c r="AP27" s="332"/>
      <c r="AQ27" s="435"/>
      <c r="AR27" s="480"/>
      <c r="AS27" s="481"/>
      <c r="AT27" s="432"/>
      <c r="AU27" s="444"/>
      <c r="AV27" s="432"/>
      <c r="AW27" s="433"/>
      <c r="AX27" s="432"/>
      <c r="AY27" s="433"/>
      <c r="AZ27" s="432"/>
      <c r="BA27" s="444"/>
      <c r="BB27" s="807"/>
      <c r="BC27" s="808"/>
      <c r="BD27" s="332"/>
      <c r="BE27" s="435"/>
      <c r="BF27" s="480"/>
      <c r="BG27" s="481"/>
      <c r="BH27" s="432"/>
      <c r="BI27" s="444"/>
      <c r="BJ27" s="432"/>
      <c r="BK27" s="433"/>
      <c r="BL27" s="432"/>
      <c r="BM27" s="433"/>
      <c r="BN27" s="432"/>
      <c r="BO27" s="444"/>
      <c r="BP27" s="807"/>
      <c r="BQ27" s="808"/>
      <c r="BR27" s="334">
        <f>COUNTIF($H27:$BI27,"M")/2</f>
        <v>0</v>
      </c>
      <c r="BS27" s="335">
        <f>COUNTIF($H27:$BQ27,"Mal")</f>
        <v>0</v>
      </c>
      <c r="BT27" s="336">
        <f>-COUNTIF($H27:$BI27,"CP")</f>
        <v>0</v>
      </c>
      <c r="BU27" s="337">
        <f>IF($BT27&lt;&gt;0,$E27+$BT27,$E27)</f>
        <v>0</v>
      </c>
      <c r="BV27" s="338"/>
      <c r="BW27" s="339"/>
      <c r="BX27" s="340"/>
      <c r="BY27" s="341">
        <f>SUM(BW27,BX27)</f>
        <v>0</v>
      </c>
      <c r="BZ27" s="342"/>
      <c r="CA27" s="342"/>
      <c r="CB27" s="342"/>
      <c r="CC27" s="343">
        <f>BZ27+CA27+CB27</f>
        <v>0</v>
      </c>
      <c r="CD27" s="344">
        <f>$F27+$BY27-$CC27</f>
        <v>0</v>
      </c>
      <c r="CE27" s="789">
        <v>1</v>
      </c>
      <c r="CF27" s="398" t="s">
        <v>47</v>
      </c>
      <c r="CG27" s="482"/>
      <c r="CH27" s="425"/>
      <c r="CI27" s="405">
        <v>0.125</v>
      </c>
      <c r="CJ27" s="406">
        <v>0.16666666666666666</v>
      </c>
      <c r="CK27" s="407">
        <v>0.125</v>
      </c>
      <c r="CL27" s="404">
        <v>0.20833333333333334</v>
      </c>
      <c r="CM27" s="405">
        <v>0.125</v>
      </c>
      <c r="CN27" s="406">
        <v>0.16666666666666666</v>
      </c>
      <c r="CO27" s="407">
        <v>0.16666666666666666</v>
      </c>
      <c r="CP27" s="404">
        <v>0.20833333333333334</v>
      </c>
      <c r="CQ27" s="405">
        <v>0.125</v>
      </c>
      <c r="CR27" s="426">
        <v>0.20833333333333334</v>
      </c>
      <c r="CS27" s="809">
        <f>SUM(CG27:CR27)</f>
        <v>1.6249999999999998</v>
      </c>
      <c r="CT27" s="809"/>
      <c r="CV27" s="748"/>
    </row>
    <row r="28" spans="1:130" s="747" customFormat="1" ht="19.5" hidden="1" customHeight="1" thickBot="1">
      <c r="A28" s="318">
        <v>28</v>
      </c>
      <c r="B28" s="398"/>
      <c r="C28" s="320"/>
      <c r="D28" s="321"/>
      <c r="E28" s="322"/>
      <c r="F28" s="323"/>
      <c r="G28" s="324"/>
      <c r="H28" s="355"/>
      <c r="I28" s="356"/>
      <c r="J28" s="432"/>
      <c r="K28" s="444"/>
      <c r="L28" s="483"/>
      <c r="M28" s="483"/>
      <c r="N28" s="327"/>
      <c r="O28" s="433"/>
      <c r="P28" s="484"/>
      <c r="Q28" s="481"/>
      <c r="R28" s="444"/>
      <c r="S28" s="444"/>
      <c r="T28" s="444"/>
      <c r="U28" s="433"/>
      <c r="V28" s="444"/>
      <c r="W28" s="433"/>
      <c r="X28" s="444"/>
      <c r="Y28" s="444"/>
      <c r="Z28" s="483"/>
      <c r="AA28" s="483"/>
      <c r="AB28" s="327"/>
      <c r="AC28" s="433"/>
      <c r="AD28" s="484"/>
      <c r="AE28" s="481"/>
      <c r="AF28" s="444"/>
      <c r="AG28" s="444"/>
      <c r="AH28" s="444"/>
      <c r="AI28" s="433"/>
      <c r="AJ28" s="444"/>
      <c r="AK28" s="433"/>
      <c r="AL28" s="444"/>
      <c r="AM28" s="444"/>
      <c r="AN28" s="483"/>
      <c r="AO28" s="483"/>
      <c r="AP28" s="327"/>
      <c r="AQ28" s="433"/>
      <c r="AR28" s="484"/>
      <c r="AS28" s="481"/>
      <c r="AT28" s="444"/>
      <c r="AU28" s="444"/>
      <c r="AV28" s="444"/>
      <c r="AW28" s="433"/>
      <c r="AX28" s="444"/>
      <c r="AY28" s="433"/>
      <c r="AZ28" s="444"/>
      <c r="BA28" s="444"/>
      <c r="BB28" s="483"/>
      <c r="BC28" s="483"/>
      <c r="BD28" s="327"/>
      <c r="BE28" s="433"/>
      <c r="BF28" s="484"/>
      <c r="BG28" s="481"/>
      <c r="BH28" s="444"/>
      <c r="BI28" s="444"/>
      <c r="BJ28" s="444"/>
      <c r="BK28" s="433"/>
      <c r="BL28" s="444"/>
      <c r="BM28" s="433"/>
      <c r="BN28" s="444"/>
      <c r="BO28" s="444"/>
      <c r="BP28" s="483"/>
      <c r="BQ28" s="483"/>
      <c r="BR28" s="334"/>
      <c r="BS28" s="335"/>
      <c r="BT28" s="336"/>
      <c r="BU28" s="337"/>
      <c r="BV28" s="338"/>
      <c r="BW28" s="339"/>
      <c r="BX28" s="340"/>
      <c r="BY28" s="341"/>
      <c r="BZ28" s="342"/>
      <c r="CA28" s="342"/>
      <c r="CB28" s="342"/>
      <c r="CC28" s="343"/>
      <c r="CD28" s="344"/>
      <c r="CE28" s="789"/>
      <c r="CF28" s="398"/>
      <c r="CG28" s="482"/>
      <c r="CH28" s="425"/>
      <c r="CI28" s="405"/>
      <c r="CJ28" s="406"/>
      <c r="CK28" s="407"/>
      <c r="CL28" s="404"/>
      <c r="CM28" s="405"/>
      <c r="CN28" s="406"/>
      <c r="CO28" s="407"/>
      <c r="CP28" s="404"/>
      <c r="CQ28" s="405"/>
      <c r="CR28" s="426"/>
      <c r="CS28" s="710"/>
      <c r="CT28" s="710"/>
      <c r="CV28" s="748"/>
    </row>
    <row r="29" spans="1:130" s="747" customFormat="1" ht="19.5" hidden="1" customHeight="1" thickBot="1">
      <c r="A29" s="318">
        <v>29</v>
      </c>
      <c r="B29" s="398"/>
      <c r="C29" s="320"/>
      <c r="D29" s="321"/>
      <c r="E29" s="322"/>
      <c r="F29" s="323"/>
      <c r="G29" s="324"/>
      <c r="H29" s="355"/>
      <c r="I29" s="356"/>
      <c r="J29" s="432"/>
      <c r="K29" s="444"/>
      <c r="L29" s="483"/>
      <c r="M29" s="483"/>
      <c r="N29" s="327"/>
      <c r="O29" s="433"/>
      <c r="P29" s="484"/>
      <c r="Q29" s="481"/>
      <c r="R29" s="444"/>
      <c r="S29" s="444"/>
      <c r="T29" s="444"/>
      <c r="U29" s="433"/>
      <c r="V29" s="444"/>
      <c r="W29" s="433"/>
      <c r="X29" s="444"/>
      <c r="Y29" s="444"/>
      <c r="Z29" s="483"/>
      <c r="AA29" s="483"/>
      <c r="AB29" s="327"/>
      <c r="AC29" s="433"/>
      <c r="AD29" s="484"/>
      <c r="AE29" s="481"/>
      <c r="AF29" s="444"/>
      <c r="AG29" s="444"/>
      <c r="AH29" s="444"/>
      <c r="AI29" s="433"/>
      <c r="AJ29" s="444"/>
      <c r="AK29" s="433"/>
      <c r="AL29" s="444"/>
      <c r="AM29" s="444"/>
      <c r="AN29" s="483"/>
      <c r="AO29" s="483"/>
      <c r="AP29" s="327"/>
      <c r="AQ29" s="433"/>
      <c r="AR29" s="484"/>
      <c r="AS29" s="481"/>
      <c r="AT29" s="444"/>
      <c r="AU29" s="444"/>
      <c r="AV29" s="444"/>
      <c r="AW29" s="433"/>
      <c r="AX29" s="444"/>
      <c r="AY29" s="433"/>
      <c r="AZ29" s="444"/>
      <c r="BA29" s="444"/>
      <c r="BB29" s="483"/>
      <c r="BC29" s="483"/>
      <c r="BD29" s="327"/>
      <c r="BE29" s="433"/>
      <c r="BF29" s="484"/>
      <c r="BG29" s="481"/>
      <c r="BH29" s="444"/>
      <c r="BI29" s="444"/>
      <c r="BJ29" s="444"/>
      <c r="BK29" s="433"/>
      <c r="BL29" s="444"/>
      <c r="BM29" s="433"/>
      <c r="BN29" s="444"/>
      <c r="BO29" s="444"/>
      <c r="BP29" s="483"/>
      <c r="BQ29" s="483"/>
      <c r="BR29" s="334"/>
      <c r="BS29" s="335"/>
      <c r="BT29" s="336"/>
      <c r="BU29" s="337"/>
      <c r="BV29" s="338"/>
      <c r="BW29" s="339"/>
      <c r="BX29" s="340"/>
      <c r="BY29" s="341"/>
      <c r="BZ29" s="342"/>
      <c r="CA29" s="342"/>
      <c r="CB29" s="342"/>
      <c r="CC29" s="343"/>
      <c r="CD29" s="344"/>
      <c r="CE29" s="789"/>
      <c r="CF29" s="398"/>
      <c r="CG29" s="482"/>
      <c r="CH29" s="425"/>
      <c r="CI29" s="405"/>
      <c r="CJ29" s="406"/>
      <c r="CK29" s="407"/>
      <c r="CL29" s="404"/>
      <c r="CM29" s="405"/>
      <c r="CN29" s="406"/>
      <c r="CO29" s="407"/>
      <c r="CP29" s="404"/>
      <c r="CQ29" s="405"/>
      <c r="CR29" s="426"/>
      <c r="CS29" s="710"/>
      <c r="CT29" s="710"/>
      <c r="CV29" s="748"/>
    </row>
    <row r="30" spans="1:130" s="747" customFormat="1" ht="19.5" hidden="1" customHeight="1" outlineLevel="1">
      <c r="A30" s="318">
        <v>30</v>
      </c>
      <c r="B30" s="446" t="s">
        <v>29</v>
      </c>
      <c r="C30" s="320"/>
      <c r="D30" s="321"/>
      <c r="E30" s="322"/>
      <c r="F30" s="323"/>
      <c r="G30" s="324"/>
      <c r="H30" s="355"/>
      <c r="I30" s="356"/>
      <c r="J30" s="485"/>
      <c r="K30" s="486"/>
      <c r="L30" s="868"/>
      <c r="M30" s="868"/>
      <c r="N30" s="452"/>
      <c r="O30" s="453"/>
      <c r="P30" s="454"/>
      <c r="Q30" s="453"/>
      <c r="R30" s="454"/>
      <c r="S30" s="453"/>
      <c r="T30" s="454"/>
      <c r="U30" s="453"/>
      <c r="V30" s="454"/>
      <c r="W30" s="453"/>
      <c r="X30" s="454"/>
      <c r="Y30" s="453"/>
      <c r="Z30" s="868"/>
      <c r="AA30" s="868"/>
      <c r="AB30" s="327"/>
      <c r="AC30" s="328"/>
      <c r="AD30" s="329"/>
      <c r="AE30" s="328"/>
      <c r="AF30" s="329"/>
      <c r="AG30" s="328"/>
      <c r="AH30" s="329"/>
      <c r="AI30" s="328"/>
      <c r="AJ30" s="329"/>
      <c r="AK30" s="328"/>
      <c r="AL30" s="329"/>
      <c r="AM30" s="328"/>
      <c r="AN30" s="868"/>
      <c r="AO30" s="868"/>
      <c r="AP30" s="452"/>
      <c r="AQ30" s="453"/>
      <c r="AR30" s="454"/>
      <c r="AS30" s="453"/>
      <c r="AT30" s="454"/>
      <c r="AU30" s="453"/>
      <c r="AV30" s="454"/>
      <c r="AW30" s="453"/>
      <c r="AX30" s="454"/>
      <c r="AY30" s="453"/>
      <c r="AZ30" s="454"/>
      <c r="BA30" s="453"/>
      <c r="BB30" s="868"/>
      <c r="BC30" s="868"/>
      <c r="BD30" s="452"/>
      <c r="BE30" s="453"/>
      <c r="BF30" s="454"/>
      <c r="BG30" s="453"/>
      <c r="BH30" s="454"/>
      <c r="BI30" s="453"/>
      <c r="BJ30" s="454"/>
      <c r="BK30" s="453"/>
      <c r="BL30" s="454"/>
      <c r="BM30" s="453"/>
      <c r="BN30" s="454"/>
      <c r="BO30" s="453"/>
      <c r="BP30" s="868"/>
      <c r="BQ30" s="868"/>
      <c r="BR30" s="334">
        <f>COUNTIF($H30:$BI30,"M")/2</f>
        <v>0</v>
      </c>
      <c r="BS30" s="335">
        <f>COUNTIF($H30:$BI30,"Mal")</f>
        <v>0</v>
      </c>
      <c r="BT30" s="336">
        <f>-COUNTIF($H30:$BI30,"CP")</f>
        <v>0</v>
      </c>
      <c r="BU30" s="337">
        <f>IF($BT30&lt;&gt;0,$E30+$BT30,$E30)</f>
        <v>0</v>
      </c>
      <c r="BV30" s="338"/>
      <c r="BW30" s="339"/>
      <c r="BX30" s="340"/>
      <c r="BY30" s="341">
        <f>SUM(BW30,BX30)</f>
        <v>0</v>
      </c>
      <c r="BZ30" s="342"/>
      <c r="CA30" s="342"/>
      <c r="CB30" s="342"/>
      <c r="CC30" s="343">
        <f>BZ30+CA30+CB30</f>
        <v>0</v>
      </c>
      <c r="CD30" s="344">
        <f>$F30+$BY30-$CC30</f>
        <v>0</v>
      </c>
      <c r="CE30" s="789"/>
      <c r="CF30" s="446" t="s">
        <v>29</v>
      </c>
      <c r="CG30" s="482"/>
      <c r="CH30" s="425"/>
      <c r="CI30" s="405"/>
      <c r="CJ30" s="406"/>
      <c r="CK30" s="407"/>
      <c r="CL30" s="404"/>
      <c r="CM30" s="405"/>
      <c r="CN30" s="406"/>
      <c r="CO30" s="407"/>
      <c r="CP30" s="404"/>
      <c r="CQ30" s="405"/>
      <c r="CR30" s="426"/>
      <c r="CS30" s="809">
        <f>SUM(CG30:CR30)</f>
        <v>0</v>
      </c>
      <c r="CT30" s="809"/>
    </row>
    <row r="31" spans="1:130" s="747" customFormat="1" collapsed="1">
      <c r="A31" s="318">
        <v>31</v>
      </c>
      <c r="B31" s="350" t="s">
        <v>100</v>
      </c>
      <c r="C31" s="350"/>
      <c r="D31" s="351"/>
      <c r="E31" s="459"/>
      <c r="F31" s="460"/>
      <c r="G31" s="461"/>
      <c r="H31" s="355"/>
      <c r="I31" s="356"/>
      <c r="J31" s="462"/>
      <c r="K31" s="463"/>
      <c r="L31" s="810"/>
      <c r="M31" s="810"/>
      <c r="N31" s="487"/>
      <c r="O31" s="463"/>
      <c r="P31" s="488"/>
      <c r="Q31" s="489"/>
      <c r="R31" s="726"/>
      <c r="S31" s="727"/>
      <c r="T31" s="490"/>
      <c r="U31" s="491"/>
      <c r="V31" s="462"/>
      <c r="W31" s="463"/>
      <c r="X31" s="359"/>
      <c r="Y31" s="358"/>
      <c r="Z31" s="810"/>
      <c r="AA31" s="810"/>
      <c r="AB31" s="359"/>
      <c r="AC31" s="358"/>
      <c r="AD31" s="359"/>
      <c r="AE31" s="358"/>
      <c r="AF31" s="360"/>
      <c r="AG31" s="361"/>
      <c r="AH31" s="362"/>
      <c r="AI31" s="358"/>
      <c r="AJ31" s="359"/>
      <c r="AK31" s="358"/>
      <c r="AL31" s="359"/>
      <c r="AM31" s="358"/>
      <c r="AN31" s="810"/>
      <c r="AO31" s="810"/>
      <c r="AP31" s="487"/>
      <c r="AQ31" s="463"/>
      <c r="AR31" s="488"/>
      <c r="AS31" s="489"/>
      <c r="AT31" s="726"/>
      <c r="AU31" s="727"/>
      <c r="AV31" s="490"/>
      <c r="AW31" s="491"/>
      <c r="AX31" s="462"/>
      <c r="AY31" s="463"/>
      <c r="AZ31" s="359"/>
      <c r="BA31" s="358"/>
      <c r="BB31" s="810"/>
      <c r="BC31" s="810"/>
      <c r="BD31" s="487"/>
      <c r="BE31" s="463"/>
      <c r="BF31" s="488"/>
      <c r="BG31" s="489"/>
      <c r="BH31" s="726"/>
      <c r="BI31" s="727"/>
      <c r="BJ31" s="490"/>
      <c r="BK31" s="491"/>
      <c r="BL31" s="462"/>
      <c r="BM31" s="463"/>
      <c r="BN31" s="359"/>
      <c r="BO31" s="358"/>
      <c r="BP31" s="810"/>
      <c r="BQ31" s="810"/>
      <c r="BR31" s="363"/>
      <c r="BS31" s="394"/>
      <c r="BT31" s="393"/>
      <c r="BU31" s="394"/>
      <c r="BV31" s="395"/>
      <c r="BW31" s="368"/>
      <c r="BX31" s="466"/>
      <c r="BY31" s="467"/>
      <c r="BZ31" s="466"/>
      <c r="CA31" s="466"/>
      <c r="CB31" s="466"/>
      <c r="CC31" s="467"/>
      <c r="CD31" s="468"/>
      <c r="CE31" s="791"/>
      <c r="CF31" s="350" t="s">
        <v>100</v>
      </c>
      <c r="CG31" s="469"/>
      <c r="CH31" s="470"/>
      <c r="CI31" s="376"/>
      <c r="CJ31" s="377"/>
      <c r="CK31" s="378"/>
      <c r="CL31" s="375"/>
      <c r="CM31" s="376"/>
      <c r="CN31" s="377"/>
      <c r="CO31" s="378"/>
      <c r="CP31" s="375"/>
      <c r="CQ31" s="471"/>
      <c r="CR31" s="472"/>
      <c r="CS31" s="382"/>
      <c r="CT31" s="382"/>
    </row>
    <row r="32" spans="1:130" s="747" customFormat="1" ht="13.9" hidden="1" customHeight="1" thickBot="1">
      <c r="A32" s="318">
        <v>32</v>
      </c>
      <c r="B32" s="492"/>
      <c r="C32" s="350"/>
      <c r="D32" s="351"/>
      <c r="E32" s="459"/>
      <c r="F32" s="473"/>
      <c r="G32" s="493"/>
      <c r="H32" s="355"/>
      <c r="I32" s="356"/>
      <c r="J32" s="462"/>
      <c r="K32" s="487"/>
      <c r="L32" s="483"/>
      <c r="M32" s="483"/>
      <c r="N32" s="475"/>
      <c r="O32" s="494"/>
      <c r="P32" s="495"/>
      <c r="Q32" s="496"/>
      <c r="R32" s="497"/>
      <c r="S32" s="498"/>
      <c r="T32" s="499"/>
      <c r="U32" s="500"/>
      <c r="V32" s="474"/>
      <c r="W32" s="494"/>
      <c r="X32" s="388"/>
      <c r="Y32" s="387"/>
      <c r="Z32" s="483"/>
      <c r="AA32" s="483"/>
      <c r="AB32" s="772"/>
      <c r="AC32" s="773"/>
      <c r="AD32" s="774"/>
      <c r="AE32" s="775"/>
      <c r="AF32" s="772"/>
      <c r="AG32" s="773"/>
      <c r="AH32" s="772"/>
      <c r="AI32" s="773"/>
      <c r="AJ32" s="776"/>
      <c r="AK32" s="773"/>
      <c r="AL32" s="410"/>
      <c r="AM32" s="411"/>
      <c r="AN32" s="483"/>
      <c r="AO32" s="483"/>
      <c r="AP32" s="475"/>
      <c r="AQ32" s="494"/>
      <c r="AR32" s="495"/>
      <c r="AS32" s="496"/>
      <c r="AT32" s="497"/>
      <c r="AU32" s="498"/>
      <c r="AV32" s="499"/>
      <c r="AW32" s="500"/>
      <c r="AX32" s="474"/>
      <c r="AY32" s="494"/>
      <c r="AZ32" s="388"/>
      <c r="BA32" s="387"/>
      <c r="BB32" s="483"/>
      <c r="BC32" s="483"/>
      <c r="BD32" s="475"/>
      <c r="BE32" s="494"/>
      <c r="BF32" s="495"/>
      <c r="BG32" s="496"/>
      <c r="BH32" s="497"/>
      <c r="BI32" s="498"/>
      <c r="BJ32" s="499"/>
      <c r="BK32" s="500"/>
      <c r="BL32" s="474"/>
      <c r="BM32" s="494"/>
      <c r="BN32" s="388"/>
      <c r="BO32" s="387"/>
      <c r="BP32" s="483"/>
      <c r="BQ32" s="483"/>
      <c r="BR32" s="363"/>
      <c r="BS32" s="394"/>
      <c r="BT32" s="393"/>
      <c r="BU32" s="394"/>
      <c r="BV32" s="395"/>
      <c r="BW32" s="368"/>
      <c r="BX32" s="478"/>
      <c r="BY32" s="479"/>
      <c r="BZ32" s="478"/>
      <c r="CA32" s="478"/>
      <c r="CB32" s="478"/>
      <c r="CC32" s="467"/>
      <c r="CD32" s="468"/>
      <c r="CE32" s="791"/>
      <c r="CF32" s="492"/>
      <c r="CG32" s="469"/>
      <c r="CH32" s="470"/>
      <c r="CI32" s="376"/>
      <c r="CJ32" s="377"/>
      <c r="CK32" s="378"/>
      <c r="CL32" s="375"/>
      <c r="CM32" s="376"/>
      <c r="CN32" s="377"/>
      <c r="CO32" s="378"/>
      <c r="CP32" s="375"/>
      <c r="CQ32" s="471"/>
      <c r="CR32" s="472"/>
      <c r="CS32" s="382"/>
      <c r="CT32" s="382"/>
    </row>
    <row r="33" spans="1:98" s="747" customFormat="1" ht="19.5" customHeight="1">
      <c r="A33" s="318">
        <v>33</v>
      </c>
      <c r="B33" s="501" t="s">
        <v>48</v>
      </c>
      <c r="C33" s="320"/>
      <c r="D33" s="321"/>
      <c r="E33" s="322"/>
      <c r="F33" s="323"/>
      <c r="G33" s="502"/>
      <c r="H33" s="355"/>
      <c r="I33" s="356"/>
      <c r="J33" s="503"/>
      <c r="K33" s="504"/>
      <c r="L33" s="807"/>
      <c r="M33" s="808"/>
      <c r="N33" s="761"/>
      <c r="O33" s="762"/>
      <c r="P33" s="749"/>
      <c r="Q33" s="759"/>
      <c r="R33" s="749"/>
      <c r="S33" s="759"/>
      <c r="T33" s="749"/>
      <c r="U33" s="759"/>
      <c r="V33" s="749"/>
      <c r="W33" s="759"/>
      <c r="X33" s="749"/>
      <c r="Y33" s="759"/>
      <c r="Z33" s="807"/>
      <c r="AA33" s="808"/>
      <c r="AB33" s="749"/>
      <c r="AC33" s="759"/>
      <c r="AD33" s="749"/>
      <c r="AE33" s="759"/>
      <c r="AF33" s="749"/>
      <c r="AG33" s="759"/>
      <c r="AH33" s="749"/>
      <c r="AI33" s="759"/>
      <c r="AJ33" s="749"/>
      <c r="AK33" s="759"/>
      <c r="AL33" s="749"/>
      <c r="AM33" s="759"/>
      <c r="AN33" s="807"/>
      <c r="AO33" s="808"/>
      <c r="AP33" s="332"/>
      <c r="AQ33" s="333"/>
      <c r="AR33" s="399"/>
      <c r="AS33" s="400"/>
      <c r="AT33" s="505"/>
      <c r="AU33" s="506"/>
      <c r="AV33" s="327"/>
      <c r="AW33" s="328"/>
      <c r="AX33" s="327"/>
      <c r="AY33" s="328"/>
      <c r="AZ33" s="327"/>
      <c r="BA33" s="328"/>
      <c r="BB33" s="807"/>
      <c r="BC33" s="808"/>
      <c r="BD33" s="332"/>
      <c r="BE33" s="333"/>
      <c r="BF33" s="399"/>
      <c r="BG33" s="400"/>
      <c r="BH33" s="505"/>
      <c r="BI33" s="506"/>
      <c r="BJ33" s="327"/>
      <c r="BK33" s="328"/>
      <c r="BL33" s="327"/>
      <c r="BM33" s="328"/>
      <c r="BN33" s="327"/>
      <c r="BO33" s="328"/>
      <c r="BP33" s="807"/>
      <c r="BQ33" s="808"/>
      <c r="BR33" s="334">
        <f>COUNTIF($H33:$BI33,"M")/2</f>
        <v>0</v>
      </c>
      <c r="BS33" s="335">
        <f>COUNTIF($H33:$BQ33,"Mal")</f>
        <v>0</v>
      </c>
      <c r="BT33" s="336">
        <f>-COUNTIF($H33:$BI33,"CP")</f>
        <v>0</v>
      </c>
      <c r="BU33" s="337">
        <f>IF($BT33&lt;&gt;0,$E33+$BT33,$E33)</f>
        <v>0</v>
      </c>
      <c r="BV33" s="338"/>
      <c r="BW33" s="339"/>
      <c r="BX33" s="340"/>
      <c r="BY33" s="341">
        <f>SUM(BW33,BX33)</f>
        <v>0</v>
      </c>
      <c r="BZ33" s="342"/>
      <c r="CA33" s="342"/>
      <c r="CB33" s="342"/>
      <c r="CC33" s="343">
        <f>BZ33+CA33+CB33</f>
        <v>0</v>
      </c>
      <c r="CD33" s="344">
        <f>$F33+$BY33-$CC33</f>
        <v>0</v>
      </c>
      <c r="CE33" s="789">
        <v>1</v>
      </c>
      <c r="CF33" s="501" t="s">
        <v>48</v>
      </c>
      <c r="CG33" s="424"/>
      <c r="CH33" s="348"/>
      <c r="CI33" s="405">
        <v>0.125</v>
      </c>
      <c r="CJ33" s="406">
        <v>0.20833333333333334</v>
      </c>
      <c r="CK33" s="407">
        <v>0.125</v>
      </c>
      <c r="CL33" s="404">
        <v>0.20833333333333334</v>
      </c>
      <c r="CM33" s="405">
        <v>0.125</v>
      </c>
      <c r="CN33" s="406">
        <v>0.125</v>
      </c>
      <c r="CO33" s="407">
        <v>0.125</v>
      </c>
      <c r="CP33" s="404">
        <v>0.20833333333333334</v>
      </c>
      <c r="CQ33" s="405">
        <v>0.125</v>
      </c>
      <c r="CR33" s="426">
        <v>0.20833333333333334</v>
      </c>
      <c r="CS33" s="809">
        <f>SUM(CG33:CR33)</f>
        <v>1.5833333333333333</v>
      </c>
      <c r="CT33" s="809"/>
    </row>
    <row r="34" spans="1:98" s="747" customFormat="1" ht="19.5" hidden="1" customHeight="1" thickBot="1">
      <c r="A34" s="318">
        <v>34</v>
      </c>
      <c r="B34" s="501"/>
      <c r="C34" s="320"/>
      <c r="D34" s="321"/>
      <c r="E34" s="322"/>
      <c r="F34" s="323"/>
      <c r="G34" s="502"/>
      <c r="H34" s="355"/>
      <c r="I34" s="356"/>
      <c r="J34" s="503"/>
      <c r="K34" s="504"/>
      <c r="L34" s="807"/>
      <c r="M34" s="808"/>
      <c r="N34" s="410"/>
      <c r="O34" s="411"/>
      <c r="P34" s="414"/>
      <c r="Q34" s="415"/>
      <c r="R34" s="749"/>
      <c r="S34" s="759"/>
      <c r="T34" s="749"/>
      <c r="U34" s="759"/>
      <c r="V34" s="749"/>
      <c r="W34" s="759"/>
      <c r="X34" s="749"/>
      <c r="Y34" s="749"/>
      <c r="Z34" s="807"/>
      <c r="AA34" s="808"/>
      <c r="AB34" s="410"/>
      <c r="AC34" s="411"/>
      <c r="AD34" s="414"/>
      <c r="AE34" s="415"/>
      <c r="AF34" s="749"/>
      <c r="AG34" s="759"/>
      <c r="AH34" s="749"/>
      <c r="AI34" s="759"/>
      <c r="AJ34" s="749"/>
      <c r="AK34" s="759"/>
      <c r="AL34" s="749"/>
      <c r="AM34" s="749"/>
      <c r="AN34" s="807"/>
      <c r="AO34" s="808"/>
      <c r="AP34" s="410"/>
      <c r="AQ34" s="411"/>
      <c r="AR34" s="414"/>
      <c r="AS34" s="415"/>
      <c r="AT34" s="416"/>
      <c r="AU34" s="417"/>
      <c r="AV34" s="418"/>
      <c r="AW34" s="418"/>
      <c r="AX34" s="410"/>
      <c r="AY34" s="411"/>
      <c r="AZ34" s="410"/>
      <c r="BA34" s="411"/>
      <c r="BB34" s="807"/>
      <c r="BC34" s="808"/>
      <c r="BD34" s="410"/>
      <c r="BE34" s="411"/>
      <c r="BF34" s="414"/>
      <c r="BG34" s="415"/>
      <c r="BH34" s="416"/>
      <c r="BI34" s="417"/>
      <c r="BJ34" s="418"/>
      <c r="BK34" s="418"/>
      <c r="BL34" s="410"/>
      <c r="BM34" s="411"/>
      <c r="BN34" s="410"/>
      <c r="BO34" s="411"/>
      <c r="BP34" s="807"/>
      <c r="BQ34" s="808"/>
      <c r="BR34" s="334"/>
      <c r="BS34" s="335"/>
      <c r="BT34" s="336"/>
      <c r="BU34" s="337"/>
      <c r="BV34" s="338"/>
      <c r="BW34" s="339"/>
      <c r="BX34" s="340"/>
      <c r="BY34" s="341"/>
      <c r="BZ34" s="342"/>
      <c r="CA34" s="342"/>
      <c r="CB34" s="342"/>
      <c r="CC34" s="343"/>
      <c r="CD34" s="344"/>
      <c r="CE34" s="790"/>
      <c r="CF34" s="501"/>
      <c r="CG34" s="424"/>
      <c r="CH34" s="348"/>
      <c r="CI34" s="405"/>
      <c r="CJ34" s="406"/>
      <c r="CK34" s="407"/>
      <c r="CL34" s="404"/>
      <c r="CM34" s="405"/>
      <c r="CN34" s="406"/>
      <c r="CO34" s="407"/>
      <c r="CP34" s="404"/>
      <c r="CQ34" s="405"/>
      <c r="CR34" s="426"/>
      <c r="CS34" s="710"/>
      <c r="CT34" s="710"/>
    </row>
    <row r="35" spans="1:98" s="747" customFormat="1" ht="19.5" hidden="1" customHeight="1" thickBot="1">
      <c r="A35" s="318">
        <v>35</v>
      </c>
      <c r="B35" s="501"/>
      <c r="C35" s="320"/>
      <c r="D35" s="321"/>
      <c r="E35" s="322"/>
      <c r="F35" s="323"/>
      <c r="G35" s="502"/>
      <c r="H35" s="355"/>
      <c r="I35" s="356"/>
      <c r="J35" s="503"/>
      <c r="K35" s="504"/>
      <c r="L35" s="807"/>
      <c r="M35" s="808"/>
      <c r="N35" s="410"/>
      <c r="O35" s="411"/>
      <c r="P35" s="414"/>
      <c r="Q35" s="415"/>
      <c r="R35" s="749"/>
      <c r="S35" s="759"/>
      <c r="T35" s="749"/>
      <c r="U35" s="759"/>
      <c r="V35" s="749"/>
      <c r="W35" s="759"/>
      <c r="X35" s="749"/>
      <c r="Y35" s="749"/>
      <c r="Z35" s="807"/>
      <c r="AA35" s="808"/>
      <c r="AB35" s="410"/>
      <c r="AC35" s="411"/>
      <c r="AD35" s="414"/>
      <c r="AE35" s="415"/>
      <c r="AF35" s="749"/>
      <c r="AG35" s="759"/>
      <c r="AH35" s="749"/>
      <c r="AI35" s="759"/>
      <c r="AJ35" s="749"/>
      <c r="AK35" s="759"/>
      <c r="AL35" s="749"/>
      <c r="AM35" s="749"/>
      <c r="AN35" s="807"/>
      <c r="AO35" s="808"/>
      <c r="AP35" s="410"/>
      <c r="AQ35" s="411"/>
      <c r="AR35" s="414"/>
      <c r="AS35" s="415"/>
      <c r="AT35" s="416"/>
      <c r="AU35" s="417"/>
      <c r="AV35" s="418"/>
      <c r="AW35" s="418"/>
      <c r="AX35" s="410"/>
      <c r="AY35" s="411"/>
      <c r="AZ35" s="410"/>
      <c r="BA35" s="411"/>
      <c r="BB35" s="807"/>
      <c r="BC35" s="808"/>
      <c r="BD35" s="410"/>
      <c r="BE35" s="411"/>
      <c r="BF35" s="414"/>
      <c r="BG35" s="415"/>
      <c r="BH35" s="416"/>
      <c r="BI35" s="417"/>
      <c r="BJ35" s="418"/>
      <c r="BK35" s="418"/>
      <c r="BL35" s="410"/>
      <c r="BM35" s="411"/>
      <c r="BN35" s="410"/>
      <c r="BO35" s="411"/>
      <c r="BP35" s="807"/>
      <c r="BQ35" s="808"/>
      <c r="BR35" s="334"/>
      <c r="BS35" s="335"/>
      <c r="BT35" s="336"/>
      <c r="BU35" s="337"/>
      <c r="BV35" s="338"/>
      <c r="BW35" s="339"/>
      <c r="BX35" s="340"/>
      <c r="BY35" s="341"/>
      <c r="BZ35" s="342"/>
      <c r="CA35" s="342"/>
      <c r="CB35" s="342"/>
      <c r="CC35" s="343"/>
      <c r="CD35" s="344"/>
      <c r="CE35" s="790"/>
      <c r="CF35" s="501"/>
      <c r="CG35" s="424"/>
      <c r="CH35" s="348"/>
      <c r="CI35" s="405"/>
      <c r="CJ35" s="406"/>
      <c r="CK35" s="407"/>
      <c r="CL35" s="404"/>
      <c r="CM35" s="405"/>
      <c r="CN35" s="406"/>
      <c r="CO35" s="407"/>
      <c r="CP35" s="404"/>
      <c r="CQ35" s="405"/>
      <c r="CR35" s="426"/>
      <c r="CS35" s="710"/>
      <c r="CT35" s="710"/>
    </row>
    <row r="36" spans="1:98" s="747" customFormat="1" ht="19.5" customHeight="1">
      <c r="A36" s="318">
        <v>36</v>
      </c>
      <c r="B36" s="507" t="s">
        <v>49</v>
      </c>
      <c r="C36" s="320"/>
      <c r="D36" s="321"/>
      <c r="E36" s="322"/>
      <c r="F36" s="323"/>
      <c r="G36" s="508"/>
      <c r="H36" s="355"/>
      <c r="I36" s="356"/>
      <c r="J36" s="503"/>
      <c r="K36" s="504"/>
      <c r="L36" s="807"/>
      <c r="M36" s="808"/>
      <c r="N36" s="749"/>
      <c r="O36" s="759"/>
      <c r="P36" s="749"/>
      <c r="Q36" s="759"/>
      <c r="R36" s="761"/>
      <c r="S36" s="762"/>
      <c r="T36" s="749"/>
      <c r="U36" s="759"/>
      <c r="V36" s="749"/>
      <c r="W36" s="759"/>
      <c r="X36" s="749"/>
      <c r="Y36" s="759"/>
      <c r="Z36" s="807"/>
      <c r="AA36" s="808"/>
      <c r="AB36" s="749"/>
      <c r="AC36" s="759"/>
      <c r="AD36" s="749"/>
      <c r="AE36" s="759"/>
      <c r="AF36" s="761"/>
      <c r="AG36" s="762"/>
      <c r="AH36" s="749"/>
      <c r="AI36" s="759"/>
      <c r="AJ36" s="749"/>
      <c r="AK36" s="759"/>
      <c r="AL36" s="749"/>
      <c r="AM36" s="759"/>
      <c r="AN36" s="807"/>
      <c r="AO36" s="808"/>
      <c r="AP36" s="330"/>
      <c r="AQ36" s="331"/>
      <c r="AR36" s="330"/>
      <c r="AS36" s="331"/>
      <c r="AT36" s="421"/>
      <c r="AU36" s="422"/>
      <c r="AV36" s="423"/>
      <c r="AW36" s="423"/>
      <c r="AX36" s="330"/>
      <c r="AY36" s="331"/>
      <c r="AZ36" s="419"/>
      <c r="BA36" s="420"/>
      <c r="BB36" s="807"/>
      <c r="BC36" s="808"/>
      <c r="BD36" s="330"/>
      <c r="BE36" s="331"/>
      <c r="BF36" s="330"/>
      <c r="BG36" s="331"/>
      <c r="BH36" s="421"/>
      <c r="BI36" s="422"/>
      <c r="BJ36" s="423"/>
      <c r="BK36" s="423"/>
      <c r="BL36" s="330"/>
      <c r="BM36" s="331"/>
      <c r="BN36" s="419"/>
      <c r="BO36" s="420"/>
      <c r="BP36" s="807"/>
      <c r="BQ36" s="808"/>
      <c r="BR36" s="334">
        <f>COUNTIF($H36:$BI36,"M")/2</f>
        <v>0</v>
      </c>
      <c r="BS36" s="335">
        <f>COUNTIF($H36:$BQ36,"Mal")</f>
        <v>0</v>
      </c>
      <c r="BT36" s="336">
        <f>-COUNTIF($H36:$BI36,"CP")</f>
        <v>0</v>
      </c>
      <c r="BU36" s="337">
        <f>IF($BT36&lt;&gt;0,$E36+$BT36,$E36)</f>
        <v>0</v>
      </c>
      <c r="BV36" s="338"/>
      <c r="BW36" s="339"/>
      <c r="BX36" s="340"/>
      <c r="BY36" s="341">
        <f>SUM(BW36,BX36)</f>
        <v>0</v>
      </c>
      <c r="BZ36" s="342"/>
      <c r="CA36" s="342"/>
      <c r="CB36" s="342"/>
      <c r="CC36" s="343">
        <f>BZ36+CA36+CB36</f>
        <v>0</v>
      </c>
      <c r="CD36" s="344">
        <f>$F36+$BY36-$CC36</f>
        <v>0</v>
      </c>
      <c r="CE36" s="790">
        <v>1</v>
      </c>
      <c r="CF36" s="507" t="s">
        <v>49</v>
      </c>
      <c r="CG36" s="403">
        <v>0.125</v>
      </c>
      <c r="CH36" s="404">
        <v>0.20833333333333334</v>
      </c>
      <c r="CI36" s="405">
        <v>0.125</v>
      </c>
      <c r="CJ36" s="406">
        <v>0.16666666666666666</v>
      </c>
      <c r="CK36" s="509"/>
      <c r="CL36" s="510"/>
      <c r="CM36" s="405">
        <v>0.125</v>
      </c>
      <c r="CN36" s="406">
        <v>0.20833333333333334</v>
      </c>
      <c r="CO36" s="407">
        <v>0.125</v>
      </c>
      <c r="CP36" s="404">
        <v>0.16666666666666666</v>
      </c>
      <c r="CQ36" s="405">
        <v>0.125</v>
      </c>
      <c r="CR36" s="426">
        <v>0.20833333333333334</v>
      </c>
      <c r="CS36" s="809">
        <f>SUM(CG36:CR36)</f>
        <v>1.5833333333333335</v>
      </c>
      <c r="CT36" s="809"/>
    </row>
    <row r="37" spans="1:98" s="747" customFormat="1" ht="19.5" hidden="1" customHeight="1" thickBot="1">
      <c r="A37" s="318">
        <v>37</v>
      </c>
      <c r="B37" s="398"/>
      <c r="C37" s="320"/>
      <c r="D37" s="321"/>
      <c r="E37" s="322"/>
      <c r="F37" s="323"/>
      <c r="G37" s="324"/>
      <c r="H37" s="355"/>
      <c r="I37" s="356"/>
      <c r="J37" s="410"/>
      <c r="K37" s="418"/>
      <c r="L37" s="807"/>
      <c r="M37" s="808"/>
      <c r="N37" s="749"/>
      <c r="O37" s="759"/>
      <c r="P37" s="749"/>
      <c r="Q37" s="759"/>
      <c r="R37" s="761"/>
      <c r="S37" s="762"/>
      <c r="T37" s="749"/>
      <c r="U37" s="759"/>
      <c r="V37" s="749"/>
      <c r="W37" s="759"/>
      <c r="X37" s="749"/>
      <c r="Y37" s="759"/>
      <c r="Z37" s="716"/>
      <c r="AA37" s="716"/>
      <c r="AB37" s="749"/>
      <c r="AC37" s="759"/>
      <c r="AD37" s="749"/>
      <c r="AE37" s="759"/>
      <c r="AF37" s="749"/>
      <c r="AG37" s="759"/>
      <c r="AH37" s="749"/>
      <c r="AI37" s="759"/>
      <c r="AJ37" s="749"/>
      <c r="AK37" s="759"/>
      <c r="AL37" s="749"/>
      <c r="AM37" s="759"/>
      <c r="AN37" s="716"/>
      <c r="AO37" s="716"/>
      <c r="AP37" s="410"/>
      <c r="AQ37" s="411"/>
      <c r="AR37" s="418"/>
      <c r="AS37" s="411"/>
      <c r="AT37" s="418"/>
      <c r="AU37" s="411"/>
      <c r="AV37" s="418"/>
      <c r="AW37" s="418"/>
      <c r="AX37" s="418"/>
      <c r="AY37" s="411"/>
      <c r="AZ37" s="443"/>
      <c r="BA37" s="415"/>
      <c r="BB37" s="716"/>
      <c r="BC37" s="716"/>
      <c r="BD37" s="410"/>
      <c r="BE37" s="411"/>
      <c r="BF37" s="418"/>
      <c r="BG37" s="411"/>
      <c r="BH37" s="418"/>
      <c r="BI37" s="411"/>
      <c r="BJ37" s="418"/>
      <c r="BK37" s="418"/>
      <c r="BL37" s="418"/>
      <c r="BM37" s="411"/>
      <c r="BN37" s="443"/>
      <c r="BO37" s="415"/>
      <c r="BP37" s="716"/>
      <c r="BQ37" s="716"/>
      <c r="BR37" s="334"/>
      <c r="BS37" s="335"/>
      <c r="BT37" s="336"/>
      <c r="BU37" s="337"/>
      <c r="BV37" s="338"/>
      <c r="BW37" s="339"/>
      <c r="BX37" s="340"/>
      <c r="BY37" s="341"/>
      <c r="BZ37" s="342"/>
      <c r="CA37" s="342"/>
      <c r="CB37" s="342"/>
      <c r="CC37" s="343"/>
      <c r="CD37" s="344"/>
      <c r="CE37" s="790"/>
      <c r="CF37" s="398"/>
      <c r="CG37" s="403">
        <v>0.125</v>
      </c>
      <c r="CH37" s="404">
        <v>0.20833333333333334</v>
      </c>
      <c r="CI37" s="405">
        <v>0.125</v>
      </c>
      <c r="CJ37" s="406">
        <v>0.16666666666666666</v>
      </c>
      <c r="CK37" s="509"/>
      <c r="CL37" s="510"/>
      <c r="CM37" s="405">
        <v>0.125</v>
      </c>
      <c r="CN37" s="406"/>
      <c r="CO37" s="407">
        <v>0.125</v>
      </c>
      <c r="CP37" s="404">
        <v>0.16666666666666666</v>
      </c>
      <c r="CQ37" s="405"/>
      <c r="CR37" s="426"/>
      <c r="CS37" s="710"/>
      <c r="CT37" s="710"/>
    </row>
    <row r="38" spans="1:98" s="747" customFormat="1" ht="19.5" hidden="1" customHeight="1" thickBot="1">
      <c r="A38" s="318">
        <v>38</v>
      </c>
      <c r="B38" s="398"/>
      <c r="C38" s="320"/>
      <c r="D38" s="321"/>
      <c r="E38" s="322"/>
      <c r="F38" s="323"/>
      <c r="G38" s="324"/>
      <c r="H38" s="355"/>
      <c r="I38" s="356"/>
      <c r="J38" s="410"/>
      <c r="K38" s="418"/>
      <c r="L38" s="807"/>
      <c r="M38" s="808"/>
      <c r="N38" s="749"/>
      <c r="O38" s="759"/>
      <c r="P38" s="749"/>
      <c r="Q38" s="759"/>
      <c r="R38" s="761"/>
      <c r="S38" s="762"/>
      <c r="T38" s="749"/>
      <c r="U38" s="759"/>
      <c r="V38" s="749"/>
      <c r="W38" s="759"/>
      <c r="X38" s="749"/>
      <c r="Y38" s="759"/>
      <c r="Z38" s="716"/>
      <c r="AA38" s="716"/>
      <c r="AB38" s="749"/>
      <c r="AC38" s="759"/>
      <c r="AD38" s="749"/>
      <c r="AE38" s="759"/>
      <c r="AF38" s="749"/>
      <c r="AG38" s="759"/>
      <c r="AH38" s="749"/>
      <c r="AI38" s="759"/>
      <c r="AJ38" s="749"/>
      <c r="AK38" s="759"/>
      <c r="AL38" s="749"/>
      <c r="AM38" s="759"/>
      <c r="AN38" s="716"/>
      <c r="AO38" s="716"/>
      <c r="AP38" s="410"/>
      <c r="AQ38" s="411"/>
      <c r="AR38" s="418"/>
      <c r="AS38" s="411"/>
      <c r="AT38" s="418"/>
      <c r="AU38" s="411"/>
      <c r="AV38" s="418"/>
      <c r="AW38" s="418"/>
      <c r="AX38" s="418"/>
      <c r="AY38" s="411"/>
      <c r="AZ38" s="443"/>
      <c r="BA38" s="415"/>
      <c r="BB38" s="716"/>
      <c r="BC38" s="716"/>
      <c r="BD38" s="410"/>
      <c r="BE38" s="411"/>
      <c r="BF38" s="418"/>
      <c r="BG38" s="411"/>
      <c r="BH38" s="418"/>
      <c r="BI38" s="411"/>
      <c r="BJ38" s="418"/>
      <c r="BK38" s="418"/>
      <c r="BL38" s="418"/>
      <c r="BM38" s="411"/>
      <c r="BN38" s="443"/>
      <c r="BO38" s="415"/>
      <c r="BP38" s="716"/>
      <c r="BQ38" s="716"/>
      <c r="BR38" s="334"/>
      <c r="BS38" s="335"/>
      <c r="BT38" s="336"/>
      <c r="BU38" s="337"/>
      <c r="BV38" s="338"/>
      <c r="BW38" s="339"/>
      <c r="BX38" s="340"/>
      <c r="BY38" s="341"/>
      <c r="BZ38" s="342"/>
      <c r="CA38" s="342"/>
      <c r="CB38" s="342"/>
      <c r="CC38" s="343"/>
      <c r="CD38" s="344"/>
      <c r="CE38" s="790"/>
      <c r="CF38" s="398"/>
      <c r="CG38" s="403">
        <v>0.125</v>
      </c>
      <c r="CH38" s="404">
        <v>0.20833333333333334</v>
      </c>
      <c r="CI38" s="405">
        <v>0.125</v>
      </c>
      <c r="CJ38" s="406">
        <v>0.16666666666666666</v>
      </c>
      <c r="CK38" s="509"/>
      <c r="CL38" s="510"/>
      <c r="CM38" s="405">
        <v>0.125</v>
      </c>
      <c r="CN38" s="406"/>
      <c r="CO38" s="407">
        <v>0.125</v>
      </c>
      <c r="CP38" s="404">
        <v>0.16666666666666666</v>
      </c>
      <c r="CQ38" s="405"/>
      <c r="CR38" s="426"/>
      <c r="CS38" s="710"/>
      <c r="CT38" s="710"/>
    </row>
    <row r="39" spans="1:98" s="747" customFormat="1" ht="19.5" customHeight="1">
      <c r="A39" s="318">
        <v>39</v>
      </c>
      <c r="B39" s="803" t="s">
        <v>109</v>
      </c>
      <c r="C39" s="320"/>
      <c r="D39" s="321"/>
      <c r="E39" s="322"/>
      <c r="F39" s="323"/>
      <c r="G39" s="324"/>
      <c r="H39" s="355"/>
      <c r="I39" s="356"/>
      <c r="J39" s="485"/>
      <c r="K39" s="486"/>
      <c r="L39" s="807"/>
      <c r="M39" s="808"/>
      <c r="N39" s="761"/>
      <c r="O39" s="762"/>
      <c r="P39" s="761"/>
      <c r="Q39" s="762"/>
      <c r="R39" s="761"/>
      <c r="S39" s="762"/>
      <c r="T39" s="761"/>
      <c r="U39" s="762"/>
      <c r="V39" s="761"/>
      <c r="W39" s="762"/>
      <c r="X39" s="761"/>
      <c r="Y39" s="762"/>
      <c r="Z39" s="807" t="s">
        <v>61</v>
      </c>
      <c r="AA39" s="808"/>
      <c r="AB39" s="761"/>
      <c r="AC39" s="762"/>
      <c r="AD39" s="761"/>
      <c r="AE39" s="762"/>
      <c r="AF39" s="761"/>
      <c r="AG39" s="762"/>
      <c r="AH39" s="761"/>
      <c r="AI39" s="762"/>
      <c r="AJ39" s="761"/>
      <c r="AK39" s="762"/>
      <c r="AL39" s="761"/>
      <c r="AM39" s="762"/>
      <c r="AN39" s="807"/>
      <c r="AO39" s="808"/>
      <c r="AP39" s="452"/>
      <c r="AQ39" s="453"/>
      <c r="AR39" s="454"/>
      <c r="AS39" s="453"/>
      <c r="AT39" s="454"/>
      <c r="AU39" s="453"/>
      <c r="AV39" s="454"/>
      <c r="AW39" s="453"/>
      <c r="AX39" s="454"/>
      <c r="AY39" s="453"/>
      <c r="AZ39" s="454"/>
      <c r="BA39" s="453"/>
      <c r="BB39" s="868"/>
      <c r="BC39" s="868"/>
      <c r="BD39" s="452"/>
      <c r="BE39" s="453"/>
      <c r="BF39" s="454"/>
      <c r="BG39" s="453"/>
      <c r="BH39" s="454"/>
      <c r="BI39" s="453"/>
      <c r="BJ39" s="454"/>
      <c r="BK39" s="453"/>
      <c r="BL39" s="454"/>
      <c r="BM39" s="453"/>
      <c r="BN39" s="454"/>
      <c r="BO39" s="453"/>
      <c r="BP39" s="868"/>
      <c r="BQ39" s="868"/>
      <c r="BR39" s="334">
        <f>COUNTIF($H39:$BI39,"M")/2</f>
        <v>0</v>
      </c>
      <c r="BS39" s="335">
        <f>COUNTIF($H39:$BI39,"Mal")</f>
        <v>0</v>
      </c>
      <c r="BT39" s="336">
        <f>-COUNTIF($H39:$BI39,"CP")</f>
        <v>0</v>
      </c>
      <c r="BU39" s="337">
        <f>IF($BT39&lt;&gt;0,$E39+$BT39,$E39)</f>
        <v>0</v>
      </c>
      <c r="BV39" s="338"/>
      <c r="BW39" s="805" t="s">
        <v>110</v>
      </c>
      <c r="BX39" s="804" t="str">
        <f>IF(AND(AB39="T",AB7="L"),CG39,"")</f>
        <v/>
      </c>
      <c r="BY39" s="341">
        <f>SUM(BW39,BX39)</f>
        <v>0</v>
      </c>
      <c r="BZ39" s="342"/>
      <c r="CA39" s="342"/>
      <c r="CB39" s="342"/>
      <c r="CC39" s="343">
        <f>BZ39+CA39+CB39</f>
        <v>0</v>
      </c>
      <c r="CD39" s="344">
        <f>$F39+$BY39-$CC39</f>
        <v>0</v>
      </c>
      <c r="CE39" s="789"/>
      <c r="CF39" s="803" t="s">
        <v>30</v>
      </c>
      <c r="CG39" s="403">
        <v>0.125</v>
      </c>
      <c r="CH39" s="404">
        <v>0.16666666666666666</v>
      </c>
      <c r="CI39" s="405">
        <v>0.125</v>
      </c>
      <c r="CJ39" s="406">
        <v>0.16666666666666666</v>
      </c>
      <c r="CK39" s="405">
        <v>0.125</v>
      </c>
      <c r="CL39" s="406">
        <v>0.16666666666666666</v>
      </c>
      <c r="CM39" s="405">
        <v>0.125</v>
      </c>
      <c r="CN39" s="406">
        <v>0.16666666666666666</v>
      </c>
      <c r="CO39" s="407">
        <v>0.125</v>
      </c>
      <c r="CP39" s="404">
        <v>0.16666666666666666</v>
      </c>
      <c r="CQ39" s="436"/>
      <c r="CR39" s="517"/>
      <c r="CS39" s="809">
        <f>SUM(CG39:CR39)</f>
        <v>1.4583333333333333</v>
      </c>
      <c r="CT39" s="809"/>
    </row>
    <row r="40" spans="1:98" s="747" customFormat="1" ht="19.5" hidden="1" customHeight="1" outlineLevel="1">
      <c r="A40" s="318">
        <v>40</v>
      </c>
      <c r="B40" s="446"/>
      <c r="C40" s="320"/>
      <c r="D40" s="321"/>
      <c r="E40" s="322"/>
      <c r="F40" s="323"/>
      <c r="G40" s="324"/>
      <c r="H40" s="355"/>
      <c r="I40" s="356"/>
      <c r="J40" s="485"/>
      <c r="K40" s="486"/>
      <c r="L40" s="716"/>
      <c r="M40" s="716"/>
      <c r="N40" s="452"/>
      <c r="O40" s="453"/>
      <c r="P40" s="454"/>
      <c r="Q40" s="453"/>
      <c r="R40" s="454"/>
      <c r="S40" s="453"/>
      <c r="T40" s="454"/>
      <c r="U40" s="453"/>
      <c r="V40" s="454"/>
      <c r="W40" s="453"/>
      <c r="X40" s="454"/>
      <c r="Y40" s="453"/>
      <c r="Z40" s="716"/>
      <c r="AA40" s="716"/>
      <c r="AB40" s="327"/>
      <c r="AC40" s="328"/>
      <c r="AD40" s="329"/>
      <c r="AE40" s="328"/>
      <c r="AF40" s="329"/>
      <c r="AG40" s="328"/>
      <c r="AH40" s="329"/>
      <c r="AI40" s="328"/>
      <c r="AJ40" s="329"/>
      <c r="AK40" s="328"/>
      <c r="AL40" s="329"/>
      <c r="AM40" s="328"/>
      <c r="AN40" s="716"/>
      <c r="AO40" s="716"/>
      <c r="AP40" s="452"/>
      <c r="AQ40" s="453"/>
      <c r="AR40" s="454"/>
      <c r="AS40" s="453"/>
      <c r="AT40" s="454"/>
      <c r="AU40" s="453"/>
      <c r="AV40" s="454"/>
      <c r="AW40" s="453"/>
      <c r="AX40" s="454"/>
      <c r="AY40" s="453"/>
      <c r="AZ40" s="454"/>
      <c r="BA40" s="453"/>
      <c r="BB40" s="716"/>
      <c r="BC40" s="716"/>
      <c r="BD40" s="452"/>
      <c r="BE40" s="453"/>
      <c r="BF40" s="454"/>
      <c r="BG40" s="453"/>
      <c r="BH40" s="454"/>
      <c r="BI40" s="453"/>
      <c r="BJ40" s="454"/>
      <c r="BK40" s="453"/>
      <c r="BL40" s="454"/>
      <c r="BM40" s="453"/>
      <c r="BN40" s="454"/>
      <c r="BO40" s="453"/>
      <c r="BP40" s="716"/>
      <c r="BQ40" s="716"/>
      <c r="BR40" s="334"/>
      <c r="BS40" s="335"/>
      <c r="BT40" s="336"/>
      <c r="BU40" s="337"/>
      <c r="BV40" s="338"/>
      <c r="BW40" s="339"/>
      <c r="BX40" s="340"/>
      <c r="BY40" s="341"/>
      <c r="BZ40" s="342"/>
      <c r="CA40" s="342"/>
      <c r="CB40" s="342"/>
      <c r="CC40" s="343"/>
      <c r="CD40" s="344"/>
      <c r="CE40" s="789"/>
      <c r="CF40" s="446"/>
      <c r="CG40" s="511"/>
      <c r="CH40" s="512"/>
      <c r="CI40" s="513"/>
      <c r="CJ40" s="514"/>
      <c r="CK40" s="515"/>
      <c r="CL40" s="512"/>
      <c r="CM40" s="513"/>
      <c r="CN40" s="514"/>
      <c r="CO40" s="516"/>
      <c r="CP40" s="425"/>
      <c r="CQ40" s="436"/>
      <c r="CR40" s="517"/>
      <c r="CS40" s="710"/>
      <c r="CT40" s="710"/>
    </row>
    <row r="41" spans="1:98" s="747" customFormat="1" ht="19.5" hidden="1" customHeight="1" outlineLevel="1">
      <c r="A41" s="318">
        <v>41</v>
      </c>
      <c r="B41" s="446"/>
      <c r="C41" s="320"/>
      <c r="D41" s="321"/>
      <c r="E41" s="322"/>
      <c r="F41" s="323"/>
      <c r="G41" s="324"/>
      <c r="H41" s="355"/>
      <c r="I41" s="356"/>
      <c r="J41" s="485"/>
      <c r="K41" s="486"/>
      <c r="L41" s="716"/>
      <c r="M41" s="716"/>
      <c r="N41" s="452"/>
      <c r="O41" s="453"/>
      <c r="P41" s="454"/>
      <c r="Q41" s="453"/>
      <c r="R41" s="454"/>
      <c r="S41" s="453"/>
      <c r="T41" s="454"/>
      <c r="U41" s="453"/>
      <c r="V41" s="454"/>
      <c r="W41" s="453"/>
      <c r="X41" s="454"/>
      <c r="Y41" s="453"/>
      <c r="Z41" s="716"/>
      <c r="AA41" s="716"/>
      <c r="AB41" s="327"/>
      <c r="AC41" s="328"/>
      <c r="AD41" s="329"/>
      <c r="AE41" s="328"/>
      <c r="AF41" s="329"/>
      <c r="AG41" s="328"/>
      <c r="AH41" s="329"/>
      <c r="AI41" s="328"/>
      <c r="AJ41" s="329"/>
      <c r="AK41" s="328"/>
      <c r="AL41" s="329"/>
      <c r="AM41" s="328"/>
      <c r="AN41" s="716"/>
      <c r="AO41" s="716"/>
      <c r="AP41" s="452"/>
      <c r="AQ41" s="453"/>
      <c r="AR41" s="454"/>
      <c r="AS41" s="453"/>
      <c r="AT41" s="454"/>
      <c r="AU41" s="453"/>
      <c r="AV41" s="454"/>
      <c r="AW41" s="453"/>
      <c r="AX41" s="454"/>
      <c r="AY41" s="453"/>
      <c r="AZ41" s="454"/>
      <c r="BA41" s="453"/>
      <c r="BB41" s="716"/>
      <c r="BC41" s="716"/>
      <c r="BD41" s="452"/>
      <c r="BE41" s="453"/>
      <c r="BF41" s="454"/>
      <c r="BG41" s="453"/>
      <c r="BH41" s="454"/>
      <c r="BI41" s="453"/>
      <c r="BJ41" s="454"/>
      <c r="BK41" s="453"/>
      <c r="BL41" s="454"/>
      <c r="BM41" s="453"/>
      <c r="BN41" s="454"/>
      <c r="BO41" s="453"/>
      <c r="BP41" s="716"/>
      <c r="BQ41" s="716"/>
      <c r="BR41" s="334"/>
      <c r="BS41" s="335"/>
      <c r="BT41" s="336"/>
      <c r="BU41" s="337"/>
      <c r="BV41" s="338"/>
      <c r="BW41" s="339"/>
      <c r="BX41" s="340"/>
      <c r="BY41" s="341"/>
      <c r="BZ41" s="342"/>
      <c r="CA41" s="342"/>
      <c r="CB41" s="342"/>
      <c r="CC41" s="343"/>
      <c r="CD41" s="344"/>
      <c r="CE41" s="789"/>
      <c r="CF41" s="446"/>
      <c r="CG41" s="511"/>
      <c r="CH41" s="512"/>
      <c r="CI41" s="513"/>
      <c r="CJ41" s="514"/>
      <c r="CK41" s="515"/>
      <c r="CL41" s="512"/>
      <c r="CM41" s="513"/>
      <c r="CN41" s="514"/>
      <c r="CO41" s="516"/>
      <c r="CP41" s="425"/>
      <c r="CQ41" s="436"/>
      <c r="CR41" s="517"/>
      <c r="CS41" s="710"/>
      <c r="CT41" s="710"/>
    </row>
    <row r="42" spans="1:98" s="747" customFormat="1" ht="19.5" hidden="1" customHeight="1" outlineLevel="1">
      <c r="A42" s="318">
        <v>42</v>
      </c>
      <c r="B42" s="446" t="s">
        <v>25</v>
      </c>
      <c r="C42" s="320"/>
      <c r="D42" s="321"/>
      <c r="E42" s="322"/>
      <c r="F42" s="323"/>
      <c r="G42" s="324"/>
      <c r="H42" s="355"/>
      <c r="I42" s="356"/>
      <c r="J42" s="485"/>
      <c r="K42" s="486"/>
      <c r="L42" s="868"/>
      <c r="M42" s="868"/>
      <c r="N42" s="452"/>
      <c r="O42" s="453"/>
      <c r="P42" s="454"/>
      <c r="Q42" s="453"/>
      <c r="R42" s="454"/>
      <c r="S42" s="453"/>
      <c r="T42" s="454"/>
      <c r="U42" s="453"/>
      <c r="V42" s="454"/>
      <c r="W42" s="453"/>
      <c r="X42" s="454"/>
      <c r="Y42" s="453"/>
      <c r="Z42" s="868"/>
      <c r="AA42" s="868"/>
      <c r="AB42" s="327"/>
      <c r="AC42" s="328"/>
      <c r="AD42" s="329"/>
      <c r="AE42" s="328"/>
      <c r="AF42" s="329"/>
      <c r="AG42" s="328"/>
      <c r="AH42" s="329"/>
      <c r="AI42" s="328"/>
      <c r="AJ42" s="329"/>
      <c r="AK42" s="328"/>
      <c r="AL42" s="329"/>
      <c r="AM42" s="328"/>
      <c r="AN42" s="868"/>
      <c r="AO42" s="868"/>
      <c r="AP42" s="452"/>
      <c r="AQ42" s="453"/>
      <c r="AR42" s="454"/>
      <c r="AS42" s="453"/>
      <c r="AT42" s="454"/>
      <c r="AU42" s="453"/>
      <c r="AV42" s="454"/>
      <c r="AW42" s="453"/>
      <c r="AX42" s="454"/>
      <c r="AY42" s="453"/>
      <c r="AZ42" s="454"/>
      <c r="BA42" s="453"/>
      <c r="BB42" s="868"/>
      <c r="BC42" s="868"/>
      <c r="BD42" s="452"/>
      <c r="BE42" s="453"/>
      <c r="BF42" s="454"/>
      <c r="BG42" s="453"/>
      <c r="BH42" s="454"/>
      <c r="BI42" s="453"/>
      <c r="BJ42" s="454"/>
      <c r="BK42" s="453"/>
      <c r="BL42" s="454"/>
      <c r="BM42" s="453"/>
      <c r="BN42" s="454"/>
      <c r="BO42" s="453"/>
      <c r="BP42" s="868"/>
      <c r="BQ42" s="868"/>
      <c r="BR42" s="334">
        <f>COUNTIF($H42:$BI42,"M")/2</f>
        <v>0</v>
      </c>
      <c r="BS42" s="335">
        <f>COUNTIF($H42:$BI42,"Mal")</f>
        <v>0</v>
      </c>
      <c r="BT42" s="336">
        <f>-COUNTIF($H42:$BI42,"CP")</f>
        <v>0</v>
      </c>
      <c r="BU42" s="337">
        <f>IF($BT42&lt;&gt;0,$E42+$BT42,$E42)</f>
        <v>0</v>
      </c>
      <c r="BV42" s="338"/>
      <c r="BW42" s="339"/>
      <c r="BX42" s="340"/>
      <c r="BY42" s="341">
        <f>SUM(BW42,BX42)</f>
        <v>0</v>
      </c>
      <c r="BZ42" s="342"/>
      <c r="CA42" s="342"/>
      <c r="CB42" s="342"/>
      <c r="CC42" s="343">
        <f>BZ42+CA42+CB42</f>
        <v>0</v>
      </c>
      <c r="CD42" s="344">
        <f>$F42+$BY42-$CC42</f>
        <v>0</v>
      </c>
      <c r="CE42" s="789"/>
      <c r="CF42" s="446" t="s">
        <v>25</v>
      </c>
      <c r="CG42" s="511"/>
      <c r="CH42" s="512"/>
      <c r="CI42" s="513"/>
      <c r="CJ42" s="514"/>
      <c r="CK42" s="515"/>
      <c r="CL42" s="512"/>
      <c r="CM42" s="513"/>
      <c r="CN42" s="514"/>
      <c r="CO42" s="516"/>
      <c r="CP42" s="425"/>
      <c r="CQ42" s="436"/>
      <c r="CR42" s="517"/>
      <c r="CS42" s="809">
        <f>SUM(CG42:CR42)</f>
        <v>0</v>
      </c>
      <c r="CT42" s="809"/>
    </row>
    <row r="43" spans="1:98" s="747" customFormat="1" collapsed="1">
      <c r="A43" s="318">
        <v>43</v>
      </c>
      <c r="B43" s="350" t="s">
        <v>101</v>
      </c>
      <c r="C43" s="350"/>
      <c r="D43" s="351"/>
      <c r="E43" s="459"/>
      <c r="F43" s="460"/>
      <c r="G43" s="518"/>
      <c r="H43" s="355"/>
      <c r="I43" s="356"/>
      <c r="J43" s="462"/>
      <c r="K43" s="463"/>
      <c r="L43" s="810"/>
      <c r="M43" s="810"/>
      <c r="N43" s="487"/>
      <c r="O43" s="463"/>
      <c r="P43" s="488"/>
      <c r="Q43" s="489"/>
      <c r="R43" s="726"/>
      <c r="S43" s="727"/>
      <c r="T43" s="490"/>
      <c r="U43" s="491"/>
      <c r="V43" s="462"/>
      <c r="W43" s="463"/>
      <c r="X43" s="359"/>
      <c r="Y43" s="358"/>
      <c r="Z43" s="810"/>
      <c r="AA43" s="810"/>
      <c r="AB43" s="359"/>
      <c r="AC43" s="358"/>
      <c r="AD43" s="359"/>
      <c r="AE43" s="358"/>
      <c r="AF43" s="360"/>
      <c r="AG43" s="361"/>
      <c r="AH43" s="362"/>
      <c r="AI43" s="358"/>
      <c r="AJ43" s="359"/>
      <c r="AK43" s="358"/>
      <c r="AL43" s="359"/>
      <c r="AM43" s="358"/>
      <c r="AN43" s="810"/>
      <c r="AO43" s="810"/>
      <c r="AP43" s="487"/>
      <c r="AQ43" s="463"/>
      <c r="AR43" s="488"/>
      <c r="AS43" s="489"/>
      <c r="AT43" s="726"/>
      <c r="AU43" s="727"/>
      <c r="AV43" s="490"/>
      <c r="AW43" s="491"/>
      <c r="AX43" s="462"/>
      <c r="AY43" s="463"/>
      <c r="AZ43" s="359"/>
      <c r="BA43" s="358"/>
      <c r="BB43" s="810"/>
      <c r="BC43" s="810"/>
      <c r="BD43" s="487"/>
      <c r="BE43" s="463"/>
      <c r="BF43" s="488"/>
      <c r="BG43" s="489"/>
      <c r="BH43" s="726"/>
      <c r="BI43" s="727"/>
      <c r="BJ43" s="490"/>
      <c r="BK43" s="491"/>
      <c r="BL43" s="462"/>
      <c r="BM43" s="463"/>
      <c r="BN43" s="359"/>
      <c r="BO43" s="358"/>
      <c r="BP43" s="810"/>
      <c r="BQ43" s="810"/>
      <c r="BR43" s="464"/>
      <c r="BS43" s="465"/>
      <c r="BT43" s="365"/>
      <c r="BU43" s="366"/>
      <c r="BV43" s="367"/>
      <c r="BW43" s="806"/>
      <c r="BX43" s="466"/>
      <c r="BY43" s="467"/>
      <c r="BZ43" s="466"/>
      <c r="CA43" s="466"/>
      <c r="CB43" s="466"/>
      <c r="CC43" s="467"/>
      <c r="CD43" s="468"/>
      <c r="CE43" s="791"/>
      <c r="CF43" s="350" t="s">
        <v>101</v>
      </c>
      <c r="CG43" s="469"/>
      <c r="CH43" s="470"/>
      <c r="CI43" s="376"/>
      <c r="CJ43" s="377"/>
      <c r="CK43" s="378"/>
      <c r="CL43" s="375"/>
      <c r="CM43" s="376"/>
      <c r="CN43" s="377"/>
      <c r="CO43" s="378"/>
      <c r="CP43" s="375"/>
      <c r="CQ43" s="471"/>
      <c r="CR43" s="472"/>
      <c r="CS43" s="382"/>
      <c r="CT43" s="382"/>
    </row>
    <row r="44" spans="1:98" s="747" customFormat="1" ht="13.9" hidden="1" customHeight="1" thickBot="1">
      <c r="A44" s="318">
        <v>44</v>
      </c>
      <c r="B44" s="350"/>
      <c r="C44" s="350"/>
      <c r="D44" s="351"/>
      <c r="E44" s="459"/>
      <c r="F44" s="473"/>
      <c r="G44" s="519"/>
      <c r="H44" s="355"/>
      <c r="I44" s="356"/>
      <c r="J44" s="462"/>
      <c r="K44" s="463"/>
      <c r="L44" s="413"/>
      <c r="M44" s="483"/>
      <c r="N44" s="487"/>
      <c r="O44" s="463"/>
      <c r="P44" s="488"/>
      <c r="Q44" s="489"/>
      <c r="R44" s="726"/>
      <c r="S44" s="727"/>
      <c r="T44" s="490"/>
      <c r="U44" s="491"/>
      <c r="V44" s="487"/>
      <c r="W44" s="463"/>
      <c r="X44" s="359"/>
      <c r="Y44" s="358"/>
      <c r="Z44" s="413"/>
      <c r="AA44" s="483"/>
      <c r="AB44" s="767"/>
      <c r="AC44" s="768"/>
      <c r="AD44" s="769"/>
      <c r="AE44" s="770"/>
      <c r="AF44" s="771"/>
      <c r="AG44" s="768"/>
      <c r="AH44" s="767"/>
      <c r="AI44" s="768"/>
      <c r="AJ44" s="767"/>
      <c r="AK44" s="768"/>
      <c r="AL44" s="330"/>
      <c r="AM44" s="331"/>
      <c r="AN44" s="413"/>
      <c r="AO44" s="483"/>
      <c r="AP44" s="487"/>
      <c r="AQ44" s="463"/>
      <c r="AR44" s="488"/>
      <c r="AS44" s="489"/>
      <c r="AT44" s="726"/>
      <c r="AU44" s="727"/>
      <c r="AV44" s="490"/>
      <c r="AW44" s="491"/>
      <c r="AX44" s="487"/>
      <c r="AY44" s="463"/>
      <c r="AZ44" s="359"/>
      <c r="BA44" s="358"/>
      <c r="BB44" s="413"/>
      <c r="BC44" s="483"/>
      <c r="BD44" s="487"/>
      <c r="BE44" s="463"/>
      <c r="BF44" s="488"/>
      <c r="BG44" s="489"/>
      <c r="BH44" s="726"/>
      <c r="BI44" s="727"/>
      <c r="BJ44" s="490"/>
      <c r="BK44" s="491"/>
      <c r="BL44" s="487"/>
      <c r="BM44" s="463"/>
      <c r="BN44" s="359"/>
      <c r="BO44" s="358"/>
      <c r="BP44" s="413"/>
      <c r="BQ44" s="483"/>
      <c r="BR44" s="464"/>
      <c r="BS44" s="477"/>
      <c r="BT44" s="365"/>
      <c r="BU44" s="366"/>
      <c r="BV44" s="367"/>
      <c r="BW44" s="368"/>
      <c r="BX44" s="478"/>
      <c r="BY44" s="479"/>
      <c r="BZ44" s="478"/>
      <c r="CA44" s="478"/>
      <c r="CB44" s="478"/>
      <c r="CC44" s="467"/>
      <c r="CD44" s="468"/>
      <c r="CE44" s="791"/>
      <c r="CF44" s="350"/>
      <c r="CG44" s="511"/>
      <c r="CH44" s="512"/>
      <c r="CI44" s="513"/>
      <c r="CJ44" s="514"/>
      <c r="CK44" s="515"/>
      <c r="CL44" s="512"/>
      <c r="CM44" s="513"/>
      <c r="CN44" s="514"/>
      <c r="CO44" s="516"/>
      <c r="CP44" s="425"/>
      <c r="CQ44" s="436"/>
      <c r="CR44" s="517"/>
      <c r="CS44" s="382"/>
      <c r="CT44" s="382"/>
    </row>
    <row r="45" spans="1:98" s="747" customFormat="1" ht="19.5" hidden="1" customHeight="1">
      <c r="A45" s="318">
        <v>45</v>
      </c>
      <c r="B45" s="507"/>
      <c r="C45" s="320"/>
      <c r="D45" s="321"/>
      <c r="E45" s="322"/>
      <c r="F45" s="323"/>
      <c r="G45" s="520"/>
      <c r="H45" s="521"/>
      <c r="I45" s="522"/>
      <c r="J45" s="419"/>
      <c r="K45" s="420"/>
      <c r="L45" s="815"/>
      <c r="M45" s="869"/>
      <c r="N45" s="504"/>
      <c r="O45" s="523"/>
      <c r="P45" s="419"/>
      <c r="Q45" s="420"/>
      <c r="R45" s="503"/>
      <c r="S45" s="523"/>
      <c r="T45" s="504"/>
      <c r="U45" s="523"/>
      <c r="V45" s="504"/>
      <c r="W45" s="523"/>
      <c r="X45" s="419"/>
      <c r="Y45" s="420"/>
      <c r="Z45" s="815"/>
      <c r="AA45" s="869"/>
      <c r="AB45" s="504"/>
      <c r="AC45" s="523"/>
      <c r="AD45" s="419"/>
      <c r="AE45" s="420"/>
      <c r="AF45" s="503"/>
      <c r="AG45" s="523"/>
      <c r="AH45" s="504"/>
      <c r="AI45" s="523"/>
      <c r="AJ45" s="504"/>
      <c r="AK45" s="523"/>
      <c r="AL45" s="419"/>
      <c r="AM45" s="420"/>
      <c r="AN45" s="815"/>
      <c r="AO45" s="869"/>
      <c r="AP45" s="504"/>
      <c r="AQ45" s="523"/>
      <c r="AR45" s="419"/>
      <c r="AS45" s="420"/>
      <c r="AT45" s="503"/>
      <c r="AU45" s="523"/>
      <c r="AV45" s="504"/>
      <c r="AW45" s="523"/>
      <c r="AX45" s="504"/>
      <c r="AY45" s="523"/>
      <c r="AZ45" s="419"/>
      <c r="BA45" s="420"/>
      <c r="BB45" s="815"/>
      <c r="BC45" s="869"/>
      <c r="BD45" s="504"/>
      <c r="BE45" s="523"/>
      <c r="BF45" s="419"/>
      <c r="BG45" s="420"/>
      <c r="BH45" s="503"/>
      <c r="BI45" s="523"/>
      <c r="BJ45" s="504"/>
      <c r="BK45" s="523"/>
      <c r="BL45" s="504"/>
      <c r="BM45" s="523"/>
      <c r="BN45" s="419"/>
      <c r="BO45" s="420"/>
      <c r="BP45" s="815"/>
      <c r="BQ45" s="869"/>
      <c r="BR45" s="458">
        <f>COUNTIF($H45:$BI45,"M")/2</f>
        <v>0</v>
      </c>
      <c r="BS45" s="335">
        <f>COUNTIF($H45:$BQ45,"Mal")</f>
        <v>0</v>
      </c>
      <c r="BT45" s="524">
        <f>-COUNTIF($H45:$BI45,"CP")</f>
        <v>0</v>
      </c>
      <c r="BU45" s="525">
        <f>IF($BT45&lt;&gt;0,$E45+$BT45,$E45)</f>
        <v>0</v>
      </c>
      <c r="BV45" s="526"/>
      <c r="BW45" s="527"/>
      <c r="BX45" s="340"/>
      <c r="BY45" s="341">
        <f>SUM(BW45,BX45)</f>
        <v>0</v>
      </c>
      <c r="BZ45" s="342"/>
      <c r="CA45" s="342"/>
      <c r="CB45" s="342"/>
      <c r="CC45" s="343">
        <f>BZ45+CA45+CB45</f>
        <v>0</v>
      </c>
      <c r="CD45" s="344">
        <f>$F45+$BY45-$CC45</f>
        <v>0</v>
      </c>
      <c r="CE45" s="789">
        <v>1</v>
      </c>
      <c r="CF45" s="507" t="s">
        <v>102</v>
      </c>
      <c r="CG45" s="403"/>
      <c r="CH45" s="404"/>
      <c r="CI45" s="528"/>
      <c r="CJ45" s="529"/>
      <c r="CK45" s="407"/>
      <c r="CL45" s="404"/>
      <c r="CM45" s="408"/>
      <c r="CN45" s="530"/>
      <c r="CO45" s="407"/>
      <c r="CP45" s="404"/>
      <c r="CQ45" s="405"/>
      <c r="CR45" s="426"/>
      <c r="CS45" s="809">
        <f>SUM(CG45:CR45)</f>
        <v>0</v>
      </c>
      <c r="CT45" s="809"/>
    </row>
    <row r="46" spans="1:98" s="747" customFormat="1" ht="19.5" hidden="1" customHeight="1" thickBot="1">
      <c r="A46" s="318">
        <v>46</v>
      </c>
      <c r="B46" s="507"/>
      <c r="C46" s="320"/>
      <c r="D46" s="321"/>
      <c r="E46" s="322"/>
      <c r="F46" s="323"/>
      <c r="G46" s="520"/>
      <c r="H46" s="521"/>
      <c r="I46" s="522"/>
      <c r="J46" s="419"/>
      <c r="K46" s="420"/>
      <c r="L46" s="715"/>
      <c r="M46" s="717"/>
      <c r="N46" s="504"/>
      <c r="O46" s="523"/>
      <c r="P46" s="419"/>
      <c r="Q46" s="420"/>
      <c r="R46" s="503"/>
      <c r="S46" s="523"/>
      <c r="T46" s="504"/>
      <c r="U46" s="523"/>
      <c r="V46" s="504"/>
      <c r="W46" s="523"/>
      <c r="X46" s="419"/>
      <c r="Y46" s="420"/>
      <c r="Z46" s="715"/>
      <c r="AA46" s="717"/>
      <c r="AB46" s="504"/>
      <c r="AC46" s="523"/>
      <c r="AD46" s="419"/>
      <c r="AE46" s="420"/>
      <c r="AF46" s="503"/>
      <c r="AG46" s="523"/>
      <c r="AH46" s="504"/>
      <c r="AI46" s="523"/>
      <c r="AJ46" s="504"/>
      <c r="AK46" s="523"/>
      <c r="AL46" s="419"/>
      <c r="AM46" s="420"/>
      <c r="AN46" s="715"/>
      <c r="AO46" s="717"/>
      <c r="AP46" s="504"/>
      <c r="AQ46" s="523"/>
      <c r="AR46" s="419"/>
      <c r="AS46" s="420"/>
      <c r="AT46" s="503"/>
      <c r="AU46" s="523"/>
      <c r="AV46" s="504"/>
      <c r="AW46" s="523"/>
      <c r="AX46" s="504"/>
      <c r="AY46" s="523"/>
      <c r="AZ46" s="419"/>
      <c r="BA46" s="420"/>
      <c r="BB46" s="715"/>
      <c r="BC46" s="717"/>
      <c r="BD46" s="504"/>
      <c r="BE46" s="523"/>
      <c r="BF46" s="419"/>
      <c r="BG46" s="420"/>
      <c r="BH46" s="503"/>
      <c r="BI46" s="523"/>
      <c r="BJ46" s="504"/>
      <c r="BK46" s="523"/>
      <c r="BL46" s="504"/>
      <c r="BM46" s="523"/>
      <c r="BN46" s="419"/>
      <c r="BO46" s="420"/>
      <c r="BP46" s="715"/>
      <c r="BQ46" s="717"/>
      <c r="BR46" s="458"/>
      <c r="BS46" s="335"/>
      <c r="BT46" s="524"/>
      <c r="BU46" s="525"/>
      <c r="BV46" s="526"/>
      <c r="BW46" s="527"/>
      <c r="BX46" s="340"/>
      <c r="BY46" s="341"/>
      <c r="BZ46" s="342"/>
      <c r="CA46" s="342"/>
      <c r="CB46" s="342"/>
      <c r="CC46" s="343"/>
      <c r="CD46" s="344"/>
      <c r="CE46" s="789"/>
      <c r="CF46" s="507"/>
      <c r="CG46" s="403"/>
      <c r="CH46" s="404"/>
      <c r="CI46" s="528"/>
      <c r="CJ46" s="529"/>
      <c r="CK46" s="407"/>
      <c r="CL46" s="404"/>
      <c r="CM46" s="408"/>
      <c r="CN46" s="530"/>
      <c r="CO46" s="407"/>
      <c r="CP46" s="404"/>
      <c r="CQ46" s="405"/>
      <c r="CR46" s="426"/>
      <c r="CS46" s="710"/>
      <c r="CT46" s="710"/>
    </row>
    <row r="47" spans="1:98" s="747" customFormat="1" ht="19.5" hidden="1" customHeight="1" thickBot="1">
      <c r="A47" s="318">
        <v>47</v>
      </c>
      <c r="B47" s="507"/>
      <c r="C47" s="320"/>
      <c r="D47" s="321"/>
      <c r="E47" s="322"/>
      <c r="F47" s="323"/>
      <c r="G47" s="520"/>
      <c r="H47" s="521"/>
      <c r="I47" s="522"/>
      <c r="J47" s="419"/>
      <c r="K47" s="420"/>
      <c r="L47" s="715"/>
      <c r="M47" s="717"/>
      <c r="N47" s="504"/>
      <c r="O47" s="523"/>
      <c r="P47" s="419"/>
      <c r="Q47" s="420"/>
      <c r="R47" s="503"/>
      <c r="S47" s="523"/>
      <c r="T47" s="504"/>
      <c r="U47" s="523"/>
      <c r="V47" s="504"/>
      <c r="W47" s="523"/>
      <c r="X47" s="419"/>
      <c r="Y47" s="420"/>
      <c r="Z47" s="715"/>
      <c r="AA47" s="717"/>
      <c r="AB47" s="504"/>
      <c r="AC47" s="523"/>
      <c r="AD47" s="419"/>
      <c r="AE47" s="420"/>
      <c r="AF47" s="503"/>
      <c r="AG47" s="523"/>
      <c r="AH47" s="504"/>
      <c r="AI47" s="523"/>
      <c r="AJ47" s="504"/>
      <c r="AK47" s="523"/>
      <c r="AL47" s="419"/>
      <c r="AM47" s="420"/>
      <c r="AN47" s="715"/>
      <c r="AO47" s="717"/>
      <c r="AP47" s="504"/>
      <c r="AQ47" s="523"/>
      <c r="AR47" s="419"/>
      <c r="AS47" s="420"/>
      <c r="AT47" s="503"/>
      <c r="AU47" s="523"/>
      <c r="AV47" s="504"/>
      <c r="AW47" s="523"/>
      <c r="AX47" s="504"/>
      <c r="AY47" s="523"/>
      <c r="AZ47" s="419"/>
      <c r="BA47" s="420"/>
      <c r="BB47" s="715"/>
      <c r="BC47" s="717"/>
      <c r="BD47" s="504"/>
      <c r="BE47" s="523"/>
      <c r="BF47" s="419"/>
      <c r="BG47" s="420"/>
      <c r="BH47" s="503"/>
      <c r="BI47" s="523"/>
      <c r="BJ47" s="504"/>
      <c r="BK47" s="523"/>
      <c r="BL47" s="504"/>
      <c r="BM47" s="523"/>
      <c r="BN47" s="419"/>
      <c r="BO47" s="420"/>
      <c r="BP47" s="715"/>
      <c r="BQ47" s="717"/>
      <c r="BR47" s="458"/>
      <c r="BS47" s="335"/>
      <c r="BT47" s="524"/>
      <c r="BU47" s="525"/>
      <c r="BV47" s="526"/>
      <c r="BW47" s="527"/>
      <c r="BX47" s="340"/>
      <c r="BY47" s="341"/>
      <c r="BZ47" s="342"/>
      <c r="CA47" s="342"/>
      <c r="CB47" s="342"/>
      <c r="CC47" s="343"/>
      <c r="CD47" s="344"/>
      <c r="CE47" s="789"/>
      <c r="CF47" s="507"/>
      <c r="CG47" s="403"/>
      <c r="CH47" s="404"/>
      <c r="CI47" s="528"/>
      <c r="CJ47" s="529"/>
      <c r="CK47" s="407"/>
      <c r="CL47" s="404"/>
      <c r="CM47" s="408"/>
      <c r="CN47" s="530"/>
      <c r="CO47" s="407"/>
      <c r="CP47" s="404"/>
      <c r="CQ47" s="405"/>
      <c r="CR47" s="426"/>
      <c r="CS47" s="710"/>
      <c r="CT47" s="710"/>
    </row>
    <row r="48" spans="1:98" s="747" customFormat="1" ht="19.5" customHeight="1">
      <c r="A48" s="318">
        <v>48</v>
      </c>
      <c r="B48" s="507" t="s">
        <v>50</v>
      </c>
      <c r="C48" s="320"/>
      <c r="D48" s="321"/>
      <c r="E48" s="322"/>
      <c r="F48" s="323"/>
      <c r="G48" s="520"/>
      <c r="H48" s="521"/>
      <c r="I48" s="522"/>
      <c r="J48" s="419"/>
      <c r="K48" s="420"/>
      <c r="L48" s="807"/>
      <c r="M48" s="808"/>
      <c r="N48" s="749"/>
      <c r="O48" s="759"/>
      <c r="P48" s="761"/>
      <c r="Q48" s="762"/>
      <c r="R48" s="749"/>
      <c r="S48" s="759"/>
      <c r="T48" s="749"/>
      <c r="U48" s="759"/>
      <c r="V48" s="749"/>
      <c r="W48" s="759"/>
      <c r="X48" s="749"/>
      <c r="Y48" s="759"/>
      <c r="Z48" s="807"/>
      <c r="AA48" s="808"/>
      <c r="AB48" s="749"/>
      <c r="AC48" s="759"/>
      <c r="AD48" s="761"/>
      <c r="AE48" s="762"/>
      <c r="AF48" s="749"/>
      <c r="AG48" s="759"/>
      <c r="AH48" s="749"/>
      <c r="AI48" s="759"/>
      <c r="AJ48" s="749"/>
      <c r="AK48" s="759"/>
      <c r="AL48" s="749"/>
      <c r="AM48" s="759"/>
      <c r="AN48" s="807"/>
      <c r="AO48" s="808"/>
      <c r="AP48" s="504"/>
      <c r="AQ48" s="523"/>
      <c r="AR48" s="531"/>
      <c r="AS48" s="532"/>
      <c r="AT48" s="503"/>
      <c r="AU48" s="523"/>
      <c r="AV48" s="504"/>
      <c r="AW48" s="523"/>
      <c r="AX48" s="504"/>
      <c r="AY48" s="523"/>
      <c r="AZ48" s="419"/>
      <c r="BA48" s="420"/>
      <c r="BB48" s="807"/>
      <c r="BC48" s="808"/>
      <c r="BD48" s="504"/>
      <c r="BE48" s="523"/>
      <c r="BF48" s="531"/>
      <c r="BG48" s="532"/>
      <c r="BH48" s="503"/>
      <c r="BI48" s="523"/>
      <c r="BJ48" s="504"/>
      <c r="BK48" s="523"/>
      <c r="BL48" s="504"/>
      <c r="BM48" s="523"/>
      <c r="BN48" s="419"/>
      <c r="BO48" s="420"/>
      <c r="BP48" s="807"/>
      <c r="BQ48" s="808"/>
      <c r="BR48" s="458">
        <f>COUNTIF($H48:$BI48,"M")/2</f>
        <v>0</v>
      </c>
      <c r="BS48" s="335">
        <f>COUNTIF($H48:$BQ48,"Mal")</f>
        <v>0</v>
      </c>
      <c r="BT48" s="524">
        <f>-COUNTIF($H48:$BI48,"CP")</f>
        <v>0</v>
      </c>
      <c r="BU48" s="525">
        <f>IF($BT48&lt;&gt;0,$E48+$BT48,$E48)</f>
        <v>0</v>
      </c>
      <c r="BV48" s="526"/>
      <c r="BW48" s="527"/>
      <c r="BX48" s="340"/>
      <c r="BY48" s="341">
        <f>SUM(BW48,BX48)</f>
        <v>0</v>
      </c>
      <c r="BZ48" s="342"/>
      <c r="CA48" s="342"/>
      <c r="CB48" s="342"/>
      <c r="CC48" s="343">
        <f>BZ48+CA48+CB48</f>
        <v>0</v>
      </c>
      <c r="CD48" s="344">
        <f>$F48+$BY48-$CC48</f>
        <v>0</v>
      </c>
      <c r="CE48" s="789">
        <v>1</v>
      </c>
      <c r="CF48" s="507" t="s">
        <v>50</v>
      </c>
      <c r="CG48" s="403">
        <v>0.125</v>
      </c>
      <c r="CH48" s="404">
        <v>0.20833333333333334</v>
      </c>
      <c r="CI48" s="528"/>
      <c r="CJ48" s="529"/>
      <c r="CK48" s="407">
        <v>0.125</v>
      </c>
      <c r="CL48" s="404">
        <v>0.20833333333333334</v>
      </c>
      <c r="CM48" s="408">
        <v>0.125</v>
      </c>
      <c r="CN48" s="530">
        <v>0.20833333333333334</v>
      </c>
      <c r="CO48" s="407">
        <v>0.1875</v>
      </c>
      <c r="CP48" s="404">
        <v>0.16666666666666666</v>
      </c>
      <c r="CQ48" s="405">
        <v>0.125</v>
      </c>
      <c r="CR48" s="426">
        <v>0.20833333333333334</v>
      </c>
      <c r="CS48" s="809">
        <f>SUM(CG48:CR48)</f>
        <v>1.6875</v>
      </c>
      <c r="CT48" s="809"/>
    </row>
    <row r="49" spans="1:132" s="747" customFormat="1" ht="19.5" hidden="1" customHeight="1" thickBot="1">
      <c r="A49" s="318">
        <v>49</v>
      </c>
      <c r="B49" s="398"/>
      <c r="C49" s="320"/>
      <c r="D49" s="321"/>
      <c r="E49" s="322"/>
      <c r="F49" s="323"/>
      <c r="G49" s="533"/>
      <c r="H49" s="521"/>
      <c r="I49" s="356"/>
      <c r="J49" s="414"/>
      <c r="K49" s="415"/>
      <c r="L49" s="725"/>
      <c r="M49" s="716"/>
      <c r="N49" s="418"/>
      <c r="O49" s="411"/>
      <c r="P49" s="443"/>
      <c r="Q49" s="415"/>
      <c r="R49" s="418"/>
      <c r="S49" s="411"/>
      <c r="T49" s="418"/>
      <c r="U49" s="411"/>
      <c r="V49" s="418"/>
      <c r="W49" s="411"/>
      <c r="X49" s="443"/>
      <c r="Y49" s="415"/>
      <c r="Z49" s="807"/>
      <c r="AA49" s="808"/>
      <c r="AB49" s="418"/>
      <c r="AC49" s="411"/>
      <c r="AD49" s="443"/>
      <c r="AE49" s="415"/>
      <c r="AF49" s="418"/>
      <c r="AG49" s="411"/>
      <c r="AH49" s="418"/>
      <c r="AI49" s="411"/>
      <c r="AJ49" s="418"/>
      <c r="AK49" s="411"/>
      <c r="AL49" s="443"/>
      <c r="AM49" s="415"/>
      <c r="AN49" s="725"/>
      <c r="AO49" s="716"/>
      <c r="AP49" s="418"/>
      <c r="AQ49" s="411"/>
      <c r="AR49" s="443"/>
      <c r="AS49" s="415"/>
      <c r="AT49" s="418"/>
      <c r="AU49" s="411"/>
      <c r="AV49" s="418"/>
      <c r="AW49" s="411"/>
      <c r="AX49" s="418"/>
      <c r="AY49" s="411"/>
      <c r="AZ49" s="443"/>
      <c r="BA49" s="415"/>
      <c r="BB49" s="725"/>
      <c r="BC49" s="716"/>
      <c r="BD49" s="418"/>
      <c r="BE49" s="411"/>
      <c r="BF49" s="443"/>
      <c r="BG49" s="415"/>
      <c r="BH49" s="418"/>
      <c r="BI49" s="411"/>
      <c r="BJ49" s="418"/>
      <c r="BK49" s="411"/>
      <c r="BL49" s="418"/>
      <c r="BM49" s="411"/>
      <c r="BN49" s="443"/>
      <c r="BO49" s="415"/>
      <c r="BP49" s="725"/>
      <c r="BQ49" s="716"/>
      <c r="BR49" s="334"/>
      <c r="BS49" s="335"/>
      <c r="BT49" s="336"/>
      <c r="BU49" s="337"/>
      <c r="BV49" s="338"/>
      <c r="BW49" s="339"/>
      <c r="BX49" s="340"/>
      <c r="BY49" s="341"/>
      <c r="BZ49" s="342"/>
      <c r="CA49" s="342"/>
      <c r="CB49" s="342"/>
      <c r="CC49" s="343"/>
      <c r="CD49" s="344"/>
      <c r="CE49" s="789"/>
      <c r="CF49" s="398"/>
      <c r="CG49" s="403"/>
      <c r="CH49" s="404"/>
      <c r="CI49" s="528"/>
      <c r="CJ49" s="529"/>
      <c r="CK49" s="407"/>
      <c r="CL49" s="404"/>
      <c r="CM49" s="408"/>
      <c r="CN49" s="530"/>
      <c r="CO49" s="407"/>
      <c r="CP49" s="404"/>
      <c r="CQ49" s="405"/>
      <c r="CR49" s="426"/>
      <c r="CS49" s="710"/>
      <c r="CT49" s="710"/>
    </row>
    <row r="50" spans="1:132" s="747" customFormat="1" ht="19.5" hidden="1" customHeight="1" thickBot="1">
      <c r="A50" s="318">
        <v>50</v>
      </c>
      <c r="B50" s="398"/>
      <c r="C50" s="320"/>
      <c r="D50" s="321"/>
      <c r="E50" s="322"/>
      <c r="F50" s="323"/>
      <c r="G50" s="533"/>
      <c r="H50" s="521"/>
      <c r="I50" s="356"/>
      <c r="J50" s="414"/>
      <c r="K50" s="415"/>
      <c r="L50" s="725"/>
      <c r="M50" s="716"/>
      <c r="N50" s="418"/>
      <c r="O50" s="411"/>
      <c r="P50" s="443"/>
      <c r="Q50" s="415"/>
      <c r="R50" s="418"/>
      <c r="S50" s="411"/>
      <c r="T50" s="418"/>
      <c r="U50" s="411"/>
      <c r="V50" s="418"/>
      <c r="W50" s="411"/>
      <c r="X50" s="443"/>
      <c r="Y50" s="415"/>
      <c r="Z50" s="807"/>
      <c r="AA50" s="808"/>
      <c r="AB50" s="418"/>
      <c r="AC50" s="411"/>
      <c r="AD50" s="443"/>
      <c r="AE50" s="415"/>
      <c r="AF50" s="418"/>
      <c r="AG50" s="411"/>
      <c r="AH50" s="418"/>
      <c r="AI50" s="411"/>
      <c r="AJ50" s="418"/>
      <c r="AK50" s="411"/>
      <c r="AL50" s="443"/>
      <c r="AM50" s="415"/>
      <c r="AN50" s="725"/>
      <c r="AO50" s="716"/>
      <c r="AP50" s="418"/>
      <c r="AQ50" s="411"/>
      <c r="AR50" s="443"/>
      <c r="AS50" s="415"/>
      <c r="AT50" s="418"/>
      <c r="AU50" s="411"/>
      <c r="AV50" s="418"/>
      <c r="AW50" s="411"/>
      <c r="AX50" s="418"/>
      <c r="AY50" s="411"/>
      <c r="AZ50" s="443"/>
      <c r="BA50" s="415"/>
      <c r="BB50" s="725"/>
      <c r="BC50" s="716"/>
      <c r="BD50" s="418"/>
      <c r="BE50" s="411"/>
      <c r="BF50" s="443"/>
      <c r="BG50" s="415"/>
      <c r="BH50" s="418"/>
      <c r="BI50" s="411"/>
      <c r="BJ50" s="418"/>
      <c r="BK50" s="411"/>
      <c r="BL50" s="418"/>
      <c r="BM50" s="411"/>
      <c r="BN50" s="443"/>
      <c r="BO50" s="415"/>
      <c r="BP50" s="725"/>
      <c r="BQ50" s="716"/>
      <c r="BR50" s="334"/>
      <c r="BS50" s="335"/>
      <c r="BT50" s="336"/>
      <c r="BU50" s="337"/>
      <c r="BV50" s="338"/>
      <c r="BW50" s="339"/>
      <c r="BX50" s="340"/>
      <c r="BY50" s="341"/>
      <c r="BZ50" s="342"/>
      <c r="CA50" s="342"/>
      <c r="CB50" s="342"/>
      <c r="CC50" s="343"/>
      <c r="CD50" s="344"/>
      <c r="CE50" s="789"/>
      <c r="CF50" s="398"/>
      <c r="CG50" s="403"/>
      <c r="CH50" s="404"/>
      <c r="CI50" s="528"/>
      <c r="CJ50" s="529"/>
      <c r="CK50" s="407"/>
      <c r="CL50" s="404"/>
      <c r="CM50" s="408"/>
      <c r="CN50" s="530"/>
      <c r="CO50" s="407"/>
      <c r="CP50" s="404"/>
      <c r="CQ50" s="405"/>
      <c r="CR50" s="426"/>
      <c r="CS50" s="710"/>
      <c r="CT50" s="710"/>
    </row>
    <row r="51" spans="1:132" s="747" customFormat="1" ht="19.5" hidden="1" customHeight="1" outlineLevel="1">
      <c r="A51" s="318">
        <v>51</v>
      </c>
      <c r="B51" s="446" t="s">
        <v>26</v>
      </c>
      <c r="C51" s="320"/>
      <c r="D51" s="321"/>
      <c r="E51" s="322"/>
      <c r="F51" s="323"/>
      <c r="G51" s="324"/>
      <c r="H51" s="355"/>
      <c r="I51" s="356"/>
      <c r="J51" s="485"/>
      <c r="K51" s="486"/>
      <c r="L51" s="868"/>
      <c r="M51" s="868"/>
      <c r="N51" s="452"/>
      <c r="O51" s="453"/>
      <c r="P51" s="454"/>
      <c r="Q51" s="453"/>
      <c r="R51" s="454"/>
      <c r="S51" s="453"/>
      <c r="T51" s="454"/>
      <c r="U51" s="453"/>
      <c r="V51" s="454"/>
      <c r="W51" s="453"/>
      <c r="X51" s="454"/>
      <c r="Y51" s="453"/>
      <c r="Z51" s="807"/>
      <c r="AA51" s="808"/>
      <c r="AB51" s="327"/>
      <c r="AC51" s="328"/>
      <c r="AD51" s="329"/>
      <c r="AE51" s="328"/>
      <c r="AF51" s="329"/>
      <c r="AG51" s="328"/>
      <c r="AH51" s="329"/>
      <c r="AI51" s="328"/>
      <c r="AJ51" s="329"/>
      <c r="AK51" s="328"/>
      <c r="AL51" s="329"/>
      <c r="AM51" s="328"/>
      <c r="AN51" s="868"/>
      <c r="AO51" s="868"/>
      <c r="AP51" s="452"/>
      <c r="AQ51" s="453"/>
      <c r="AR51" s="454"/>
      <c r="AS51" s="453"/>
      <c r="AT51" s="454"/>
      <c r="AU51" s="453"/>
      <c r="AV51" s="454"/>
      <c r="AW51" s="453"/>
      <c r="AX51" s="454"/>
      <c r="AY51" s="453"/>
      <c r="AZ51" s="454"/>
      <c r="BA51" s="453"/>
      <c r="BB51" s="868"/>
      <c r="BC51" s="868"/>
      <c r="BD51" s="452"/>
      <c r="BE51" s="453"/>
      <c r="BF51" s="454"/>
      <c r="BG51" s="453"/>
      <c r="BH51" s="454"/>
      <c r="BI51" s="453"/>
      <c r="BJ51" s="454"/>
      <c r="BK51" s="453"/>
      <c r="BL51" s="454"/>
      <c r="BM51" s="453"/>
      <c r="BN51" s="454"/>
      <c r="BO51" s="453"/>
      <c r="BP51" s="868"/>
      <c r="BQ51" s="868"/>
      <c r="BR51" s="334">
        <f>COUNTIF($H51:$BI51,"M")/2</f>
        <v>0</v>
      </c>
      <c r="BS51" s="335">
        <f>COUNTIF($H51:$BI51,"Mal")</f>
        <v>0</v>
      </c>
      <c r="BT51" s="336">
        <f>-COUNTIF($H51:$BI51,"CP")</f>
        <v>0</v>
      </c>
      <c r="BU51" s="337">
        <f>IF($BT51&lt;&gt;0,$E51+$BT51,$E51)</f>
        <v>0</v>
      </c>
      <c r="BV51" s="338"/>
      <c r="BW51" s="339"/>
      <c r="BX51" s="340"/>
      <c r="BY51" s="341">
        <f>SUM(BW51,BX51)</f>
        <v>0</v>
      </c>
      <c r="BZ51" s="342"/>
      <c r="CA51" s="342"/>
      <c r="CB51" s="342"/>
      <c r="CC51" s="343">
        <f>BZ51+CA51+CB51</f>
        <v>0</v>
      </c>
      <c r="CD51" s="344">
        <f>$F51+$BY51-$CC51</f>
        <v>0</v>
      </c>
      <c r="CE51" s="789"/>
      <c r="CF51" s="446" t="s">
        <v>26</v>
      </c>
      <c r="CG51" s="403"/>
      <c r="CH51" s="404"/>
      <c r="CI51" s="528"/>
      <c r="CJ51" s="529"/>
      <c r="CK51" s="407"/>
      <c r="CL51" s="404"/>
      <c r="CM51" s="408"/>
      <c r="CN51" s="530"/>
      <c r="CO51" s="407"/>
      <c r="CP51" s="404"/>
      <c r="CQ51" s="405"/>
      <c r="CR51" s="426"/>
      <c r="CS51" s="809">
        <f>SUM(CG51:CR51)</f>
        <v>0</v>
      </c>
      <c r="CT51" s="809"/>
    </row>
    <row r="52" spans="1:132" s="747" customFormat="1" collapsed="1">
      <c r="A52" s="318">
        <v>52</v>
      </c>
      <c r="B52" s="534" t="s">
        <v>103</v>
      </c>
      <c r="C52" s="534"/>
      <c r="D52" s="535"/>
      <c r="E52" s="352"/>
      <c r="F52" s="353"/>
      <c r="G52" s="354"/>
      <c r="H52" s="355"/>
      <c r="I52" s="356"/>
      <c r="J52" s="357"/>
      <c r="K52" s="358"/>
      <c r="L52" s="810"/>
      <c r="M52" s="810"/>
      <c r="N52" s="810"/>
      <c r="O52" s="810"/>
      <c r="P52" s="810"/>
      <c r="Q52" s="810"/>
      <c r="R52" s="810"/>
      <c r="S52" s="810"/>
      <c r="T52" s="810"/>
      <c r="U52" s="810"/>
      <c r="V52" s="810"/>
      <c r="W52" s="810"/>
      <c r="X52" s="810"/>
      <c r="Y52" s="810"/>
      <c r="Z52" s="807"/>
      <c r="AA52" s="808"/>
      <c r="AB52" s="359"/>
      <c r="AC52" s="358"/>
      <c r="AD52" s="359"/>
      <c r="AE52" s="358"/>
      <c r="AF52" s="360"/>
      <c r="AG52" s="361"/>
      <c r="AH52" s="362"/>
      <c r="AI52" s="358"/>
      <c r="AJ52" s="359"/>
      <c r="AK52" s="358"/>
      <c r="AL52" s="359"/>
      <c r="AM52" s="358"/>
      <c r="AN52" s="810"/>
      <c r="AO52" s="810"/>
      <c r="AP52" s="810"/>
      <c r="AQ52" s="810"/>
      <c r="AR52" s="810"/>
      <c r="AS52" s="810"/>
      <c r="AT52" s="810"/>
      <c r="AU52" s="810"/>
      <c r="AV52" s="810"/>
      <c r="AW52" s="810"/>
      <c r="AX52" s="810"/>
      <c r="AY52" s="810"/>
      <c r="AZ52" s="810"/>
      <c r="BA52" s="810"/>
      <c r="BB52" s="810"/>
      <c r="BC52" s="810"/>
      <c r="BD52" s="810"/>
      <c r="BE52" s="810"/>
      <c r="BF52" s="810"/>
      <c r="BG52" s="810"/>
      <c r="BH52" s="810"/>
      <c r="BI52" s="810"/>
      <c r="BJ52" s="810"/>
      <c r="BK52" s="810"/>
      <c r="BL52" s="810"/>
      <c r="BM52" s="810"/>
      <c r="BN52" s="810"/>
      <c r="BO52" s="810"/>
      <c r="BP52" s="810"/>
      <c r="BQ52" s="810"/>
      <c r="BR52" s="363"/>
      <c r="BS52" s="366"/>
      <c r="BT52" s="365"/>
      <c r="BU52" s="366"/>
      <c r="BV52" s="367"/>
      <c r="BW52" s="368"/>
      <c r="BX52" s="536"/>
      <c r="BY52" s="372"/>
      <c r="BZ52" s="371"/>
      <c r="CA52" s="371"/>
      <c r="CB52" s="371"/>
      <c r="CC52" s="372"/>
      <c r="CD52" s="373"/>
      <c r="CE52" s="792"/>
      <c r="CF52" s="534" t="s">
        <v>103</v>
      </c>
      <c r="CG52" s="469"/>
      <c r="CH52" s="375"/>
      <c r="CI52" s="376"/>
      <c r="CJ52" s="377"/>
      <c r="CK52" s="378"/>
      <c r="CL52" s="375"/>
      <c r="CM52" s="376"/>
      <c r="CN52" s="377"/>
      <c r="CO52" s="378"/>
      <c r="CP52" s="375"/>
      <c r="CQ52" s="471"/>
      <c r="CR52" s="537"/>
      <c r="CS52" s="382"/>
      <c r="CT52" s="382"/>
      <c r="CU52" s="743"/>
      <c r="CV52" s="743"/>
      <c r="CW52" s="743"/>
      <c r="CX52" s="743"/>
      <c r="CY52" s="743"/>
      <c r="CZ52" s="743"/>
      <c r="DA52" s="743"/>
      <c r="DB52" s="743"/>
      <c r="DC52" s="743"/>
      <c r="DD52" s="743"/>
      <c r="DE52" s="743"/>
      <c r="DF52" s="743"/>
      <c r="DG52" s="743"/>
      <c r="DH52" s="743"/>
      <c r="DI52" s="743"/>
      <c r="DJ52" s="743"/>
      <c r="DK52" s="743"/>
      <c r="DL52" s="743"/>
      <c r="DM52" s="743"/>
      <c r="DN52" s="743"/>
      <c r="DO52" s="743"/>
      <c r="DP52" s="743"/>
      <c r="DQ52" s="743"/>
      <c r="DR52" s="743"/>
      <c r="DS52" s="743"/>
      <c r="DT52" s="743"/>
      <c r="DU52" s="743"/>
      <c r="DV52" s="743"/>
      <c r="DW52" s="743"/>
      <c r="DX52" s="743"/>
      <c r="DY52" s="743"/>
      <c r="DZ52" s="743"/>
      <c r="EA52" s="743"/>
      <c r="EB52" s="743"/>
    </row>
    <row r="53" spans="1:132" s="747" customFormat="1" ht="13.9" hidden="1" customHeight="1" thickBot="1">
      <c r="A53" s="318">
        <v>53</v>
      </c>
      <c r="B53" s="534"/>
      <c r="C53" s="534"/>
      <c r="D53" s="535"/>
      <c r="E53" s="352"/>
      <c r="F53" s="383"/>
      <c r="G53" s="354"/>
      <c r="H53" s="355"/>
      <c r="I53" s="356"/>
      <c r="J53" s="357"/>
      <c r="K53" s="357"/>
      <c r="L53" s="483"/>
      <c r="M53" s="483"/>
      <c r="N53" s="538"/>
      <c r="O53" s="539"/>
      <c r="P53" s="538"/>
      <c r="Q53" s="539"/>
      <c r="R53" s="540"/>
      <c r="S53" s="539"/>
      <c r="T53" s="538"/>
      <c r="U53" s="539"/>
      <c r="V53" s="538"/>
      <c r="W53" s="539"/>
      <c r="X53" s="538"/>
      <c r="Y53" s="539"/>
      <c r="Z53" s="807"/>
      <c r="AA53" s="808"/>
      <c r="AB53" s="777"/>
      <c r="AC53" s="778"/>
      <c r="AD53" s="777"/>
      <c r="AE53" s="778"/>
      <c r="AF53" s="779"/>
      <c r="AG53" s="778"/>
      <c r="AH53" s="777"/>
      <c r="AI53" s="778"/>
      <c r="AJ53" s="777"/>
      <c r="AK53" s="778"/>
      <c r="AL53" s="777"/>
      <c r="AM53" s="778"/>
      <c r="AN53" s="483"/>
      <c r="AO53" s="483"/>
      <c r="AP53" s="538"/>
      <c r="AQ53" s="539"/>
      <c r="AR53" s="538"/>
      <c r="AS53" s="539"/>
      <c r="AT53" s="540"/>
      <c r="AU53" s="539"/>
      <c r="AV53" s="538"/>
      <c r="AW53" s="539"/>
      <c r="AX53" s="538"/>
      <c r="AY53" s="539"/>
      <c r="AZ53" s="538"/>
      <c r="BA53" s="539"/>
      <c r="BB53" s="483"/>
      <c r="BC53" s="483"/>
      <c r="BD53" s="538"/>
      <c r="BE53" s="539"/>
      <c r="BF53" s="538"/>
      <c r="BG53" s="539"/>
      <c r="BH53" s="540"/>
      <c r="BI53" s="539"/>
      <c r="BJ53" s="538"/>
      <c r="BK53" s="539"/>
      <c r="BL53" s="538"/>
      <c r="BM53" s="539"/>
      <c r="BN53" s="538"/>
      <c r="BO53" s="539"/>
      <c r="BP53" s="483"/>
      <c r="BQ53" s="483"/>
      <c r="BR53" s="363"/>
      <c r="BS53" s="394"/>
      <c r="BT53" s="393"/>
      <c r="BU53" s="394"/>
      <c r="BV53" s="395"/>
      <c r="BW53" s="368"/>
      <c r="BX53" s="541"/>
      <c r="BY53" s="370"/>
      <c r="BZ53" s="397"/>
      <c r="CA53" s="397"/>
      <c r="CB53" s="397"/>
      <c r="CC53" s="372"/>
      <c r="CD53" s="373"/>
      <c r="CE53" s="792"/>
      <c r="CF53" s="534"/>
      <c r="CG53" s="469"/>
      <c r="CH53" s="375"/>
      <c r="CI53" s="376"/>
      <c r="CJ53" s="377"/>
      <c r="CK53" s="378"/>
      <c r="CL53" s="375"/>
      <c r="CM53" s="376"/>
      <c r="CN53" s="377"/>
      <c r="CO53" s="378"/>
      <c r="CP53" s="375"/>
      <c r="CQ53" s="471"/>
      <c r="CR53" s="537"/>
      <c r="CS53" s="382"/>
      <c r="CT53" s="382"/>
      <c r="CU53" s="743"/>
      <c r="CV53" s="743"/>
      <c r="CW53" s="743"/>
      <c r="CX53" s="743"/>
      <c r="CY53" s="743"/>
      <c r="CZ53" s="743"/>
      <c r="DA53" s="743"/>
      <c r="DB53" s="743"/>
      <c r="DC53" s="743"/>
      <c r="DD53" s="743"/>
      <c r="DE53" s="743"/>
      <c r="DF53" s="743"/>
      <c r="DG53" s="743"/>
      <c r="DH53" s="743"/>
      <c r="DI53" s="743"/>
      <c r="DJ53" s="743"/>
      <c r="DK53" s="743"/>
      <c r="DL53" s="743"/>
      <c r="DM53" s="743"/>
      <c r="DN53" s="743"/>
      <c r="DO53" s="743"/>
      <c r="DP53" s="743"/>
      <c r="DQ53" s="743"/>
      <c r="DR53" s="743"/>
      <c r="DS53" s="743"/>
      <c r="DT53" s="743"/>
      <c r="DU53" s="743"/>
      <c r="DV53" s="743"/>
      <c r="DW53" s="743"/>
      <c r="DX53" s="743"/>
      <c r="DY53" s="743"/>
      <c r="DZ53" s="743"/>
      <c r="EA53" s="743"/>
      <c r="EB53" s="743"/>
    </row>
    <row r="54" spans="1:132" s="747" customFormat="1" ht="19.5" customHeight="1" collapsed="1">
      <c r="A54" s="318">
        <v>54</v>
      </c>
      <c r="B54" s="507" t="s">
        <v>58</v>
      </c>
      <c r="C54" s="320"/>
      <c r="D54" s="321"/>
      <c r="E54" s="322"/>
      <c r="F54" s="323"/>
      <c r="G54" s="508"/>
      <c r="H54" s="355"/>
      <c r="I54" s="356"/>
      <c r="J54" s="503"/>
      <c r="K54" s="504"/>
      <c r="L54" s="807"/>
      <c r="M54" s="808"/>
      <c r="N54" s="761"/>
      <c r="O54" s="762"/>
      <c r="P54" s="749"/>
      <c r="Q54" s="759"/>
      <c r="R54" s="749"/>
      <c r="S54" s="759"/>
      <c r="T54" s="749"/>
      <c r="U54" s="759"/>
      <c r="V54" s="749"/>
      <c r="W54" s="759"/>
      <c r="X54" s="749"/>
      <c r="Y54" s="759"/>
      <c r="Z54" s="807"/>
      <c r="AA54" s="808"/>
      <c r="AB54" s="761"/>
      <c r="AC54" s="762"/>
      <c r="AD54" s="749"/>
      <c r="AE54" s="759"/>
      <c r="AF54" s="749"/>
      <c r="AG54" s="759"/>
      <c r="AH54" s="749"/>
      <c r="AI54" s="759"/>
      <c r="AJ54" s="749"/>
      <c r="AK54" s="759"/>
      <c r="AL54" s="749"/>
      <c r="AM54" s="759"/>
      <c r="AN54" s="807"/>
      <c r="AO54" s="808"/>
      <c r="AP54" s="332"/>
      <c r="AQ54" s="333"/>
      <c r="AR54" s="399"/>
      <c r="AS54" s="400"/>
      <c r="AT54" s="505"/>
      <c r="AU54" s="506"/>
      <c r="AV54" s="327"/>
      <c r="AW54" s="328"/>
      <c r="AX54" s="327"/>
      <c r="AY54" s="328"/>
      <c r="AZ54" s="327"/>
      <c r="BA54" s="328"/>
      <c r="BB54" s="807"/>
      <c r="BC54" s="808"/>
      <c r="BD54" s="332"/>
      <c r="BE54" s="333"/>
      <c r="BF54" s="399"/>
      <c r="BG54" s="400"/>
      <c r="BH54" s="505"/>
      <c r="BI54" s="506"/>
      <c r="BJ54" s="327"/>
      <c r="BK54" s="328"/>
      <c r="BL54" s="327"/>
      <c r="BM54" s="328"/>
      <c r="BN54" s="327"/>
      <c r="BO54" s="328"/>
      <c r="BP54" s="807"/>
      <c r="BQ54" s="808"/>
      <c r="BR54" s="334">
        <f>COUNTIF($H54:$BI54,"M")/2</f>
        <v>0</v>
      </c>
      <c r="BS54" s="335">
        <f>COUNTIF($H54:$BQ54,"Mal")</f>
        <v>0</v>
      </c>
      <c r="BT54" s="336">
        <f>-COUNTIF($H54:$BI54,"CP")</f>
        <v>0</v>
      </c>
      <c r="BU54" s="337">
        <f>IF($BT54&lt;&gt;0,$E54+$BT54,$E54)</f>
        <v>0</v>
      </c>
      <c r="BV54" s="338"/>
      <c r="BW54" s="339"/>
      <c r="BX54" s="340"/>
      <c r="BY54" s="341">
        <f>SUM(BW54,BX54)</f>
        <v>0</v>
      </c>
      <c r="BZ54" s="342"/>
      <c r="CA54" s="342"/>
      <c r="CB54" s="342"/>
      <c r="CC54" s="343">
        <f>BZ54+CA54+CB54</f>
        <v>0</v>
      </c>
      <c r="CD54" s="344">
        <f>$F54+$BY54-$CC54</f>
        <v>0</v>
      </c>
      <c r="CE54" s="790">
        <v>1</v>
      </c>
      <c r="CF54" s="507" t="s">
        <v>58</v>
      </c>
      <c r="CG54" s="424"/>
      <c r="CH54" s="425"/>
      <c r="CI54" s="405">
        <v>0.125</v>
      </c>
      <c r="CJ54" s="406">
        <v>0.20833333333333334</v>
      </c>
      <c r="CK54" s="407">
        <v>0.125</v>
      </c>
      <c r="CL54" s="404">
        <v>0.20833333333333334</v>
      </c>
      <c r="CM54" s="405">
        <v>0.125</v>
      </c>
      <c r="CN54" s="406">
        <v>0.16666666666666666</v>
      </c>
      <c r="CO54" s="407">
        <v>0.125</v>
      </c>
      <c r="CP54" s="404">
        <v>0.20833333333333334</v>
      </c>
      <c r="CQ54" s="405">
        <v>0.125</v>
      </c>
      <c r="CR54" s="426">
        <v>0.20833333333333334</v>
      </c>
      <c r="CS54" s="809">
        <f>SUM(CG54:CR54)</f>
        <v>1.625</v>
      </c>
      <c r="CT54" s="809"/>
    </row>
    <row r="55" spans="1:132" s="747" customFormat="1" ht="19.5" hidden="1" customHeight="1" thickBot="1">
      <c r="A55" s="318">
        <v>55</v>
      </c>
      <c r="B55" s="507"/>
      <c r="C55" s="320"/>
      <c r="D55" s="321"/>
      <c r="E55" s="322"/>
      <c r="F55" s="323"/>
      <c r="G55" s="508"/>
      <c r="H55" s="355"/>
      <c r="I55" s="356"/>
      <c r="J55" s="503"/>
      <c r="K55" s="504"/>
      <c r="L55" s="807"/>
      <c r="M55" s="808"/>
      <c r="N55" s="761"/>
      <c r="O55" s="762"/>
      <c r="P55" s="749"/>
      <c r="Q55" s="759"/>
      <c r="R55" s="749"/>
      <c r="S55" s="759"/>
      <c r="T55" s="749"/>
      <c r="U55" s="759"/>
      <c r="V55" s="749"/>
      <c r="W55" s="759"/>
      <c r="X55" s="749"/>
      <c r="Y55" s="759"/>
      <c r="Z55" s="807"/>
      <c r="AA55" s="808"/>
      <c r="AB55" s="761"/>
      <c r="AC55" s="762"/>
      <c r="AD55" s="749"/>
      <c r="AE55" s="759"/>
      <c r="AF55" s="749"/>
      <c r="AG55" s="759"/>
      <c r="AH55" s="749"/>
      <c r="AI55" s="759"/>
      <c r="AJ55" s="749"/>
      <c r="AK55" s="759"/>
      <c r="AL55" s="749"/>
      <c r="AM55" s="759"/>
      <c r="AN55" s="807"/>
      <c r="AO55" s="808"/>
      <c r="AP55" s="410"/>
      <c r="AQ55" s="411"/>
      <c r="AR55" s="414"/>
      <c r="AS55" s="415"/>
      <c r="AT55" s="416"/>
      <c r="AU55" s="417"/>
      <c r="AV55" s="418"/>
      <c r="AW55" s="418"/>
      <c r="AX55" s="410"/>
      <c r="AY55" s="411"/>
      <c r="AZ55" s="410"/>
      <c r="BA55" s="411"/>
      <c r="BB55" s="807"/>
      <c r="BC55" s="808"/>
      <c r="BD55" s="410"/>
      <c r="BE55" s="411"/>
      <c r="BF55" s="414"/>
      <c r="BG55" s="415"/>
      <c r="BH55" s="416"/>
      <c r="BI55" s="417"/>
      <c r="BJ55" s="418"/>
      <c r="BK55" s="418"/>
      <c r="BL55" s="410"/>
      <c r="BM55" s="411"/>
      <c r="BN55" s="410"/>
      <c r="BO55" s="411"/>
      <c r="BP55" s="807"/>
      <c r="BQ55" s="808"/>
      <c r="BR55" s="334"/>
      <c r="BS55" s="335"/>
      <c r="BT55" s="336"/>
      <c r="BU55" s="337"/>
      <c r="BV55" s="338"/>
      <c r="BW55" s="339"/>
      <c r="BX55" s="340"/>
      <c r="BY55" s="341"/>
      <c r="BZ55" s="342"/>
      <c r="CA55" s="342"/>
      <c r="CB55" s="342"/>
      <c r="CC55" s="343"/>
      <c r="CD55" s="344"/>
      <c r="CE55" s="790"/>
      <c r="CF55" s="507"/>
      <c r="CG55" s="424"/>
      <c r="CH55" s="425"/>
      <c r="CI55" s="405"/>
      <c r="CJ55" s="406"/>
      <c r="CK55" s="407"/>
      <c r="CL55" s="404"/>
      <c r="CM55" s="405"/>
      <c r="CN55" s="406"/>
      <c r="CO55" s="407"/>
      <c r="CP55" s="404"/>
      <c r="CQ55" s="405"/>
      <c r="CR55" s="426"/>
      <c r="CS55" s="710"/>
      <c r="CT55" s="710"/>
    </row>
    <row r="56" spans="1:132" s="747" customFormat="1" ht="19.5" hidden="1" customHeight="1" thickBot="1">
      <c r="A56" s="318">
        <v>56</v>
      </c>
      <c r="B56" s="507"/>
      <c r="C56" s="320"/>
      <c r="D56" s="321"/>
      <c r="E56" s="322"/>
      <c r="F56" s="323"/>
      <c r="G56" s="508"/>
      <c r="H56" s="355"/>
      <c r="I56" s="356"/>
      <c r="J56" s="503"/>
      <c r="K56" s="504"/>
      <c r="L56" s="807"/>
      <c r="M56" s="808"/>
      <c r="N56" s="761"/>
      <c r="O56" s="762"/>
      <c r="P56" s="749"/>
      <c r="Q56" s="759"/>
      <c r="R56" s="749"/>
      <c r="S56" s="759"/>
      <c r="T56" s="749"/>
      <c r="U56" s="759"/>
      <c r="V56" s="749"/>
      <c r="W56" s="759"/>
      <c r="X56" s="749"/>
      <c r="Y56" s="759"/>
      <c r="Z56" s="807"/>
      <c r="AA56" s="808"/>
      <c r="AB56" s="761"/>
      <c r="AC56" s="762"/>
      <c r="AD56" s="749"/>
      <c r="AE56" s="759"/>
      <c r="AF56" s="749"/>
      <c r="AG56" s="759"/>
      <c r="AH56" s="749"/>
      <c r="AI56" s="759"/>
      <c r="AJ56" s="749"/>
      <c r="AK56" s="759"/>
      <c r="AL56" s="749"/>
      <c r="AM56" s="759"/>
      <c r="AN56" s="807"/>
      <c r="AO56" s="808"/>
      <c r="AP56" s="410"/>
      <c r="AQ56" s="411"/>
      <c r="AR56" s="414"/>
      <c r="AS56" s="415"/>
      <c r="AT56" s="416"/>
      <c r="AU56" s="417"/>
      <c r="AV56" s="418"/>
      <c r="AW56" s="418"/>
      <c r="AX56" s="410"/>
      <c r="AY56" s="411"/>
      <c r="AZ56" s="410"/>
      <c r="BA56" s="411"/>
      <c r="BB56" s="807"/>
      <c r="BC56" s="808"/>
      <c r="BD56" s="410"/>
      <c r="BE56" s="411"/>
      <c r="BF56" s="414"/>
      <c r="BG56" s="415"/>
      <c r="BH56" s="416"/>
      <c r="BI56" s="417"/>
      <c r="BJ56" s="418"/>
      <c r="BK56" s="418"/>
      <c r="BL56" s="410"/>
      <c r="BM56" s="411"/>
      <c r="BN56" s="410"/>
      <c r="BO56" s="411"/>
      <c r="BP56" s="807"/>
      <c r="BQ56" s="808"/>
      <c r="BR56" s="334"/>
      <c r="BS56" s="335"/>
      <c r="BT56" s="336"/>
      <c r="BU56" s="337"/>
      <c r="BV56" s="338"/>
      <c r="BW56" s="339"/>
      <c r="BX56" s="340"/>
      <c r="BY56" s="341"/>
      <c r="BZ56" s="342"/>
      <c r="CA56" s="342"/>
      <c r="CB56" s="342"/>
      <c r="CC56" s="343"/>
      <c r="CD56" s="344"/>
      <c r="CE56" s="790"/>
      <c r="CF56" s="507"/>
      <c r="CG56" s="424"/>
      <c r="CH56" s="425"/>
      <c r="CI56" s="405"/>
      <c r="CJ56" s="406"/>
      <c r="CK56" s="407"/>
      <c r="CL56" s="404"/>
      <c r="CM56" s="405"/>
      <c r="CN56" s="406"/>
      <c r="CO56" s="407"/>
      <c r="CP56" s="404"/>
      <c r="CQ56" s="405"/>
      <c r="CR56" s="426"/>
      <c r="CS56" s="710"/>
      <c r="CT56" s="710"/>
    </row>
    <row r="57" spans="1:132" s="747" customFormat="1" ht="19.5" customHeight="1">
      <c r="A57" s="318">
        <v>57</v>
      </c>
      <c r="B57" s="542" t="s">
        <v>51</v>
      </c>
      <c r="C57" s="320"/>
      <c r="D57" s="321"/>
      <c r="E57" s="322"/>
      <c r="F57" s="323"/>
      <c r="G57" s="508"/>
      <c r="H57" s="355"/>
      <c r="I57" s="356"/>
      <c r="J57" s="503"/>
      <c r="K57" s="504"/>
      <c r="L57" s="807"/>
      <c r="M57" s="808"/>
      <c r="N57" s="761"/>
      <c r="O57" s="762"/>
      <c r="P57" s="749"/>
      <c r="Q57" s="759"/>
      <c r="R57" s="749"/>
      <c r="S57" s="759"/>
      <c r="T57" s="749"/>
      <c r="U57" s="759"/>
      <c r="V57" s="749"/>
      <c r="W57" s="759"/>
      <c r="X57" s="749"/>
      <c r="Y57" s="759"/>
      <c r="Z57" s="807"/>
      <c r="AA57" s="808"/>
      <c r="AB57" s="761"/>
      <c r="AC57" s="762"/>
      <c r="AD57" s="749"/>
      <c r="AE57" s="759"/>
      <c r="AF57" s="749"/>
      <c r="AG57" s="759"/>
      <c r="AH57" s="749"/>
      <c r="AI57" s="759"/>
      <c r="AJ57" s="749"/>
      <c r="AK57" s="759"/>
      <c r="AL57" s="749"/>
      <c r="AM57" s="759"/>
      <c r="AN57" s="807"/>
      <c r="AO57" s="808"/>
      <c r="AP57" s="421"/>
      <c r="AQ57" s="422"/>
      <c r="AR57" s="330"/>
      <c r="AS57" s="331"/>
      <c r="AT57" s="330"/>
      <c r="AU57" s="331"/>
      <c r="AV57" s="423"/>
      <c r="AW57" s="423"/>
      <c r="AX57" s="330"/>
      <c r="AY57" s="331"/>
      <c r="AZ57" s="419"/>
      <c r="BA57" s="420"/>
      <c r="BB57" s="807"/>
      <c r="BC57" s="808"/>
      <c r="BD57" s="421"/>
      <c r="BE57" s="422"/>
      <c r="BF57" s="330"/>
      <c r="BG57" s="331"/>
      <c r="BH57" s="330"/>
      <c r="BI57" s="331"/>
      <c r="BJ57" s="423"/>
      <c r="BK57" s="423"/>
      <c r="BL57" s="330"/>
      <c r="BM57" s="331"/>
      <c r="BN57" s="419"/>
      <c r="BO57" s="420"/>
      <c r="BP57" s="807"/>
      <c r="BQ57" s="808"/>
      <c r="BR57" s="334">
        <f>COUNTIF($H57:$BI57,"M")/2</f>
        <v>0</v>
      </c>
      <c r="BS57" s="335">
        <f>COUNTIF($H57:$BQ57,"Mal")</f>
        <v>0</v>
      </c>
      <c r="BT57" s="336">
        <f>-COUNTIF($H57:$BI57,"CP")</f>
        <v>0</v>
      </c>
      <c r="BU57" s="337">
        <f>IF($BT57&lt;&gt;0,$E57+$BT57,$E57)</f>
        <v>0</v>
      </c>
      <c r="BV57" s="338"/>
      <c r="BW57" s="339"/>
      <c r="BX57" s="340"/>
      <c r="BY57" s="341">
        <f>SUM(BW57,BX57)</f>
        <v>0</v>
      </c>
      <c r="BZ57" s="342"/>
      <c r="CA57" s="342"/>
      <c r="CB57" s="342"/>
      <c r="CC57" s="343">
        <f>BZ57+CA57+CB57</f>
        <v>0</v>
      </c>
      <c r="CD57" s="344">
        <f>$F57+$BY57-$CC57</f>
        <v>0</v>
      </c>
      <c r="CE57" s="793">
        <v>1</v>
      </c>
      <c r="CF57" s="542" t="s">
        <v>51</v>
      </c>
      <c r="CG57" s="511"/>
      <c r="CH57" s="512"/>
      <c r="CI57" s="405">
        <v>0.125</v>
      </c>
      <c r="CJ57" s="406">
        <v>0.20833333333333334</v>
      </c>
      <c r="CK57" s="543">
        <v>0.125</v>
      </c>
      <c r="CL57" s="544">
        <v>0.20833333333333334</v>
      </c>
      <c r="CM57" s="405">
        <v>0.125</v>
      </c>
      <c r="CN57" s="406">
        <v>0.20833333333333334</v>
      </c>
      <c r="CO57" s="407">
        <v>0.125</v>
      </c>
      <c r="CP57" s="404">
        <v>0.20833333333333334</v>
      </c>
      <c r="CQ57" s="405">
        <v>0.125</v>
      </c>
      <c r="CR57" s="426">
        <v>0.20833333333333334</v>
      </c>
      <c r="CS57" s="809">
        <f>SUM(CG57:CR57)</f>
        <v>1.6666666666666665</v>
      </c>
      <c r="CT57" s="809"/>
    </row>
    <row r="58" spans="1:132" s="747" customFormat="1" ht="19.5" hidden="1" customHeight="1" thickBot="1">
      <c r="A58" s="318">
        <v>58</v>
      </c>
      <c r="B58" s="542"/>
      <c r="C58" s="320"/>
      <c r="D58" s="321"/>
      <c r="E58" s="322"/>
      <c r="F58" s="323"/>
      <c r="G58" s="545"/>
      <c r="H58" s="355"/>
      <c r="I58" s="356"/>
      <c r="J58" s="503"/>
      <c r="K58" s="504"/>
      <c r="L58" s="807"/>
      <c r="M58" s="808"/>
      <c r="N58" s="761"/>
      <c r="O58" s="762"/>
      <c r="P58" s="749"/>
      <c r="Q58" s="759"/>
      <c r="R58" s="749"/>
      <c r="S58" s="759"/>
      <c r="T58" s="749"/>
      <c r="U58" s="759"/>
      <c r="V58" s="749"/>
      <c r="W58" s="759"/>
      <c r="X58" s="749"/>
      <c r="Y58" s="759"/>
      <c r="Z58" s="807"/>
      <c r="AA58" s="808"/>
      <c r="AB58" s="761"/>
      <c r="AC58" s="762"/>
      <c r="AD58" s="749"/>
      <c r="AE58" s="759"/>
      <c r="AF58" s="749"/>
      <c r="AG58" s="759"/>
      <c r="AH58" s="749"/>
      <c r="AI58" s="759"/>
      <c r="AJ58" s="749"/>
      <c r="AK58" s="759"/>
      <c r="AL58" s="749"/>
      <c r="AM58" s="759"/>
      <c r="AN58" s="807"/>
      <c r="AO58" s="808"/>
      <c r="AP58" s="546"/>
      <c r="AQ58" s="422"/>
      <c r="AR58" s="330"/>
      <c r="AS58" s="331"/>
      <c r="AT58" s="330"/>
      <c r="AU58" s="331"/>
      <c r="AV58" s="423"/>
      <c r="AW58" s="423"/>
      <c r="AX58" s="330"/>
      <c r="AY58" s="423"/>
      <c r="AZ58" s="419"/>
      <c r="BA58" s="547"/>
      <c r="BB58" s="807"/>
      <c r="BC58" s="808"/>
      <c r="BD58" s="546"/>
      <c r="BE58" s="422"/>
      <c r="BF58" s="330"/>
      <c r="BG58" s="331"/>
      <c r="BH58" s="330"/>
      <c r="BI58" s="331"/>
      <c r="BJ58" s="423"/>
      <c r="BK58" s="423"/>
      <c r="BL58" s="330"/>
      <c r="BM58" s="423"/>
      <c r="BN58" s="419"/>
      <c r="BO58" s="547"/>
      <c r="BP58" s="807"/>
      <c r="BQ58" s="808"/>
      <c r="BR58" s="334"/>
      <c r="BS58" s="335"/>
      <c r="BT58" s="336"/>
      <c r="BU58" s="337"/>
      <c r="BV58" s="338"/>
      <c r="BW58" s="339"/>
      <c r="BX58" s="340"/>
      <c r="BY58" s="341"/>
      <c r="BZ58" s="342"/>
      <c r="CA58" s="342"/>
      <c r="CB58" s="342"/>
      <c r="CC58" s="343"/>
      <c r="CD58" s="344"/>
      <c r="CE58" s="793"/>
      <c r="CF58" s="542"/>
      <c r="CG58" s="511"/>
      <c r="CH58" s="512"/>
      <c r="CI58" s="405"/>
      <c r="CJ58" s="406"/>
      <c r="CK58" s="543"/>
      <c r="CL58" s="544"/>
      <c r="CM58" s="405"/>
      <c r="CN58" s="406"/>
      <c r="CO58" s="407"/>
      <c r="CP58" s="404"/>
      <c r="CQ58" s="405"/>
      <c r="CR58" s="426"/>
      <c r="CS58" s="710"/>
      <c r="CT58" s="710"/>
    </row>
    <row r="59" spans="1:132" s="747" customFormat="1" ht="19.5" hidden="1" customHeight="1" thickBot="1">
      <c r="A59" s="318">
        <v>59</v>
      </c>
      <c r="B59" s="542"/>
      <c r="C59" s="320"/>
      <c r="D59" s="321"/>
      <c r="E59" s="322"/>
      <c r="F59" s="323"/>
      <c r="G59" s="545"/>
      <c r="H59" s="355"/>
      <c r="I59" s="356"/>
      <c r="J59" s="503"/>
      <c r="K59" s="504"/>
      <c r="L59" s="807"/>
      <c r="M59" s="808"/>
      <c r="N59" s="761"/>
      <c r="O59" s="762"/>
      <c r="P59" s="749"/>
      <c r="Q59" s="759"/>
      <c r="R59" s="749"/>
      <c r="S59" s="759"/>
      <c r="T59" s="749"/>
      <c r="U59" s="759"/>
      <c r="V59" s="749"/>
      <c r="W59" s="759"/>
      <c r="X59" s="749"/>
      <c r="Y59" s="759"/>
      <c r="Z59" s="807"/>
      <c r="AA59" s="808"/>
      <c r="AB59" s="761"/>
      <c r="AC59" s="762"/>
      <c r="AD59" s="749"/>
      <c r="AE59" s="759"/>
      <c r="AF59" s="749"/>
      <c r="AG59" s="759"/>
      <c r="AH59" s="749"/>
      <c r="AI59" s="759"/>
      <c r="AJ59" s="749"/>
      <c r="AK59" s="759"/>
      <c r="AL59" s="749"/>
      <c r="AM59" s="759"/>
      <c r="AN59" s="807"/>
      <c r="AO59" s="808"/>
      <c r="AP59" s="546"/>
      <c r="AQ59" s="422"/>
      <c r="AR59" s="330"/>
      <c r="AS59" s="331"/>
      <c r="AT59" s="330"/>
      <c r="AU59" s="331"/>
      <c r="AV59" s="423"/>
      <c r="AW59" s="423"/>
      <c r="AX59" s="330"/>
      <c r="AY59" s="423"/>
      <c r="AZ59" s="419"/>
      <c r="BA59" s="547"/>
      <c r="BB59" s="807"/>
      <c r="BC59" s="808"/>
      <c r="BD59" s="546"/>
      <c r="BE59" s="422"/>
      <c r="BF59" s="330"/>
      <c r="BG59" s="331"/>
      <c r="BH59" s="330"/>
      <c r="BI59" s="331"/>
      <c r="BJ59" s="423"/>
      <c r="BK59" s="423"/>
      <c r="BL59" s="330"/>
      <c r="BM59" s="423"/>
      <c r="BN59" s="419"/>
      <c r="BO59" s="547"/>
      <c r="BP59" s="807"/>
      <c r="BQ59" s="808"/>
      <c r="BR59" s="334"/>
      <c r="BS59" s="335"/>
      <c r="BT59" s="336"/>
      <c r="BU59" s="337"/>
      <c r="BV59" s="338"/>
      <c r="BW59" s="339"/>
      <c r="BX59" s="340"/>
      <c r="BY59" s="341"/>
      <c r="BZ59" s="342"/>
      <c r="CA59" s="342"/>
      <c r="CB59" s="342"/>
      <c r="CC59" s="343"/>
      <c r="CD59" s="344"/>
      <c r="CE59" s="793"/>
      <c r="CF59" s="542"/>
      <c r="CG59" s="511"/>
      <c r="CH59" s="512"/>
      <c r="CI59" s="405"/>
      <c r="CJ59" s="406"/>
      <c r="CK59" s="543"/>
      <c r="CL59" s="544"/>
      <c r="CM59" s="405"/>
      <c r="CN59" s="406"/>
      <c r="CO59" s="407"/>
      <c r="CP59" s="404"/>
      <c r="CQ59" s="405"/>
      <c r="CR59" s="426"/>
      <c r="CS59" s="710"/>
      <c r="CT59" s="710"/>
    </row>
    <row r="60" spans="1:132" s="747" customFormat="1" ht="19.5" customHeight="1">
      <c r="A60" s="318">
        <v>60</v>
      </c>
      <c r="B60" s="548" t="s">
        <v>52</v>
      </c>
      <c r="C60" s="320"/>
      <c r="D60" s="321"/>
      <c r="E60" s="322"/>
      <c r="F60" s="323"/>
      <c r="G60" s="323"/>
      <c r="H60" s="355"/>
      <c r="I60" s="356"/>
      <c r="J60" s="503"/>
      <c r="K60" s="523"/>
      <c r="L60" s="807"/>
      <c r="M60" s="808"/>
      <c r="N60" s="761"/>
      <c r="O60" s="762"/>
      <c r="P60" s="749"/>
      <c r="Q60" s="759"/>
      <c r="R60" s="761"/>
      <c r="S60" s="762"/>
      <c r="T60" s="749"/>
      <c r="U60" s="759"/>
      <c r="V60" s="749"/>
      <c r="W60" s="759"/>
      <c r="X60" s="761"/>
      <c r="Y60" s="762"/>
      <c r="Z60" s="807"/>
      <c r="AA60" s="808"/>
      <c r="AB60" s="761"/>
      <c r="AC60" s="762"/>
      <c r="AD60" s="749"/>
      <c r="AE60" s="759"/>
      <c r="AF60" s="761"/>
      <c r="AG60" s="762"/>
      <c r="AH60" s="749"/>
      <c r="AI60" s="759"/>
      <c r="AJ60" s="749"/>
      <c r="AK60" s="759"/>
      <c r="AL60" s="761"/>
      <c r="AM60" s="762"/>
      <c r="AN60" s="807"/>
      <c r="AO60" s="808"/>
      <c r="AP60" s="549"/>
      <c r="AQ60" s="550"/>
      <c r="AR60" s="503"/>
      <c r="AS60" s="523"/>
      <c r="AT60" s="551"/>
      <c r="AU60" s="550"/>
      <c r="AV60" s="503"/>
      <c r="AW60" s="523"/>
      <c r="AX60" s="503"/>
      <c r="AY60" s="504"/>
      <c r="AZ60" s="551"/>
      <c r="BA60" s="549"/>
      <c r="BB60" s="807"/>
      <c r="BC60" s="808"/>
      <c r="BD60" s="549"/>
      <c r="BE60" s="550"/>
      <c r="BF60" s="503"/>
      <c r="BG60" s="523"/>
      <c r="BH60" s="551"/>
      <c r="BI60" s="550"/>
      <c r="BJ60" s="503"/>
      <c r="BK60" s="523"/>
      <c r="BL60" s="503"/>
      <c r="BM60" s="504"/>
      <c r="BN60" s="551"/>
      <c r="BO60" s="549"/>
      <c r="BP60" s="807"/>
      <c r="BQ60" s="808"/>
      <c r="BR60" s="334">
        <f>COUNTIF($H60:$BI60,"M")/2</f>
        <v>0</v>
      </c>
      <c r="BS60" s="335">
        <f>COUNTIF($H60:$BQ60,"Mal")</f>
        <v>0</v>
      </c>
      <c r="BT60" s="336">
        <f>-COUNTIF($H60:$BI60,"CP")</f>
        <v>0</v>
      </c>
      <c r="BU60" s="337">
        <f>IF($BT60&lt;&gt;0,$E60+$BT60,$E60)</f>
        <v>0</v>
      </c>
      <c r="BV60" s="338"/>
      <c r="BW60" s="339"/>
      <c r="BX60" s="340"/>
      <c r="BY60" s="341">
        <f>SUM(BW60,BX60)</f>
        <v>0</v>
      </c>
      <c r="BZ60" s="342"/>
      <c r="CA60" s="342"/>
      <c r="CB60" s="342"/>
      <c r="CC60" s="343">
        <f>BZ60+CA60+CB60</f>
        <v>0</v>
      </c>
      <c r="CD60" s="344">
        <f>$F60+$BY60-$CC60</f>
        <v>0</v>
      </c>
      <c r="CE60" s="794">
        <v>1</v>
      </c>
      <c r="CF60" s="552" t="s">
        <v>52</v>
      </c>
      <c r="CG60" s="553"/>
      <c r="CH60" s="510"/>
      <c r="CI60" s="405">
        <v>0.125</v>
      </c>
      <c r="CJ60" s="406">
        <v>0.10416666666666667</v>
      </c>
      <c r="CK60" s="347"/>
      <c r="CL60" s="348"/>
      <c r="CM60" s="405">
        <v>0.125</v>
      </c>
      <c r="CN60" s="406">
        <v>0.20833333333333334</v>
      </c>
      <c r="CO60" s="407">
        <v>0.125</v>
      </c>
      <c r="CP60" s="404">
        <v>0.125</v>
      </c>
      <c r="CQ60" s="455"/>
      <c r="CR60" s="456"/>
      <c r="CS60" s="809">
        <f>SUM(CG60:CR60)</f>
        <v>0.8125</v>
      </c>
      <c r="CT60" s="809"/>
    </row>
    <row r="61" spans="1:132" s="747" customFormat="1" ht="19.5" hidden="1" customHeight="1" thickBot="1">
      <c r="A61" s="318">
        <v>61</v>
      </c>
      <c r="B61" s="554"/>
      <c r="C61" s="320"/>
      <c r="D61" s="321"/>
      <c r="E61" s="322"/>
      <c r="F61" s="323"/>
      <c r="G61" s="555"/>
      <c r="H61" s="384"/>
      <c r="I61" s="385"/>
      <c r="J61" s="410"/>
      <c r="K61" s="411"/>
      <c r="L61" s="807"/>
      <c r="M61" s="808"/>
      <c r="N61" s="761"/>
      <c r="O61" s="762"/>
      <c r="P61" s="749"/>
      <c r="Q61" s="759"/>
      <c r="R61" s="761"/>
      <c r="S61" s="762"/>
      <c r="T61" s="749"/>
      <c r="U61" s="759"/>
      <c r="V61" s="749"/>
      <c r="W61" s="759"/>
      <c r="X61" s="761"/>
      <c r="Y61" s="762"/>
      <c r="Z61" s="807"/>
      <c r="AA61" s="808"/>
      <c r="AB61" s="749"/>
      <c r="AC61" s="759"/>
      <c r="AD61" s="749"/>
      <c r="AE61" s="759"/>
      <c r="AF61" s="749"/>
      <c r="AG61" s="759"/>
      <c r="AH61" s="749"/>
      <c r="AI61" s="759"/>
      <c r="AJ61" s="749"/>
      <c r="AK61" s="759"/>
      <c r="AL61" s="749"/>
      <c r="AM61" s="759"/>
      <c r="AN61" s="807"/>
      <c r="AO61" s="808"/>
      <c r="AP61" s="504"/>
      <c r="AQ61" s="523"/>
      <c r="AR61" s="504"/>
      <c r="AS61" s="523"/>
      <c r="AT61" s="503"/>
      <c r="AU61" s="523"/>
      <c r="AV61" s="503"/>
      <c r="AW61" s="523"/>
      <c r="AX61" s="503"/>
      <c r="AY61" s="504"/>
      <c r="AZ61" s="503"/>
      <c r="BA61" s="504"/>
      <c r="BB61" s="807"/>
      <c r="BC61" s="808"/>
      <c r="BD61" s="504"/>
      <c r="BE61" s="523"/>
      <c r="BF61" s="504"/>
      <c r="BG61" s="523"/>
      <c r="BH61" s="503"/>
      <c r="BI61" s="523"/>
      <c r="BJ61" s="503"/>
      <c r="BK61" s="523"/>
      <c r="BL61" s="503"/>
      <c r="BM61" s="504"/>
      <c r="BN61" s="503"/>
      <c r="BO61" s="504"/>
      <c r="BP61" s="807"/>
      <c r="BQ61" s="808"/>
      <c r="BR61" s="334"/>
      <c r="BS61" s="335"/>
      <c r="BT61" s="336"/>
      <c r="BU61" s="337"/>
      <c r="BV61" s="338"/>
      <c r="BW61" s="339"/>
      <c r="BX61" s="340"/>
      <c r="BY61" s="341"/>
      <c r="BZ61" s="342"/>
      <c r="CA61" s="342"/>
      <c r="CB61" s="342"/>
      <c r="CC61" s="343"/>
      <c r="CD61" s="344"/>
      <c r="CE61" s="794"/>
      <c r="CF61" s="554"/>
      <c r="CG61" s="553"/>
      <c r="CH61" s="510"/>
      <c r="CI61" s="405"/>
      <c r="CJ61" s="406"/>
      <c r="CK61" s="347"/>
      <c r="CL61" s="348"/>
      <c r="CM61" s="405"/>
      <c r="CN61" s="406"/>
      <c r="CO61" s="407"/>
      <c r="CP61" s="404"/>
      <c r="CQ61" s="455"/>
      <c r="CR61" s="456"/>
      <c r="CS61" s="710"/>
      <c r="CT61" s="710"/>
    </row>
    <row r="62" spans="1:132" s="747" customFormat="1" ht="19.5" hidden="1" customHeight="1" thickBot="1">
      <c r="A62" s="318">
        <v>62</v>
      </c>
      <c r="B62" s="554"/>
      <c r="C62" s="320"/>
      <c r="D62" s="321"/>
      <c r="E62" s="322"/>
      <c r="F62" s="323"/>
      <c r="G62" s="555"/>
      <c r="H62" s="384"/>
      <c r="I62" s="385"/>
      <c r="J62" s="410"/>
      <c r="K62" s="411"/>
      <c r="L62" s="807"/>
      <c r="M62" s="808"/>
      <c r="N62" s="761"/>
      <c r="O62" s="762"/>
      <c r="P62" s="749"/>
      <c r="Q62" s="759"/>
      <c r="R62" s="761"/>
      <c r="S62" s="762"/>
      <c r="T62" s="749"/>
      <c r="U62" s="759"/>
      <c r="V62" s="749"/>
      <c r="W62" s="759"/>
      <c r="X62" s="761"/>
      <c r="Y62" s="762"/>
      <c r="Z62" s="807"/>
      <c r="AA62" s="808"/>
      <c r="AB62" s="749"/>
      <c r="AC62" s="759"/>
      <c r="AD62" s="749"/>
      <c r="AE62" s="759"/>
      <c r="AF62" s="749"/>
      <c r="AG62" s="759"/>
      <c r="AH62" s="749"/>
      <c r="AI62" s="759"/>
      <c r="AJ62" s="749"/>
      <c r="AK62" s="759"/>
      <c r="AL62" s="749"/>
      <c r="AM62" s="759"/>
      <c r="AN62" s="807"/>
      <c r="AO62" s="808"/>
      <c r="AP62" s="504"/>
      <c r="AQ62" s="523"/>
      <c r="AR62" s="504"/>
      <c r="AS62" s="523"/>
      <c r="AT62" s="503"/>
      <c r="AU62" s="523"/>
      <c r="AV62" s="503"/>
      <c r="AW62" s="523"/>
      <c r="AX62" s="503"/>
      <c r="AY62" s="504"/>
      <c r="AZ62" s="503"/>
      <c r="BA62" s="504"/>
      <c r="BB62" s="807"/>
      <c r="BC62" s="808"/>
      <c r="BD62" s="504"/>
      <c r="BE62" s="523"/>
      <c r="BF62" s="504"/>
      <c r="BG62" s="523"/>
      <c r="BH62" s="503"/>
      <c r="BI62" s="523"/>
      <c r="BJ62" s="503"/>
      <c r="BK62" s="523"/>
      <c r="BL62" s="503"/>
      <c r="BM62" s="504"/>
      <c r="BN62" s="503"/>
      <c r="BO62" s="504"/>
      <c r="BP62" s="807"/>
      <c r="BQ62" s="808"/>
      <c r="BR62" s="334"/>
      <c r="BS62" s="335"/>
      <c r="BT62" s="336"/>
      <c r="BU62" s="337"/>
      <c r="BV62" s="338"/>
      <c r="BW62" s="339"/>
      <c r="BX62" s="340"/>
      <c r="BY62" s="341"/>
      <c r="BZ62" s="342"/>
      <c r="CA62" s="342"/>
      <c r="CB62" s="342"/>
      <c r="CC62" s="343"/>
      <c r="CD62" s="344"/>
      <c r="CE62" s="794"/>
      <c r="CF62" s="554"/>
      <c r="CG62" s="553"/>
      <c r="CH62" s="510"/>
      <c r="CI62" s="405"/>
      <c r="CJ62" s="406"/>
      <c r="CK62" s="347"/>
      <c r="CL62" s="348"/>
      <c r="CM62" s="405"/>
      <c r="CN62" s="406"/>
      <c r="CO62" s="407"/>
      <c r="CP62" s="404"/>
      <c r="CQ62" s="455"/>
      <c r="CR62" s="456"/>
      <c r="CS62" s="710"/>
      <c r="CT62" s="710"/>
    </row>
    <row r="63" spans="1:132" s="747" customFormat="1" ht="19.5" customHeight="1" thickBot="1">
      <c r="A63" s="318">
        <v>63</v>
      </c>
      <c r="B63" s="398" t="s">
        <v>53</v>
      </c>
      <c r="C63" s="320"/>
      <c r="D63" s="321"/>
      <c r="E63" s="322"/>
      <c r="F63" s="323"/>
      <c r="G63" s="556"/>
      <c r="H63" s="557"/>
      <c r="I63" s="558"/>
      <c r="J63" s="559"/>
      <c r="K63" s="560"/>
      <c r="L63" s="807"/>
      <c r="M63" s="808"/>
      <c r="N63" s="749"/>
      <c r="O63" s="759"/>
      <c r="P63" s="749"/>
      <c r="Q63" s="759"/>
      <c r="R63" s="749"/>
      <c r="S63" s="759"/>
      <c r="T63" s="760"/>
      <c r="U63" s="765"/>
      <c r="V63" s="749"/>
      <c r="W63" s="759"/>
      <c r="X63" s="749"/>
      <c r="Y63" s="759"/>
      <c r="Z63" s="807"/>
      <c r="AA63" s="808"/>
      <c r="AB63" s="749"/>
      <c r="AC63" s="759"/>
      <c r="AD63" s="749"/>
      <c r="AE63" s="759"/>
      <c r="AF63" s="749"/>
      <c r="AG63" s="759"/>
      <c r="AH63" s="761"/>
      <c r="AI63" s="762"/>
      <c r="AJ63" s="749"/>
      <c r="AK63" s="759"/>
      <c r="AL63" s="749"/>
      <c r="AM63" s="759"/>
      <c r="AN63" s="807"/>
      <c r="AO63" s="808"/>
      <c r="AP63" s="504"/>
      <c r="AQ63" s="523"/>
      <c r="AR63" s="504"/>
      <c r="AS63" s="523"/>
      <c r="AT63" s="503"/>
      <c r="AU63" s="523"/>
      <c r="AV63" s="551"/>
      <c r="AW63" s="550"/>
      <c r="AX63" s="503"/>
      <c r="AY63" s="504"/>
      <c r="AZ63" s="503"/>
      <c r="BA63" s="504"/>
      <c r="BB63" s="807"/>
      <c r="BC63" s="808"/>
      <c r="BD63" s="504"/>
      <c r="BE63" s="523"/>
      <c r="BF63" s="504"/>
      <c r="BG63" s="523"/>
      <c r="BH63" s="503"/>
      <c r="BI63" s="523"/>
      <c r="BJ63" s="551"/>
      <c r="BK63" s="550"/>
      <c r="BL63" s="503"/>
      <c r="BM63" s="504"/>
      <c r="BN63" s="503"/>
      <c r="BO63" s="504"/>
      <c r="BP63" s="807"/>
      <c r="BQ63" s="808"/>
      <c r="BR63" s="334">
        <f>COUNTIF($H63:$BI63,"M")/2</f>
        <v>0</v>
      </c>
      <c r="BS63" s="335">
        <f>COUNTIF($H63:$BQ63,"Mal")</f>
        <v>0</v>
      </c>
      <c r="BT63" s="336">
        <f>-COUNTIF($H63:$BI63,"CP")</f>
        <v>0</v>
      </c>
      <c r="BU63" s="337">
        <f>IF($BT63&lt;&gt;0,$E63+$BT63,$E63)</f>
        <v>0</v>
      </c>
      <c r="BV63" s="338"/>
      <c r="BW63" s="339"/>
      <c r="BX63" s="340"/>
      <c r="BY63" s="341">
        <f>SUM(BW63,BX63)</f>
        <v>0</v>
      </c>
      <c r="BZ63" s="342"/>
      <c r="CA63" s="342"/>
      <c r="CB63" s="342"/>
      <c r="CC63" s="343">
        <f>BZ63+CA63+CB63</f>
        <v>0</v>
      </c>
      <c r="CD63" s="344">
        <f>$F63+$BY63-$CC63</f>
        <v>0</v>
      </c>
      <c r="CE63" s="789">
        <v>1</v>
      </c>
      <c r="CF63" s="398" t="s">
        <v>53</v>
      </c>
      <c r="CG63" s="403">
        <v>0.125</v>
      </c>
      <c r="CH63" s="404">
        <v>0.20833333333333334</v>
      </c>
      <c r="CI63" s="405">
        <v>0.125</v>
      </c>
      <c r="CJ63" s="406">
        <v>0.20833333333333334</v>
      </c>
      <c r="CK63" s="407">
        <v>0.125</v>
      </c>
      <c r="CL63" s="404">
        <v>0.20833333333333334</v>
      </c>
      <c r="CM63" s="436"/>
      <c r="CN63" s="437"/>
      <c r="CO63" s="407">
        <v>0.125</v>
      </c>
      <c r="CP63" s="404">
        <v>0.20833333333333334</v>
      </c>
      <c r="CQ63" s="405">
        <v>0.125</v>
      </c>
      <c r="CR63" s="426">
        <v>0.20833333333333334</v>
      </c>
      <c r="CS63" s="809">
        <f>SUM(CG63:CR63)</f>
        <v>1.6666666666666665</v>
      </c>
      <c r="CT63" s="809"/>
    </row>
    <row r="64" spans="1:132" s="747" customFormat="1" ht="19.5" hidden="1" customHeight="1" thickBot="1">
      <c r="A64" s="318">
        <v>64</v>
      </c>
      <c r="B64" s="398"/>
      <c r="C64" s="320"/>
      <c r="D64" s="321"/>
      <c r="E64" s="322"/>
      <c r="F64" s="323"/>
      <c r="G64" s="561"/>
      <c r="H64" s="557"/>
      <c r="I64" s="558"/>
      <c r="J64" s="562"/>
      <c r="K64" s="563"/>
      <c r="L64" s="713"/>
      <c r="M64" s="713"/>
      <c r="N64" s="418"/>
      <c r="O64" s="411"/>
      <c r="P64" s="359"/>
      <c r="Q64" s="358"/>
      <c r="R64" s="410"/>
      <c r="S64" s="411"/>
      <c r="T64" s="410"/>
      <c r="U64" s="411"/>
      <c r="V64" s="410"/>
      <c r="W64" s="418"/>
      <c r="X64" s="410"/>
      <c r="Y64" s="418"/>
      <c r="Z64" s="713"/>
      <c r="AA64" s="713"/>
      <c r="AB64" s="418"/>
      <c r="AC64" s="411"/>
      <c r="AD64" s="330"/>
      <c r="AE64" s="331"/>
      <c r="AF64" s="410"/>
      <c r="AG64" s="411"/>
      <c r="AH64" s="410"/>
      <c r="AI64" s="411"/>
      <c r="AJ64" s="410"/>
      <c r="AK64" s="418"/>
      <c r="AL64" s="410"/>
      <c r="AM64" s="418"/>
      <c r="AN64" s="713"/>
      <c r="AO64" s="713"/>
      <c r="AP64" s="418"/>
      <c r="AQ64" s="411"/>
      <c r="AR64" s="418"/>
      <c r="AS64" s="411"/>
      <c r="AT64" s="410"/>
      <c r="AU64" s="411"/>
      <c r="AV64" s="410"/>
      <c r="AW64" s="411"/>
      <c r="AX64" s="410"/>
      <c r="AY64" s="418"/>
      <c r="AZ64" s="410"/>
      <c r="BA64" s="418"/>
      <c r="BB64" s="713"/>
      <c r="BC64" s="713"/>
      <c r="BD64" s="418"/>
      <c r="BE64" s="411"/>
      <c r="BF64" s="418"/>
      <c r="BG64" s="411"/>
      <c r="BH64" s="410"/>
      <c r="BI64" s="411"/>
      <c r="BJ64" s="410"/>
      <c r="BK64" s="411"/>
      <c r="BL64" s="410"/>
      <c r="BM64" s="418"/>
      <c r="BN64" s="410"/>
      <c r="BO64" s="418"/>
      <c r="BP64" s="713"/>
      <c r="BQ64" s="713"/>
      <c r="BR64" s="334"/>
      <c r="BS64" s="335"/>
      <c r="BT64" s="336"/>
      <c r="BU64" s="337"/>
      <c r="BV64" s="338"/>
      <c r="BW64" s="339"/>
      <c r="BX64" s="340"/>
      <c r="BY64" s="341"/>
      <c r="BZ64" s="342"/>
      <c r="CA64" s="342"/>
      <c r="CB64" s="342"/>
      <c r="CC64" s="343"/>
      <c r="CD64" s="344"/>
      <c r="CE64" s="789"/>
      <c r="CF64" s="398"/>
      <c r="CG64" s="403"/>
      <c r="CH64" s="404"/>
      <c r="CI64" s="405"/>
      <c r="CJ64" s="406"/>
      <c r="CK64" s="407"/>
      <c r="CL64" s="404"/>
      <c r="CM64" s="436"/>
      <c r="CN64" s="437"/>
      <c r="CO64" s="407"/>
      <c r="CP64" s="404"/>
      <c r="CQ64" s="405"/>
      <c r="CR64" s="426"/>
      <c r="CS64" s="710"/>
      <c r="CT64" s="710"/>
    </row>
    <row r="65" spans="1:100" s="747" customFormat="1" ht="19.5" hidden="1" customHeight="1" thickBot="1">
      <c r="A65" s="318">
        <v>65</v>
      </c>
      <c r="B65" s="398"/>
      <c r="C65" s="320"/>
      <c r="D65" s="321"/>
      <c r="E65" s="322"/>
      <c r="F65" s="323"/>
      <c r="G65" s="561"/>
      <c r="H65" s="557"/>
      <c r="I65" s="558"/>
      <c r="J65" s="562"/>
      <c r="K65" s="563"/>
      <c r="L65" s="713"/>
      <c r="M65" s="713"/>
      <c r="N65" s="418"/>
      <c r="O65" s="411"/>
      <c r="P65" s="418"/>
      <c r="Q65" s="411"/>
      <c r="R65" s="410"/>
      <c r="S65" s="411"/>
      <c r="T65" s="410"/>
      <c r="U65" s="411"/>
      <c r="V65" s="410"/>
      <c r="W65" s="418"/>
      <c r="X65" s="410"/>
      <c r="Y65" s="418"/>
      <c r="Z65" s="713"/>
      <c r="AA65" s="713"/>
      <c r="AB65" s="418"/>
      <c r="AC65" s="411"/>
      <c r="AD65" s="418"/>
      <c r="AE65" s="411"/>
      <c r="AF65" s="410"/>
      <c r="AG65" s="411"/>
      <c r="AH65" s="410"/>
      <c r="AI65" s="411"/>
      <c r="AJ65" s="410"/>
      <c r="AK65" s="418"/>
      <c r="AL65" s="410"/>
      <c r="AM65" s="418"/>
      <c r="AN65" s="713"/>
      <c r="AO65" s="713"/>
      <c r="AP65" s="418"/>
      <c r="AQ65" s="411"/>
      <c r="AR65" s="418"/>
      <c r="AS65" s="411"/>
      <c r="AT65" s="410"/>
      <c r="AU65" s="411"/>
      <c r="AV65" s="410"/>
      <c r="AW65" s="411"/>
      <c r="AX65" s="410"/>
      <c r="AY65" s="418"/>
      <c r="AZ65" s="410"/>
      <c r="BA65" s="418"/>
      <c r="BB65" s="713"/>
      <c r="BC65" s="713"/>
      <c r="BD65" s="418"/>
      <c r="BE65" s="411"/>
      <c r="BF65" s="418"/>
      <c r="BG65" s="411"/>
      <c r="BH65" s="410"/>
      <c r="BI65" s="411"/>
      <c r="BJ65" s="410"/>
      <c r="BK65" s="411"/>
      <c r="BL65" s="410"/>
      <c r="BM65" s="418"/>
      <c r="BN65" s="410"/>
      <c r="BO65" s="418"/>
      <c r="BP65" s="713"/>
      <c r="BQ65" s="713"/>
      <c r="BR65" s="334"/>
      <c r="BS65" s="335"/>
      <c r="BT65" s="336"/>
      <c r="BU65" s="337"/>
      <c r="BV65" s="338"/>
      <c r="BW65" s="339"/>
      <c r="BX65" s="340"/>
      <c r="BY65" s="341"/>
      <c r="BZ65" s="342"/>
      <c r="CA65" s="342"/>
      <c r="CB65" s="342"/>
      <c r="CC65" s="343"/>
      <c r="CD65" s="344"/>
      <c r="CE65" s="789"/>
      <c r="CF65" s="398"/>
      <c r="CG65" s="403"/>
      <c r="CH65" s="404"/>
      <c r="CI65" s="405"/>
      <c r="CJ65" s="406"/>
      <c r="CK65" s="407"/>
      <c r="CL65" s="404"/>
      <c r="CM65" s="436"/>
      <c r="CN65" s="437"/>
      <c r="CO65" s="407"/>
      <c r="CP65" s="404"/>
      <c r="CQ65" s="405"/>
      <c r="CR65" s="426"/>
      <c r="CS65" s="710"/>
      <c r="CT65" s="710"/>
    </row>
    <row r="66" spans="1:100" s="742" customFormat="1" ht="19.5" hidden="1" customHeight="1" outlineLevel="1">
      <c r="A66" s="318">
        <v>66</v>
      </c>
      <c r="B66" s="446" t="s">
        <v>31</v>
      </c>
      <c r="C66" s="320"/>
      <c r="D66" s="321"/>
      <c r="E66" s="322"/>
      <c r="F66" s="323"/>
      <c r="G66" s="324"/>
      <c r="H66" s="325"/>
      <c r="I66" s="326"/>
      <c r="J66" s="485"/>
      <c r="K66" s="486"/>
      <c r="L66" s="810"/>
      <c r="M66" s="810"/>
      <c r="N66" s="485"/>
      <c r="O66" s="486"/>
      <c r="P66" s="564"/>
      <c r="Q66" s="565"/>
      <c r="R66" s="452"/>
      <c r="S66" s="453"/>
      <c r="T66" s="564"/>
      <c r="U66" s="565"/>
      <c r="V66" s="564"/>
      <c r="W66" s="565"/>
      <c r="X66" s="485"/>
      <c r="Y66" s="486"/>
      <c r="Z66" s="810"/>
      <c r="AA66" s="810"/>
      <c r="AB66" s="399"/>
      <c r="AC66" s="400"/>
      <c r="AD66" s="327"/>
      <c r="AE66" s="328"/>
      <c r="AF66" s="327"/>
      <c r="AG66" s="328"/>
      <c r="AH66" s="327"/>
      <c r="AI66" s="328"/>
      <c r="AJ66" s="327"/>
      <c r="AK66" s="328"/>
      <c r="AL66" s="399"/>
      <c r="AM66" s="400"/>
      <c r="AN66" s="810"/>
      <c r="AO66" s="810"/>
      <c r="AP66" s="485"/>
      <c r="AQ66" s="486"/>
      <c r="AR66" s="564"/>
      <c r="AS66" s="565"/>
      <c r="AT66" s="452"/>
      <c r="AU66" s="453"/>
      <c r="AV66" s="564"/>
      <c r="AW66" s="565"/>
      <c r="AX66" s="564"/>
      <c r="AY66" s="565"/>
      <c r="AZ66" s="485"/>
      <c r="BA66" s="486"/>
      <c r="BB66" s="810"/>
      <c r="BC66" s="810"/>
      <c r="BD66" s="485"/>
      <c r="BE66" s="486"/>
      <c r="BF66" s="564"/>
      <c r="BG66" s="565"/>
      <c r="BH66" s="452"/>
      <c r="BI66" s="453"/>
      <c r="BJ66" s="564"/>
      <c r="BK66" s="565"/>
      <c r="BL66" s="564"/>
      <c r="BM66" s="565"/>
      <c r="BN66" s="485"/>
      <c r="BO66" s="486"/>
      <c r="BP66" s="810"/>
      <c r="BQ66" s="810"/>
      <c r="BR66" s="334">
        <f t="shared" ref="BR66:BR67" si="0">COUNTIF($H66:$BI66,"M")/2</f>
        <v>0</v>
      </c>
      <c r="BS66" s="335">
        <f t="shared" ref="BS66:BS75" si="1">COUNTIF($H66:$BQ66,"Mal")</f>
        <v>0</v>
      </c>
      <c r="BT66" s="336"/>
      <c r="BU66" s="337"/>
      <c r="BV66" s="338"/>
      <c r="BW66" s="339"/>
      <c r="BX66" s="340"/>
      <c r="BY66" s="341"/>
      <c r="BZ66" s="342"/>
      <c r="CA66" s="342"/>
      <c r="CB66" s="342"/>
      <c r="CC66" s="343"/>
      <c r="CD66" s="344"/>
      <c r="CE66" s="789"/>
      <c r="CF66" s="446" t="s">
        <v>31</v>
      </c>
      <c r="CG66" s="403"/>
      <c r="CH66" s="404"/>
      <c r="CI66" s="405"/>
      <c r="CJ66" s="406"/>
      <c r="CK66" s="347"/>
      <c r="CL66" s="348"/>
      <c r="CM66" s="405"/>
      <c r="CN66" s="406"/>
      <c r="CO66" s="407"/>
      <c r="CP66" s="404"/>
      <c r="CQ66" s="405"/>
      <c r="CR66" s="426"/>
      <c r="CS66" s="809"/>
      <c r="CT66" s="809"/>
    </row>
    <row r="67" spans="1:100" s="747" customFormat="1" collapsed="1">
      <c r="A67" s="318">
        <v>67</v>
      </c>
      <c r="B67" s="534" t="s">
        <v>104</v>
      </c>
      <c r="C67" s="534"/>
      <c r="D67" s="535"/>
      <c r="E67" s="566"/>
      <c r="F67" s="567"/>
      <c r="G67" s="568"/>
      <c r="H67" s="355"/>
      <c r="I67" s="356"/>
      <c r="J67" s="864"/>
      <c r="K67" s="865"/>
      <c r="L67" s="866"/>
      <c r="M67" s="867"/>
      <c r="N67" s="864"/>
      <c r="O67" s="865"/>
      <c r="P67" s="864"/>
      <c r="Q67" s="865"/>
      <c r="R67" s="864"/>
      <c r="S67" s="865"/>
      <c r="T67" s="864"/>
      <c r="U67" s="865"/>
      <c r="V67" s="864"/>
      <c r="W67" s="865"/>
      <c r="X67" s="359"/>
      <c r="Y67" s="358"/>
      <c r="Z67" s="866"/>
      <c r="AA67" s="867"/>
      <c r="AB67" s="359"/>
      <c r="AC67" s="358"/>
      <c r="AD67" s="359"/>
      <c r="AE67" s="358"/>
      <c r="AF67" s="360"/>
      <c r="AG67" s="361"/>
      <c r="AH67" s="362"/>
      <c r="AI67" s="358"/>
      <c r="AJ67" s="359"/>
      <c r="AK67" s="358"/>
      <c r="AL67" s="359"/>
      <c r="AM67" s="358"/>
      <c r="AN67" s="866"/>
      <c r="AO67" s="867"/>
      <c r="AP67" s="864"/>
      <c r="AQ67" s="865"/>
      <c r="AR67" s="864"/>
      <c r="AS67" s="865"/>
      <c r="AT67" s="864"/>
      <c r="AU67" s="865"/>
      <c r="AV67" s="864"/>
      <c r="AW67" s="865"/>
      <c r="AX67" s="864"/>
      <c r="AY67" s="865"/>
      <c r="AZ67" s="359"/>
      <c r="BA67" s="358"/>
      <c r="BB67" s="866"/>
      <c r="BC67" s="867"/>
      <c r="BD67" s="864"/>
      <c r="BE67" s="865"/>
      <c r="BF67" s="864"/>
      <c r="BG67" s="865"/>
      <c r="BH67" s="864"/>
      <c r="BI67" s="865"/>
      <c r="BJ67" s="864"/>
      <c r="BK67" s="865"/>
      <c r="BL67" s="864"/>
      <c r="BM67" s="865"/>
      <c r="BN67" s="359"/>
      <c r="BO67" s="358"/>
      <c r="BP67" s="866"/>
      <c r="BQ67" s="867"/>
      <c r="BR67" s="334">
        <f t="shared" si="0"/>
        <v>0</v>
      </c>
      <c r="BS67" s="335">
        <f t="shared" si="1"/>
        <v>0</v>
      </c>
      <c r="BT67" s="365"/>
      <c r="BU67" s="366"/>
      <c r="BV67" s="367"/>
      <c r="BW67" s="368"/>
      <c r="BX67" s="569"/>
      <c r="BY67" s="570"/>
      <c r="BZ67" s="864"/>
      <c r="CA67" s="865"/>
      <c r="CB67" s="865"/>
      <c r="CC67" s="571"/>
      <c r="CD67" s="572"/>
      <c r="CE67" s="792"/>
      <c r="CF67" s="534" t="s">
        <v>104</v>
      </c>
      <c r="CG67" s="573"/>
      <c r="CH67" s="574"/>
      <c r="CI67" s="575"/>
      <c r="CJ67" s="576"/>
      <c r="CK67" s="577"/>
      <c r="CL67" s="574"/>
      <c r="CM67" s="575"/>
      <c r="CN67" s="576"/>
      <c r="CO67" s="577"/>
      <c r="CP67" s="574"/>
      <c r="CQ67" s="575"/>
      <c r="CR67" s="578"/>
      <c r="CS67" s="579"/>
      <c r="CT67" s="580"/>
    </row>
    <row r="68" spans="1:100" s="747" customFormat="1" ht="13.9" hidden="1" customHeight="1" thickBot="1">
      <c r="A68" s="318">
        <v>68</v>
      </c>
      <c r="B68" s="534"/>
      <c r="C68" s="534"/>
      <c r="D68" s="535"/>
      <c r="E68" s="566"/>
      <c r="F68" s="581"/>
      <c r="G68" s="568"/>
      <c r="H68" s="355"/>
      <c r="I68" s="356"/>
      <c r="J68" s="718"/>
      <c r="K68" s="719"/>
      <c r="L68" s="720"/>
      <c r="M68" s="721"/>
      <c r="N68" s="719"/>
      <c r="O68" s="719"/>
      <c r="P68" s="718"/>
      <c r="Q68" s="719"/>
      <c r="R68" s="718"/>
      <c r="S68" s="719"/>
      <c r="T68" s="718"/>
      <c r="U68" s="719"/>
      <c r="V68" s="718"/>
      <c r="W68" s="719"/>
      <c r="X68" s="359"/>
      <c r="Y68" s="357"/>
      <c r="Z68" s="720"/>
      <c r="AA68" s="721"/>
      <c r="AB68" s="780"/>
      <c r="AC68" s="780"/>
      <c r="AD68" s="781"/>
      <c r="AE68" s="780"/>
      <c r="AF68" s="781"/>
      <c r="AG68" s="780"/>
      <c r="AH68" s="781"/>
      <c r="AI68" s="780"/>
      <c r="AJ68" s="781"/>
      <c r="AK68" s="780"/>
      <c r="AL68" s="330"/>
      <c r="AM68" s="423"/>
      <c r="AN68" s="720"/>
      <c r="AO68" s="721"/>
      <c r="AP68" s="719"/>
      <c r="AQ68" s="719"/>
      <c r="AR68" s="718"/>
      <c r="AS68" s="719"/>
      <c r="AT68" s="718"/>
      <c r="AU68" s="719"/>
      <c r="AV68" s="718"/>
      <c r="AW68" s="719"/>
      <c r="AX68" s="718"/>
      <c r="AY68" s="719"/>
      <c r="AZ68" s="359"/>
      <c r="BA68" s="357"/>
      <c r="BB68" s="720"/>
      <c r="BC68" s="721"/>
      <c r="BD68" s="719"/>
      <c r="BE68" s="719"/>
      <c r="BF68" s="718"/>
      <c r="BG68" s="719"/>
      <c r="BH68" s="718"/>
      <c r="BI68" s="719"/>
      <c r="BJ68" s="718"/>
      <c r="BK68" s="719"/>
      <c r="BL68" s="718"/>
      <c r="BM68" s="719"/>
      <c r="BN68" s="359"/>
      <c r="BO68" s="357"/>
      <c r="BP68" s="720"/>
      <c r="BQ68" s="721"/>
      <c r="BR68" s="334"/>
      <c r="BS68" s="335"/>
      <c r="BT68" s="393"/>
      <c r="BU68" s="394"/>
      <c r="BV68" s="395"/>
      <c r="BW68" s="368"/>
      <c r="BX68" s="719"/>
      <c r="BY68" s="582"/>
      <c r="BZ68" s="719"/>
      <c r="CA68" s="719"/>
      <c r="CB68" s="719"/>
      <c r="CC68" s="583"/>
      <c r="CD68" s="584"/>
      <c r="CE68" s="792"/>
      <c r="CF68" s="534"/>
      <c r="CG68" s="573"/>
      <c r="CH68" s="574"/>
      <c r="CI68" s="585"/>
      <c r="CJ68" s="576"/>
      <c r="CK68" s="577"/>
      <c r="CL68" s="574"/>
      <c r="CM68" s="585"/>
      <c r="CN68" s="576"/>
      <c r="CO68" s="585"/>
      <c r="CP68" s="574"/>
      <c r="CQ68" s="575"/>
      <c r="CR68" s="578"/>
      <c r="CS68" s="586"/>
      <c r="CT68" s="586"/>
    </row>
    <row r="69" spans="1:100" s="730" customFormat="1" ht="18" customHeight="1">
      <c r="A69" s="318">
        <v>69</v>
      </c>
      <c r="B69" s="507" t="s">
        <v>54</v>
      </c>
      <c r="C69" s="320"/>
      <c r="D69" s="321"/>
      <c r="E69" s="322"/>
      <c r="F69" s="323"/>
      <c r="G69" s="508"/>
      <c r="H69" s="587"/>
      <c r="I69" s="588"/>
      <c r="J69" s="503"/>
      <c r="K69" s="523"/>
      <c r="L69" s="807"/>
      <c r="M69" s="808"/>
      <c r="N69" s="749"/>
      <c r="O69" s="759"/>
      <c r="P69" s="749"/>
      <c r="Q69" s="759"/>
      <c r="R69" s="761"/>
      <c r="S69" s="762"/>
      <c r="T69" s="749"/>
      <c r="U69" s="759"/>
      <c r="V69" s="749"/>
      <c r="W69" s="759"/>
      <c r="X69" s="761"/>
      <c r="Y69" s="762"/>
      <c r="Z69" s="807"/>
      <c r="AA69" s="808"/>
      <c r="AB69" s="749"/>
      <c r="AC69" s="759"/>
      <c r="AD69" s="749"/>
      <c r="AE69" s="759"/>
      <c r="AF69" s="761"/>
      <c r="AG69" s="762"/>
      <c r="AH69" s="749"/>
      <c r="AI69" s="759"/>
      <c r="AJ69" s="749"/>
      <c r="AK69" s="759"/>
      <c r="AL69" s="761"/>
      <c r="AM69" s="762"/>
      <c r="AN69" s="807"/>
      <c r="AO69" s="808"/>
      <c r="AP69" s="504"/>
      <c r="AQ69" s="523"/>
      <c r="AR69" s="503"/>
      <c r="AS69" s="523"/>
      <c r="AT69" s="551"/>
      <c r="AU69" s="550"/>
      <c r="AV69" s="503"/>
      <c r="AW69" s="523"/>
      <c r="AX69" s="503"/>
      <c r="AY69" s="504"/>
      <c r="AZ69" s="551"/>
      <c r="BA69" s="549"/>
      <c r="BB69" s="807"/>
      <c r="BC69" s="808"/>
      <c r="BD69" s="504"/>
      <c r="BE69" s="523"/>
      <c r="BF69" s="503"/>
      <c r="BG69" s="523"/>
      <c r="BH69" s="551"/>
      <c r="BI69" s="550"/>
      <c r="BJ69" s="503"/>
      <c r="BK69" s="523"/>
      <c r="BL69" s="503"/>
      <c r="BM69" s="504"/>
      <c r="BN69" s="551"/>
      <c r="BO69" s="549"/>
      <c r="BP69" s="807"/>
      <c r="BQ69" s="808"/>
      <c r="BR69" s="334">
        <f>COUNTIF($H69:$BI69,"M")/2</f>
        <v>0</v>
      </c>
      <c r="BS69" s="335">
        <f t="shared" si="1"/>
        <v>0</v>
      </c>
      <c r="BT69" s="336">
        <f>-COUNTIF($H69:$BI69,"CP")</f>
        <v>0</v>
      </c>
      <c r="BU69" s="337">
        <f>IF($BT69&lt;&gt;0,$E69+$BT69,$E69)</f>
        <v>0</v>
      </c>
      <c r="BV69" s="338"/>
      <c r="BW69" s="339"/>
      <c r="BX69" s="340"/>
      <c r="BY69" s="341">
        <f>SUM(BW69,BX69)</f>
        <v>0</v>
      </c>
      <c r="BZ69" s="342"/>
      <c r="CA69" s="342"/>
      <c r="CB69" s="342"/>
      <c r="CC69" s="343">
        <f>BZ69+CA69+CB69</f>
        <v>0</v>
      </c>
      <c r="CD69" s="344">
        <f>$F69+$BY69-$CC69</f>
        <v>0</v>
      </c>
      <c r="CE69" s="790">
        <v>1</v>
      </c>
      <c r="CF69" s="507" t="s">
        <v>54</v>
      </c>
      <c r="CG69" s="403">
        <v>0.14583333333333334</v>
      </c>
      <c r="CH69" s="404">
        <v>0.26041666666666669</v>
      </c>
      <c r="CI69" s="403">
        <v>0.14583333333333334</v>
      </c>
      <c r="CJ69" s="404">
        <v>0.28125</v>
      </c>
      <c r="CK69" s="509"/>
      <c r="CL69" s="510"/>
      <c r="CM69" s="403">
        <v>0.14583333333333334</v>
      </c>
      <c r="CN69" s="404">
        <v>0.26041666666666669</v>
      </c>
      <c r="CO69" s="403">
        <v>0.14583333333333334</v>
      </c>
      <c r="CP69" s="404">
        <v>0.28125</v>
      </c>
      <c r="CQ69" s="455"/>
      <c r="CR69" s="456"/>
      <c r="CS69" s="809">
        <f>SUM(CG69:CR69)</f>
        <v>1.6666666666666667</v>
      </c>
      <c r="CT69" s="809"/>
    </row>
    <row r="70" spans="1:100" s="730" customFormat="1" ht="18" hidden="1" customHeight="1" thickBot="1">
      <c r="A70" s="318">
        <v>70</v>
      </c>
      <c r="B70" s="501"/>
      <c r="C70" s="320"/>
      <c r="D70" s="321"/>
      <c r="E70" s="322"/>
      <c r="F70" s="323"/>
      <c r="G70" s="502"/>
      <c r="H70" s="589"/>
      <c r="I70" s="590"/>
      <c r="J70" s="503"/>
      <c r="K70" s="523"/>
      <c r="L70" s="807"/>
      <c r="M70" s="808"/>
      <c r="N70" s="749"/>
      <c r="O70" s="759"/>
      <c r="P70" s="749"/>
      <c r="Q70" s="759"/>
      <c r="R70" s="761"/>
      <c r="S70" s="762"/>
      <c r="T70" s="749"/>
      <c r="U70" s="759"/>
      <c r="V70" s="749"/>
      <c r="W70" s="759"/>
      <c r="X70" s="761"/>
      <c r="Y70" s="762"/>
      <c r="Z70" s="591"/>
      <c r="AA70" s="592"/>
      <c r="AB70" s="749"/>
      <c r="AC70" s="759"/>
      <c r="AD70" s="749"/>
      <c r="AE70" s="759"/>
      <c r="AF70" s="749"/>
      <c r="AG70" s="759"/>
      <c r="AH70" s="749"/>
      <c r="AI70" s="759"/>
      <c r="AJ70" s="749"/>
      <c r="AK70" s="759"/>
      <c r="AL70" s="761"/>
      <c r="AM70" s="762"/>
      <c r="AN70" s="807"/>
      <c r="AO70" s="808"/>
      <c r="AP70" s="504"/>
      <c r="AQ70" s="523"/>
      <c r="AR70" s="504"/>
      <c r="AS70" s="523"/>
      <c r="AT70" s="503"/>
      <c r="AU70" s="523"/>
      <c r="AV70" s="503"/>
      <c r="AW70" s="523"/>
      <c r="AX70" s="503"/>
      <c r="AY70" s="504"/>
      <c r="AZ70" s="503"/>
      <c r="BA70" s="504"/>
      <c r="BB70" s="807"/>
      <c r="BC70" s="808"/>
      <c r="BD70" s="504"/>
      <c r="BE70" s="523"/>
      <c r="BF70" s="504"/>
      <c r="BG70" s="523"/>
      <c r="BH70" s="503"/>
      <c r="BI70" s="523"/>
      <c r="BJ70" s="503"/>
      <c r="BK70" s="523"/>
      <c r="BL70" s="503"/>
      <c r="BM70" s="504"/>
      <c r="BN70" s="503"/>
      <c r="BO70" s="504"/>
      <c r="BP70" s="807"/>
      <c r="BQ70" s="808"/>
      <c r="BR70" s="334"/>
      <c r="BS70" s="335"/>
      <c r="BT70" s="336"/>
      <c r="BU70" s="337"/>
      <c r="BV70" s="338"/>
      <c r="BW70" s="339"/>
      <c r="BX70" s="340"/>
      <c r="BY70" s="341"/>
      <c r="BZ70" s="342"/>
      <c r="CA70" s="342"/>
      <c r="CB70" s="342"/>
      <c r="CC70" s="343"/>
      <c r="CD70" s="344"/>
      <c r="CE70" s="790"/>
      <c r="CF70" s="501"/>
      <c r="CG70" s="403"/>
      <c r="CH70" s="404"/>
      <c r="CI70" s="403"/>
      <c r="CJ70" s="404"/>
      <c r="CK70" s="509"/>
      <c r="CL70" s="510"/>
      <c r="CM70" s="403"/>
      <c r="CN70" s="404"/>
      <c r="CO70" s="403"/>
      <c r="CP70" s="404"/>
      <c r="CQ70" s="455"/>
      <c r="CR70" s="456"/>
      <c r="CS70" s="710"/>
      <c r="CT70" s="710"/>
    </row>
    <row r="71" spans="1:100" s="730" customFormat="1" ht="18" hidden="1" customHeight="1" thickBot="1">
      <c r="A71" s="318">
        <v>71</v>
      </c>
      <c r="B71" s="501"/>
      <c r="C71" s="320"/>
      <c r="D71" s="321"/>
      <c r="E71" s="322"/>
      <c r="F71" s="323"/>
      <c r="G71" s="502"/>
      <c r="H71" s="589"/>
      <c r="I71" s="590"/>
      <c r="J71" s="503"/>
      <c r="K71" s="523"/>
      <c r="L71" s="807"/>
      <c r="M71" s="808"/>
      <c r="N71" s="749"/>
      <c r="O71" s="759"/>
      <c r="P71" s="749"/>
      <c r="Q71" s="759"/>
      <c r="R71" s="761"/>
      <c r="S71" s="762"/>
      <c r="T71" s="749"/>
      <c r="U71" s="759"/>
      <c r="V71" s="749"/>
      <c r="W71" s="759"/>
      <c r="X71" s="761"/>
      <c r="Y71" s="762"/>
      <c r="Z71" s="591"/>
      <c r="AA71" s="592"/>
      <c r="AB71" s="749"/>
      <c r="AC71" s="759"/>
      <c r="AD71" s="749"/>
      <c r="AE71" s="759"/>
      <c r="AF71" s="749"/>
      <c r="AG71" s="759"/>
      <c r="AH71" s="749"/>
      <c r="AI71" s="759"/>
      <c r="AJ71" s="749"/>
      <c r="AK71" s="759"/>
      <c r="AL71" s="761"/>
      <c r="AM71" s="762"/>
      <c r="AN71" s="807"/>
      <c r="AO71" s="808"/>
      <c r="AP71" s="504"/>
      <c r="AQ71" s="523"/>
      <c r="AR71" s="504"/>
      <c r="AS71" s="523"/>
      <c r="AT71" s="503"/>
      <c r="AU71" s="523"/>
      <c r="AV71" s="503"/>
      <c r="AW71" s="523"/>
      <c r="AX71" s="503"/>
      <c r="AY71" s="504"/>
      <c r="AZ71" s="503"/>
      <c r="BA71" s="504"/>
      <c r="BB71" s="807"/>
      <c r="BC71" s="808"/>
      <c r="BD71" s="504"/>
      <c r="BE71" s="523"/>
      <c r="BF71" s="504"/>
      <c r="BG71" s="523"/>
      <c r="BH71" s="503"/>
      <c r="BI71" s="523"/>
      <c r="BJ71" s="503"/>
      <c r="BK71" s="523"/>
      <c r="BL71" s="503"/>
      <c r="BM71" s="504"/>
      <c r="BN71" s="503"/>
      <c r="BO71" s="504"/>
      <c r="BP71" s="807"/>
      <c r="BQ71" s="808"/>
      <c r="BR71" s="334"/>
      <c r="BS71" s="335"/>
      <c r="BT71" s="336"/>
      <c r="BU71" s="337"/>
      <c r="BV71" s="338"/>
      <c r="BW71" s="339"/>
      <c r="BX71" s="340"/>
      <c r="BY71" s="341"/>
      <c r="BZ71" s="342"/>
      <c r="CA71" s="342"/>
      <c r="CB71" s="342"/>
      <c r="CC71" s="343"/>
      <c r="CD71" s="344"/>
      <c r="CE71" s="790"/>
      <c r="CF71" s="501"/>
      <c r="CG71" s="403"/>
      <c r="CH71" s="404"/>
      <c r="CI71" s="403"/>
      <c r="CJ71" s="404"/>
      <c r="CK71" s="509"/>
      <c r="CL71" s="510"/>
      <c r="CM71" s="403"/>
      <c r="CN71" s="404"/>
      <c r="CO71" s="403"/>
      <c r="CP71" s="404"/>
      <c r="CQ71" s="455"/>
      <c r="CR71" s="456"/>
      <c r="CS71" s="710"/>
      <c r="CT71" s="710"/>
    </row>
    <row r="72" spans="1:100" s="747" customFormat="1" ht="19.5" customHeight="1">
      <c r="A72" s="318">
        <v>72</v>
      </c>
      <c r="B72" s="501" t="s">
        <v>55</v>
      </c>
      <c r="C72" s="320"/>
      <c r="D72" s="321"/>
      <c r="E72" s="322"/>
      <c r="F72" s="323"/>
      <c r="G72" s="502"/>
      <c r="H72" s="355"/>
      <c r="I72" s="356"/>
      <c r="J72" s="503"/>
      <c r="K72" s="523"/>
      <c r="L72" s="807"/>
      <c r="M72" s="808"/>
      <c r="N72" s="749"/>
      <c r="O72" s="759"/>
      <c r="P72" s="749"/>
      <c r="Q72" s="759"/>
      <c r="R72" s="749"/>
      <c r="S72" s="762"/>
      <c r="T72" s="749"/>
      <c r="U72" s="759"/>
      <c r="V72" s="749"/>
      <c r="W72" s="759"/>
      <c r="X72" s="761"/>
      <c r="Y72" s="762"/>
      <c r="Z72" s="807"/>
      <c r="AA72" s="808"/>
      <c r="AB72" s="749"/>
      <c r="AC72" s="759"/>
      <c r="AD72" s="749"/>
      <c r="AE72" s="759"/>
      <c r="AF72" s="749"/>
      <c r="AG72" s="762"/>
      <c r="AH72" s="749"/>
      <c r="AI72" s="759"/>
      <c r="AJ72" s="749"/>
      <c r="AK72" s="759"/>
      <c r="AL72" s="761"/>
      <c r="AM72" s="762"/>
      <c r="AN72" s="807"/>
      <c r="AO72" s="808"/>
      <c r="AP72" s="504"/>
      <c r="AQ72" s="523"/>
      <c r="AR72" s="504"/>
      <c r="AS72" s="523"/>
      <c r="AT72" s="503"/>
      <c r="AU72" s="550"/>
      <c r="AV72" s="503"/>
      <c r="AW72" s="523"/>
      <c r="AX72" s="503"/>
      <c r="AY72" s="504"/>
      <c r="AZ72" s="551"/>
      <c r="BA72" s="549"/>
      <c r="BB72" s="807"/>
      <c r="BC72" s="808"/>
      <c r="BD72" s="504"/>
      <c r="BE72" s="523"/>
      <c r="BF72" s="504"/>
      <c r="BG72" s="523"/>
      <c r="BH72" s="503"/>
      <c r="BI72" s="550"/>
      <c r="BJ72" s="503"/>
      <c r="BK72" s="523"/>
      <c r="BL72" s="503"/>
      <c r="BM72" s="504"/>
      <c r="BN72" s="551"/>
      <c r="BO72" s="549"/>
      <c r="BP72" s="807"/>
      <c r="BQ72" s="808"/>
      <c r="BR72" s="334">
        <f>COUNTIF($H72:$BI72,"M")/2</f>
        <v>0</v>
      </c>
      <c r="BS72" s="335">
        <f>COUNTIF($H72:$BQ72,"Mal")</f>
        <v>0</v>
      </c>
      <c r="BT72" s="336">
        <f>-COUNTIF($H72:$BI72,"CP")</f>
        <v>0</v>
      </c>
      <c r="BU72" s="337">
        <f>IF($BT72&lt;&gt;0,$E72+$BT72,$E72)</f>
        <v>0</v>
      </c>
      <c r="BV72" s="338"/>
      <c r="BW72" s="339"/>
      <c r="BX72" s="340"/>
      <c r="BY72" s="341">
        <f>SUM(BW72,BX72)</f>
        <v>0</v>
      </c>
      <c r="BZ72" s="342"/>
      <c r="CA72" s="342"/>
      <c r="CB72" s="342"/>
      <c r="CC72" s="343">
        <f>BZ72+CA72+CB72</f>
        <v>0</v>
      </c>
      <c r="CD72" s="344">
        <f>$F72+$BY72-$CC72</f>
        <v>0</v>
      </c>
      <c r="CE72" s="789">
        <v>1</v>
      </c>
      <c r="CF72" s="501" t="s">
        <v>55</v>
      </c>
      <c r="CG72" s="403">
        <v>0.20833333333333334</v>
      </c>
      <c r="CH72" s="404">
        <v>0.14583333333333334</v>
      </c>
      <c r="CI72" s="403">
        <v>0.20833333333333334</v>
      </c>
      <c r="CJ72" s="404">
        <v>0.14583333333333334</v>
      </c>
      <c r="CK72" s="407">
        <v>0.20833333333333334</v>
      </c>
      <c r="CL72" s="348"/>
      <c r="CM72" s="403">
        <v>0.20833333333333334</v>
      </c>
      <c r="CN72" s="404">
        <v>0.14583333333333334</v>
      </c>
      <c r="CO72" s="403">
        <v>0.20833333333333334</v>
      </c>
      <c r="CP72" s="404">
        <v>0.1875</v>
      </c>
      <c r="CQ72" s="436"/>
      <c r="CR72" s="517"/>
      <c r="CS72" s="809">
        <f>SUM(CG72:CR72)</f>
        <v>1.6666666666666665</v>
      </c>
      <c r="CT72" s="809"/>
    </row>
    <row r="73" spans="1:100" s="747" customFormat="1" ht="19.5" hidden="1" customHeight="1" thickBot="1">
      <c r="A73" s="318">
        <v>73</v>
      </c>
      <c r="B73" s="501"/>
      <c r="C73" s="320"/>
      <c r="D73" s="321"/>
      <c r="E73" s="322"/>
      <c r="F73" s="323"/>
      <c r="G73" s="502"/>
      <c r="H73" s="384"/>
      <c r="I73" s="385"/>
      <c r="J73" s="410"/>
      <c r="K73" s="411"/>
      <c r="L73" s="412"/>
      <c r="M73" s="413"/>
      <c r="N73" s="418"/>
      <c r="O73" s="411"/>
      <c r="P73" s="418"/>
      <c r="Q73" s="411"/>
      <c r="R73" s="410"/>
      <c r="S73" s="411"/>
      <c r="T73" s="410"/>
      <c r="U73" s="411"/>
      <c r="V73" s="410"/>
      <c r="W73" s="418"/>
      <c r="X73" s="410"/>
      <c r="Y73" s="418"/>
      <c r="Z73" s="862"/>
      <c r="AA73" s="863"/>
      <c r="AB73" s="418"/>
      <c r="AC73" s="411"/>
      <c r="AD73" s="418"/>
      <c r="AE73" s="411"/>
      <c r="AF73" s="410"/>
      <c r="AG73" s="411"/>
      <c r="AH73" s="410"/>
      <c r="AI73" s="411"/>
      <c r="AJ73" s="410"/>
      <c r="AK73" s="418"/>
      <c r="AL73" s="410"/>
      <c r="AM73" s="418"/>
      <c r="AN73" s="593"/>
      <c r="AO73" s="594"/>
      <c r="AP73" s="418"/>
      <c r="AQ73" s="411"/>
      <c r="AR73" s="418"/>
      <c r="AS73" s="411"/>
      <c r="AT73" s="410"/>
      <c r="AU73" s="411"/>
      <c r="AV73" s="410"/>
      <c r="AW73" s="411"/>
      <c r="AX73" s="410"/>
      <c r="AY73" s="418"/>
      <c r="AZ73" s="410"/>
      <c r="BA73" s="418"/>
      <c r="BB73" s="595"/>
      <c r="BC73" s="596"/>
      <c r="BD73" s="418"/>
      <c r="BE73" s="411"/>
      <c r="BF73" s="418"/>
      <c r="BG73" s="411"/>
      <c r="BH73" s="410"/>
      <c r="BI73" s="411"/>
      <c r="BJ73" s="410"/>
      <c r="BK73" s="411"/>
      <c r="BL73" s="410"/>
      <c r="BM73" s="418"/>
      <c r="BN73" s="410"/>
      <c r="BO73" s="418"/>
      <c r="BP73" s="595"/>
      <c r="BQ73" s="596"/>
      <c r="BR73" s="334"/>
      <c r="BS73" s="335"/>
      <c r="BT73" s="336"/>
      <c r="BU73" s="337"/>
      <c r="BV73" s="338"/>
      <c r="BW73" s="339"/>
      <c r="BX73" s="340"/>
      <c r="BY73" s="341"/>
      <c r="BZ73" s="342"/>
      <c r="CA73" s="342"/>
      <c r="CB73" s="342"/>
      <c r="CC73" s="343"/>
      <c r="CD73" s="344"/>
      <c r="CE73" s="789"/>
      <c r="CF73" s="501"/>
      <c r="CG73" s="403"/>
      <c r="CH73" s="404"/>
      <c r="CI73" s="427"/>
      <c r="CJ73" s="406"/>
      <c r="CK73" s="407"/>
      <c r="CL73" s="348"/>
      <c r="CM73" s="427"/>
      <c r="CN73" s="406"/>
      <c r="CO73" s="427"/>
      <c r="CP73" s="404"/>
      <c r="CQ73" s="436"/>
      <c r="CR73" s="517"/>
      <c r="CS73" s="710"/>
      <c r="CT73" s="710"/>
    </row>
    <row r="74" spans="1:100" s="747" customFormat="1" ht="19.5" hidden="1" customHeight="1" thickBot="1">
      <c r="A74" s="318">
        <v>74</v>
      </c>
      <c r="B74" s="501"/>
      <c r="C74" s="320"/>
      <c r="D74" s="321"/>
      <c r="E74" s="322"/>
      <c r="F74" s="323"/>
      <c r="G74" s="502"/>
      <c r="H74" s="384"/>
      <c r="I74" s="385"/>
      <c r="J74" s="410"/>
      <c r="K74" s="411"/>
      <c r="L74" s="412"/>
      <c r="M74" s="413"/>
      <c r="N74" s="418"/>
      <c r="O74" s="411"/>
      <c r="P74" s="418"/>
      <c r="Q74" s="411"/>
      <c r="R74" s="410"/>
      <c r="S74" s="411"/>
      <c r="T74" s="410"/>
      <c r="U74" s="411"/>
      <c r="V74" s="410"/>
      <c r="W74" s="418"/>
      <c r="X74" s="410"/>
      <c r="Y74" s="418"/>
      <c r="Z74" s="862"/>
      <c r="AA74" s="863"/>
      <c r="AB74" s="418"/>
      <c r="AC74" s="411"/>
      <c r="AD74" s="418"/>
      <c r="AE74" s="411"/>
      <c r="AF74" s="410"/>
      <c r="AG74" s="411"/>
      <c r="AH74" s="410"/>
      <c r="AI74" s="411"/>
      <c r="AJ74" s="410"/>
      <c r="AK74" s="418"/>
      <c r="AL74" s="410"/>
      <c r="AM74" s="418"/>
      <c r="AN74" s="593"/>
      <c r="AO74" s="594"/>
      <c r="AP74" s="418"/>
      <c r="AQ74" s="411"/>
      <c r="AR74" s="418"/>
      <c r="AS74" s="411"/>
      <c r="AT74" s="410"/>
      <c r="AU74" s="411"/>
      <c r="AV74" s="410"/>
      <c r="AW74" s="411"/>
      <c r="AX74" s="410"/>
      <c r="AY74" s="418"/>
      <c r="AZ74" s="410"/>
      <c r="BA74" s="418"/>
      <c r="BB74" s="595"/>
      <c r="BC74" s="596"/>
      <c r="BD74" s="418"/>
      <c r="BE74" s="411"/>
      <c r="BF74" s="418"/>
      <c r="BG74" s="411"/>
      <c r="BH74" s="410"/>
      <c r="BI74" s="411"/>
      <c r="BJ74" s="410"/>
      <c r="BK74" s="411"/>
      <c r="BL74" s="410"/>
      <c r="BM74" s="418"/>
      <c r="BN74" s="410"/>
      <c r="BO74" s="418"/>
      <c r="BP74" s="595"/>
      <c r="BQ74" s="596"/>
      <c r="BR74" s="334"/>
      <c r="BS74" s="335"/>
      <c r="BT74" s="336"/>
      <c r="BU74" s="337"/>
      <c r="BV74" s="338"/>
      <c r="BW74" s="339"/>
      <c r="BX74" s="340"/>
      <c r="BY74" s="341"/>
      <c r="BZ74" s="342"/>
      <c r="CA74" s="342"/>
      <c r="CB74" s="342"/>
      <c r="CC74" s="343"/>
      <c r="CD74" s="344"/>
      <c r="CE74" s="789"/>
      <c r="CF74" s="501"/>
      <c r="CG74" s="403"/>
      <c r="CH74" s="404"/>
      <c r="CI74" s="427"/>
      <c r="CJ74" s="406"/>
      <c r="CK74" s="407"/>
      <c r="CL74" s="348"/>
      <c r="CM74" s="427"/>
      <c r="CN74" s="406"/>
      <c r="CO74" s="427"/>
      <c r="CP74" s="404"/>
      <c r="CQ74" s="436"/>
      <c r="CR74" s="517"/>
      <c r="CS74" s="710"/>
      <c r="CT74" s="710"/>
    </row>
    <row r="75" spans="1:100" s="742" customFormat="1" ht="19.5" hidden="1" customHeight="1" outlineLevel="1">
      <c r="A75" s="318">
        <v>75</v>
      </c>
      <c r="B75" s="446" t="s">
        <v>32</v>
      </c>
      <c r="C75" s="320"/>
      <c r="D75" s="321"/>
      <c r="E75" s="322"/>
      <c r="F75" s="323"/>
      <c r="G75" s="324"/>
      <c r="H75" s="325"/>
      <c r="I75" s="326"/>
      <c r="J75" s="485"/>
      <c r="K75" s="486"/>
      <c r="L75" s="810"/>
      <c r="M75" s="810"/>
      <c r="N75" s="485"/>
      <c r="O75" s="486"/>
      <c r="P75" s="564"/>
      <c r="Q75" s="565"/>
      <c r="R75" s="452"/>
      <c r="S75" s="453"/>
      <c r="T75" s="564"/>
      <c r="U75" s="565"/>
      <c r="V75" s="564"/>
      <c r="W75" s="565"/>
      <c r="X75" s="485"/>
      <c r="Y75" s="486"/>
      <c r="Z75" s="862" t="e">
        <f>IF(AND(MATCH($B75,#REF!,0),MATCH($Z$7,#REF!,0)),#REF!,"")</f>
        <v>#REF!</v>
      </c>
      <c r="AA75" s="863"/>
      <c r="AB75" s="485"/>
      <c r="AC75" s="486"/>
      <c r="AD75" s="564"/>
      <c r="AE75" s="565"/>
      <c r="AF75" s="452"/>
      <c r="AG75" s="453"/>
      <c r="AH75" s="564"/>
      <c r="AI75" s="565"/>
      <c r="AJ75" s="564"/>
      <c r="AK75" s="565"/>
      <c r="AL75" s="485"/>
      <c r="AM75" s="486"/>
      <c r="AN75" s="816"/>
      <c r="AO75" s="816"/>
      <c r="AP75" s="485"/>
      <c r="AQ75" s="486"/>
      <c r="AR75" s="564"/>
      <c r="AS75" s="565"/>
      <c r="AT75" s="452"/>
      <c r="AU75" s="453"/>
      <c r="AV75" s="564"/>
      <c r="AW75" s="565"/>
      <c r="AX75" s="564"/>
      <c r="AY75" s="565"/>
      <c r="AZ75" s="485"/>
      <c r="BA75" s="486"/>
      <c r="BB75" s="813"/>
      <c r="BC75" s="813"/>
      <c r="BD75" s="485"/>
      <c r="BE75" s="486"/>
      <c r="BF75" s="564"/>
      <c r="BG75" s="565"/>
      <c r="BH75" s="452"/>
      <c r="BI75" s="453"/>
      <c r="BJ75" s="564"/>
      <c r="BK75" s="565"/>
      <c r="BL75" s="564"/>
      <c r="BM75" s="565"/>
      <c r="BN75" s="485"/>
      <c r="BO75" s="597"/>
      <c r="BP75" s="813"/>
      <c r="BQ75" s="813"/>
      <c r="BR75" s="334">
        <f t="shared" ref="BR75" si="2">COUNTIF($H75:$BI75,"M")/2</f>
        <v>0</v>
      </c>
      <c r="BS75" s="335">
        <f t="shared" si="1"/>
        <v>0</v>
      </c>
      <c r="BT75" s="336"/>
      <c r="BU75" s="337"/>
      <c r="BV75" s="338"/>
      <c r="BW75" s="339"/>
      <c r="BX75" s="340"/>
      <c r="BY75" s="341"/>
      <c r="BZ75" s="342"/>
      <c r="CA75" s="342"/>
      <c r="CB75" s="342"/>
      <c r="CC75" s="343"/>
      <c r="CD75" s="344"/>
      <c r="CE75" s="789"/>
      <c r="CF75" s="446" t="s">
        <v>32</v>
      </c>
      <c r="CG75" s="482"/>
      <c r="CH75" s="425"/>
      <c r="CI75" s="513"/>
      <c r="CJ75" s="514"/>
      <c r="CK75" s="516"/>
      <c r="CL75" s="425"/>
      <c r="CM75" s="513"/>
      <c r="CN75" s="514"/>
      <c r="CO75" s="516"/>
      <c r="CP75" s="425"/>
      <c r="CQ75" s="436"/>
      <c r="CR75" s="517"/>
      <c r="CS75" s="809"/>
      <c r="CT75" s="809"/>
    </row>
    <row r="76" spans="1:100" s="742" customFormat="1" ht="15.6" customHeight="1" collapsed="1" thickBot="1">
      <c r="A76" s="318">
        <v>76</v>
      </c>
      <c r="B76" s="750"/>
      <c r="C76" s="750"/>
      <c r="D76" s="598"/>
      <c r="E76" s="598"/>
      <c r="F76" s="599"/>
      <c r="G76" s="751"/>
      <c r="H76" s="600"/>
      <c r="I76" s="600"/>
      <c r="J76" s="600"/>
      <c r="K76" s="600"/>
      <c r="L76" s="601"/>
      <c r="M76" s="600"/>
      <c r="N76" s="602"/>
      <c r="O76" s="602"/>
      <c r="P76" s="600"/>
      <c r="Q76" s="600"/>
      <c r="R76" s="600"/>
      <c r="S76" s="600"/>
      <c r="T76" s="600"/>
      <c r="U76" s="601"/>
      <c r="V76" s="603"/>
      <c r="W76" s="603"/>
      <c r="X76" s="603"/>
      <c r="Y76" s="600"/>
      <c r="Z76" s="860"/>
      <c r="AA76" s="860"/>
      <c r="AB76" s="604"/>
      <c r="AC76" s="602"/>
      <c r="AD76" s="600"/>
      <c r="AE76" s="600"/>
      <c r="AF76" s="600"/>
      <c r="AG76" s="600"/>
      <c r="AH76" s="605"/>
      <c r="AI76" s="751"/>
      <c r="AJ76" s="606"/>
      <c r="AK76" s="606"/>
      <c r="AL76" s="606"/>
      <c r="AM76" s="606"/>
      <c r="AN76" s="606"/>
      <c r="AO76" s="606"/>
      <c r="AP76" s="606"/>
      <c r="AQ76" s="606"/>
      <c r="AR76" s="606"/>
      <c r="AS76" s="606"/>
      <c r="AT76" s="606"/>
      <c r="AU76" s="606"/>
      <c r="AV76" s="606"/>
      <c r="AW76" s="606"/>
      <c r="AX76" s="606"/>
      <c r="AY76" s="606"/>
      <c r="AZ76" s="606"/>
      <c r="BA76" s="606"/>
      <c r="BB76" s="861"/>
      <c r="BC76" s="861"/>
      <c r="BD76" s="606"/>
      <c r="BE76" s="606"/>
      <c r="BF76" s="606"/>
      <c r="BG76" s="606"/>
      <c r="BH76" s="606"/>
      <c r="BI76" s="606"/>
      <c r="BJ76" s="606"/>
      <c r="BK76" s="606"/>
      <c r="BL76" s="606"/>
      <c r="BM76" s="606"/>
      <c r="BN76" s="606"/>
      <c r="BO76" s="606"/>
      <c r="BP76" s="606"/>
      <c r="BQ76" s="606"/>
      <c r="BR76" s="606"/>
      <c r="BS76" s="606"/>
      <c r="BT76" s="606"/>
      <c r="BU76" s="752"/>
      <c r="BV76" s="753"/>
      <c r="BW76" s="754"/>
      <c r="BX76" s="751"/>
      <c r="BY76" s="755"/>
      <c r="BZ76" s="755"/>
      <c r="CA76" s="756"/>
      <c r="CB76" s="607"/>
      <c r="CC76" s="607"/>
      <c r="CD76" s="608"/>
      <c r="CE76" s="795"/>
      <c r="CF76" s="750"/>
      <c r="CG76" s="273"/>
      <c r="CH76" s="738"/>
      <c r="CI76" s="274"/>
      <c r="CJ76" s="274"/>
      <c r="CK76" s="733"/>
      <c r="CL76" s="733"/>
      <c r="CM76" s="733"/>
      <c r="CN76" s="733"/>
      <c r="CO76" s="733"/>
      <c r="CP76" s="733"/>
      <c r="CQ76" s="733"/>
      <c r="CR76" s="733"/>
      <c r="CS76" s="733"/>
      <c r="CT76" s="733"/>
      <c r="CU76" s="734"/>
      <c r="CV76" s="734"/>
    </row>
    <row r="77" spans="1:100" s="745" customFormat="1" ht="15" hidden="1" customHeight="1" outlineLevel="1" thickBot="1">
      <c r="A77" s="275"/>
      <c r="B77" s="276" t="s">
        <v>64</v>
      </c>
      <c r="C77" s="277" t="s">
        <v>65</v>
      </c>
      <c r="D77" s="277" t="s">
        <v>65</v>
      </c>
      <c r="E77" s="278" t="s">
        <v>66</v>
      </c>
      <c r="F77" s="279" t="s">
        <v>66</v>
      </c>
      <c r="G77" s="280" t="s">
        <v>67</v>
      </c>
      <c r="H77" s="856">
        <v>42370</v>
      </c>
      <c r="I77" s="857"/>
      <c r="J77" s="856">
        <v>42371</v>
      </c>
      <c r="K77" s="857"/>
      <c r="L77" s="856">
        <v>42372</v>
      </c>
      <c r="M77" s="857"/>
      <c r="N77" s="856">
        <v>42373</v>
      </c>
      <c r="O77" s="857"/>
      <c r="P77" s="856">
        <v>42374</v>
      </c>
      <c r="Q77" s="857"/>
      <c r="R77" s="856">
        <v>42375</v>
      </c>
      <c r="S77" s="857"/>
      <c r="T77" s="856">
        <v>42376</v>
      </c>
      <c r="U77" s="857"/>
      <c r="V77" s="856">
        <v>42377</v>
      </c>
      <c r="W77" s="857"/>
      <c r="X77" s="856">
        <v>42378</v>
      </c>
      <c r="Y77" s="857"/>
      <c r="Z77" s="856">
        <v>42379</v>
      </c>
      <c r="AA77" s="857"/>
      <c r="AB77" s="856">
        <v>42380</v>
      </c>
      <c r="AC77" s="857"/>
      <c r="AD77" s="856">
        <v>42381</v>
      </c>
      <c r="AE77" s="857"/>
      <c r="AF77" s="856">
        <v>42382</v>
      </c>
      <c r="AG77" s="857"/>
      <c r="AH77" s="856">
        <v>42383</v>
      </c>
      <c r="AI77" s="857"/>
      <c r="AJ77" s="856">
        <v>42384</v>
      </c>
      <c r="AK77" s="857"/>
      <c r="AL77" s="856">
        <v>42385</v>
      </c>
      <c r="AM77" s="857"/>
      <c r="AN77" s="856">
        <v>42386</v>
      </c>
      <c r="AO77" s="857"/>
      <c r="AP77" s="856">
        <v>42387</v>
      </c>
      <c r="AQ77" s="857"/>
      <c r="AR77" s="856">
        <v>42388</v>
      </c>
      <c r="AS77" s="857"/>
      <c r="AT77" s="856">
        <v>42389</v>
      </c>
      <c r="AU77" s="857"/>
      <c r="AV77" s="856">
        <v>42390</v>
      </c>
      <c r="AW77" s="857"/>
      <c r="AX77" s="856">
        <v>42391</v>
      </c>
      <c r="AY77" s="857"/>
      <c r="AZ77" s="856">
        <v>42392</v>
      </c>
      <c r="BA77" s="857"/>
      <c r="BB77" s="856">
        <v>42393</v>
      </c>
      <c r="BC77" s="857"/>
      <c r="BD77" s="856">
        <v>42394</v>
      </c>
      <c r="BE77" s="857"/>
      <c r="BF77" s="856">
        <v>42395</v>
      </c>
      <c r="BG77" s="857"/>
      <c r="BH77" s="856">
        <v>42396</v>
      </c>
      <c r="BI77" s="857"/>
      <c r="BJ77" s="856">
        <v>42397</v>
      </c>
      <c r="BK77" s="857"/>
      <c r="BL77" s="856">
        <v>42398</v>
      </c>
      <c r="BM77" s="857"/>
      <c r="BN77" s="856">
        <v>42399</v>
      </c>
      <c r="BO77" s="857"/>
      <c r="BP77" s="856">
        <v>42400</v>
      </c>
      <c r="BQ77" s="857"/>
      <c r="BR77" s="277" t="s">
        <v>68</v>
      </c>
      <c r="BS77" s="277" t="s">
        <v>68</v>
      </c>
      <c r="BT77" s="281" t="s">
        <v>69</v>
      </c>
      <c r="BU77" s="282" t="s">
        <v>66</v>
      </c>
      <c r="BV77" s="283" t="s">
        <v>69</v>
      </c>
      <c r="BW77" s="284"/>
      <c r="BX77" s="284"/>
      <c r="BY77" s="285"/>
      <c r="BZ77" s="284"/>
      <c r="CA77" s="284"/>
      <c r="CB77" s="284"/>
      <c r="CC77" s="285"/>
      <c r="CD77" s="286" t="s">
        <v>66</v>
      </c>
      <c r="CE77" s="287" t="s">
        <v>70</v>
      </c>
      <c r="CF77" s="276" t="s">
        <v>64</v>
      </c>
      <c r="CG77" s="858"/>
      <c r="CH77" s="850"/>
      <c r="CI77" s="850"/>
      <c r="CJ77" s="850"/>
      <c r="CK77" s="850"/>
      <c r="CL77" s="850"/>
      <c r="CM77" s="850"/>
      <c r="CN77" s="850"/>
      <c r="CO77" s="859"/>
      <c r="CP77" s="859"/>
      <c r="CQ77" s="850"/>
      <c r="CR77" s="851"/>
      <c r="CS77" s="852"/>
      <c r="CT77" s="853"/>
    </row>
    <row r="78" spans="1:100" s="746" customFormat="1" ht="15" hidden="1" customHeight="1" outlineLevel="1">
      <c r="A78" s="254"/>
      <c r="B78" s="288" t="s">
        <v>71</v>
      </c>
      <c r="C78" s="289" t="s">
        <v>72</v>
      </c>
      <c r="D78" s="289" t="s">
        <v>72</v>
      </c>
      <c r="E78" s="290" t="s">
        <v>73</v>
      </c>
      <c r="F78" s="291" t="s">
        <v>74</v>
      </c>
      <c r="G78" s="292" t="s">
        <v>75</v>
      </c>
      <c r="H78" s="854" t="s">
        <v>76</v>
      </c>
      <c r="I78" s="855"/>
      <c r="J78" s="854" t="s">
        <v>77</v>
      </c>
      <c r="K78" s="855"/>
      <c r="L78" s="840" t="s">
        <v>16</v>
      </c>
      <c r="M78" s="840"/>
      <c r="N78" s="842" t="s">
        <v>78</v>
      </c>
      <c r="O78" s="842"/>
      <c r="P78" s="842" t="s">
        <v>79</v>
      </c>
      <c r="Q78" s="842"/>
      <c r="R78" s="842" t="s">
        <v>80</v>
      </c>
      <c r="S78" s="842"/>
      <c r="T78" s="842" t="s">
        <v>81</v>
      </c>
      <c r="U78" s="842"/>
      <c r="V78" s="847" t="s">
        <v>76</v>
      </c>
      <c r="W78" s="847"/>
      <c r="X78" s="842" t="s">
        <v>77</v>
      </c>
      <c r="Y78" s="842"/>
      <c r="Z78" s="840" t="s">
        <v>17</v>
      </c>
      <c r="AA78" s="840"/>
      <c r="AB78" s="842" t="s">
        <v>78</v>
      </c>
      <c r="AC78" s="842"/>
      <c r="AD78" s="842" t="s">
        <v>79</v>
      </c>
      <c r="AE78" s="842"/>
      <c r="AF78" s="842" t="s">
        <v>80</v>
      </c>
      <c r="AG78" s="842"/>
      <c r="AH78" s="842" t="s">
        <v>81</v>
      </c>
      <c r="AI78" s="842"/>
      <c r="AJ78" s="842" t="s">
        <v>76</v>
      </c>
      <c r="AK78" s="842"/>
      <c r="AL78" s="842" t="s">
        <v>77</v>
      </c>
      <c r="AM78" s="842"/>
      <c r="AN78" s="840" t="s">
        <v>18</v>
      </c>
      <c r="AO78" s="840"/>
      <c r="AP78" s="842" t="s">
        <v>78</v>
      </c>
      <c r="AQ78" s="842"/>
      <c r="AR78" s="842" t="s">
        <v>79</v>
      </c>
      <c r="AS78" s="842"/>
      <c r="AT78" s="842" t="s">
        <v>80</v>
      </c>
      <c r="AU78" s="842"/>
      <c r="AV78" s="842" t="s">
        <v>81</v>
      </c>
      <c r="AW78" s="842"/>
      <c r="AX78" s="842" t="s">
        <v>76</v>
      </c>
      <c r="AY78" s="842"/>
      <c r="AZ78" s="842" t="s">
        <v>77</v>
      </c>
      <c r="BA78" s="842"/>
      <c r="BB78" s="840" t="s">
        <v>19</v>
      </c>
      <c r="BC78" s="840"/>
      <c r="BD78" s="842" t="s">
        <v>78</v>
      </c>
      <c r="BE78" s="842"/>
      <c r="BF78" s="842" t="s">
        <v>79</v>
      </c>
      <c r="BG78" s="842"/>
      <c r="BH78" s="842" t="s">
        <v>80</v>
      </c>
      <c r="BI78" s="842"/>
      <c r="BJ78" s="842" t="s">
        <v>81</v>
      </c>
      <c r="BK78" s="842"/>
      <c r="BL78" s="842" t="s">
        <v>76</v>
      </c>
      <c r="BM78" s="842"/>
      <c r="BN78" s="847" t="s">
        <v>77</v>
      </c>
      <c r="BO78" s="848"/>
      <c r="BP78" s="840" t="s">
        <v>20</v>
      </c>
      <c r="BQ78" s="840"/>
      <c r="BR78" s="289" t="s">
        <v>72</v>
      </c>
      <c r="BS78" s="289" t="s">
        <v>72</v>
      </c>
      <c r="BT78" s="293" t="s">
        <v>73</v>
      </c>
      <c r="BU78" s="294" t="s">
        <v>73</v>
      </c>
      <c r="BV78" s="295" t="s">
        <v>82</v>
      </c>
      <c r="BW78" s="296"/>
      <c r="BX78" s="296"/>
      <c r="BY78" s="297"/>
      <c r="BZ78" s="298"/>
      <c r="CA78" s="299"/>
      <c r="CB78" s="300"/>
      <c r="CC78" s="297"/>
      <c r="CD78" s="301" t="s">
        <v>74</v>
      </c>
      <c r="CE78" s="785" t="s">
        <v>83</v>
      </c>
      <c r="CF78" s="288" t="s">
        <v>71</v>
      </c>
      <c r="CG78" s="849" t="s">
        <v>78</v>
      </c>
      <c r="CH78" s="841"/>
      <c r="CI78" s="841" t="s">
        <v>79</v>
      </c>
      <c r="CJ78" s="841"/>
      <c r="CK78" s="841" t="s">
        <v>80</v>
      </c>
      <c r="CL78" s="841"/>
      <c r="CM78" s="841" t="s">
        <v>81</v>
      </c>
      <c r="CN78" s="841"/>
      <c r="CO78" s="843" t="s">
        <v>76</v>
      </c>
      <c r="CP78" s="843"/>
      <c r="CQ78" s="841" t="s">
        <v>77</v>
      </c>
      <c r="CR78" s="844"/>
      <c r="CS78" s="845"/>
      <c r="CT78" s="846"/>
    </row>
    <row r="79" spans="1:100" s="317" customFormat="1" ht="23.25" hidden="1" customHeight="1" outlineLevel="1" thickBot="1">
      <c r="A79" s="302"/>
      <c r="B79" s="303" t="s">
        <v>84</v>
      </c>
      <c r="C79" s="304" t="s">
        <v>85</v>
      </c>
      <c r="D79" s="304" t="s">
        <v>86</v>
      </c>
      <c r="E79" s="305" t="s">
        <v>87</v>
      </c>
      <c r="F79" s="306" t="s">
        <v>88</v>
      </c>
      <c r="G79" s="307"/>
      <c r="H79" s="839"/>
      <c r="I79" s="839"/>
      <c r="J79" s="834"/>
      <c r="K79" s="834"/>
      <c r="L79" s="840"/>
      <c r="M79" s="840"/>
      <c r="N79" s="834"/>
      <c r="O79" s="834"/>
      <c r="P79" s="834"/>
      <c r="Q79" s="834"/>
      <c r="R79" s="834"/>
      <c r="S79" s="834"/>
      <c r="T79" s="834"/>
      <c r="U79" s="834"/>
      <c r="V79" s="834"/>
      <c r="W79" s="834"/>
      <c r="X79" s="834"/>
      <c r="Y79" s="834"/>
      <c r="Z79" s="837"/>
      <c r="AA79" s="838"/>
      <c r="AB79" s="834"/>
      <c r="AC79" s="834"/>
      <c r="AD79" s="834"/>
      <c r="AE79" s="834"/>
      <c r="AF79" s="834"/>
      <c r="AG79" s="834"/>
      <c r="AH79" s="834"/>
      <c r="AI79" s="834"/>
      <c r="AJ79" s="834"/>
      <c r="AK79" s="834"/>
      <c r="AL79" s="834"/>
      <c r="AM79" s="834"/>
      <c r="AN79" s="831"/>
      <c r="AO79" s="832"/>
      <c r="AP79" s="834"/>
      <c r="AQ79" s="834"/>
      <c r="AR79" s="834"/>
      <c r="AS79" s="834"/>
      <c r="AT79" s="834"/>
      <c r="AU79" s="834"/>
      <c r="AV79" s="834"/>
      <c r="AW79" s="834"/>
      <c r="AX79" s="834"/>
      <c r="AY79" s="834"/>
      <c r="AZ79" s="834"/>
      <c r="BA79" s="834"/>
      <c r="BB79" s="831"/>
      <c r="BC79" s="832"/>
      <c r="BD79" s="834"/>
      <c r="BE79" s="834"/>
      <c r="BF79" s="834"/>
      <c r="BG79" s="834"/>
      <c r="BH79" s="834"/>
      <c r="BI79" s="834"/>
      <c r="BJ79" s="834"/>
      <c r="BK79" s="834"/>
      <c r="BL79" s="834"/>
      <c r="BM79" s="834"/>
      <c r="BN79" s="835"/>
      <c r="BO79" s="836"/>
      <c r="BP79" s="831"/>
      <c r="BQ79" s="832"/>
      <c r="BR79" s="304" t="s">
        <v>85</v>
      </c>
      <c r="BS79" s="304" t="s">
        <v>86</v>
      </c>
      <c r="BT79" s="308" t="s">
        <v>89</v>
      </c>
      <c r="BU79" s="309" t="s">
        <v>87</v>
      </c>
      <c r="BV79" s="310" t="s">
        <v>74</v>
      </c>
      <c r="BW79" s="311" t="s">
        <v>90</v>
      </c>
      <c r="BX79" s="311" t="s">
        <v>91</v>
      </c>
      <c r="BY79" s="312" t="s">
        <v>92</v>
      </c>
      <c r="BZ79" s="313" t="s">
        <v>93</v>
      </c>
      <c r="CA79" s="313" t="s">
        <v>94</v>
      </c>
      <c r="CB79" s="313" t="s">
        <v>95</v>
      </c>
      <c r="CC79" s="314" t="s">
        <v>96</v>
      </c>
      <c r="CD79" s="315"/>
      <c r="CE79" s="786" t="s">
        <v>97</v>
      </c>
      <c r="CF79" s="303" t="s">
        <v>84</v>
      </c>
      <c r="CG79" s="833"/>
      <c r="CH79" s="824"/>
      <c r="CI79" s="824"/>
      <c r="CJ79" s="824"/>
      <c r="CK79" s="824"/>
      <c r="CL79" s="824"/>
      <c r="CM79" s="824"/>
      <c r="CN79" s="824"/>
      <c r="CO79" s="824"/>
      <c r="CP79" s="824"/>
      <c r="CQ79" s="824"/>
      <c r="CR79" s="825"/>
      <c r="CS79" s="316"/>
      <c r="CT79" s="316"/>
    </row>
    <row r="80" spans="1:100" s="747" customFormat="1" ht="19.5" hidden="1" customHeight="1" outlineLevel="1">
      <c r="A80" s="318">
        <v>80</v>
      </c>
      <c r="B80" s="609" t="s">
        <v>105</v>
      </c>
      <c r="C80" s="320"/>
      <c r="D80" s="321"/>
      <c r="E80" s="322"/>
      <c r="F80" s="323"/>
      <c r="G80" s="610"/>
      <c r="H80" s="611"/>
      <c r="I80" s="356"/>
      <c r="J80" s="612"/>
      <c r="K80" s="613"/>
      <c r="L80" s="826"/>
      <c r="M80" s="827"/>
      <c r="N80" s="613"/>
      <c r="O80" s="614"/>
      <c r="P80" s="612"/>
      <c r="Q80" s="614"/>
      <c r="R80" s="612"/>
      <c r="S80" s="614"/>
      <c r="T80" s="612"/>
      <c r="U80" s="614"/>
      <c r="V80" s="612"/>
      <c r="W80" s="613"/>
      <c r="X80" s="612"/>
      <c r="Y80" s="613"/>
      <c r="Z80" s="826"/>
      <c r="AA80" s="827"/>
      <c r="AB80" s="613"/>
      <c r="AC80" s="614"/>
      <c r="AD80" s="612"/>
      <c r="AE80" s="614"/>
      <c r="AF80" s="612"/>
      <c r="AG80" s="614"/>
      <c r="AH80" s="612"/>
      <c r="AI80" s="614"/>
      <c r="AJ80" s="612"/>
      <c r="AK80" s="613"/>
      <c r="AL80" s="612"/>
      <c r="AM80" s="613"/>
      <c r="AN80" s="828"/>
      <c r="AO80" s="829"/>
      <c r="AP80" s="613"/>
      <c r="AQ80" s="614"/>
      <c r="AR80" s="612"/>
      <c r="AS80" s="614"/>
      <c r="AT80" s="612"/>
      <c r="AU80" s="614"/>
      <c r="AV80" s="612"/>
      <c r="AW80" s="614"/>
      <c r="AX80" s="612"/>
      <c r="AY80" s="613"/>
      <c r="AZ80" s="612"/>
      <c r="BA80" s="613"/>
      <c r="BB80" s="828"/>
      <c r="BC80" s="829"/>
      <c r="BD80" s="613"/>
      <c r="BE80" s="614"/>
      <c r="BF80" s="612"/>
      <c r="BG80" s="614"/>
      <c r="BH80" s="612"/>
      <c r="BI80" s="614"/>
      <c r="BJ80" s="612"/>
      <c r="BK80" s="614"/>
      <c r="BL80" s="612"/>
      <c r="BM80" s="613"/>
      <c r="BN80" s="612"/>
      <c r="BO80" s="613"/>
      <c r="BP80" s="828"/>
      <c r="BQ80" s="830"/>
      <c r="BR80" s="334">
        <f>COUNTIF($H80:$BI80,"M")/2</f>
        <v>0</v>
      </c>
      <c r="BS80" s="335">
        <f>COUNTIF($H80:$BI80,"Mal")</f>
        <v>0</v>
      </c>
      <c r="BT80" s="336">
        <f>-COUNTIF($H80:$BI80,"CP")</f>
        <v>0</v>
      </c>
      <c r="BU80" s="337">
        <f>IF($BT80&lt;&gt;0,$E80+$BT80,$E80)</f>
        <v>0</v>
      </c>
      <c r="BV80" s="338"/>
      <c r="BW80" s="339"/>
      <c r="BX80" s="340"/>
      <c r="BY80" s="341">
        <f>SUM(BW80,BX80)</f>
        <v>0</v>
      </c>
      <c r="BZ80" s="342" t="e">
        <f>+IF(AND(#REF!="L",OR(#REF!="A",#REF!="M")),$CG80,0)+IF(AND(#REF!="L",OR(#REF!="A",#REF!="M")),$CH80,0)
+IF(AND($H$7="Ma",OR(#REF!="A",#REF!="M")),$CI80,0)+IF(AND($H$7="Ma",OR(#REF!="A",#REF!="M")),$CJ80,0)
+IF(AND($J$7="Me",OR(#REF!="A",#REF!="M")),$CK80,0)+IF(AND($J$7="Me",OR(#REF!="A",#REF!="M")),$CL80,0)
+IF(AND($L$7="J",OR(#REF!="A",#REF!="M")),$CM80,0)+IF(AND($L$7="J",OR(#REF!="A",#REF!="M")),$CN80,0)
+IF(AND($N$7="V",OR(H80="A",H80="M")),$CO80,0)+IF(AND($N$7="V",OR(I80="A",I80="M")),$CP80,0)
+IF(AND($P$7="S",OR(J80="A",J80="M")),$CQ80,0)+IF(AND($P$7="S",OR(K80="A",K80="M")),$CR80,0)
+IF(AND($T$7="L",OR(N80="A",N80="M")),$CG80,0)+IF(AND($T$7="L",OR(O80="A",O80="M")),$CH80,0)
+IF(AND($V$7="Ma",OR(P80="A",P80="M")),$CI80,0)+IF(AND($V$7="Ma",OR(Q80="A",Q80="M")),$CJ80,0)
+IF(AND($X$7="Me",OR(R80="A",R80="M")),$CK80,0)+IF(AND($X$7="Me",OR(S80="A",S80="M")),$CL80,0)</f>
        <v>#REF!</v>
      </c>
      <c r="CA80" s="342">
        <f>+IF(AND($Z$7="J",OR(T80="A",T80="M")),$CM80,0)+IF(AND($Z$7="J",OR(U80="A",U80="M")),$CN80,0)
+IF(AND($AB$7="V",OR(V80="A",V80="M")),$CO80,0)+IF(AND($AB$7="V",OR(W80="A",W80="M")),$CP80,0)
+IF(AND($AD$7="S",OR(X80="A",X80="M")),$CQ80,0)+IF(AND($AD$7="S",OR(Y80="A",Y80="M")),$CR80,0)
+IF(AND($AH$7="L",OR(AB80="A",AB80="M")),$CG80,0)+IF(AND($AH$7="L",OR(AC80="A",AC80="M")),$CH80,0)
+IF(AND($AJ$7="Ma",OR(AD80="A",AD80="M")),$CI80,0)+IF(AND($AJ$7="Ma",OR(AE80="A",AE80="M")),$CJ80,0)
+IF(AND($AL$7="Me",OR(AF80="A",AF80="M")),$CK80,0)+IF(AND($AL$7="Me",OR(AG80="A",AG80="M")),$CL80,0)
+IF(AND($AN$7="J",OR(AH80="A",AH80="M")),$CM80,0)+IF(AND($AN$7="J",OR(AI80="A",AI80="M")),$CN80,0)
+IF(AND($AP$7="V",OR(AJ80="A",AJ80="M")),$CO80,0)+IF(AND($AP$7="V",OR(AK80="A",AK80="M")),$CP80,0)
+IF(AND($AR$7="S",OR(AL80="A",AL80="M")),$CQ80,0)+IF(AND($AR$7="S",OR(AM80="A",AM80="M")),$CR80,0)</f>
        <v>0</v>
      </c>
      <c r="CB80" s="342">
        <f>+IF(AND($AV$7="L",OR(AP80="A",AP80="M")),$CG80,0)+IF(AND($AV$7="L",OR(AQ80="A",AQ80="M")),$CH80,0)
+IF(AND($AX$7="Ma",OR(AR80="A",AR80="M")),$CI80,0)+IF(AND($AX$7="Ma",OR(AS80="A",AS80="M")),$CJ80,0)
+IF(AND($AZ$7="Me",OR(AT80="A",AT80="M")),$CK80,0)+IF(AND($AZ$7="Me",OR(AU80="A",AU80="M")),$CL80,0)
+IF(AND($BB$7="J",OR(AV80="A",AV80="M")),$CM80,0)+IF(AND($BB$7="J",OR(AW80="A",AW80="M")),$CN80,0)
+IF(AND($BD$7="V",OR(AX80="A",AX80="M")),$CO80,0)+IF(AND($BD$7="V",OR(AY80="A",AY80="M")),$CP80,0)
+IF(AND($BF$7="S",OR(AZ80="A",AZ80="M")),$CQ80,0)+IF(AND($BF$7="S",OR(BA80="A",BA80="M")),$CR80,0)
+IF(AND($BJ$7="L",OR(BD80="A",BD80="M")),$CG80,0)+IF(AND($BJ$7="L",OR(BE80="A",BE80="M")),$CH80,0)
+IF(AND($BL$7="Ma",OR(BF80="A",BF80="M")),$CI80,0)+IF(AND($BL$7="Ma",OR(BG80="A",BG80="M")),$CJ80,0)
+IF(AND($BN$7="Me",OR(BH80="A",BH80="M")),$CK80,0)+IF(AND($BN$7="Me",OR(BI80="A",BI80="M")),$CL80,0)</f>
        <v>0</v>
      </c>
      <c r="CC80" s="343" t="e">
        <f>BZ80+CA80+CB80</f>
        <v>#REF!</v>
      </c>
      <c r="CD80" s="344" t="e">
        <f>$F80+$BY80-$CC80</f>
        <v>#REF!</v>
      </c>
      <c r="CE80" s="796"/>
      <c r="CF80" s="609" t="s">
        <v>105</v>
      </c>
      <c r="CG80" s="615"/>
      <c r="CH80" s="616"/>
      <c r="CI80" s="617"/>
      <c r="CJ80" s="618"/>
      <c r="CK80" s="619"/>
      <c r="CL80" s="616"/>
      <c r="CM80" s="617"/>
      <c r="CN80" s="618"/>
      <c r="CO80" s="619"/>
      <c r="CP80" s="616"/>
      <c r="CQ80" s="617"/>
      <c r="CR80" s="620"/>
      <c r="CS80" s="809">
        <f>SUM(CG80:CR80)</f>
        <v>0</v>
      </c>
      <c r="CT80" s="809"/>
    </row>
    <row r="81" spans="1:104" s="742" customFormat="1" hidden="1" outlineLevel="1">
      <c r="A81" s="318">
        <v>81</v>
      </c>
      <c r="B81" s="621" t="s">
        <v>99</v>
      </c>
      <c r="C81" s="621"/>
      <c r="D81" s="351"/>
      <c r="E81" s="459"/>
      <c r="F81" s="460"/>
      <c r="G81" s="518"/>
      <c r="H81" s="355"/>
      <c r="I81" s="356"/>
      <c r="J81" s="726"/>
      <c r="K81" s="727"/>
      <c r="L81" s="817"/>
      <c r="M81" s="818"/>
      <c r="N81" s="462"/>
      <c r="O81" s="463"/>
      <c r="P81" s="462"/>
      <c r="Q81" s="463"/>
      <c r="R81" s="462"/>
      <c r="S81" s="463"/>
      <c r="T81" s="487"/>
      <c r="U81" s="463"/>
      <c r="V81" s="488"/>
      <c r="W81" s="489"/>
      <c r="X81" s="726"/>
      <c r="Y81" s="727"/>
      <c r="Z81" s="817"/>
      <c r="AA81" s="818"/>
      <c r="AB81" s="462"/>
      <c r="AC81" s="463"/>
      <c r="AD81" s="462"/>
      <c r="AE81" s="463"/>
      <c r="AF81" s="462"/>
      <c r="AG81" s="463"/>
      <c r="AH81" s="487"/>
      <c r="AI81" s="463"/>
      <c r="AJ81" s="488"/>
      <c r="AK81" s="489"/>
      <c r="AL81" s="726"/>
      <c r="AM81" s="727"/>
      <c r="AN81" s="821"/>
      <c r="AO81" s="822"/>
      <c r="AP81" s="462"/>
      <c r="AQ81" s="463"/>
      <c r="AR81" s="462"/>
      <c r="AS81" s="463"/>
      <c r="AT81" s="462"/>
      <c r="AU81" s="463"/>
      <c r="AV81" s="487"/>
      <c r="AW81" s="463"/>
      <c r="AX81" s="488"/>
      <c r="AY81" s="489"/>
      <c r="AZ81" s="726"/>
      <c r="BA81" s="727"/>
      <c r="BB81" s="821"/>
      <c r="BC81" s="822"/>
      <c r="BD81" s="462"/>
      <c r="BE81" s="463"/>
      <c r="BF81" s="462"/>
      <c r="BG81" s="463"/>
      <c r="BH81" s="462"/>
      <c r="BI81" s="463"/>
      <c r="BJ81" s="487"/>
      <c r="BK81" s="463"/>
      <c r="BL81" s="488"/>
      <c r="BM81" s="489"/>
      <c r="BN81" s="726"/>
      <c r="BO81" s="727"/>
      <c r="BP81" s="821"/>
      <c r="BQ81" s="822"/>
      <c r="BR81" s="487"/>
      <c r="BS81" s="366"/>
      <c r="BT81" s="622"/>
      <c r="BU81" s="366"/>
      <c r="BV81" s="367"/>
      <c r="BW81" s="368"/>
      <c r="BX81" s="466"/>
      <c r="BY81" s="467"/>
      <c r="BZ81" s="466"/>
      <c r="CA81" s="466"/>
      <c r="CB81" s="466"/>
      <c r="CC81" s="467"/>
      <c r="CD81" s="468"/>
      <c r="CE81" s="797"/>
      <c r="CF81" s="621" t="s">
        <v>99</v>
      </c>
      <c r="CG81" s="374"/>
      <c r="CH81" s="375"/>
      <c r="CI81" s="376"/>
      <c r="CJ81" s="377"/>
      <c r="CK81" s="378"/>
      <c r="CL81" s="375"/>
      <c r="CM81" s="376"/>
      <c r="CN81" s="377"/>
      <c r="CO81" s="623"/>
      <c r="CP81" s="624"/>
      <c r="CQ81" s="625"/>
      <c r="CR81" s="626"/>
      <c r="CS81" s="823"/>
      <c r="CT81" s="823"/>
    </row>
    <row r="82" spans="1:104" s="640" customFormat="1" ht="19.5" hidden="1" customHeight="1" outlineLevel="1" thickBot="1">
      <c r="A82" s="318">
        <v>82</v>
      </c>
      <c r="B82" s="627" t="s">
        <v>33</v>
      </c>
      <c r="C82" s="320"/>
      <c r="D82" s="321"/>
      <c r="E82" s="322"/>
      <c r="F82" s="323"/>
      <c r="G82" s="628"/>
      <c r="H82" s="325"/>
      <c r="I82" s="326"/>
      <c r="J82" s="399"/>
      <c r="K82" s="400"/>
      <c r="L82" s="807">
        <f>IF(AND(MATCH(B82,B:B,0),MATCH($L$7,L:L,0)),'[3]Sem 2'!AE82,"")</f>
        <v>1.5</v>
      </c>
      <c r="M82" s="808"/>
      <c r="N82" s="629"/>
      <c r="O82" s="328"/>
      <c r="P82" s="630"/>
      <c r="Q82" s="631"/>
      <c r="R82" s="505"/>
      <c r="S82" s="506"/>
      <c r="T82" s="327"/>
      <c r="U82" s="333"/>
      <c r="V82" s="327"/>
      <c r="W82" s="333"/>
      <c r="X82" s="327"/>
      <c r="Y82" s="328"/>
      <c r="Z82" s="807">
        <f>IF(AND(MATCH($B82,$B:$B,0),MATCH($Z$7,Z:Z,0)),'[3]Sem 3'!$AE82,"")</f>
        <v>1.5</v>
      </c>
      <c r="AA82" s="808"/>
      <c r="AB82" s="629"/>
      <c r="AC82" s="328"/>
      <c r="AD82" s="630"/>
      <c r="AE82" s="631"/>
      <c r="AF82" s="505"/>
      <c r="AG82" s="506"/>
      <c r="AH82" s="327"/>
      <c r="AI82" s="333"/>
      <c r="AJ82" s="327"/>
      <c r="AK82" s="333"/>
      <c r="AL82" s="327"/>
      <c r="AM82" s="328"/>
      <c r="AN82" s="807">
        <f>IF(AND(MATCH($B82,$B:$B,0),MATCH($AN$7,AN:AN,0)),'[3]Sem 4'!$AE82,"")</f>
        <v>1.5</v>
      </c>
      <c r="AO82" s="808"/>
      <c r="AP82" s="629"/>
      <c r="AQ82" s="328"/>
      <c r="AR82" s="630"/>
      <c r="AS82" s="631"/>
      <c r="AT82" s="505"/>
      <c r="AU82" s="506"/>
      <c r="AV82" s="327"/>
      <c r="AW82" s="333"/>
      <c r="AX82" s="327"/>
      <c r="AY82" s="333"/>
      <c r="AZ82" s="327"/>
      <c r="BA82" s="328"/>
      <c r="BB82" s="807">
        <f>IF(AND(MATCH($B82,$B:$B,0),MATCH($BB$7,BB:BB,0)),'[3]Sem 5'!$AE82,"")</f>
        <v>1.5</v>
      </c>
      <c r="BC82" s="808"/>
      <c r="BD82" s="629"/>
      <c r="BE82" s="328"/>
      <c r="BF82" s="630"/>
      <c r="BG82" s="631"/>
      <c r="BH82" s="505"/>
      <c r="BI82" s="506"/>
      <c r="BJ82" s="327"/>
      <c r="BK82" s="333"/>
      <c r="BL82" s="327"/>
      <c r="BM82" s="333"/>
      <c r="BN82" s="327"/>
      <c r="BO82" s="328"/>
      <c r="BP82" s="807">
        <f>IF(AND(MATCH($B82,$B:$B,0),MATCH($BP$7,BP:BP,0)),'[3]Sem 6'!$AE82,"")</f>
        <v>1.5</v>
      </c>
      <c r="BQ82" s="808"/>
      <c r="BR82" s="334">
        <f>COUNTIF($H82:$BI82,"M")/2</f>
        <v>0</v>
      </c>
      <c r="BS82" s="335">
        <f>COUNTIF($H82:$BQ82,"Mal")</f>
        <v>0</v>
      </c>
      <c r="BT82" s="336">
        <f>-COUNTIF($H82:$BI82,"CP")</f>
        <v>0</v>
      </c>
      <c r="BU82" s="337">
        <f>IF($BT82&lt;&gt;0,$E82+$BT82,$E82)</f>
        <v>0</v>
      </c>
      <c r="BV82" s="338"/>
      <c r="BW82" s="339"/>
      <c r="BX82" s="340"/>
      <c r="BY82" s="341">
        <f>SUM(BW82,BX82)</f>
        <v>0</v>
      </c>
      <c r="BZ82" s="342" t="e">
        <f>+IF(AND(#REF!="L",OR(#REF!="A",#REF!="M")),$CG82,0)+IF(AND(#REF!="L",OR(#REF!="A",#REF!="M")),$CH82,0)
+IF(AND($H$7="Ma",OR(#REF!="A",#REF!="M")),$CI82,0)+IF(AND($H$7="Ma",OR(#REF!="A",#REF!="M")),$CJ82,0)
+IF(AND($J$7="Me",OR(#REF!="A",#REF!="M")),$CK82,0)+IF(AND($J$7="Me",OR(#REF!="A",#REF!="M")),$CL82,0)
+IF(AND($L$7="J",OR(#REF!="A",#REF!="M")),$CM82,0)+IF(AND($L$7="J",OR(#REF!="A",#REF!="M")),$CN82,0)
+IF(AND($N$7="V",OR(H82="A",H82="M")),$CO82,0)+IF(AND($N$7="V",OR(I82="A",I82="M")),$CP82,0)
+IF(AND($P$7="S",OR(J82="A",J82="M")),$CQ82,0)+IF(AND($P$7="S",OR(K82="A",K82="M")),$CR82,0)
+IF(AND($T$7="L",OR(N82="A",N82="M")),$CG82,0)+IF(AND($T$7="L",OR(O82="A",O82="M")),$CH82,0)
+IF(AND($V$7="Ma",OR(P82="A",P82="M")),$CI82,0)+IF(AND($V$7="Ma",OR(Q82="A",Q82="M")),$CJ82,0)
+IF(AND($X$7="Me",OR(R82="A",R82="M")),$CK82,0)+IF(AND($X$7="Me",OR(S82="A",S82="M")),$CL82,0)</f>
        <v>#REF!</v>
      </c>
      <c r="CA82" s="342">
        <f>+IF(AND($Z$7="J",OR(T82="A",T82="M")),$CM82,0)+IF(AND($Z$7="J",OR(U82="A",U82="M")),$CN82,0)
+IF(AND($AB$7="V",OR(V82="A",V82="M")),$CO82,0)+IF(AND($AB$7="V",OR(W82="A",W82="M")),$CP82,0)
+IF(AND($AD$7="S",OR(X82="A",X82="M")),$CQ82,0)+IF(AND($AD$7="S",OR(Y82="A",Y82="M")),$CR82,0)
+IF(AND($AH$7="L",OR(AB82="A",AB82="M")),$CG82,0)+IF(AND($AH$7="L",OR(AC82="A",AC82="M")),$CH82,0)
+IF(AND($AJ$7="Ma",OR(AD82="A",AD82="M")),$CI82,0)+IF(AND($AJ$7="Ma",OR(AE82="A",AE82="M")),$CJ82,0)
+IF(AND($AL$7="Me",OR(AF82="A",AF82="M")),$CK82,0)+IF(AND($AL$7="Me",OR(AG82="A",AG82="M")),$CL82,0)
+IF(AND($AN$7="J",OR(AH82="A",AH82="M")),$CM82,0)+IF(AND($AN$7="J",OR(AI82="A",AI82="M")),$CN82,0)
+IF(AND($AP$7="V",OR(AJ82="A",AJ82="M")),$CO82,0)+IF(AND($AP$7="V",OR(AK82="A",AK82="M")),$CP82,0)
+IF(AND($AR$7="S",OR(AL82="A",AL82="M")),$CQ82,0)+IF(AND($AR$7="S",OR(AM82="A",AM82="M")),$CR82,0)</f>
        <v>0</v>
      </c>
      <c r="CB82" s="342">
        <f>+IF(AND($AV$7="L",OR(AP82="A",AP82="M")),$CG82,0)+IF(AND($AV$7="L",OR(AQ82="A",AQ82="M")),$CH82,0)
+IF(AND($AX$7="Ma",OR(AR82="A",AR82="M")),$CI82,0)+IF(AND($AX$7="Ma",OR(AS82="A",AS82="M")),$CJ82,0)
+IF(AND($AZ$7="Me",OR(AT82="A",AT82="M")),$CK82,0)+IF(AND($AZ$7="Me",OR(AU82="A",AU82="M")),$CL82,0)
+IF(AND($BB$7="J",OR(AV82="A",AV82="M")),$CM82,0)+IF(AND($BB$7="J",OR(AW82="A",AW82="M")),$CN82,0)
+IF(AND($BD$7="V",OR(AX82="A",AX82="M")),$CO82,0)+IF(AND($BD$7="V",OR(AY82="A",AY82="M")),$CP82,0)
+IF(AND($BF$7="S",OR(AZ82="A",AZ82="M")),$CQ82,0)+IF(AND($BF$7="S",OR(BA82="A",BA82="M")),$CR82,0)
+IF(AND($BJ$7="L",OR(BD82="A",BD82="M")),$CG82,0)+IF(AND($BJ$7="L",OR(BE82="A",BE82="M")),$CH82,0)
+IF(AND($BL$7="Ma",OR(BF82="A",BF82="M")),$CI82,0)+IF(AND($BL$7="Ma",OR(BG82="A",BG82="M")),$CJ82,0)
+IF(AND($BN$7="Me",OR(BH82="A",BH82="M")),$CK82,0)+IF(AND($BN$7="Me",OR(BI82="A",BI82="M")),$CL82,0)</f>
        <v>0</v>
      </c>
      <c r="CC82" s="343" t="e">
        <f>BZ82+CA82+CB82</f>
        <v>#REF!</v>
      </c>
      <c r="CD82" s="344" t="e">
        <f>$F82+$BY82-$CC82</f>
        <v>#REF!</v>
      </c>
      <c r="CE82" s="798">
        <v>1</v>
      </c>
      <c r="CF82" s="627" t="s">
        <v>33</v>
      </c>
      <c r="CG82" s="632">
        <v>0.19097222222222221</v>
      </c>
      <c r="CH82" s="633">
        <v>0.19791666666666666</v>
      </c>
      <c r="CI82" s="634"/>
      <c r="CJ82" s="635"/>
      <c r="CK82" s="636">
        <v>0.19097222222222221</v>
      </c>
      <c r="CL82" s="633">
        <v>0.19791666666666666</v>
      </c>
      <c r="CM82" s="637">
        <v>0.15972222222222224</v>
      </c>
      <c r="CN82" s="635"/>
      <c r="CO82" s="636">
        <v>0.18402777777777779</v>
      </c>
      <c r="CP82" s="638"/>
      <c r="CQ82" s="637">
        <v>0.21180555555555555</v>
      </c>
      <c r="CR82" s="639">
        <v>0.16666666666666666</v>
      </c>
      <c r="CS82" s="809">
        <f>SUM(CG82:CR82)</f>
        <v>1.5</v>
      </c>
      <c r="CT82" s="809"/>
      <c r="CX82" s="641"/>
      <c r="CY82" s="641"/>
      <c r="CZ82" s="641"/>
    </row>
    <row r="83" spans="1:104" s="640" customFormat="1" ht="19.5" hidden="1" customHeight="1" outlineLevel="1" thickBot="1">
      <c r="A83" s="318">
        <v>83</v>
      </c>
      <c r="B83" s="627"/>
      <c r="C83" s="320"/>
      <c r="D83" s="321"/>
      <c r="E83" s="322"/>
      <c r="F83" s="323"/>
      <c r="G83" s="642"/>
      <c r="H83" s="384"/>
      <c r="I83" s="385"/>
      <c r="J83" s="414"/>
      <c r="K83" s="415"/>
      <c r="L83" s="643"/>
      <c r="M83" s="644"/>
      <c r="N83" s="629"/>
      <c r="O83" s="411"/>
      <c r="P83" s="645"/>
      <c r="Q83" s="415"/>
      <c r="R83" s="416"/>
      <c r="S83" s="417"/>
      <c r="T83" s="418"/>
      <c r="U83" s="418"/>
      <c r="V83" s="410"/>
      <c r="W83" s="411"/>
      <c r="X83" s="410"/>
      <c r="Y83" s="411"/>
      <c r="Z83" s="643"/>
      <c r="AA83" s="644"/>
      <c r="AB83" s="629"/>
      <c r="AC83" s="411"/>
      <c r="AD83" s="645"/>
      <c r="AE83" s="415"/>
      <c r="AF83" s="416"/>
      <c r="AG83" s="417"/>
      <c r="AH83" s="418"/>
      <c r="AI83" s="418"/>
      <c r="AJ83" s="410"/>
      <c r="AK83" s="411"/>
      <c r="AL83" s="410"/>
      <c r="AM83" s="411"/>
      <c r="AN83" s="708"/>
      <c r="AO83" s="709"/>
      <c r="AP83" s="629"/>
      <c r="AQ83" s="411"/>
      <c r="AR83" s="645"/>
      <c r="AS83" s="415"/>
      <c r="AT83" s="416"/>
      <c r="AU83" s="417"/>
      <c r="AV83" s="418"/>
      <c r="AW83" s="418"/>
      <c r="AX83" s="410"/>
      <c r="AY83" s="411"/>
      <c r="AZ83" s="410"/>
      <c r="BA83" s="411"/>
      <c r="BB83" s="722"/>
      <c r="BC83" s="723"/>
      <c r="BD83" s="629"/>
      <c r="BE83" s="411"/>
      <c r="BF83" s="645"/>
      <c r="BG83" s="415"/>
      <c r="BH83" s="416"/>
      <c r="BI83" s="417"/>
      <c r="BJ83" s="418"/>
      <c r="BK83" s="418"/>
      <c r="BL83" s="410"/>
      <c r="BM83" s="411"/>
      <c r="BN83" s="410"/>
      <c r="BO83" s="411"/>
      <c r="BP83" s="722"/>
      <c r="BQ83" s="723"/>
      <c r="BR83" s="334"/>
      <c r="BS83" s="335"/>
      <c r="BT83" s="336"/>
      <c r="BU83" s="337"/>
      <c r="BV83" s="338"/>
      <c r="BW83" s="339"/>
      <c r="BX83" s="340"/>
      <c r="BY83" s="341"/>
      <c r="BZ83" s="342"/>
      <c r="CA83" s="342"/>
      <c r="CB83" s="342"/>
      <c r="CC83" s="343"/>
      <c r="CD83" s="344"/>
      <c r="CE83" s="799"/>
      <c r="CF83" s="627"/>
      <c r="CG83" s="646"/>
      <c r="CH83" s="647"/>
      <c r="CI83" s="648"/>
      <c r="CJ83" s="649"/>
      <c r="CK83" s="650"/>
      <c r="CL83" s="647"/>
      <c r="CM83" s="651"/>
      <c r="CN83" s="649"/>
      <c r="CO83" s="650"/>
      <c r="CP83" s="652"/>
      <c r="CQ83" s="651"/>
      <c r="CR83" s="653"/>
      <c r="CS83" s="710"/>
      <c r="CT83" s="710"/>
      <c r="CX83" s="641"/>
      <c r="CY83" s="641"/>
      <c r="CZ83" s="641"/>
    </row>
    <row r="84" spans="1:104" s="640" customFormat="1" ht="19.5" hidden="1" customHeight="1" outlineLevel="1" thickBot="1">
      <c r="A84" s="318">
        <v>84</v>
      </c>
      <c r="B84" s="627"/>
      <c r="C84" s="320"/>
      <c r="D84" s="321"/>
      <c r="E84" s="322"/>
      <c r="F84" s="323"/>
      <c r="G84" s="642"/>
      <c r="H84" s="384"/>
      <c r="I84" s="385"/>
      <c r="J84" s="414"/>
      <c r="K84" s="415"/>
      <c r="L84" s="643"/>
      <c r="M84" s="644"/>
      <c r="N84" s="629"/>
      <c r="O84" s="411"/>
      <c r="P84" s="645"/>
      <c r="Q84" s="415"/>
      <c r="R84" s="416"/>
      <c r="S84" s="417"/>
      <c r="T84" s="418"/>
      <c r="U84" s="418"/>
      <c r="V84" s="410"/>
      <c r="W84" s="411"/>
      <c r="X84" s="410"/>
      <c r="Y84" s="411"/>
      <c r="Z84" s="643"/>
      <c r="AA84" s="644"/>
      <c r="AB84" s="629"/>
      <c r="AC84" s="411"/>
      <c r="AD84" s="645"/>
      <c r="AE84" s="415"/>
      <c r="AF84" s="416"/>
      <c r="AG84" s="417"/>
      <c r="AH84" s="418"/>
      <c r="AI84" s="418"/>
      <c r="AJ84" s="410"/>
      <c r="AK84" s="411"/>
      <c r="AL84" s="410"/>
      <c r="AM84" s="411"/>
      <c r="AN84" s="708"/>
      <c r="AO84" s="709"/>
      <c r="AP84" s="629"/>
      <c r="AQ84" s="411"/>
      <c r="AR84" s="645"/>
      <c r="AS84" s="415"/>
      <c r="AT84" s="416"/>
      <c r="AU84" s="417"/>
      <c r="AV84" s="418"/>
      <c r="AW84" s="418"/>
      <c r="AX84" s="410"/>
      <c r="AY84" s="411"/>
      <c r="AZ84" s="410"/>
      <c r="BA84" s="411"/>
      <c r="BB84" s="722"/>
      <c r="BC84" s="723"/>
      <c r="BD84" s="629"/>
      <c r="BE84" s="411"/>
      <c r="BF84" s="645"/>
      <c r="BG84" s="415"/>
      <c r="BH84" s="416"/>
      <c r="BI84" s="417"/>
      <c r="BJ84" s="418"/>
      <c r="BK84" s="418"/>
      <c r="BL84" s="410"/>
      <c r="BM84" s="411"/>
      <c r="BN84" s="410"/>
      <c r="BO84" s="411"/>
      <c r="BP84" s="722"/>
      <c r="BQ84" s="723"/>
      <c r="BR84" s="334"/>
      <c r="BS84" s="335"/>
      <c r="BT84" s="336"/>
      <c r="BU84" s="337"/>
      <c r="BV84" s="338"/>
      <c r="BW84" s="339"/>
      <c r="BX84" s="340"/>
      <c r="BY84" s="341"/>
      <c r="BZ84" s="342"/>
      <c r="CA84" s="342"/>
      <c r="CB84" s="342"/>
      <c r="CC84" s="343"/>
      <c r="CD84" s="344"/>
      <c r="CE84" s="799"/>
      <c r="CF84" s="627"/>
      <c r="CG84" s="646"/>
      <c r="CH84" s="647"/>
      <c r="CI84" s="648"/>
      <c r="CJ84" s="649"/>
      <c r="CK84" s="650"/>
      <c r="CL84" s="647"/>
      <c r="CM84" s="651"/>
      <c r="CN84" s="649"/>
      <c r="CO84" s="650"/>
      <c r="CP84" s="652"/>
      <c r="CQ84" s="651"/>
      <c r="CR84" s="653"/>
      <c r="CS84" s="710"/>
      <c r="CT84" s="710"/>
      <c r="CX84" s="641"/>
      <c r="CY84" s="641"/>
      <c r="CZ84" s="641"/>
    </row>
    <row r="85" spans="1:104" s="640" customFormat="1" ht="19.5" hidden="1" customHeight="1" outlineLevel="1">
      <c r="A85" s="318">
        <v>85</v>
      </c>
      <c r="B85" s="627" t="s">
        <v>34</v>
      </c>
      <c r="C85" s="320"/>
      <c r="D85" s="321"/>
      <c r="E85" s="322"/>
      <c r="F85" s="323"/>
      <c r="G85" s="447"/>
      <c r="H85" s="355"/>
      <c r="I85" s="356"/>
      <c r="J85" s="330"/>
      <c r="K85" s="331"/>
      <c r="L85" s="807">
        <f>IF(AND(MATCH(B85,B:B,0),MATCH($L$7,L:L,0)),'[3]Sem 2'!AE85,"")</f>
        <v>1.4583333333333333</v>
      </c>
      <c r="M85" s="808"/>
      <c r="N85" s="654"/>
      <c r="O85" s="422"/>
      <c r="P85" s="645"/>
      <c r="Q85" s="331"/>
      <c r="R85" s="421"/>
      <c r="S85" s="422"/>
      <c r="T85" s="546"/>
      <c r="U85" s="423"/>
      <c r="V85" s="330"/>
      <c r="W85" s="331"/>
      <c r="X85" s="419"/>
      <c r="Y85" s="420"/>
      <c r="Z85" s="807">
        <f>IF(AND(MATCH($B85,$B:$B,0),MATCH($Z$7,Z:Z,0)),'[3]Sem 3'!$AE85,"")</f>
        <v>1.4583333333333333</v>
      </c>
      <c r="AA85" s="808"/>
      <c r="AB85" s="654"/>
      <c r="AC85" s="422"/>
      <c r="AD85" s="645"/>
      <c r="AE85" s="331"/>
      <c r="AF85" s="421"/>
      <c r="AG85" s="422"/>
      <c r="AH85" s="546"/>
      <c r="AI85" s="423"/>
      <c r="AJ85" s="330"/>
      <c r="AK85" s="331"/>
      <c r="AL85" s="419"/>
      <c r="AM85" s="420"/>
      <c r="AN85" s="807">
        <f>IF(AND(MATCH($B85,$B:$B,0),MATCH($AN$7,AN:AN,0)),'[3]Sem 4'!$AE85,"")</f>
        <v>1.4583333333333333</v>
      </c>
      <c r="AO85" s="808"/>
      <c r="AP85" s="654"/>
      <c r="AQ85" s="422"/>
      <c r="AR85" s="645"/>
      <c r="AS85" s="331"/>
      <c r="AT85" s="421"/>
      <c r="AU85" s="422"/>
      <c r="AV85" s="546"/>
      <c r="AW85" s="423"/>
      <c r="AX85" s="330"/>
      <c r="AY85" s="331"/>
      <c r="AZ85" s="419"/>
      <c r="BA85" s="420"/>
      <c r="BB85" s="807">
        <f>IF(AND(MATCH($B85,$B:$B,0),MATCH($BB$7,BB:BB,0)),'[3]Sem 5'!$AE85,"")</f>
        <v>1.4583333333333333</v>
      </c>
      <c r="BC85" s="808"/>
      <c r="BD85" s="654"/>
      <c r="BE85" s="422"/>
      <c r="BF85" s="645"/>
      <c r="BG85" s="331"/>
      <c r="BH85" s="421"/>
      <c r="BI85" s="422"/>
      <c r="BJ85" s="546"/>
      <c r="BK85" s="423"/>
      <c r="BL85" s="330"/>
      <c r="BM85" s="331"/>
      <c r="BN85" s="419"/>
      <c r="BO85" s="420"/>
      <c r="BP85" s="807">
        <f>IF(AND(MATCH($B85,$B:$B,0),MATCH($BP$7,BP:BP,0)),'[3]Sem 6'!$AE85,"")</f>
        <v>1.4583333333333333</v>
      </c>
      <c r="BQ85" s="808"/>
      <c r="BR85" s="334">
        <f>COUNTIF($H85:$BI85,"M")/2</f>
        <v>0</v>
      </c>
      <c r="BS85" s="335">
        <f>COUNTIF($H85:$BQ85,"Mal")</f>
        <v>0</v>
      </c>
      <c r="BT85" s="336">
        <f>-COUNTIF($H85:$BI85,"CP")</f>
        <v>0</v>
      </c>
      <c r="BU85" s="337">
        <f>IF($BT85&lt;&gt;0,$E85+$BT85,$E85)</f>
        <v>0</v>
      </c>
      <c r="BV85" s="338"/>
      <c r="BW85" s="339"/>
      <c r="BX85" s="340"/>
      <c r="BY85" s="341">
        <f>SUM(BW85,BX85)</f>
        <v>0</v>
      </c>
      <c r="BZ85" s="342" t="e">
        <f>+IF(AND(#REF!="L",OR(#REF!="A",#REF!="M")),$CG85,0)+IF(AND(#REF!="L",OR(#REF!="A",#REF!="M")),$CH85,0)
+IF(AND($H$7="Ma",OR(#REF!="A",#REF!="M")),$CI85,0)+IF(AND($H$7="Ma",OR(#REF!="A",#REF!="M")),$CJ85,0)
+IF(AND($J$7="Me",OR(#REF!="A",#REF!="M")),$CK85,0)+IF(AND($J$7="Me",OR(#REF!="A",#REF!="M")),$CL85,0)
+IF(AND($L$7="J",OR(#REF!="A",#REF!="M")),$CM85,0)+IF(AND($L$7="J",OR(#REF!="A",#REF!="M")),$CN85,0)
+IF(AND($N$7="V",OR(H85="A",H85="M")),$CO85,0)+IF(AND($N$7="V",OR(I85="A",I85="M")),$CP85,0)
+IF(AND($P$7="S",OR(J85="A",J85="M")),$CQ85,0)+IF(AND($P$7="S",OR(K85="A",K85="M")),$CR85,0)
+IF(AND($T$7="L",OR(N85="A",N85="M")),$CG85,0)+IF(AND($T$7="L",OR(O85="A",O85="M")),$CH85,0)
+IF(AND($V$7="Ma",OR(P85="A",P85="M")),$CI85,0)+IF(AND($V$7="Ma",OR(Q85="A",Q85="M")),$CJ85,0)
+IF(AND($X$7="Me",OR(R85="A",R85="M")),$CK85,0)+IF(AND($X$7="Me",OR(S85="A",S85="M")),$CL85,0)</f>
        <v>#REF!</v>
      </c>
      <c r="CA85" s="342">
        <f>+IF(AND($Z$7="J",OR(T85="A",T85="M")),$CM85,0)+IF(AND($Z$7="J",OR(U85="A",U85="M")),$CN85,0)
+IF(AND($AB$7="V",OR(V85="A",V85="M")),$CO85,0)+IF(AND($AB$7="V",OR(W85="A",W85="M")),$CP85,0)
+IF(AND($AD$7="S",OR(X85="A",X85="M")),$CQ85,0)+IF(AND($AD$7="S",OR(Y85="A",Y85="M")),$CR85,0)
+IF(AND($AH$7="L",OR(AB85="A",AB85="M")),$CG85,0)+IF(AND($AH$7="L",OR(AC85="A",AC85="M")),$CH85,0)
+IF(AND($AJ$7="Ma",OR(AD85="A",AD85="M")),$CI85,0)+IF(AND($AJ$7="Ma",OR(AE85="A",AE85="M")),$CJ85,0)
+IF(AND($AL$7="Me",OR(AF85="A",AF85="M")),$CK85,0)+IF(AND($AL$7="Me",OR(AG85="A",AG85="M")),$CL85,0)
+IF(AND($AN$7="J",OR(AH85="A",AH85="M")),$CM85,0)+IF(AND($AN$7="J",OR(AI85="A",AI85="M")),$CN85,0)
+IF(AND($AP$7="V",OR(AJ85="A",AJ85="M")),$CO85,0)+IF(AND($AP$7="V",OR(AK85="A",AK85="M")),$CP85,0)
+IF(AND($AR$7="S",OR(AL85="A",AL85="M")),$CQ85,0)+IF(AND($AR$7="S",OR(AM85="A",AM85="M")),$CR85,0)</f>
        <v>0</v>
      </c>
      <c r="CB85" s="342">
        <f>+IF(AND($AV$7="L",OR(AP85="A",AP85="M")),$CG85,0)+IF(AND($AV$7="L",OR(AQ85="A",AQ85="M")),$CH85,0)
+IF(AND($AX$7="Ma",OR(AR85="A",AR85="M")),$CI85,0)+IF(AND($AX$7="Ma",OR(AS85="A",AS85="M")),$CJ85,0)
+IF(AND($AZ$7="Me",OR(AT85="A",AT85="M")),$CK85,0)+IF(AND($AZ$7="Me",OR(AU85="A",AU85="M")),$CL85,0)
+IF(AND($BB$7="J",OR(AV85="A",AV85="M")),$CM85,0)+IF(AND($BB$7="J",OR(AW85="A",AW85="M")),$CN85,0)
+IF(AND($BD$7="V",OR(AX85="A",AX85="M")),$CO85,0)+IF(AND($BD$7="V",OR(AY85="A",AY85="M")),$CP85,0)
+IF(AND($BF$7="S",OR(AZ85="A",AZ85="M")),$CQ85,0)+IF(AND($BF$7="S",OR(BA85="A",BA85="M")),$CR85,0)
+IF(AND($BJ$7="L",OR(BD85="A",BD85="M")),$CG85,0)+IF(AND($BJ$7="L",OR(BE85="A",BE85="M")),$CH85,0)
+IF(AND($BL$7="Ma",OR(BF85="A",BF85="M")),$CI85,0)+IF(AND($BL$7="Ma",OR(BG85="A",BG85="M")),$CJ85,0)
+IF(AND($BN$7="Me",OR(BH85="A",BH85="M")),$CK85,0)+IF(AND($BN$7="Me",OR(BI85="A",BI85="M")),$CL85,0)</f>
        <v>0</v>
      </c>
      <c r="CC85" s="343" t="e">
        <f>BZ85+CA85+CB85</f>
        <v>#REF!</v>
      </c>
      <c r="CD85" s="344" t="e">
        <f>$F85+$BY85-$CC85</f>
        <v>#REF!</v>
      </c>
      <c r="CE85" s="790">
        <v>1</v>
      </c>
      <c r="CF85" s="627" t="s">
        <v>34</v>
      </c>
      <c r="CG85" s="482"/>
      <c r="CH85" s="425"/>
      <c r="CI85" s="405">
        <v>0.21180555555555555</v>
      </c>
      <c r="CJ85" s="406">
        <v>0.1875</v>
      </c>
      <c r="CK85" s="516"/>
      <c r="CL85" s="425"/>
      <c r="CM85" s="513"/>
      <c r="CN85" s="406">
        <v>0.28125</v>
      </c>
      <c r="CO85" s="407">
        <v>0.1423611111111111</v>
      </c>
      <c r="CP85" s="404">
        <v>0.25694444444444448</v>
      </c>
      <c r="CQ85" s="405">
        <v>0.17013888888888887</v>
      </c>
      <c r="CR85" s="426">
        <v>0.20833333333333334</v>
      </c>
      <c r="CS85" s="809">
        <f>SUM(CG85:CR85)</f>
        <v>1.4583333333333333</v>
      </c>
      <c r="CT85" s="809"/>
    </row>
    <row r="86" spans="1:104" s="640" customFormat="1" ht="19.5" hidden="1" customHeight="1" outlineLevel="1" thickBot="1">
      <c r="A86" s="318">
        <v>86</v>
      </c>
      <c r="B86" s="655"/>
      <c r="C86" s="320"/>
      <c r="D86" s="321"/>
      <c r="E86" s="322"/>
      <c r="F86" s="323"/>
      <c r="G86" s="440"/>
      <c r="H86" s="384"/>
      <c r="I86" s="385"/>
      <c r="J86" s="410"/>
      <c r="K86" s="411"/>
      <c r="L86" s="643"/>
      <c r="M86" s="644"/>
      <c r="N86" s="629"/>
      <c r="O86" s="411"/>
      <c r="P86" s="645"/>
      <c r="Q86" s="411"/>
      <c r="R86" s="410"/>
      <c r="S86" s="411"/>
      <c r="T86" s="418"/>
      <c r="U86" s="418"/>
      <c r="V86" s="410"/>
      <c r="W86" s="411"/>
      <c r="X86" s="414"/>
      <c r="Y86" s="415"/>
      <c r="Z86" s="643"/>
      <c r="AA86" s="644"/>
      <c r="AB86" s="629"/>
      <c r="AC86" s="411"/>
      <c r="AD86" s="645"/>
      <c r="AE86" s="411"/>
      <c r="AF86" s="410"/>
      <c r="AG86" s="411"/>
      <c r="AH86" s="418"/>
      <c r="AI86" s="418"/>
      <c r="AJ86" s="410"/>
      <c r="AK86" s="411"/>
      <c r="AL86" s="414"/>
      <c r="AM86" s="415"/>
      <c r="AN86" s="656"/>
      <c r="AO86" s="594"/>
      <c r="AP86" s="629"/>
      <c r="AQ86" s="411"/>
      <c r="AR86" s="645"/>
      <c r="AS86" s="411"/>
      <c r="AT86" s="410"/>
      <c r="AU86" s="411"/>
      <c r="AV86" s="418"/>
      <c r="AW86" s="418"/>
      <c r="AX86" s="410"/>
      <c r="AY86" s="411"/>
      <c r="AZ86" s="414"/>
      <c r="BA86" s="415"/>
      <c r="BB86" s="657"/>
      <c r="BC86" s="658"/>
      <c r="BD86" s="629"/>
      <c r="BE86" s="411"/>
      <c r="BF86" s="645"/>
      <c r="BG86" s="411"/>
      <c r="BH86" s="410"/>
      <c r="BI86" s="411"/>
      <c r="BJ86" s="418"/>
      <c r="BK86" s="418"/>
      <c r="BL86" s="410"/>
      <c r="BM86" s="411"/>
      <c r="BN86" s="414"/>
      <c r="BO86" s="415"/>
      <c r="BP86" s="657"/>
      <c r="BQ86" s="658"/>
      <c r="BR86" s="334"/>
      <c r="BS86" s="335"/>
      <c r="BT86" s="336"/>
      <c r="BU86" s="337"/>
      <c r="BV86" s="338"/>
      <c r="BW86" s="339"/>
      <c r="BX86" s="340"/>
      <c r="BY86" s="341"/>
      <c r="BZ86" s="342"/>
      <c r="CA86" s="342"/>
      <c r="CB86" s="342"/>
      <c r="CC86" s="343"/>
      <c r="CD86" s="344"/>
      <c r="CE86" s="790"/>
      <c r="CF86" s="655"/>
      <c r="CG86" s="482"/>
      <c r="CH86" s="425"/>
      <c r="CI86" s="405"/>
      <c r="CJ86" s="406"/>
      <c r="CK86" s="516"/>
      <c r="CL86" s="425"/>
      <c r="CM86" s="513"/>
      <c r="CN86" s="406"/>
      <c r="CO86" s="407"/>
      <c r="CP86" s="404"/>
      <c r="CQ86" s="405"/>
      <c r="CR86" s="426"/>
      <c r="CS86" s="710"/>
      <c r="CT86" s="710"/>
    </row>
    <row r="87" spans="1:104" s="640" customFormat="1" ht="19.5" hidden="1" customHeight="1" outlineLevel="1" thickBot="1">
      <c r="A87" s="318">
        <v>87</v>
      </c>
      <c r="B87" s="655"/>
      <c r="C87" s="320"/>
      <c r="D87" s="321"/>
      <c r="E87" s="322"/>
      <c r="F87" s="323"/>
      <c r="G87" s="440"/>
      <c r="H87" s="384"/>
      <c r="I87" s="385"/>
      <c r="J87" s="410"/>
      <c r="K87" s="411"/>
      <c r="L87" s="643"/>
      <c r="M87" s="644"/>
      <c r="N87" s="629"/>
      <c r="O87" s="411"/>
      <c r="P87" s="645"/>
      <c r="Q87" s="411"/>
      <c r="R87" s="410"/>
      <c r="S87" s="411"/>
      <c r="T87" s="418"/>
      <c r="U87" s="418"/>
      <c r="V87" s="410"/>
      <c r="W87" s="411"/>
      <c r="X87" s="414"/>
      <c r="Y87" s="415"/>
      <c r="Z87" s="643"/>
      <c r="AA87" s="644"/>
      <c r="AB87" s="629"/>
      <c r="AC87" s="411"/>
      <c r="AD87" s="645"/>
      <c r="AE87" s="411"/>
      <c r="AF87" s="410"/>
      <c r="AG87" s="411"/>
      <c r="AH87" s="418"/>
      <c r="AI87" s="418"/>
      <c r="AJ87" s="410"/>
      <c r="AK87" s="411"/>
      <c r="AL87" s="414"/>
      <c r="AM87" s="415"/>
      <c r="AN87" s="656"/>
      <c r="AO87" s="594"/>
      <c r="AP87" s="629"/>
      <c r="AQ87" s="411"/>
      <c r="AR87" s="645"/>
      <c r="AS87" s="411"/>
      <c r="AT87" s="410"/>
      <c r="AU87" s="411"/>
      <c r="AV87" s="418"/>
      <c r="AW87" s="418"/>
      <c r="AX87" s="410"/>
      <c r="AY87" s="411"/>
      <c r="AZ87" s="414"/>
      <c r="BA87" s="415"/>
      <c r="BB87" s="657"/>
      <c r="BC87" s="658"/>
      <c r="BD87" s="629"/>
      <c r="BE87" s="411"/>
      <c r="BF87" s="645"/>
      <c r="BG87" s="411"/>
      <c r="BH87" s="410"/>
      <c r="BI87" s="411"/>
      <c r="BJ87" s="418"/>
      <c r="BK87" s="418"/>
      <c r="BL87" s="410"/>
      <c r="BM87" s="411"/>
      <c r="BN87" s="414"/>
      <c r="BO87" s="415"/>
      <c r="BP87" s="657"/>
      <c r="BQ87" s="658"/>
      <c r="BR87" s="334"/>
      <c r="BS87" s="335"/>
      <c r="BT87" s="336"/>
      <c r="BU87" s="337"/>
      <c r="BV87" s="338"/>
      <c r="BW87" s="339"/>
      <c r="BX87" s="340"/>
      <c r="BY87" s="341"/>
      <c r="BZ87" s="342"/>
      <c r="CA87" s="342"/>
      <c r="CB87" s="342"/>
      <c r="CC87" s="343"/>
      <c r="CD87" s="344"/>
      <c r="CE87" s="790"/>
      <c r="CF87" s="655"/>
      <c r="CG87" s="482"/>
      <c r="CH87" s="425"/>
      <c r="CI87" s="405"/>
      <c r="CJ87" s="406"/>
      <c r="CK87" s="516"/>
      <c r="CL87" s="425"/>
      <c r="CM87" s="513"/>
      <c r="CN87" s="406"/>
      <c r="CO87" s="407"/>
      <c r="CP87" s="404"/>
      <c r="CQ87" s="405"/>
      <c r="CR87" s="426"/>
      <c r="CS87" s="710"/>
      <c r="CT87" s="710"/>
    </row>
    <row r="88" spans="1:104" s="742" customFormat="1" ht="19.5" hidden="1" customHeight="1" outlineLevel="2">
      <c r="A88" s="318">
        <v>88</v>
      </c>
      <c r="B88" s="446" t="s">
        <v>21</v>
      </c>
      <c r="C88" s="320"/>
      <c r="D88" s="321"/>
      <c r="E88" s="322"/>
      <c r="F88" s="323"/>
      <c r="G88" s="324"/>
      <c r="H88" s="325"/>
      <c r="I88" s="326"/>
      <c r="J88" s="485"/>
      <c r="K88" s="486"/>
      <c r="L88" s="807" t="e">
        <f>IF(AND(MATCH($B88,#REF!,0),MATCH($L$7,#REF!,0)),#REF!,"")</f>
        <v>#REF!</v>
      </c>
      <c r="M88" s="808"/>
      <c r="N88" s="485"/>
      <c r="O88" s="486"/>
      <c r="P88" s="452"/>
      <c r="Q88" s="453"/>
      <c r="R88" s="452"/>
      <c r="S88" s="453"/>
      <c r="T88" s="564"/>
      <c r="U88" s="565"/>
      <c r="V88" s="564"/>
      <c r="W88" s="565"/>
      <c r="X88" s="485"/>
      <c r="Y88" s="486"/>
      <c r="Z88" s="807"/>
      <c r="AA88" s="808"/>
      <c r="AB88" s="485"/>
      <c r="AC88" s="486"/>
      <c r="AD88" s="452"/>
      <c r="AE88" s="453"/>
      <c r="AF88" s="452"/>
      <c r="AG88" s="453"/>
      <c r="AH88" s="564"/>
      <c r="AI88" s="565"/>
      <c r="AJ88" s="564"/>
      <c r="AK88" s="565"/>
      <c r="AL88" s="485"/>
      <c r="AM88" s="486"/>
      <c r="AN88" s="816"/>
      <c r="AO88" s="816"/>
      <c r="AP88" s="485"/>
      <c r="AQ88" s="486"/>
      <c r="AR88" s="452"/>
      <c r="AS88" s="453"/>
      <c r="AT88" s="452"/>
      <c r="AU88" s="453"/>
      <c r="AV88" s="564"/>
      <c r="AW88" s="565"/>
      <c r="AX88" s="564"/>
      <c r="AY88" s="565"/>
      <c r="AZ88" s="485"/>
      <c r="BA88" s="486"/>
      <c r="BB88" s="813"/>
      <c r="BC88" s="813"/>
      <c r="BD88" s="485"/>
      <c r="BE88" s="486"/>
      <c r="BF88" s="452"/>
      <c r="BG88" s="453"/>
      <c r="BH88" s="452"/>
      <c r="BI88" s="453"/>
      <c r="BJ88" s="564"/>
      <c r="BK88" s="565"/>
      <c r="BL88" s="564"/>
      <c r="BM88" s="565"/>
      <c r="BN88" s="485"/>
      <c r="BO88" s="486"/>
      <c r="BP88" s="813"/>
      <c r="BQ88" s="813"/>
      <c r="BR88" s="334">
        <f t="shared" ref="BR88" si="3">COUNTIF($H88:$BI88,"M")/2</f>
        <v>0</v>
      </c>
      <c r="BS88" s="335">
        <f t="shared" ref="BS88" si="4">COUNTIF($H88:$BQ88,"Mal")</f>
        <v>0</v>
      </c>
      <c r="BT88" s="336"/>
      <c r="BU88" s="337"/>
      <c r="BV88" s="338"/>
      <c r="BW88" s="339"/>
      <c r="BX88" s="340"/>
      <c r="BY88" s="341"/>
      <c r="BZ88" s="342"/>
      <c r="CA88" s="342"/>
      <c r="CB88" s="342"/>
      <c r="CC88" s="343"/>
      <c r="CD88" s="344"/>
      <c r="CE88" s="789"/>
      <c r="CF88" s="446" t="s">
        <v>21</v>
      </c>
      <c r="CG88" s="482"/>
      <c r="CH88" s="425"/>
      <c r="CI88" s="405"/>
      <c r="CJ88" s="406"/>
      <c r="CK88" s="516"/>
      <c r="CL88" s="425"/>
      <c r="CM88" s="513"/>
      <c r="CN88" s="406"/>
      <c r="CO88" s="407"/>
      <c r="CP88" s="404"/>
      <c r="CQ88" s="405"/>
      <c r="CR88" s="426"/>
      <c r="CS88" s="809"/>
      <c r="CT88" s="809"/>
    </row>
    <row r="89" spans="1:104" s="640" customFormat="1" hidden="1" outlineLevel="1" collapsed="1">
      <c r="A89" s="318">
        <v>89</v>
      </c>
      <c r="B89" s="621" t="s">
        <v>98</v>
      </c>
      <c r="C89" s="621"/>
      <c r="D89" s="351"/>
      <c r="E89" s="352"/>
      <c r="F89" s="353"/>
      <c r="G89" s="659"/>
      <c r="H89" s="355"/>
      <c r="I89" s="356"/>
      <c r="J89" s="357"/>
      <c r="K89" s="358"/>
      <c r="L89" s="817"/>
      <c r="M89" s="818"/>
      <c r="N89" s="359"/>
      <c r="O89" s="358"/>
      <c r="P89" s="360"/>
      <c r="Q89" s="361"/>
      <c r="R89" s="360"/>
      <c r="S89" s="361"/>
      <c r="T89" s="362"/>
      <c r="U89" s="358"/>
      <c r="V89" s="359"/>
      <c r="W89" s="358"/>
      <c r="X89" s="359"/>
      <c r="Y89" s="358"/>
      <c r="Z89" s="817"/>
      <c r="AA89" s="818"/>
      <c r="AB89" s="359"/>
      <c r="AC89" s="358"/>
      <c r="AD89" s="360"/>
      <c r="AE89" s="361"/>
      <c r="AF89" s="360"/>
      <c r="AG89" s="361"/>
      <c r="AH89" s="362"/>
      <c r="AI89" s="358"/>
      <c r="AJ89" s="359"/>
      <c r="AK89" s="358"/>
      <c r="AL89" s="359"/>
      <c r="AM89" s="358"/>
      <c r="AN89" s="817"/>
      <c r="AO89" s="818"/>
      <c r="AP89" s="359"/>
      <c r="AQ89" s="358"/>
      <c r="AR89" s="360"/>
      <c r="AS89" s="361"/>
      <c r="AT89" s="360"/>
      <c r="AU89" s="361"/>
      <c r="AV89" s="362"/>
      <c r="AW89" s="358"/>
      <c r="AX89" s="359"/>
      <c r="AY89" s="358"/>
      <c r="AZ89" s="359"/>
      <c r="BA89" s="358"/>
      <c r="BB89" s="819"/>
      <c r="BC89" s="820"/>
      <c r="BD89" s="359"/>
      <c r="BE89" s="358"/>
      <c r="BF89" s="360"/>
      <c r="BG89" s="361"/>
      <c r="BH89" s="360"/>
      <c r="BI89" s="361"/>
      <c r="BJ89" s="362"/>
      <c r="BK89" s="358"/>
      <c r="BL89" s="359"/>
      <c r="BM89" s="358"/>
      <c r="BN89" s="359"/>
      <c r="BO89" s="358"/>
      <c r="BP89" s="819"/>
      <c r="BQ89" s="820"/>
      <c r="BR89" s="363"/>
      <c r="BS89" s="394"/>
      <c r="BT89" s="660"/>
      <c r="BU89" s="394"/>
      <c r="BV89" s="395"/>
      <c r="BW89" s="368"/>
      <c r="BX89" s="536"/>
      <c r="BY89" s="372"/>
      <c r="BZ89" s="371"/>
      <c r="CA89" s="371"/>
      <c r="CB89" s="371"/>
      <c r="CC89" s="372"/>
      <c r="CD89" s="373"/>
      <c r="CE89" s="797"/>
      <c r="CF89" s="621" t="s">
        <v>98</v>
      </c>
      <c r="CG89" s="374"/>
      <c r="CH89" s="375"/>
      <c r="CI89" s="376"/>
      <c r="CJ89" s="377"/>
      <c r="CK89" s="378"/>
      <c r="CL89" s="375"/>
      <c r="CM89" s="379"/>
      <c r="CN89" s="380"/>
      <c r="CO89" s="378"/>
      <c r="CP89" s="375"/>
      <c r="CQ89" s="376"/>
      <c r="CR89" s="381"/>
      <c r="CS89" s="382"/>
      <c r="CT89" s="382"/>
    </row>
    <row r="90" spans="1:104" s="640" customFormat="1" ht="13.9" hidden="1" customHeight="1" outlineLevel="1" thickBot="1">
      <c r="A90" s="318">
        <v>90</v>
      </c>
      <c r="B90" s="661"/>
      <c r="C90" s="621"/>
      <c r="D90" s="351"/>
      <c r="E90" s="352"/>
      <c r="F90" s="383"/>
      <c r="G90" s="659"/>
      <c r="H90" s="384"/>
      <c r="I90" s="385"/>
      <c r="J90" s="386"/>
      <c r="K90" s="387"/>
      <c r="L90" s="724"/>
      <c r="M90" s="725"/>
      <c r="N90" s="388"/>
      <c r="O90" s="387"/>
      <c r="P90" s="645"/>
      <c r="Q90" s="387"/>
      <c r="R90" s="389"/>
      <c r="S90" s="390"/>
      <c r="T90" s="391"/>
      <c r="U90" s="387"/>
      <c r="V90" s="388"/>
      <c r="W90" s="387"/>
      <c r="X90" s="388"/>
      <c r="Y90" s="387"/>
      <c r="Z90" s="724"/>
      <c r="AA90" s="725"/>
      <c r="AB90" s="388"/>
      <c r="AC90" s="387"/>
      <c r="AD90" s="645"/>
      <c r="AE90" s="387"/>
      <c r="AF90" s="389"/>
      <c r="AG90" s="390"/>
      <c r="AH90" s="391"/>
      <c r="AI90" s="387"/>
      <c r="AJ90" s="388"/>
      <c r="AK90" s="387"/>
      <c r="AL90" s="388"/>
      <c r="AM90" s="387"/>
      <c r="AN90" s="724"/>
      <c r="AO90" s="725"/>
      <c r="AP90" s="388"/>
      <c r="AQ90" s="387"/>
      <c r="AR90" s="645"/>
      <c r="AS90" s="387"/>
      <c r="AT90" s="389"/>
      <c r="AU90" s="390"/>
      <c r="AV90" s="391"/>
      <c r="AW90" s="387"/>
      <c r="AX90" s="388"/>
      <c r="AY90" s="387"/>
      <c r="AZ90" s="388"/>
      <c r="BA90" s="387"/>
      <c r="BB90" s="728"/>
      <c r="BC90" s="729"/>
      <c r="BD90" s="388"/>
      <c r="BE90" s="387"/>
      <c r="BF90" s="645"/>
      <c r="BG90" s="387"/>
      <c r="BH90" s="389"/>
      <c r="BI90" s="390"/>
      <c r="BJ90" s="391"/>
      <c r="BK90" s="387"/>
      <c r="BL90" s="388"/>
      <c r="BM90" s="387"/>
      <c r="BN90" s="388"/>
      <c r="BO90" s="387"/>
      <c r="BP90" s="728"/>
      <c r="BQ90" s="729"/>
      <c r="BR90" s="363"/>
      <c r="BS90" s="394"/>
      <c r="BT90" s="662"/>
      <c r="BU90" s="394"/>
      <c r="BV90" s="395"/>
      <c r="BW90" s="368"/>
      <c r="BX90" s="541"/>
      <c r="BY90" s="370"/>
      <c r="BZ90" s="397"/>
      <c r="CA90" s="397"/>
      <c r="CB90" s="397"/>
      <c r="CC90" s="372"/>
      <c r="CD90" s="373"/>
      <c r="CE90" s="797"/>
      <c r="CF90" s="661"/>
      <c r="CG90" s="482"/>
      <c r="CH90" s="425"/>
      <c r="CI90" s="405"/>
      <c r="CJ90" s="406"/>
      <c r="CK90" s="516"/>
      <c r="CL90" s="425"/>
      <c r="CM90" s="513"/>
      <c r="CN90" s="406"/>
      <c r="CO90" s="407"/>
      <c r="CP90" s="404"/>
      <c r="CQ90" s="405"/>
      <c r="CR90" s="426"/>
      <c r="CS90" s="382"/>
      <c r="CT90" s="382"/>
    </row>
    <row r="91" spans="1:104" s="349" customFormat="1" ht="19.5" hidden="1" customHeight="1" outlineLevel="1">
      <c r="A91" s="318">
        <v>91</v>
      </c>
      <c r="B91" s="663" t="s">
        <v>35</v>
      </c>
      <c r="C91" s="320"/>
      <c r="D91" s="321"/>
      <c r="E91" s="322"/>
      <c r="F91" s="323"/>
      <c r="G91" s="664"/>
      <c r="H91" s="325"/>
      <c r="I91" s="326"/>
      <c r="J91" s="399"/>
      <c r="K91" s="400"/>
      <c r="L91" s="807">
        <f>IF(AND(MATCH(B91,B:B,0),MATCH($L$7,L:L,0)),'[3]Sem 2'!AE91,"")</f>
        <v>1.5</v>
      </c>
      <c r="M91" s="808"/>
      <c r="N91" s="327"/>
      <c r="O91" s="328"/>
      <c r="P91" s="630"/>
      <c r="Q91" s="400"/>
      <c r="R91" s="401"/>
      <c r="S91" s="402"/>
      <c r="T91" s="327"/>
      <c r="U91" s="333"/>
      <c r="V91" s="327"/>
      <c r="W91" s="328"/>
      <c r="X91" s="327"/>
      <c r="Y91" s="328"/>
      <c r="Z91" s="807">
        <f>IF(AND(MATCH($B91,$B:$B,0),MATCH($Z$7,Z:Z,0)),'[3]Sem 3'!$AE91,"")</f>
        <v>1.5</v>
      </c>
      <c r="AA91" s="808"/>
      <c r="AB91" s="327"/>
      <c r="AC91" s="328"/>
      <c r="AD91" s="630"/>
      <c r="AE91" s="400"/>
      <c r="AF91" s="401"/>
      <c r="AG91" s="402"/>
      <c r="AH91" s="327"/>
      <c r="AI91" s="333"/>
      <c r="AJ91" s="327"/>
      <c r="AK91" s="328"/>
      <c r="AL91" s="327"/>
      <c r="AM91" s="328"/>
      <c r="AN91" s="807">
        <f>IF(AND(MATCH($B91,$B:$B,0),MATCH($AN$7,AN:AN,0)),'[3]Sem 4'!$AE91,"")</f>
        <v>1.5</v>
      </c>
      <c r="AO91" s="808"/>
      <c r="AP91" s="327"/>
      <c r="AQ91" s="328"/>
      <c r="AR91" s="630"/>
      <c r="AS91" s="400"/>
      <c r="AT91" s="401"/>
      <c r="AU91" s="402"/>
      <c r="AV91" s="327"/>
      <c r="AW91" s="333"/>
      <c r="AX91" s="327"/>
      <c r="AY91" s="328"/>
      <c r="AZ91" s="327"/>
      <c r="BA91" s="328"/>
      <c r="BB91" s="807">
        <f>IF(AND(MATCH($B91,$B:$B,0),MATCH($BB$7,BB:BB,0)),'[3]Sem 5'!$AE91,"")</f>
        <v>1.5</v>
      </c>
      <c r="BC91" s="808"/>
      <c r="BD91" s="327"/>
      <c r="BE91" s="328"/>
      <c r="BF91" s="630"/>
      <c r="BG91" s="400"/>
      <c r="BH91" s="401"/>
      <c r="BI91" s="402"/>
      <c r="BJ91" s="327"/>
      <c r="BK91" s="333"/>
      <c r="BL91" s="327"/>
      <c r="BM91" s="328"/>
      <c r="BN91" s="327"/>
      <c r="BO91" s="328"/>
      <c r="BP91" s="807">
        <f>IF(AND(MATCH($B91,$B:$B,0),MATCH($BP$7,BP:BP,0)),'[3]Sem 6'!$AE91,"")</f>
        <v>1.5</v>
      </c>
      <c r="BQ91" s="808"/>
      <c r="BR91" s="334">
        <f t="shared" ref="BR91:BR133" si="5">COUNTIF($H91:$BI91,"M")/2</f>
        <v>0</v>
      </c>
      <c r="BS91" s="335">
        <f t="shared" ref="BS91:BS133" si="6">COUNTIF($H91:$BQ91,"Mal")</f>
        <v>0</v>
      </c>
      <c r="BT91" s="336">
        <f t="shared" ref="BT91:BT133" si="7">-COUNTIF($H91:$BI91,"CP")</f>
        <v>0</v>
      </c>
      <c r="BU91" s="337">
        <f t="shared" ref="BU91:BU133" si="8">IF($BT91&lt;&gt;0,$E91+$BT91,$E91)</f>
        <v>0</v>
      </c>
      <c r="BV91" s="338"/>
      <c r="BW91" s="339"/>
      <c r="BX91" s="340"/>
      <c r="BY91" s="341">
        <f t="shared" ref="BY91:BY133" si="9">SUM(BW91,BX91)</f>
        <v>0</v>
      </c>
      <c r="BZ91" s="342" t="e">
        <f>+IF(AND(#REF!="L",OR(#REF!="A",#REF!="M")),$CG91,0)+IF(AND(#REF!="L",OR(#REF!="A",#REF!="M")),$CH91,0)
+IF(AND($H$7="Ma",OR(#REF!="A",#REF!="M")),$CI91,0)+IF(AND($H$7="Ma",OR(#REF!="A",#REF!="M")),$CJ91,0)
+IF(AND($J$7="Me",OR(#REF!="A",#REF!="M")),$CK91,0)+IF(AND($J$7="Me",OR(#REF!="A",#REF!="M")),$CL91,0)
+IF(AND($L$7="J",OR(#REF!="A",#REF!="M")),$CM91,0)+IF(AND($L$7="J",OR(#REF!="A",#REF!="M")),$CN91,0)
+IF(AND($N$7="V",OR(H91="A",H91="M")),$CO91,0)+IF(AND($N$7="V",OR(I91="A",I91="M")),$CP91,0)
+IF(AND($P$7="S",OR(J91="A",J91="M")),$CQ91,0)+IF(AND($P$7="S",OR(K91="A",K91="M")),$CR91,0)
+IF(AND($T$7="L",OR(N91="A",N91="M")),$CG91,0)+IF(AND($T$7="L",OR(O91="A",O91="M")),$CH91,0)
+IF(AND($V$7="Ma",OR(P91="A",P91="M")),$CI91,0)+IF(AND($V$7="Ma",OR(Q91="A",Q91="M")),$CJ91,0)
+IF(AND($X$7="Me",OR(R91="A",R91="M")),$CK91,0)+IF(AND($X$7="Me",OR(S91="A",S91="M")),$CL91,0)</f>
        <v>#REF!</v>
      </c>
      <c r="CA91" s="342">
        <f>+IF(AND($Z$7="J",OR(T91="A",T91="M")),$CM91,0)+IF(AND($Z$7="J",OR(U91="A",U91="M")),$CN91,0)
+IF(AND($AB$7="V",OR(V91="A",V91="M")),$CO91,0)+IF(AND($AB$7="V",OR(W91="A",W91="M")),$CP91,0)
+IF(AND($AD$7="S",OR(X91="A",X91="M")),$CQ91,0)+IF(AND($AD$7="S",OR(Y91="A",Y91="M")),$CR91,0)
+IF(AND($AH$7="L",OR(AB91="A",AB91="M")),$CG91,0)+IF(AND($AH$7="L",OR(AC91="A",AC91="M")),$CH91,0)
+IF(AND($AJ$7="Ma",OR(AD91="A",AD91="M")),$CI91,0)+IF(AND($AJ$7="Ma",OR(AE91="A",AE91="M")),$CJ91,0)
+IF(AND($AL$7="Me",OR(AF91="A",AF91="M")),$CK91,0)+IF(AND($AL$7="Me",OR(AG91="A",AG91="M")),$CL91,0)
+IF(AND($AN$7="J",OR(AH91="A",AH91="M")),$CM91,0)+IF(AND($AN$7="J",OR(AI91="A",AI91="M")),$CN91,0)
+IF(AND($AP$7="V",OR(AJ91="A",AJ91="M")),$CO91,0)+IF(AND($AP$7="V",OR(AK91="A",AK91="M")),$CP91,0)
+IF(AND($AR$7="S",OR(AL91="A",AL91="M")),$CQ91,0)+IF(AND($AR$7="S",OR(AM91="A",AM91="M")),$CR91,0)</f>
        <v>0</v>
      </c>
      <c r="CB91" s="342">
        <f>+IF(AND($AV$7="L",OR(AP91="A",AP91="M")),$CG91,0)+IF(AND($AV$7="L",OR(AQ91="A",AQ91="M")),$CH91,0)
+IF(AND($AX$7="Ma",OR(AR91="A",AR91="M")),$CI91,0)+IF(AND($AX$7="Ma",OR(AS91="A",AS91="M")),$CJ91,0)
+IF(AND($AZ$7="Me",OR(AT91="A",AT91="M")),$CK91,0)+IF(AND($AZ$7="Me",OR(AU91="A",AU91="M")),$CL91,0)
+IF(AND($BB$7="J",OR(AV91="A",AV91="M")),$CM91,0)+IF(AND($BB$7="J",OR(AW91="A",AW91="M")),$CN91,0)
+IF(AND($BD$7="V",OR(AX91="A",AX91="M")),$CO91,0)+IF(AND($BD$7="V",OR(AY91="A",AY91="M")),$CP91,0)
+IF(AND($BF$7="S",OR(AZ91="A",AZ91="M")),$CQ91,0)+IF(AND($BF$7="S",OR(BA91="A",BA91="M")),$CR91,0)
+IF(AND($BJ$7="L",OR(BD91="A",BD91="M")),$CG91,0)+IF(AND($BJ$7="L",OR(BE91="A",BE91="M")),$CH91,0)
+IF(AND($BL$7="Ma",OR(BF91="A",BF91="M")),$CI91,0)+IF(AND($BL$7="Ma",OR(BG91="A",BG91="M")),$CJ91,0)
+IF(AND($BN$7="Me",OR(BH91="A",BH91="M")),$CK91,0)+IF(AND($BN$7="Me",OR(BI91="A",BI91="M")),$CL91,0)</f>
        <v>0</v>
      </c>
      <c r="CC91" s="343" t="e">
        <f t="shared" ref="CC91:CC133" si="10">BZ91+CA91+CB91</f>
        <v>#REF!</v>
      </c>
      <c r="CD91" s="344" t="e">
        <f t="shared" ref="CD91:CD133" si="11">$F91+$BY91-$CC91</f>
        <v>#REF!</v>
      </c>
      <c r="CE91" s="789">
        <v>1</v>
      </c>
      <c r="CF91" s="663" t="s">
        <v>35</v>
      </c>
      <c r="CG91" s="403">
        <v>0.16666666666666666</v>
      </c>
      <c r="CH91" s="665">
        <v>0.1875</v>
      </c>
      <c r="CI91" s="513"/>
      <c r="CJ91" s="406">
        <v>0.1875</v>
      </c>
      <c r="CK91" s="516"/>
      <c r="CL91" s="425"/>
      <c r="CM91" s="405">
        <v>0.1875</v>
      </c>
      <c r="CN91" s="514"/>
      <c r="CO91" s="427">
        <v>0.20833333333333334</v>
      </c>
      <c r="CP91" s="404">
        <v>0.1875</v>
      </c>
      <c r="CQ91" s="405">
        <v>0.1875</v>
      </c>
      <c r="CR91" s="426">
        <v>0.1875</v>
      </c>
      <c r="CS91" s="809">
        <f t="shared" ref="CS91:CS133" si="12">SUM(CG91:CR91)</f>
        <v>1.5</v>
      </c>
      <c r="CT91" s="809"/>
    </row>
    <row r="92" spans="1:104" s="349" customFormat="1" ht="19.5" hidden="1" customHeight="1" outlineLevel="1" thickBot="1">
      <c r="A92" s="318">
        <v>92</v>
      </c>
      <c r="B92" s="663"/>
      <c r="C92" s="320"/>
      <c r="D92" s="321"/>
      <c r="E92" s="322"/>
      <c r="F92" s="323"/>
      <c r="G92" s="664"/>
      <c r="H92" s="384"/>
      <c r="I92" s="385"/>
      <c r="J92" s="414"/>
      <c r="K92" s="415"/>
      <c r="L92" s="714"/>
      <c r="M92" s="715"/>
      <c r="N92" s="410"/>
      <c r="O92" s="411"/>
      <c r="P92" s="666"/>
      <c r="Q92" s="415"/>
      <c r="R92" s="416"/>
      <c r="S92" s="417"/>
      <c r="T92" s="418"/>
      <c r="U92" s="418"/>
      <c r="V92" s="410"/>
      <c r="W92" s="411"/>
      <c r="X92" s="410"/>
      <c r="Y92" s="411"/>
      <c r="Z92" s="714"/>
      <c r="AA92" s="715"/>
      <c r="AB92" s="410"/>
      <c r="AC92" s="411"/>
      <c r="AD92" s="666"/>
      <c r="AE92" s="415"/>
      <c r="AF92" s="416"/>
      <c r="AG92" s="417"/>
      <c r="AH92" s="418"/>
      <c r="AI92" s="418"/>
      <c r="AJ92" s="410"/>
      <c r="AK92" s="411"/>
      <c r="AL92" s="410"/>
      <c r="AM92" s="411"/>
      <c r="AN92" s="807" t="e">
        <f>IF(AND(MATCH($B92,$B:$B,0),MATCH($AN$7,AN:AN,0)),'[3]Sem 4'!$AE92,"")</f>
        <v>#N/A</v>
      </c>
      <c r="AO92" s="808"/>
      <c r="AP92" s="410"/>
      <c r="AQ92" s="411"/>
      <c r="AR92" s="666"/>
      <c r="AS92" s="415"/>
      <c r="AT92" s="416"/>
      <c r="AU92" s="417"/>
      <c r="AV92" s="418"/>
      <c r="AW92" s="418"/>
      <c r="AX92" s="410"/>
      <c r="AY92" s="411"/>
      <c r="AZ92" s="410"/>
      <c r="BA92" s="411"/>
      <c r="BB92" s="807" t="e">
        <f>IF(AND(MATCH($B92,$B:$B,0),MATCH($BB$7,BB:BB,0)),'[3]Sem 5'!$AE92,"")</f>
        <v>#N/A</v>
      </c>
      <c r="BC92" s="808"/>
      <c r="BD92" s="410"/>
      <c r="BE92" s="411"/>
      <c r="BF92" s="666"/>
      <c r="BG92" s="415"/>
      <c r="BH92" s="416"/>
      <c r="BI92" s="417"/>
      <c r="BJ92" s="418"/>
      <c r="BK92" s="418"/>
      <c r="BL92" s="410"/>
      <c r="BM92" s="411"/>
      <c r="BN92" s="410"/>
      <c r="BO92" s="411"/>
      <c r="BP92" s="807" t="e">
        <f>IF(AND(MATCH($B92,$B:$B,0),MATCH($BP$7,BP:BP,0)),'[3]Sem 6'!$AE92,"")</f>
        <v>#N/A</v>
      </c>
      <c r="BQ92" s="808"/>
      <c r="BR92" s="334"/>
      <c r="BS92" s="335"/>
      <c r="BT92" s="336"/>
      <c r="BU92" s="337"/>
      <c r="BV92" s="338"/>
      <c r="BW92" s="339"/>
      <c r="BX92" s="340"/>
      <c r="BY92" s="341"/>
      <c r="BZ92" s="342"/>
      <c r="CA92" s="342"/>
      <c r="CB92" s="342"/>
      <c r="CC92" s="343"/>
      <c r="CD92" s="344"/>
      <c r="CE92" s="790"/>
      <c r="CF92" s="663"/>
      <c r="CG92" s="403"/>
      <c r="CH92" s="665"/>
      <c r="CI92" s="513"/>
      <c r="CJ92" s="406"/>
      <c r="CK92" s="516"/>
      <c r="CL92" s="425"/>
      <c r="CM92" s="667"/>
      <c r="CN92" s="668"/>
      <c r="CO92" s="427"/>
      <c r="CP92" s="404"/>
      <c r="CQ92" s="405"/>
      <c r="CR92" s="426"/>
      <c r="CS92" s="710"/>
      <c r="CT92" s="710"/>
    </row>
    <row r="93" spans="1:104" s="349" customFormat="1" ht="19.5" hidden="1" customHeight="1" outlineLevel="1" thickBot="1">
      <c r="A93" s="318">
        <v>93</v>
      </c>
      <c r="B93" s="663"/>
      <c r="C93" s="320"/>
      <c r="D93" s="321"/>
      <c r="E93" s="322"/>
      <c r="F93" s="323"/>
      <c r="G93" s="664"/>
      <c r="H93" s="384"/>
      <c r="I93" s="385"/>
      <c r="J93" s="414"/>
      <c r="K93" s="415"/>
      <c r="L93" s="714"/>
      <c r="M93" s="715"/>
      <c r="N93" s="410"/>
      <c r="O93" s="411"/>
      <c r="P93" s="666"/>
      <c r="Q93" s="415"/>
      <c r="R93" s="416"/>
      <c r="S93" s="417"/>
      <c r="T93" s="418"/>
      <c r="U93" s="418"/>
      <c r="V93" s="410"/>
      <c r="W93" s="411"/>
      <c r="X93" s="410"/>
      <c r="Y93" s="411"/>
      <c r="Z93" s="714"/>
      <c r="AA93" s="715"/>
      <c r="AB93" s="410"/>
      <c r="AC93" s="411"/>
      <c r="AD93" s="666"/>
      <c r="AE93" s="415"/>
      <c r="AF93" s="416"/>
      <c r="AG93" s="417"/>
      <c r="AH93" s="418"/>
      <c r="AI93" s="418"/>
      <c r="AJ93" s="410"/>
      <c r="AK93" s="411"/>
      <c r="AL93" s="410"/>
      <c r="AM93" s="411"/>
      <c r="AN93" s="807" t="e">
        <f>IF(AND(MATCH($B93,$B:$B,0),MATCH($AN$7,AN:AN,0)),'[3]Sem 4'!$AE93,"")</f>
        <v>#N/A</v>
      </c>
      <c r="AO93" s="808"/>
      <c r="AP93" s="410"/>
      <c r="AQ93" s="411"/>
      <c r="AR93" s="666"/>
      <c r="AS93" s="415"/>
      <c r="AT93" s="416"/>
      <c r="AU93" s="417"/>
      <c r="AV93" s="418"/>
      <c r="AW93" s="418"/>
      <c r="AX93" s="410"/>
      <c r="AY93" s="411"/>
      <c r="AZ93" s="410"/>
      <c r="BA93" s="411"/>
      <c r="BB93" s="807" t="e">
        <f>IF(AND(MATCH($B93,$B:$B,0),MATCH($BB$7,BB:BB,0)),'[3]Sem 5'!$AE93,"")</f>
        <v>#N/A</v>
      </c>
      <c r="BC93" s="808"/>
      <c r="BD93" s="410"/>
      <c r="BE93" s="411"/>
      <c r="BF93" s="666"/>
      <c r="BG93" s="415"/>
      <c r="BH93" s="416"/>
      <c r="BI93" s="417"/>
      <c r="BJ93" s="418"/>
      <c r="BK93" s="418"/>
      <c r="BL93" s="410"/>
      <c r="BM93" s="411"/>
      <c r="BN93" s="410"/>
      <c r="BO93" s="411"/>
      <c r="BP93" s="807" t="e">
        <f>IF(AND(MATCH($B93,$B:$B,0),MATCH($BP$7,BP:BP,0)),'[3]Sem 6'!$AE93,"")</f>
        <v>#N/A</v>
      </c>
      <c r="BQ93" s="808"/>
      <c r="BR93" s="334"/>
      <c r="BS93" s="335"/>
      <c r="BT93" s="336"/>
      <c r="BU93" s="337"/>
      <c r="BV93" s="338"/>
      <c r="BW93" s="339"/>
      <c r="BX93" s="340"/>
      <c r="BY93" s="341"/>
      <c r="BZ93" s="342"/>
      <c r="CA93" s="342"/>
      <c r="CB93" s="342"/>
      <c r="CC93" s="343"/>
      <c r="CD93" s="344"/>
      <c r="CE93" s="790"/>
      <c r="CF93" s="663"/>
      <c r="CG93" s="403"/>
      <c r="CH93" s="665"/>
      <c r="CI93" s="513"/>
      <c r="CJ93" s="406"/>
      <c r="CK93" s="516"/>
      <c r="CL93" s="425"/>
      <c r="CM93" s="667"/>
      <c r="CN93" s="668"/>
      <c r="CO93" s="427"/>
      <c r="CP93" s="404"/>
      <c r="CQ93" s="405"/>
      <c r="CR93" s="426"/>
      <c r="CS93" s="710"/>
      <c r="CT93" s="710"/>
    </row>
    <row r="94" spans="1:104" s="640" customFormat="1" ht="19.5" hidden="1" customHeight="1" outlineLevel="1">
      <c r="A94" s="318">
        <v>94</v>
      </c>
      <c r="B94" s="669" t="s">
        <v>36</v>
      </c>
      <c r="C94" s="320"/>
      <c r="D94" s="321"/>
      <c r="E94" s="322"/>
      <c r="F94" s="323"/>
      <c r="G94" s="664"/>
      <c r="H94" s="355"/>
      <c r="I94" s="356"/>
      <c r="J94" s="330"/>
      <c r="K94" s="331"/>
      <c r="L94" s="807">
        <f>IF(AND(MATCH(B94,B:B,0),MATCH($L$7,L:L,0)),'[3]Sem 2'!AE94,"")</f>
        <v>1.7083333333333335</v>
      </c>
      <c r="M94" s="808"/>
      <c r="N94" s="330"/>
      <c r="O94" s="331"/>
      <c r="P94" s="330"/>
      <c r="Q94" s="422"/>
      <c r="R94" s="421"/>
      <c r="S94" s="422"/>
      <c r="T94" s="423"/>
      <c r="U94" s="423"/>
      <c r="V94" s="330"/>
      <c r="W94" s="331"/>
      <c r="X94" s="419"/>
      <c r="Y94" s="420"/>
      <c r="Z94" s="807">
        <f>IF(AND(MATCH($B94,$B:$B,0),MATCH($Z$7,Z:Z,0)),'[3]Sem 3'!$AE94,"")</f>
        <v>1.7083333333333335</v>
      </c>
      <c r="AA94" s="808"/>
      <c r="AB94" s="330"/>
      <c r="AC94" s="331"/>
      <c r="AD94" s="330"/>
      <c r="AE94" s="422"/>
      <c r="AF94" s="421"/>
      <c r="AG94" s="422"/>
      <c r="AH94" s="423"/>
      <c r="AI94" s="423"/>
      <c r="AJ94" s="330"/>
      <c r="AK94" s="331"/>
      <c r="AL94" s="419"/>
      <c r="AM94" s="420"/>
      <c r="AN94" s="807">
        <f>IF(AND(MATCH($B94,$B:$B,0),MATCH($AN$7,AN:AN,0)),'[3]Sem 4'!$AE94,"")</f>
        <v>1.7083333333333335</v>
      </c>
      <c r="AO94" s="808"/>
      <c r="AP94" s="330"/>
      <c r="AQ94" s="331"/>
      <c r="AR94" s="330"/>
      <c r="AS94" s="422"/>
      <c r="AT94" s="421"/>
      <c r="AU94" s="422"/>
      <c r="AV94" s="423"/>
      <c r="AW94" s="423"/>
      <c r="AX94" s="330"/>
      <c r="AY94" s="331"/>
      <c r="AZ94" s="419"/>
      <c r="BA94" s="420"/>
      <c r="BB94" s="807">
        <f>IF(AND(MATCH($B94,$B:$B,0),MATCH($BB$7,BB:BB,0)),'[3]Sem 5'!$AE94,"")</f>
        <v>1.7083333333333335</v>
      </c>
      <c r="BC94" s="808"/>
      <c r="BD94" s="330"/>
      <c r="BE94" s="331"/>
      <c r="BF94" s="330"/>
      <c r="BG94" s="422"/>
      <c r="BH94" s="421"/>
      <c r="BI94" s="422"/>
      <c r="BJ94" s="423"/>
      <c r="BK94" s="423"/>
      <c r="BL94" s="330"/>
      <c r="BM94" s="331"/>
      <c r="BN94" s="419"/>
      <c r="BO94" s="420"/>
      <c r="BP94" s="807">
        <f>IF(AND(MATCH($B94,$B:$B,0),MATCH($BP$7,BP:BP,0)),'[3]Sem 6'!$AE94,"")</f>
        <v>1.7083333333333335</v>
      </c>
      <c r="BQ94" s="808"/>
      <c r="BR94" s="334">
        <f t="shared" si="5"/>
        <v>0</v>
      </c>
      <c r="BS94" s="335">
        <f t="shared" si="6"/>
        <v>0</v>
      </c>
      <c r="BT94" s="336">
        <f t="shared" si="7"/>
        <v>0</v>
      </c>
      <c r="BU94" s="337">
        <f t="shared" si="8"/>
        <v>0</v>
      </c>
      <c r="BV94" s="338"/>
      <c r="BW94" s="339"/>
      <c r="BX94" s="340"/>
      <c r="BY94" s="341">
        <f t="shared" si="9"/>
        <v>0</v>
      </c>
      <c r="BZ94" s="342" t="e">
        <f>+IF(AND(#REF!="L",OR(#REF!="A",#REF!="M")),$CG94,0)+IF(AND(#REF!="L",OR(#REF!="A",#REF!="M")),$CH94,0)
+IF(AND($H$7="Ma",OR(#REF!="A",#REF!="M")),$CI94,0)+IF(AND($H$7="Ma",OR(#REF!="A",#REF!="M")),$CJ94,0)
+IF(AND($J$7="Me",OR(#REF!="A",#REF!="M")),$CK94,0)+IF(AND($J$7="Me",OR(#REF!="A",#REF!="M")),$CL94,0)
+IF(AND($L$7="J",OR(#REF!="A",#REF!="M")),$CM94,0)+IF(AND($L$7="J",OR(#REF!="A",#REF!="M")),$CN94,0)
+IF(AND($N$7="V",OR(H94="A",H94="M")),$CO94,0)+IF(AND($N$7="V",OR(I94="A",I94="M")),$CP94,0)
+IF(AND($P$7="S",OR(J94="A",J94="M")),$CQ94,0)+IF(AND($P$7="S",OR(K94="A",K94="M")),$CR94,0)
+IF(AND($T$7="L",OR(N94="A",N94="M")),$CG94,0)+IF(AND($T$7="L",OR(O94="A",O94="M")),$CH94,0)
+IF(AND($V$7="Ma",OR(P94="A",P94="M")),$CI94,0)+IF(AND($V$7="Ma",OR(Q94="A",Q94="M")),$CJ94,0)
+IF(AND($X$7="Me",OR(R94="A",R94="M")),$CK94,0)+IF(AND($X$7="Me",OR(S94="A",S94="M")),$CL94,0)</f>
        <v>#REF!</v>
      </c>
      <c r="CA94" s="342">
        <f>+IF(AND($Z$7="J",OR(T94="A",T94="M")),$CM94,0)+IF(AND($Z$7="J",OR(U94="A",U94="M")),$CN94,0)
+IF(AND($AB$7="V",OR(V94="A",V94="M")),$CO94,0)+IF(AND($AB$7="V",OR(W94="A",W94="M")),$CP94,0)
+IF(AND($AD$7="S",OR(X94="A",X94="M")),$CQ94,0)+IF(AND($AD$7="S",OR(Y94="A",Y94="M")),$CR94,0)
+IF(AND($AH$7="L",OR(AB94="A",AB94="M")),$CG94,0)+IF(AND($AH$7="L",OR(AC94="A",AC94="M")),$CH94,0)
+IF(AND($AJ$7="Ma",OR(AD94="A",AD94="M")),$CI94,0)+IF(AND($AJ$7="Ma",OR(AE94="A",AE94="M")),$CJ94,0)
+IF(AND($AL$7="Me",OR(AF94="A",AF94="M")),$CK94,0)+IF(AND($AL$7="Me",OR(AG94="A",AG94="M")),$CL94,0)
+IF(AND($AN$7="J",OR(AH94="A",AH94="M")),$CM94,0)+IF(AND($AN$7="J",OR(AI94="A",AI94="M")),$CN94,0)
+IF(AND($AP$7="V",OR(AJ94="A",AJ94="M")),$CO94,0)+IF(AND($AP$7="V",OR(AK94="A",AK94="M")),$CP94,0)
+IF(AND($AR$7="S",OR(AL94="A",AL94="M")),$CQ94,0)+IF(AND($AR$7="S",OR(AM94="A",AM94="M")),$CR94,0)</f>
        <v>0</v>
      </c>
      <c r="CB94" s="342">
        <f>+IF(AND($AV$7="L",OR(AP94="A",AP94="M")),$CG94,0)+IF(AND($AV$7="L",OR(AQ94="A",AQ94="M")),$CH94,0)
+IF(AND($AX$7="Ma",OR(AR94="A",AR94="M")),$CI94,0)+IF(AND($AX$7="Ma",OR(AS94="A",AS94="M")),$CJ94,0)
+IF(AND($AZ$7="Me",OR(AT94="A",AT94="M")),$CK94,0)+IF(AND($AZ$7="Me",OR(AU94="A",AU94="M")),$CL94,0)
+IF(AND($BB$7="J",OR(AV94="A",AV94="M")),$CM94,0)+IF(AND($BB$7="J",OR(AW94="A",AW94="M")),$CN94,0)
+IF(AND($BD$7="V",OR(AX94="A",AX94="M")),$CO94,0)+IF(AND($BD$7="V",OR(AY94="A",AY94="M")),$CP94,0)
+IF(AND($BF$7="S",OR(AZ94="A",AZ94="M")),$CQ94,0)+IF(AND($BF$7="S",OR(BA94="A",BA94="M")),$CR94,0)
+IF(AND($BJ$7="L",OR(BD94="A",BD94="M")),$CG94,0)+IF(AND($BJ$7="L",OR(BE94="A",BE94="M")),$CH94,0)
+IF(AND($BL$7="Ma",OR(BF94="A",BF94="M")),$CI94,0)+IF(AND($BL$7="Ma",OR(BG94="A",BG94="M")),$CJ94,0)
+IF(AND($BN$7="Me",OR(BH94="A",BH94="M")),$CK94,0)+IF(AND($BN$7="Me",OR(BI94="A",BI94="M")),$CL94,0)</f>
        <v>0</v>
      </c>
      <c r="CC94" s="343" t="e">
        <f t="shared" si="10"/>
        <v>#REF!</v>
      </c>
      <c r="CD94" s="344" t="e">
        <f t="shared" si="11"/>
        <v>#REF!</v>
      </c>
      <c r="CE94" s="790">
        <v>1</v>
      </c>
      <c r="CF94" s="669" t="s">
        <v>36</v>
      </c>
      <c r="CG94" s="403">
        <v>0.125</v>
      </c>
      <c r="CH94" s="665">
        <v>0.27083333333333331</v>
      </c>
      <c r="CI94" s="405">
        <v>0.1875</v>
      </c>
      <c r="CJ94" s="514"/>
      <c r="CK94" s="516"/>
      <c r="CL94" s="425"/>
      <c r="CM94" s="670">
        <v>0.14583333333333334</v>
      </c>
      <c r="CN94" s="671">
        <v>0.22916666666666666</v>
      </c>
      <c r="CO94" s="427">
        <v>0.20833333333333334</v>
      </c>
      <c r="CP94" s="404">
        <v>0.16666666666666666</v>
      </c>
      <c r="CQ94" s="405">
        <v>0.14583333333333334</v>
      </c>
      <c r="CR94" s="426">
        <v>0.22916666666666666</v>
      </c>
      <c r="CS94" s="809">
        <f t="shared" si="12"/>
        <v>1.7083333333333333</v>
      </c>
      <c r="CT94" s="809"/>
    </row>
    <row r="95" spans="1:104" s="640" customFormat="1" ht="19.5" hidden="1" customHeight="1" outlineLevel="1" thickBot="1">
      <c r="A95" s="318">
        <v>95</v>
      </c>
      <c r="B95" s="672"/>
      <c r="C95" s="320"/>
      <c r="D95" s="321"/>
      <c r="E95" s="322"/>
      <c r="F95" s="323"/>
      <c r="G95" s="664"/>
      <c r="H95" s="384"/>
      <c r="I95" s="385"/>
      <c r="J95" s="410"/>
      <c r="K95" s="411"/>
      <c r="L95" s="714"/>
      <c r="M95" s="715"/>
      <c r="N95" s="410"/>
      <c r="O95" s="411"/>
      <c r="P95" s="410"/>
      <c r="Q95" s="411"/>
      <c r="R95" s="418"/>
      <c r="S95" s="411"/>
      <c r="T95" s="418"/>
      <c r="U95" s="418"/>
      <c r="V95" s="410"/>
      <c r="W95" s="411"/>
      <c r="X95" s="414"/>
      <c r="Y95" s="415"/>
      <c r="Z95" s="714"/>
      <c r="AA95" s="715"/>
      <c r="AB95" s="410"/>
      <c r="AC95" s="411"/>
      <c r="AD95" s="410"/>
      <c r="AE95" s="411"/>
      <c r="AF95" s="418"/>
      <c r="AG95" s="411"/>
      <c r="AH95" s="418"/>
      <c r="AI95" s="418"/>
      <c r="AJ95" s="410"/>
      <c r="AK95" s="411"/>
      <c r="AL95" s="414"/>
      <c r="AM95" s="415"/>
      <c r="AN95" s="807" t="e">
        <f>IF(AND(MATCH($B95,$B:$B,0),MATCH($AN$7,AN:AN,0)),'[3]Sem 4'!$AE95,"")</f>
        <v>#N/A</v>
      </c>
      <c r="AO95" s="808"/>
      <c r="AP95" s="410"/>
      <c r="AQ95" s="411"/>
      <c r="AR95" s="410"/>
      <c r="AS95" s="411"/>
      <c r="AT95" s="418"/>
      <c r="AU95" s="411"/>
      <c r="AV95" s="418"/>
      <c r="AW95" s="418"/>
      <c r="AX95" s="410"/>
      <c r="AY95" s="411"/>
      <c r="AZ95" s="414"/>
      <c r="BA95" s="415"/>
      <c r="BB95" s="807" t="e">
        <f>IF(AND(MATCH($B95,$B:$B,0),MATCH($BB$7,BB:BB,0)),'[3]Sem 5'!$AE95,"")</f>
        <v>#N/A</v>
      </c>
      <c r="BC95" s="808"/>
      <c r="BD95" s="410"/>
      <c r="BE95" s="411"/>
      <c r="BF95" s="410"/>
      <c r="BG95" s="411"/>
      <c r="BH95" s="418"/>
      <c r="BI95" s="411"/>
      <c r="BJ95" s="418"/>
      <c r="BK95" s="418"/>
      <c r="BL95" s="410"/>
      <c r="BM95" s="411"/>
      <c r="BN95" s="414"/>
      <c r="BO95" s="415"/>
      <c r="BP95" s="807" t="e">
        <f>IF(AND(MATCH($B95,$B:$B,0),MATCH($BP$7,BP:BP,0)),'[3]Sem 6'!$AE95,"")</f>
        <v>#N/A</v>
      </c>
      <c r="BQ95" s="808"/>
      <c r="BR95" s="334"/>
      <c r="BS95" s="335"/>
      <c r="BT95" s="336"/>
      <c r="BU95" s="337"/>
      <c r="BV95" s="338"/>
      <c r="BW95" s="339"/>
      <c r="BX95" s="340"/>
      <c r="BY95" s="341"/>
      <c r="BZ95" s="673"/>
      <c r="CA95" s="673"/>
      <c r="CB95" s="673"/>
      <c r="CC95" s="343"/>
      <c r="CD95" s="344"/>
      <c r="CE95" s="790"/>
      <c r="CF95" s="672"/>
      <c r="CG95" s="403"/>
      <c r="CH95" s="665"/>
      <c r="CI95" s="407"/>
      <c r="CJ95" s="514"/>
      <c r="CK95" s="451"/>
      <c r="CL95" s="425"/>
      <c r="CM95" s="670"/>
      <c r="CN95" s="671"/>
      <c r="CO95" s="427"/>
      <c r="CP95" s="404"/>
      <c r="CQ95" s="405"/>
      <c r="CR95" s="426"/>
      <c r="CS95" s="710"/>
      <c r="CT95" s="710"/>
    </row>
    <row r="96" spans="1:104" s="640" customFormat="1" ht="19.5" hidden="1" customHeight="1" outlineLevel="1" thickBot="1">
      <c r="A96" s="318">
        <v>96</v>
      </c>
      <c r="B96" s="672"/>
      <c r="C96" s="320"/>
      <c r="D96" s="321"/>
      <c r="E96" s="322"/>
      <c r="F96" s="323"/>
      <c r="G96" s="664"/>
      <c r="H96" s="384"/>
      <c r="I96" s="385"/>
      <c r="J96" s="410"/>
      <c r="K96" s="411"/>
      <c r="L96" s="714"/>
      <c r="M96" s="715"/>
      <c r="N96" s="410"/>
      <c r="O96" s="411"/>
      <c r="P96" s="410"/>
      <c r="Q96" s="411"/>
      <c r="R96" s="418"/>
      <c r="S96" s="411"/>
      <c r="T96" s="418"/>
      <c r="U96" s="418"/>
      <c r="V96" s="410"/>
      <c r="W96" s="411"/>
      <c r="X96" s="414"/>
      <c r="Y96" s="415"/>
      <c r="Z96" s="714"/>
      <c r="AA96" s="715"/>
      <c r="AB96" s="410"/>
      <c r="AC96" s="411"/>
      <c r="AD96" s="410"/>
      <c r="AE96" s="411"/>
      <c r="AF96" s="418"/>
      <c r="AG96" s="411"/>
      <c r="AH96" s="418"/>
      <c r="AI96" s="418"/>
      <c r="AJ96" s="410"/>
      <c r="AK96" s="411"/>
      <c r="AL96" s="414"/>
      <c r="AM96" s="415"/>
      <c r="AN96" s="807" t="e">
        <f>IF(AND(MATCH($B96,$B:$B,0),MATCH($AN$7,AN:AN,0)),'[3]Sem 4'!$AE96,"")</f>
        <v>#N/A</v>
      </c>
      <c r="AO96" s="808"/>
      <c r="AP96" s="410"/>
      <c r="AQ96" s="411"/>
      <c r="AR96" s="410"/>
      <c r="AS96" s="411"/>
      <c r="AT96" s="418"/>
      <c r="AU96" s="411"/>
      <c r="AV96" s="418"/>
      <c r="AW96" s="418"/>
      <c r="AX96" s="410"/>
      <c r="AY96" s="411"/>
      <c r="AZ96" s="414"/>
      <c r="BA96" s="415"/>
      <c r="BB96" s="807" t="e">
        <f>IF(AND(MATCH($B96,$B:$B,0),MATCH($BB$7,BB:BB,0)),'[3]Sem 5'!$AE96,"")</f>
        <v>#N/A</v>
      </c>
      <c r="BC96" s="808"/>
      <c r="BD96" s="410"/>
      <c r="BE96" s="411"/>
      <c r="BF96" s="410"/>
      <c r="BG96" s="411"/>
      <c r="BH96" s="418"/>
      <c r="BI96" s="411"/>
      <c r="BJ96" s="418"/>
      <c r="BK96" s="418"/>
      <c r="BL96" s="410"/>
      <c r="BM96" s="411"/>
      <c r="BN96" s="414"/>
      <c r="BO96" s="415"/>
      <c r="BP96" s="807" t="e">
        <f>IF(AND(MATCH($B96,$B:$B,0),MATCH($BP$7,BP:BP,0)),'[3]Sem 6'!$AE96,"")</f>
        <v>#N/A</v>
      </c>
      <c r="BQ96" s="808"/>
      <c r="BR96" s="334"/>
      <c r="BS96" s="335"/>
      <c r="BT96" s="336"/>
      <c r="BU96" s="337"/>
      <c r="BV96" s="338"/>
      <c r="BW96" s="339"/>
      <c r="BX96" s="340"/>
      <c r="BY96" s="341"/>
      <c r="BZ96" s="673"/>
      <c r="CA96" s="673"/>
      <c r="CB96" s="673"/>
      <c r="CC96" s="343"/>
      <c r="CD96" s="344"/>
      <c r="CE96" s="790"/>
      <c r="CF96" s="672"/>
      <c r="CG96" s="403"/>
      <c r="CH96" s="665"/>
      <c r="CI96" s="407"/>
      <c r="CJ96" s="514"/>
      <c r="CK96" s="451"/>
      <c r="CL96" s="425"/>
      <c r="CM96" s="670"/>
      <c r="CN96" s="671"/>
      <c r="CO96" s="427"/>
      <c r="CP96" s="404"/>
      <c r="CQ96" s="405"/>
      <c r="CR96" s="426"/>
      <c r="CS96" s="710"/>
      <c r="CT96" s="710"/>
    </row>
    <row r="97" spans="1:98" s="349" customFormat="1" ht="18.75" hidden="1" customHeight="1" outlineLevel="1">
      <c r="A97" s="318">
        <v>97</v>
      </c>
      <c r="B97" s="674" t="s">
        <v>37</v>
      </c>
      <c r="C97" s="320"/>
      <c r="D97" s="321"/>
      <c r="E97" s="322"/>
      <c r="F97" s="323"/>
      <c r="G97" s="447"/>
      <c r="H97" s="325"/>
      <c r="I97" s="326"/>
      <c r="J97" s="399"/>
      <c r="K97" s="400"/>
      <c r="L97" s="807">
        <f>IF(AND(MATCH(B97,B:B,0),MATCH($L$7,L:L,0)),'[3]Sem 2'!AE97,"")</f>
        <v>1.708333333333333</v>
      </c>
      <c r="M97" s="808"/>
      <c r="N97" s="332"/>
      <c r="O97" s="328"/>
      <c r="P97" s="399"/>
      <c r="Q97" s="400"/>
      <c r="R97" s="505"/>
      <c r="S97" s="506"/>
      <c r="T97" s="332"/>
      <c r="U97" s="333"/>
      <c r="V97" s="327"/>
      <c r="W97" s="328"/>
      <c r="X97" s="327"/>
      <c r="Y97" s="328"/>
      <c r="Z97" s="807">
        <f>IF(AND(MATCH($B97,$B:$B,0),MATCH($Z$7,Z:Z,0)),'[3]Sem 3'!$AE97,"")</f>
        <v>1.708333333333333</v>
      </c>
      <c r="AA97" s="808"/>
      <c r="AB97" s="332"/>
      <c r="AC97" s="328"/>
      <c r="AD97" s="399"/>
      <c r="AE97" s="400"/>
      <c r="AF97" s="505"/>
      <c r="AG97" s="506"/>
      <c r="AH97" s="332"/>
      <c r="AI97" s="333"/>
      <c r="AJ97" s="327"/>
      <c r="AK97" s="328"/>
      <c r="AL97" s="327"/>
      <c r="AM97" s="328"/>
      <c r="AN97" s="807">
        <f>IF(AND(MATCH($B97,$B:$B,0),MATCH($AN$7,AN:AN,0)),'[3]Sem 4'!$AE97,"")</f>
        <v>1.708333333333333</v>
      </c>
      <c r="AO97" s="808"/>
      <c r="AP97" s="332"/>
      <c r="AQ97" s="328"/>
      <c r="AR97" s="399"/>
      <c r="AS97" s="400"/>
      <c r="AT97" s="505"/>
      <c r="AU97" s="506"/>
      <c r="AV97" s="332"/>
      <c r="AW97" s="333"/>
      <c r="AX97" s="327"/>
      <c r="AY97" s="328"/>
      <c r="AZ97" s="327"/>
      <c r="BA97" s="328"/>
      <c r="BB97" s="807">
        <f>IF(AND(MATCH($B97,$B:$B,0),MATCH($BB$7,BB:BB,0)),'[3]Sem 5'!$AE97,"")</f>
        <v>1.708333333333333</v>
      </c>
      <c r="BC97" s="808"/>
      <c r="BD97" s="332"/>
      <c r="BE97" s="328"/>
      <c r="BF97" s="399"/>
      <c r="BG97" s="400"/>
      <c r="BH97" s="505"/>
      <c r="BI97" s="506"/>
      <c r="BJ97" s="332"/>
      <c r="BK97" s="333"/>
      <c r="BL97" s="327"/>
      <c r="BM97" s="328"/>
      <c r="BN97" s="327"/>
      <c r="BO97" s="328"/>
      <c r="BP97" s="807">
        <f>IF(AND(MATCH($B97,$B:$B,0),MATCH($BP$7,BP:BP,0)),'[3]Sem 6'!$AE97,"")</f>
        <v>1.708333333333333</v>
      </c>
      <c r="BQ97" s="808"/>
      <c r="BR97" s="334">
        <f t="shared" si="5"/>
        <v>0</v>
      </c>
      <c r="BS97" s="335">
        <f t="shared" si="6"/>
        <v>0</v>
      </c>
      <c r="BT97" s="336">
        <f t="shared" si="7"/>
        <v>0</v>
      </c>
      <c r="BU97" s="337">
        <f t="shared" si="8"/>
        <v>0</v>
      </c>
      <c r="BV97" s="338"/>
      <c r="BW97" s="339"/>
      <c r="BX97" s="340"/>
      <c r="BY97" s="341">
        <f t="shared" si="9"/>
        <v>0</v>
      </c>
      <c r="BZ97" s="675" t="e">
        <f>+IF(AND(#REF!="L",#REF!="A"),CG97,0)+IF(AND(#REF!="L",#REF!="A"),CH97,0)
+IF(AND($H$7="Ma",#REF!="A"),CI97,0)+IF(AND($H$7="Ma",#REF!="A"),CJ97,0)
+IF(AND($J$7="Me",#REF!="A"),CK97,0)+IF(AND($J$7="Me",#REF!="A"),CL97,0)
+IF(AND($L$7="J",#REF!="A"),CM97,0)+IF(AND($L$7="J",#REF!="A"),CN97,0)
+IF(AND($N$7="V",H97="A"),CO97,0)+IF(AND($N$7="V",I97="A"),CP97,0)
+IF(AND($P$7="S",J97="A"),CQ97,0)+IF(AND($P$7="S",K97="A"),CR97,0)
+IF(AND($T$7="L",N97="A"),CG97,0)+IF(AND($T$7="L",O97="A"),CH97,0)
+IF(AND($V$7="Ma",P97="A"),CI97,0)+IF(AND($V$7="Ma",Q97="A"),CJ97,0)
+IF(AND($X$7="Me",R97="A"),CK97,0)+IF(AND($X$7="Me",S97="A"),CL97,0)</f>
        <v>#REF!</v>
      </c>
      <c r="CA97" s="675">
        <f>+IF(AND($AZ$7="J",AT97="A"),CM97,0)+IF(AND($AZ$7="J",U97="A"),CN97,0)
+IF(AND($AB$7="V",V97="A"),CO97,0)+IF(AND($AB$7="V",W97="A"),CP97,0)
+IF(AND($AD$7="S",X97="A"),CQ97,0)+IF(AND($AD$7="S",Y97="A"),CR97,0)
+IF(AND($AH$7="L",AB97="A"),CG97,0)+IF(AND($AH$7="L",AC97="A"),CH97,0)
+IF(AND($AJ$7="Ma",AD97="A"),CI97,0)+IF(AND($AJ$7="Ma",AE97="A"),CJ97,0)
+IF(AND($AL$7="Me",AF97="A"),CK97,0)+IF(AND($AL$7="Me",AG97="A"),CL97,0)
+IF(AND($AN$7="J",AH97="A"),CM97,0)+IF(AND($AN$7="J",AI97="A"),CN97,0)
+IF(AND($AP$7="V",AJ97="A"),CO97,0)+IF(AND($AP$7="V",AK97="A"),CP97,0)
+IF(AND($AR$7="S",AL97="A"),CQ97,0)+IF(AND($AR$7="S",AM97="A"),CR97,0)</f>
        <v>0</v>
      </c>
      <c r="CB97" s="675">
        <f>IF(AND($AV$7="L",AP97="A"),CG97,0)+IF(AND($AV$7="L",AQ97="A"),CH97,0)
+IF(AND($AX$7="Ma",AR97="A"),CI97,0)+IF(AND($AX$7="Ma",AS97="A"),CJ97,0)
+IF(AND($AZ$7="Me",AT97="A"),CK97,0)+IF(AND($AZ$7="Me",AU97="A"),CL97,0)
+IF(AND($BB$7="J",AV97="A"),CM97,0)+IF(AND($BB$7="J",AW97="A"),CN97,0)
+IF(AND($BD$7="V",AX97="A"),CO97,0)+IF(AND($BD$7="V",AY97="A"),CP97,0)
+IF(AND($BF$7="S",AZ97="A"),CQ97,0)+IF(AND($BF$7="S",BA97="A"),CR97,0)
+IF(AND($BJ$7="L",BD97="A"),CG97,0)+IF(AND($BJ$7="L",BE97="A"),CH97,0)
+IF(AND($BL$7="Ma",BF97="A"),CI97,0)+IF(AND($BL$7="Ma",BG97="A"),CJ97,0)
+IF(AND($BN$7="Me",BH97="A"),CK97,0)+IF(AND($BN$7="Me",BI97="A"),CL97,0)</f>
        <v>0</v>
      </c>
      <c r="CC97" s="343" t="e">
        <f t="shared" si="10"/>
        <v>#REF!</v>
      </c>
      <c r="CD97" s="344" t="e">
        <f t="shared" si="11"/>
        <v>#REF!</v>
      </c>
      <c r="CE97" s="789">
        <v>1</v>
      </c>
      <c r="CF97" s="674" t="s">
        <v>37</v>
      </c>
      <c r="CG97" s="403">
        <v>0.20833333333333334</v>
      </c>
      <c r="CH97" s="676"/>
      <c r="CI97" s="407">
        <v>8.3333333333333329E-2</v>
      </c>
      <c r="CJ97" s="665">
        <v>0.27083333333333331</v>
      </c>
      <c r="CK97" s="405">
        <v>0.14583333333333334</v>
      </c>
      <c r="CL97" s="404">
        <v>0.22916666666666666</v>
      </c>
      <c r="CM97" s="516"/>
      <c r="CN97" s="425"/>
      <c r="CO97" s="427">
        <v>0.20833333333333334</v>
      </c>
      <c r="CP97" s="404">
        <v>0.20833333333333334</v>
      </c>
      <c r="CQ97" s="405">
        <v>0.1875</v>
      </c>
      <c r="CR97" s="426">
        <v>0.16666666666666666</v>
      </c>
      <c r="CS97" s="809">
        <f t="shared" si="12"/>
        <v>1.7083333333333333</v>
      </c>
      <c r="CT97" s="809"/>
    </row>
    <row r="98" spans="1:98" s="349" customFormat="1" ht="18.75" hidden="1" customHeight="1" outlineLevel="1" thickBot="1">
      <c r="A98" s="318">
        <v>98</v>
      </c>
      <c r="B98" s="674"/>
      <c r="C98" s="320"/>
      <c r="D98" s="321"/>
      <c r="E98" s="322"/>
      <c r="F98" s="323"/>
      <c r="G98" s="440"/>
      <c r="H98" s="325"/>
      <c r="I98" s="326"/>
      <c r="J98" s="399"/>
      <c r="K98" s="400"/>
      <c r="L98" s="412"/>
      <c r="M98" s="413"/>
      <c r="N98" s="327"/>
      <c r="O98" s="328"/>
      <c r="P98" s="399"/>
      <c r="Q98" s="400"/>
      <c r="R98" s="505"/>
      <c r="S98" s="506"/>
      <c r="T98" s="327"/>
      <c r="U98" s="328"/>
      <c r="V98" s="327"/>
      <c r="W98" s="328"/>
      <c r="X98" s="327"/>
      <c r="Y98" s="328"/>
      <c r="Z98" s="412"/>
      <c r="AA98" s="413"/>
      <c r="AB98" s="327"/>
      <c r="AC98" s="328"/>
      <c r="AD98" s="399"/>
      <c r="AE98" s="400"/>
      <c r="AF98" s="505"/>
      <c r="AG98" s="506"/>
      <c r="AH98" s="327"/>
      <c r="AI98" s="328"/>
      <c r="AJ98" s="327"/>
      <c r="AK98" s="328"/>
      <c r="AL98" s="327"/>
      <c r="AM98" s="328"/>
      <c r="AN98" s="657"/>
      <c r="AO98" s="658"/>
      <c r="AP98" s="327"/>
      <c r="AQ98" s="328"/>
      <c r="AR98" s="399"/>
      <c r="AS98" s="400"/>
      <c r="AT98" s="505"/>
      <c r="AU98" s="506"/>
      <c r="AV98" s="327"/>
      <c r="AW98" s="328"/>
      <c r="AX98" s="327"/>
      <c r="AY98" s="328"/>
      <c r="AZ98" s="327"/>
      <c r="BA98" s="328"/>
      <c r="BB98" s="657"/>
      <c r="BC98" s="658"/>
      <c r="BD98" s="327"/>
      <c r="BE98" s="328"/>
      <c r="BF98" s="399"/>
      <c r="BG98" s="400"/>
      <c r="BH98" s="505"/>
      <c r="BI98" s="506"/>
      <c r="BJ98" s="327"/>
      <c r="BK98" s="328"/>
      <c r="BL98" s="327"/>
      <c r="BM98" s="328"/>
      <c r="BN98" s="327"/>
      <c r="BO98" s="328"/>
      <c r="BP98" s="807" t="e">
        <f>IF(AND(MATCH($B98,$B:$B,0),MATCH($BP$7,BP:BP,0)),'[3]Sem 6'!$AE98,"")</f>
        <v>#N/A</v>
      </c>
      <c r="BQ98" s="808"/>
      <c r="BR98" s="334"/>
      <c r="BS98" s="335"/>
      <c r="BT98" s="336"/>
      <c r="BU98" s="337"/>
      <c r="BV98" s="338"/>
      <c r="BW98" s="339"/>
      <c r="BX98" s="340"/>
      <c r="BY98" s="341"/>
      <c r="BZ98" s="673"/>
      <c r="CA98" s="673"/>
      <c r="CB98" s="673"/>
      <c r="CC98" s="343"/>
      <c r="CD98" s="344"/>
      <c r="CE98" s="789"/>
      <c r="CF98" s="674"/>
      <c r="CG98" s="403"/>
      <c r="CH98" s="676"/>
      <c r="CI98" s="407"/>
      <c r="CJ98" s="406"/>
      <c r="CK98" s="427"/>
      <c r="CL98" s="404"/>
      <c r="CM98" s="513"/>
      <c r="CN98" s="514"/>
      <c r="CO98" s="427"/>
      <c r="CP98" s="404"/>
      <c r="CQ98" s="405"/>
      <c r="CR98" s="426"/>
      <c r="CS98" s="710"/>
      <c r="CT98" s="710"/>
    </row>
    <row r="99" spans="1:98" s="349" customFormat="1" ht="18.75" hidden="1" customHeight="1" outlineLevel="1" thickBot="1">
      <c r="A99" s="318">
        <v>99</v>
      </c>
      <c r="B99" s="674"/>
      <c r="C99" s="320"/>
      <c r="D99" s="321"/>
      <c r="E99" s="322"/>
      <c r="F99" s="323"/>
      <c r="G99" s="440"/>
      <c r="H99" s="325"/>
      <c r="I99" s="326"/>
      <c r="J99" s="399"/>
      <c r="K99" s="400"/>
      <c r="L99" s="412"/>
      <c r="M99" s="413"/>
      <c r="N99" s="327"/>
      <c r="O99" s="328"/>
      <c r="P99" s="399"/>
      <c r="Q99" s="400"/>
      <c r="R99" s="505"/>
      <c r="S99" s="506"/>
      <c r="T99" s="327"/>
      <c r="U99" s="328"/>
      <c r="V99" s="327"/>
      <c r="W99" s="328"/>
      <c r="X99" s="327"/>
      <c r="Y99" s="328"/>
      <c r="Z99" s="412"/>
      <c r="AA99" s="413"/>
      <c r="AB99" s="327"/>
      <c r="AC99" s="328"/>
      <c r="AD99" s="399"/>
      <c r="AE99" s="400"/>
      <c r="AF99" s="505"/>
      <c r="AG99" s="506"/>
      <c r="AH99" s="327"/>
      <c r="AI99" s="328"/>
      <c r="AJ99" s="327"/>
      <c r="AK99" s="328"/>
      <c r="AL99" s="327"/>
      <c r="AM99" s="328"/>
      <c r="AN99" s="657"/>
      <c r="AO99" s="658"/>
      <c r="AP99" s="327"/>
      <c r="AQ99" s="328"/>
      <c r="AR99" s="399"/>
      <c r="AS99" s="400"/>
      <c r="AT99" s="505"/>
      <c r="AU99" s="506"/>
      <c r="AV99" s="327"/>
      <c r="AW99" s="328"/>
      <c r="AX99" s="327"/>
      <c r="AY99" s="328"/>
      <c r="AZ99" s="327"/>
      <c r="BA99" s="328"/>
      <c r="BB99" s="657"/>
      <c r="BC99" s="658"/>
      <c r="BD99" s="327"/>
      <c r="BE99" s="328"/>
      <c r="BF99" s="399"/>
      <c r="BG99" s="400"/>
      <c r="BH99" s="505"/>
      <c r="BI99" s="506"/>
      <c r="BJ99" s="327"/>
      <c r="BK99" s="328"/>
      <c r="BL99" s="327"/>
      <c r="BM99" s="328"/>
      <c r="BN99" s="327"/>
      <c r="BO99" s="328"/>
      <c r="BP99" s="807" t="e">
        <f>IF(AND(MATCH($B99,$B:$B,0),MATCH($BP$7,BP:BP,0)),'[3]Sem 6'!$AE99,"")</f>
        <v>#N/A</v>
      </c>
      <c r="BQ99" s="808"/>
      <c r="BR99" s="334"/>
      <c r="BS99" s="335"/>
      <c r="BT99" s="336"/>
      <c r="BU99" s="337"/>
      <c r="BV99" s="338"/>
      <c r="BW99" s="339"/>
      <c r="BX99" s="340"/>
      <c r="BY99" s="341"/>
      <c r="BZ99" s="673"/>
      <c r="CA99" s="673"/>
      <c r="CB99" s="673"/>
      <c r="CC99" s="343"/>
      <c r="CD99" s="344"/>
      <c r="CE99" s="789"/>
      <c r="CF99" s="674"/>
      <c r="CG99" s="403"/>
      <c r="CH99" s="676"/>
      <c r="CI99" s="407"/>
      <c r="CJ99" s="406"/>
      <c r="CK99" s="427"/>
      <c r="CL99" s="404"/>
      <c r="CM99" s="513"/>
      <c r="CN99" s="514"/>
      <c r="CO99" s="427"/>
      <c r="CP99" s="404"/>
      <c r="CQ99" s="405"/>
      <c r="CR99" s="426"/>
      <c r="CS99" s="710"/>
      <c r="CT99" s="710"/>
    </row>
    <row r="100" spans="1:98" s="742" customFormat="1" ht="19.5" hidden="1" customHeight="1" outlineLevel="2">
      <c r="A100" s="318">
        <v>100</v>
      </c>
      <c r="B100" s="446" t="s">
        <v>22</v>
      </c>
      <c r="C100" s="320"/>
      <c r="D100" s="321"/>
      <c r="E100" s="322"/>
      <c r="F100" s="323"/>
      <c r="G100" s="324"/>
      <c r="H100" s="325"/>
      <c r="I100" s="326"/>
      <c r="J100" s="485"/>
      <c r="K100" s="486"/>
      <c r="L100" s="807" t="e">
        <f>IF(AND(MATCH($B100,#REF!,0),MATCH($L$7,#REF!,0)),#REF!,"")</f>
        <v>#REF!</v>
      </c>
      <c r="M100" s="808"/>
      <c r="N100" s="485"/>
      <c r="O100" s="486"/>
      <c r="P100" s="564"/>
      <c r="Q100" s="565"/>
      <c r="R100" s="452"/>
      <c r="S100" s="453"/>
      <c r="T100" s="564"/>
      <c r="U100" s="565"/>
      <c r="V100" s="564"/>
      <c r="W100" s="565"/>
      <c r="X100" s="485"/>
      <c r="Y100" s="486"/>
      <c r="Z100" s="810"/>
      <c r="AA100" s="810"/>
      <c r="AB100" s="485"/>
      <c r="AC100" s="486"/>
      <c r="AD100" s="564"/>
      <c r="AE100" s="565"/>
      <c r="AF100" s="452"/>
      <c r="AG100" s="453"/>
      <c r="AH100" s="564"/>
      <c r="AI100" s="565"/>
      <c r="AJ100" s="564"/>
      <c r="AK100" s="565"/>
      <c r="AL100" s="485"/>
      <c r="AM100" s="486"/>
      <c r="AN100" s="816"/>
      <c r="AO100" s="816"/>
      <c r="AP100" s="485"/>
      <c r="AQ100" s="486"/>
      <c r="AR100" s="564"/>
      <c r="AS100" s="565"/>
      <c r="AT100" s="452"/>
      <c r="AU100" s="453"/>
      <c r="AV100" s="564"/>
      <c r="AW100" s="565"/>
      <c r="AX100" s="564"/>
      <c r="AY100" s="565"/>
      <c r="AZ100" s="485"/>
      <c r="BA100" s="486"/>
      <c r="BB100" s="813"/>
      <c r="BC100" s="813"/>
      <c r="BD100" s="485"/>
      <c r="BE100" s="486"/>
      <c r="BF100" s="564"/>
      <c r="BG100" s="565"/>
      <c r="BH100" s="452"/>
      <c r="BI100" s="453"/>
      <c r="BJ100" s="564"/>
      <c r="BK100" s="565"/>
      <c r="BL100" s="564"/>
      <c r="BM100" s="565"/>
      <c r="BN100" s="485"/>
      <c r="BO100" s="486"/>
      <c r="BP100" s="807">
        <f>IF(AND(MATCH($B100,$B:$B,0),MATCH($BP$7,BP:BP,0)),'[3]Sem 6'!$AE100,"")</f>
        <v>0</v>
      </c>
      <c r="BQ100" s="808"/>
      <c r="BR100" s="334">
        <f t="shared" si="5"/>
        <v>0</v>
      </c>
      <c r="BS100" s="335">
        <f t="shared" si="6"/>
        <v>0</v>
      </c>
      <c r="BT100" s="336"/>
      <c r="BU100" s="337"/>
      <c r="BV100" s="338"/>
      <c r="BW100" s="339"/>
      <c r="BX100" s="340"/>
      <c r="BY100" s="341"/>
      <c r="BZ100" s="342"/>
      <c r="CA100" s="342"/>
      <c r="CB100" s="342"/>
      <c r="CC100" s="343"/>
      <c r="CD100" s="344"/>
      <c r="CE100" s="789"/>
      <c r="CF100" s="446" t="s">
        <v>22</v>
      </c>
      <c r="CG100" s="403"/>
      <c r="CH100" s="676"/>
      <c r="CI100" s="407"/>
      <c r="CJ100" s="406"/>
      <c r="CK100" s="427"/>
      <c r="CL100" s="404"/>
      <c r="CM100" s="513"/>
      <c r="CN100" s="514"/>
      <c r="CO100" s="427"/>
      <c r="CP100" s="404"/>
      <c r="CQ100" s="405"/>
      <c r="CR100" s="426"/>
      <c r="CS100" s="809"/>
      <c r="CT100" s="809"/>
    </row>
    <row r="101" spans="1:98" s="742" customFormat="1" ht="19.5" hidden="1" customHeight="1" outlineLevel="1" collapsed="1" thickBot="1">
      <c r="A101" s="318">
        <v>101</v>
      </c>
      <c r="B101" s="677"/>
      <c r="C101" s="320"/>
      <c r="D101" s="321"/>
      <c r="E101" s="322"/>
      <c r="F101" s="323"/>
      <c r="G101" s="440"/>
      <c r="H101" s="384"/>
      <c r="I101" s="385"/>
      <c r="J101" s="678"/>
      <c r="K101" s="679"/>
      <c r="L101" s="412"/>
      <c r="M101" s="413"/>
      <c r="N101" s="678"/>
      <c r="O101" s="679"/>
      <c r="P101" s="680"/>
      <c r="Q101" s="681"/>
      <c r="R101" s="682"/>
      <c r="S101" s="683"/>
      <c r="T101" s="684"/>
      <c r="U101" s="684"/>
      <c r="V101" s="680"/>
      <c r="W101" s="681"/>
      <c r="X101" s="678"/>
      <c r="Y101" s="679"/>
      <c r="Z101" s="412"/>
      <c r="AA101" s="413"/>
      <c r="AB101" s="678"/>
      <c r="AC101" s="679"/>
      <c r="AD101" s="680"/>
      <c r="AE101" s="681"/>
      <c r="AF101" s="682"/>
      <c r="AG101" s="683"/>
      <c r="AH101" s="684"/>
      <c r="AI101" s="684"/>
      <c r="AJ101" s="680"/>
      <c r="AK101" s="681"/>
      <c r="AL101" s="678"/>
      <c r="AM101" s="679"/>
      <c r="AN101" s="593"/>
      <c r="AO101" s="594"/>
      <c r="AP101" s="678"/>
      <c r="AQ101" s="679"/>
      <c r="AR101" s="680"/>
      <c r="AS101" s="681"/>
      <c r="AT101" s="682"/>
      <c r="AU101" s="683"/>
      <c r="AV101" s="684"/>
      <c r="AW101" s="684"/>
      <c r="AX101" s="680"/>
      <c r="AY101" s="681"/>
      <c r="AZ101" s="678"/>
      <c r="BA101" s="679"/>
      <c r="BB101" s="595"/>
      <c r="BC101" s="596"/>
      <c r="BD101" s="678"/>
      <c r="BE101" s="679"/>
      <c r="BF101" s="680"/>
      <c r="BG101" s="681"/>
      <c r="BH101" s="682"/>
      <c r="BI101" s="683"/>
      <c r="BJ101" s="684"/>
      <c r="BK101" s="684"/>
      <c r="BL101" s="680"/>
      <c r="BM101" s="681"/>
      <c r="BN101" s="678"/>
      <c r="BO101" s="679"/>
      <c r="BP101" s="807" t="e">
        <f>IF(AND(MATCH($B101,$B:$B,0),MATCH($BP$7,BP:BP,0)),'[3]Sem 6'!$AE101,"")</f>
        <v>#N/A</v>
      </c>
      <c r="BQ101" s="808"/>
      <c r="BR101" s="334"/>
      <c r="BS101" s="335"/>
      <c r="BT101" s="336"/>
      <c r="BU101" s="337"/>
      <c r="BV101" s="338"/>
      <c r="BW101" s="339"/>
      <c r="BX101" s="340"/>
      <c r="BY101" s="341"/>
      <c r="BZ101" s="342"/>
      <c r="CA101" s="342"/>
      <c r="CB101" s="342"/>
      <c r="CC101" s="343"/>
      <c r="CD101" s="344"/>
      <c r="CE101" s="789"/>
      <c r="CF101" s="677"/>
      <c r="CG101" s="403"/>
      <c r="CH101" s="676"/>
      <c r="CI101" s="407"/>
      <c r="CJ101" s="406"/>
      <c r="CK101" s="427"/>
      <c r="CL101" s="404"/>
      <c r="CM101" s="513"/>
      <c r="CN101" s="514"/>
      <c r="CO101" s="427"/>
      <c r="CP101" s="404"/>
      <c r="CQ101" s="405"/>
      <c r="CR101" s="426"/>
      <c r="CS101" s="710"/>
      <c r="CT101" s="710"/>
    </row>
    <row r="102" spans="1:98" s="742" customFormat="1" ht="19.5" hidden="1" customHeight="1" outlineLevel="1" thickBot="1">
      <c r="A102" s="318">
        <v>102</v>
      </c>
      <c r="B102" s="677"/>
      <c r="C102" s="320"/>
      <c r="D102" s="321"/>
      <c r="E102" s="322"/>
      <c r="F102" s="323"/>
      <c r="G102" s="440"/>
      <c r="H102" s="384"/>
      <c r="I102" s="385"/>
      <c r="J102" s="678"/>
      <c r="K102" s="679"/>
      <c r="L102" s="412"/>
      <c r="M102" s="413"/>
      <c r="N102" s="678"/>
      <c r="O102" s="679"/>
      <c r="P102" s="680"/>
      <c r="Q102" s="681"/>
      <c r="R102" s="682"/>
      <c r="S102" s="683"/>
      <c r="T102" s="684"/>
      <c r="U102" s="684"/>
      <c r="V102" s="680"/>
      <c r="W102" s="681"/>
      <c r="X102" s="678"/>
      <c r="Y102" s="679"/>
      <c r="Z102" s="412"/>
      <c r="AA102" s="413"/>
      <c r="AB102" s="678"/>
      <c r="AC102" s="679"/>
      <c r="AD102" s="680"/>
      <c r="AE102" s="681"/>
      <c r="AF102" s="682"/>
      <c r="AG102" s="683"/>
      <c r="AH102" s="684"/>
      <c r="AI102" s="684"/>
      <c r="AJ102" s="680"/>
      <c r="AK102" s="681"/>
      <c r="AL102" s="678"/>
      <c r="AM102" s="679"/>
      <c r="AN102" s="593"/>
      <c r="AO102" s="594"/>
      <c r="AP102" s="678"/>
      <c r="AQ102" s="679"/>
      <c r="AR102" s="680"/>
      <c r="AS102" s="681"/>
      <c r="AT102" s="682"/>
      <c r="AU102" s="683"/>
      <c r="AV102" s="684"/>
      <c r="AW102" s="684"/>
      <c r="AX102" s="680"/>
      <c r="AY102" s="681"/>
      <c r="AZ102" s="678"/>
      <c r="BA102" s="679"/>
      <c r="BB102" s="595"/>
      <c r="BC102" s="596"/>
      <c r="BD102" s="678"/>
      <c r="BE102" s="679"/>
      <c r="BF102" s="680"/>
      <c r="BG102" s="681"/>
      <c r="BH102" s="682"/>
      <c r="BI102" s="683"/>
      <c r="BJ102" s="684"/>
      <c r="BK102" s="684"/>
      <c r="BL102" s="680"/>
      <c r="BM102" s="681"/>
      <c r="BN102" s="678"/>
      <c r="BO102" s="679"/>
      <c r="BP102" s="807" t="e">
        <f>IF(AND(MATCH($B102,$B:$B,0),MATCH($BP$7,BP:BP,0)),'[3]Sem 6'!$AE102,"")</f>
        <v>#N/A</v>
      </c>
      <c r="BQ102" s="808"/>
      <c r="BR102" s="334"/>
      <c r="BS102" s="335"/>
      <c r="BT102" s="336"/>
      <c r="BU102" s="337"/>
      <c r="BV102" s="338"/>
      <c r="BW102" s="339"/>
      <c r="BX102" s="340"/>
      <c r="BY102" s="341"/>
      <c r="BZ102" s="342"/>
      <c r="CA102" s="342"/>
      <c r="CB102" s="342"/>
      <c r="CC102" s="343"/>
      <c r="CD102" s="344"/>
      <c r="CE102" s="789"/>
      <c r="CF102" s="677"/>
      <c r="CG102" s="403"/>
      <c r="CH102" s="676"/>
      <c r="CI102" s="407"/>
      <c r="CJ102" s="406"/>
      <c r="CK102" s="427"/>
      <c r="CL102" s="404"/>
      <c r="CM102" s="513"/>
      <c r="CN102" s="514"/>
      <c r="CO102" s="427"/>
      <c r="CP102" s="404"/>
      <c r="CQ102" s="405"/>
      <c r="CR102" s="426"/>
      <c r="CS102" s="710"/>
      <c r="CT102" s="710"/>
    </row>
    <row r="103" spans="1:98" s="349" customFormat="1" ht="19.5" hidden="1" customHeight="1" outlineLevel="1">
      <c r="A103" s="318">
        <v>103</v>
      </c>
      <c r="B103" s="685" t="s">
        <v>38</v>
      </c>
      <c r="C103" s="320"/>
      <c r="D103" s="321"/>
      <c r="E103" s="322"/>
      <c r="F103" s="323"/>
      <c r="G103" s="686"/>
      <c r="H103" s="355"/>
      <c r="I103" s="356"/>
      <c r="J103" s="330"/>
      <c r="K103" s="331"/>
      <c r="L103" s="807">
        <f>IF(AND(MATCH(B103,B:B,0),MATCH($L$7,L:L,0)),'[3]Sem 2'!AE103,"")</f>
        <v>1.708333333333333</v>
      </c>
      <c r="M103" s="808"/>
      <c r="N103" s="330"/>
      <c r="O103" s="331"/>
      <c r="P103" s="421"/>
      <c r="Q103" s="422"/>
      <c r="R103" s="421"/>
      <c r="S103" s="331"/>
      <c r="T103" s="423"/>
      <c r="U103" s="423"/>
      <c r="V103" s="330"/>
      <c r="W103" s="331"/>
      <c r="X103" s="419"/>
      <c r="Y103" s="420"/>
      <c r="Z103" s="807">
        <f>IF(AND(MATCH($B103,$B:$B,0),MATCH($Z$7,Z:Z,0)),'[3]Sem 3'!$AE103,"")</f>
        <v>1.708333333333333</v>
      </c>
      <c r="AA103" s="808"/>
      <c r="AB103" s="330"/>
      <c r="AC103" s="331"/>
      <c r="AD103" s="421"/>
      <c r="AE103" s="422"/>
      <c r="AF103" s="421"/>
      <c r="AG103" s="331"/>
      <c r="AH103" s="423"/>
      <c r="AI103" s="423"/>
      <c r="AJ103" s="330"/>
      <c r="AK103" s="331"/>
      <c r="AL103" s="419"/>
      <c r="AM103" s="420"/>
      <c r="AN103" s="807">
        <f>IF(AND(MATCH($B103,$B:$B,0),MATCH($AN$7,AN:AN,0)),'[3]Sem 4'!$AE103,"")</f>
        <v>1.708333333333333</v>
      </c>
      <c r="AO103" s="808"/>
      <c r="AP103" s="330"/>
      <c r="AQ103" s="331"/>
      <c r="AR103" s="421"/>
      <c r="AS103" s="422"/>
      <c r="AT103" s="421"/>
      <c r="AU103" s="331"/>
      <c r="AV103" s="423"/>
      <c r="AW103" s="423"/>
      <c r="AX103" s="330"/>
      <c r="AY103" s="331"/>
      <c r="AZ103" s="419"/>
      <c r="BA103" s="420"/>
      <c r="BB103" s="807">
        <f>IF(AND(MATCH($B103,$B:$B,0),MATCH($BB$7,BB:BB,0)),'[3]Sem 5'!$AE103,"")</f>
        <v>1.708333333333333</v>
      </c>
      <c r="BC103" s="808"/>
      <c r="BD103" s="330"/>
      <c r="BE103" s="331"/>
      <c r="BF103" s="421"/>
      <c r="BG103" s="422"/>
      <c r="BH103" s="421"/>
      <c r="BI103" s="331"/>
      <c r="BJ103" s="423"/>
      <c r="BK103" s="423"/>
      <c r="BL103" s="330"/>
      <c r="BM103" s="331"/>
      <c r="BN103" s="419"/>
      <c r="BO103" s="420"/>
      <c r="BP103" s="807">
        <f>IF(AND(MATCH($B103,$B:$B,0),MATCH($BP$7,BP:BP,0)),'[3]Sem 6'!$AE103,"")</f>
        <v>1.708333333333333</v>
      </c>
      <c r="BQ103" s="808"/>
      <c r="BR103" s="334">
        <f t="shared" si="5"/>
        <v>0</v>
      </c>
      <c r="BS103" s="335">
        <f t="shared" si="6"/>
        <v>0</v>
      </c>
      <c r="BT103" s="336">
        <f t="shared" si="7"/>
        <v>0</v>
      </c>
      <c r="BU103" s="337">
        <f t="shared" si="8"/>
        <v>0</v>
      </c>
      <c r="BV103" s="338"/>
      <c r="BW103" s="339"/>
      <c r="BX103" s="340"/>
      <c r="BY103" s="341">
        <f t="shared" si="9"/>
        <v>0</v>
      </c>
      <c r="BZ103" s="342" t="e">
        <f>+IF(AND(#REF!="L",OR(#REF!="A",#REF!="M")),$CG103,0)+IF(AND(#REF!="L",OR(#REF!="A",#REF!="M")),$CH103,0)
+IF(AND($H$7="Ma",OR(#REF!="A",#REF!="M")),$CI103,0)+IF(AND($H$7="Ma",OR(#REF!="A",#REF!="M")),$CJ103,0)
+IF(AND($J$7="Me",OR(#REF!="A",#REF!="M")),$CK103,0)+IF(AND($J$7="Me",OR(#REF!="A",#REF!="M")),$CL103,0)
+IF(AND($L$7="J",OR(#REF!="A",#REF!="M")),$CM103,0)+IF(AND($L$7="J",OR(#REF!="A",#REF!="M")),$CN103,0)
+IF(AND($N$7="V",OR(H103="A",H103="M")),$CO103,0)+IF(AND($N$7="V",OR(I103="A",I103="M")),$CP103,0)
+IF(AND($P$7="S",OR(J103="A",J103="M")),$CQ103,0)+IF(AND($P$7="S",OR(K103="A",K103="M")),$CR103,0)
+IF(AND($T$7="L",OR(N103="A",N103="M")),$CG103,0)+IF(AND($T$7="L",OR(O103="A",O103="M")),$CH103,0)
+IF(AND($V$7="Ma",OR(P103="A",P103="M")),$CI103,0)+IF(AND($V$7="Ma",OR(Q103="A",Q103="M")),$CJ103,0)
+IF(AND($X$7="Me",OR(R103="A",R103="M")),$CK103,0)+IF(AND($X$7="Me",OR(S103="A",S103="M")),$CL103,0)</f>
        <v>#REF!</v>
      </c>
      <c r="CA103" s="342">
        <f t="shared" ref="CA103:CA127" si="13">+IF(AND($Z$7="J",OR(T103="A",T103="M")),$CM103,0)+IF(AND($Z$7="J",OR(U103="A",U103="M")),$CN103,0)
+IF(AND($AB$7="V",OR(V103="A",V103="M")),$CO103,0)+IF(AND($AB$7="V",OR(W103="A",W103="M")),$CP103,0)
+IF(AND($AD$7="S",OR(X103="A",X103="M")),$CQ103,0)+IF(AND($AD$7="S",OR(Y103="A",Y103="M")),$CR103,0)
+IF(AND($AH$7="L",OR(AB103="A",AB103="M")),$CG103,0)+IF(AND($AH$7="L",OR(AC103="A",AC103="M")),$CH103,0)
+IF(AND($AJ$7="Ma",OR(AD103="A",AD103="M")),$CI103,0)+IF(AND($AJ$7="Ma",OR(AE103="A",AE103="M")),$CJ103,0)
+IF(AND($AL$7="Me",OR(AF103="A",AF103="M")),$CK103,0)+IF(AND($AL$7="Me",OR(AG103="A",AG103="M")),$CL103,0)
+IF(AND($AN$7="J",OR(AH103="A",AH103="M")),$CM103,0)+IF(AND($AN$7="J",OR(AI103="A",AI103="M")),$CN103,0)
+IF(AND($AP$7="V",OR(AJ103="A",AJ103="M")),$CO103,0)+IF(AND($AP$7="V",OR(AK103="A",AK103="M")),$CP103,0)
+IF(AND($AR$7="S",OR(AL103="A",AL103="M")),$CQ103,0)+IF(AND($AR$7="S",OR(AM103="A",AM103="M")),$CR103,0)</f>
        <v>0</v>
      </c>
      <c r="CB103" s="342">
        <f t="shared" ref="CB103:CB127" si="14">+IF(AND($AV$7="L",OR(AP103="A",AP103="M")),$CG103,0)+IF(AND($AV$7="L",OR(AQ103="A",AQ103="M")),$CH103,0)
+IF(AND($AX$7="Ma",OR(AR103="A",AR103="M")),$CI103,0)+IF(AND($AX$7="Ma",OR(AS103="A",AS103="M")),$CJ103,0)
+IF(AND($AZ$7="Me",OR(AT103="A",AT103="M")),$CK103,0)+IF(AND($AZ$7="Me",OR(AU103="A",AU103="M")),$CL103,0)
+IF(AND($BB$7="J",OR(AV103="A",AV103="M")),$CM103,0)+IF(AND($BB$7="J",OR(AW103="A",AW103="M")),$CN103,0)
+IF(AND($BD$7="V",OR(AX103="A",AX103="M")),$CO103,0)+IF(AND($BD$7="V",OR(AY103="A",AY103="M")),$CP103,0)
+IF(AND($BF$7="S",OR(AZ103="A",AZ103="M")),$CQ103,0)+IF(AND($BF$7="S",OR(BA103="A",BA103="M")),$CR103,0)
+IF(AND($BJ$7="L",OR(BD103="A",BD103="M")),$CG103,0)+IF(AND($BJ$7="L",OR(BE103="A",BE103="M")),$CH103,0)
+IF(AND($BL$7="Ma",OR(BF103="A",BF103="M")),$CI103,0)+IF(AND($BL$7="Ma",OR(BG103="A",BG103="M")),$CJ103,0)
+IF(AND($BN$7="Me",OR(BH103="A",BH103="M")),$CK103,0)+IF(AND($BN$7="Me",OR(BI103="A",BI103="M")),$CL103,0)</f>
        <v>0</v>
      </c>
      <c r="CC103" s="343" t="e">
        <f t="shared" si="10"/>
        <v>#REF!</v>
      </c>
      <c r="CD103" s="344" t="e">
        <f t="shared" si="11"/>
        <v>#REF!</v>
      </c>
      <c r="CE103" s="789">
        <v>1</v>
      </c>
      <c r="CF103" s="685" t="s">
        <v>38</v>
      </c>
      <c r="CG103" s="403">
        <v>0.16666666666666666</v>
      </c>
      <c r="CH103" s="665">
        <v>0.20833333333333334</v>
      </c>
      <c r="CI103" s="513"/>
      <c r="CJ103" s="514"/>
      <c r="CK103" s="513"/>
      <c r="CL103" s="670">
        <v>0.21875</v>
      </c>
      <c r="CM103" s="408">
        <v>0.13541666666666666</v>
      </c>
      <c r="CN103" s="406">
        <v>0.25</v>
      </c>
      <c r="CO103" s="427">
        <v>0.16666666666666666</v>
      </c>
      <c r="CP103" s="404">
        <v>0.1875</v>
      </c>
      <c r="CQ103" s="405">
        <v>0.14583333333333334</v>
      </c>
      <c r="CR103" s="426">
        <v>0.22916666666666666</v>
      </c>
      <c r="CS103" s="809">
        <f t="shared" si="12"/>
        <v>1.7083333333333333</v>
      </c>
      <c r="CT103" s="809"/>
    </row>
    <row r="104" spans="1:98" s="349" customFormat="1" ht="19.5" hidden="1" customHeight="1" outlineLevel="1" thickBot="1">
      <c r="A104" s="318">
        <v>104</v>
      </c>
      <c r="B104" s="685"/>
      <c r="C104" s="320"/>
      <c r="D104" s="321"/>
      <c r="E104" s="322"/>
      <c r="F104" s="323"/>
      <c r="G104" s="686"/>
      <c r="H104" s="355"/>
      <c r="I104" s="356"/>
      <c r="J104" s="330"/>
      <c r="K104" s="331"/>
      <c r="L104" s="714"/>
      <c r="M104" s="715"/>
      <c r="N104" s="330"/>
      <c r="O104" s="331"/>
      <c r="P104" s="330"/>
      <c r="Q104" s="331"/>
      <c r="R104" s="330"/>
      <c r="S104" s="331"/>
      <c r="T104" s="423"/>
      <c r="U104" s="423"/>
      <c r="V104" s="330"/>
      <c r="W104" s="331"/>
      <c r="X104" s="419"/>
      <c r="Y104" s="420"/>
      <c r="Z104" s="714"/>
      <c r="AA104" s="715"/>
      <c r="AB104" s="330"/>
      <c r="AC104" s="331"/>
      <c r="AD104" s="330"/>
      <c r="AE104" s="331"/>
      <c r="AF104" s="330"/>
      <c r="AG104" s="331"/>
      <c r="AH104" s="423"/>
      <c r="AI104" s="423"/>
      <c r="AJ104" s="330"/>
      <c r="AK104" s="331"/>
      <c r="AL104" s="419"/>
      <c r="AM104" s="420"/>
      <c r="AN104" s="807" t="e">
        <f>IF(AND(MATCH($B104,$B:$B,0),MATCH($AN$7,AN:AN,0)),'[3]Sem 4'!$AE104,"")</f>
        <v>#N/A</v>
      </c>
      <c r="AO104" s="808"/>
      <c r="AP104" s="330"/>
      <c r="AQ104" s="331"/>
      <c r="AR104" s="330"/>
      <c r="AS104" s="331"/>
      <c r="AT104" s="330"/>
      <c r="AU104" s="331"/>
      <c r="AV104" s="423"/>
      <c r="AW104" s="423"/>
      <c r="AX104" s="330"/>
      <c r="AY104" s="331"/>
      <c r="AZ104" s="419"/>
      <c r="BA104" s="420"/>
      <c r="BB104" s="807" t="e">
        <f>IF(AND(MATCH($B104,$B:$B,0),MATCH($BB$7,BB:BB,0)),'[3]Sem 5'!$AE104,"")</f>
        <v>#N/A</v>
      </c>
      <c r="BC104" s="808"/>
      <c r="BD104" s="330"/>
      <c r="BE104" s="331"/>
      <c r="BF104" s="330"/>
      <c r="BG104" s="331"/>
      <c r="BH104" s="330"/>
      <c r="BI104" s="331"/>
      <c r="BJ104" s="423"/>
      <c r="BK104" s="423"/>
      <c r="BL104" s="330"/>
      <c r="BM104" s="331"/>
      <c r="BN104" s="419"/>
      <c r="BO104" s="420"/>
      <c r="BP104" s="807" t="e">
        <f>IF(AND(MATCH($B104,$B:$B,0),MATCH($BP$7,BP:BP,0)),'[3]Sem 6'!$AE104,"")</f>
        <v>#N/A</v>
      </c>
      <c r="BQ104" s="808"/>
      <c r="BR104" s="334"/>
      <c r="BS104" s="335"/>
      <c r="BT104" s="336"/>
      <c r="BU104" s="337"/>
      <c r="BV104" s="338"/>
      <c r="BW104" s="339"/>
      <c r="BX104" s="340"/>
      <c r="BY104" s="341"/>
      <c r="BZ104" s="342"/>
      <c r="CA104" s="342"/>
      <c r="CB104" s="342"/>
      <c r="CC104" s="343"/>
      <c r="CD104" s="344"/>
      <c r="CE104" s="790"/>
      <c r="CF104" s="685"/>
      <c r="CG104" s="403"/>
      <c r="CH104" s="665"/>
      <c r="CI104" s="513"/>
      <c r="CJ104" s="514"/>
      <c r="CK104" s="407"/>
      <c r="CL104" s="512"/>
      <c r="CM104" s="408"/>
      <c r="CN104" s="406"/>
      <c r="CO104" s="427"/>
      <c r="CP104" s="404"/>
      <c r="CQ104" s="405"/>
      <c r="CR104" s="426"/>
      <c r="CS104" s="710"/>
      <c r="CT104" s="710"/>
    </row>
    <row r="105" spans="1:98" s="349" customFormat="1" ht="19.5" hidden="1" customHeight="1" outlineLevel="1" thickBot="1">
      <c r="A105" s="318">
        <v>105</v>
      </c>
      <c r="B105" s="685"/>
      <c r="C105" s="320"/>
      <c r="D105" s="321"/>
      <c r="E105" s="322"/>
      <c r="F105" s="323"/>
      <c r="G105" s="686"/>
      <c r="H105" s="355"/>
      <c r="I105" s="356"/>
      <c r="J105" s="330"/>
      <c r="K105" s="331"/>
      <c r="L105" s="714"/>
      <c r="M105" s="715"/>
      <c r="N105" s="330"/>
      <c r="O105" s="331"/>
      <c r="P105" s="330"/>
      <c r="Q105" s="331"/>
      <c r="R105" s="330"/>
      <c r="S105" s="331"/>
      <c r="T105" s="423"/>
      <c r="U105" s="423"/>
      <c r="V105" s="330"/>
      <c r="W105" s="331"/>
      <c r="X105" s="419"/>
      <c r="Y105" s="420"/>
      <c r="Z105" s="714"/>
      <c r="AA105" s="715"/>
      <c r="AB105" s="330"/>
      <c r="AC105" s="331"/>
      <c r="AD105" s="330"/>
      <c r="AE105" s="331"/>
      <c r="AF105" s="330"/>
      <c r="AG105" s="331"/>
      <c r="AH105" s="423"/>
      <c r="AI105" s="423"/>
      <c r="AJ105" s="330"/>
      <c r="AK105" s="331"/>
      <c r="AL105" s="419"/>
      <c r="AM105" s="420"/>
      <c r="AN105" s="807" t="e">
        <f>IF(AND(MATCH($B105,$B:$B,0),MATCH($AN$7,AN:AN,0)),'[3]Sem 4'!$AE105,"")</f>
        <v>#N/A</v>
      </c>
      <c r="AO105" s="808"/>
      <c r="AP105" s="330"/>
      <c r="AQ105" s="331"/>
      <c r="AR105" s="330"/>
      <c r="AS105" s="331"/>
      <c r="AT105" s="330"/>
      <c r="AU105" s="331"/>
      <c r="AV105" s="423"/>
      <c r="AW105" s="423"/>
      <c r="AX105" s="330"/>
      <c r="AY105" s="331"/>
      <c r="AZ105" s="419"/>
      <c r="BA105" s="420"/>
      <c r="BB105" s="807" t="e">
        <f>IF(AND(MATCH($B105,$B:$B,0),MATCH($BB$7,BB:BB,0)),'[3]Sem 5'!$AE105,"")</f>
        <v>#N/A</v>
      </c>
      <c r="BC105" s="808"/>
      <c r="BD105" s="330"/>
      <c r="BE105" s="331"/>
      <c r="BF105" s="330"/>
      <c r="BG105" s="331"/>
      <c r="BH105" s="330"/>
      <c r="BI105" s="331"/>
      <c r="BJ105" s="423"/>
      <c r="BK105" s="423"/>
      <c r="BL105" s="330"/>
      <c r="BM105" s="331"/>
      <c r="BN105" s="419"/>
      <c r="BO105" s="420"/>
      <c r="BP105" s="807" t="e">
        <f>IF(AND(MATCH($B105,$B:$B,0),MATCH($BP$7,BP:BP,0)),'[3]Sem 6'!$AE105,"")</f>
        <v>#N/A</v>
      </c>
      <c r="BQ105" s="808"/>
      <c r="BR105" s="334"/>
      <c r="BS105" s="335"/>
      <c r="BT105" s="336"/>
      <c r="BU105" s="337"/>
      <c r="BV105" s="338"/>
      <c r="BW105" s="339"/>
      <c r="BX105" s="340"/>
      <c r="BY105" s="341"/>
      <c r="BZ105" s="342"/>
      <c r="CA105" s="342"/>
      <c r="CB105" s="342"/>
      <c r="CC105" s="343"/>
      <c r="CD105" s="344"/>
      <c r="CE105" s="790"/>
      <c r="CF105" s="685"/>
      <c r="CG105" s="403"/>
      <c r="CH105" s="665"/>
      <c r="CI105" s="513"/>
      <c r="CJ105" s="514"/>
      <c r="CK105" s="407"/>
      <c r="CL105" s="512"/>
      <c r="CM105" s="408"/>
      <c r="CN105" s="406"/>
      <c r="CO105" s="427"/>
      <c r="CP105" s="404"/>
      <c r="CQ105" s="405"/>
      <c r="CR105" s="426"/>
      <c r="CS105" s="710"/>
      <c r="CT105" s="710"/>
    </row>
    <row r="106" spans="1:98" s="349" customFormat="1" ht="19.5" hidden="1" customHeight="1" outlineLevel="1">
      <c r="A106" s="318">
        <v>106</v>
      </c>
      <c r="B106" s="685" t="s">
        <v>39</v>
      </c>
      <c r="C106" s="320"/>
      <c r="D106" s="321"/>
      <c r="E106" s="322"/>
      <c r="F106" s="323"/>
      <c r="G106" s="687"/>
      <c r="H106" s="355"/>
      <c r="I106" s="356"/>
      <c r="J106" s="330"/>
      <c r="K106" s="331"/>
      <c r="L106" s="807">
        <f>IF(AND(MATCH(B106,B:B,0),MATCH($L$7,L:L,0)),'[3]Sem 2'!AE106,"")</f>
        <v>1.708333333333333</v>
      </c>
      <c r="M106" s="808"/>
      <c r="N106" s="330"/>
      <c r="O106" s="422"/>
      <c r="P106" s="330"/>
      <c r="Q106" s="331"/>
      <c r="R106" s="330"/>
      <c r="S106" s="331"/>
      <c r="T106" s="546"/>
      <c r="U106" s="546"/>
      <c r="V106" s="330"/>
      <c r="W106" s="331"/>
      <c r="X106" s="419"/>
      <c r="Y106" s="420"/>
      <c r="Z106" s="807">
        <f>IF(AND(MATCH($B106,$B:$B,0),MATCH($Z$7,Z:Z,0)),'[3]Sem 3'!$AE106,"")</f>
        <v>1.708333333333333</v>
      </c>
      <c r="AA106" s="808"/>
      <c r="AB106" s="330"/>
      <c r="AC106" s="422"/>
      <c r="AD106" s="330"/>
      <c r="AE106" s="331"/>
      <c r="AF106" s="330"/>
      <c r="AG106" s="331"/>
      <c r="AH106" s="546"/>
      <c r="AI106" s="546"/>
      <c r="AJ106" s="330"/>
      <c r="AK106" s="331"/>
      <c r="AL106" s="419"/>
      <c r="AM106" s="420"/>
      <c r="AN106" s="807">
        <f>IF(AND(MATCH($B106,$B:$B,0),MATCH($AN$7,AN:AN,0)),'[3]Sem 4'!$AE106,"")</f>
        <v>1.708333333333333</v>
      </c>
      <c r="AO106" s="808"/>
      <c r="AP106" s="330"/>
      <c r="AQ106" s="422"/>
      <c r="AR106" s="330"/>
      <c r="AS106" s="331"/>
      <c r="AT106" s="330"/>
      <c r="AU106" s="331"/>
      <c r="AV106" s="546"/>
      <c r="AW106" s="546"/>
      <c r="AX106" s="330"/>
      <c r="AY106" s="331"/>
      <c r="AZ106" s="419"/>
      <c r="BA106" s="420"/>
      <c r="BB106" s="807">
        <f>IF(AND(MATCH($B106,$B:$B,0),MATCH($BB$7,BB:BB,0)),'[3]Sem 5'!$AE106,"")</f>
        <v>1.708333333333333</v>
      </c>
      <c r="BC106" s="808"/>
      <c r="BD106" s="330"/>
      <c r="BE106" s="422"/>
      <c r="BF106" s="330"/>
      <c r="BG106" s="331"/>
      <c r="BH106" s="330"/>
      <c r="BI106" s="331"/>
      <c r="BJ106" s="546"/>
      <c r="BK106" s="546"/>
      <c r="BL106" s="330"/>
      <c r="BM106" s="331"/>
      <c r="BN106" s="419"/>
      <c r="BO106" s="420"/>
      <c r="BP106" s="807">
        <f>IF(AND(MATCH($B106,$B:$B,0),MATCH($BP$7,BP:BP,0)),'[3]Sem 6'!$AE106,"")</f>
        <v>1.708333333333333</v>
      </c>
      <c r="BQ106" s="808"/>
      <c r="BR106" s="334">
        <f t="shared" si="5"/>
        <v>0</v>
      </c>
      <c r="BS106" s="335">
        <f t="shared" si="6"/>
        <v>0</v>
      </c>
      <c r="BT106" s="336">
        <f t="shared" si="7"/>
        <v>0</v>
      </c>
      <c r="BU106" s="337">
        <f t="shared" si="8"/>
        <v>0</v>
      </c>
      <c r="BV106" s="338"/>
      <c r="BW106" s="339"/>
      <c r="BX106" s="340"/>
      <c r="BY106" s="341">
        <f t="shared" si="9"/>
        <v>0</v>
      </c>
      <c r="BZ106" s="342" t="e">
        <f>+IF(AND(#REF!="L",OR(#REF!="A",#REF!="M")),$CG106,0)+IF(AND(#REF!="L",OR(#REF!="A",#REF!="M")),$CH106,0)
+IF(AND($H$7="Ma",OR(#REF!="A",#REF!="M")),$CI106,0)+IF(AND($H$7="Ma",OR(#REF!="A",#REF!="M")),$CJ106,0)
+IF(AND($J$7="Me",OR(#REF!="A",#REF!="M")),$CK106,0)+IF(AND($J$7="Me",OR(#REF!="A",#REF!="M")),$CL106,0)
+IF(AND($L$7="J",OR(#REF!="A",#REF!="M")),$CM106,0)+IF(AND($L$7="J",OR(#REF!="A",#REF!="M")),$CN106,0)
+IF(AND($N$7="V",OR(H106="A",H106="M")),$CO106,0)+IF(AND($N$7="V",OR(I106="A",I106="M")),$CP106,0)
+IF(AND($P$7="S",OR(J106="A",J106="M")),$CQ106,0)+IF(AND($P$7="S",OR(K106="A",K106="M")),$CR106,0)
+IF(AND($T$7="L",OR(N106="A",N106="M")),$CG106,0)+IF(AND($T$7="L",OR(O106="A",O106="M")),$CH106,0)
+IF(AND($V$7="Ma",OR(P106="A",P106="M")),$CI106,0)+IF(AND($V$7="Ma",OR(Q106="A",Q106="M")),$CJ106,0)
+IF(AND($X$7="Me",OR(R106="A",R106="M")),$CK106,0)+IF(AND($X$7="Me",OR(S106="A",S106="M")),$CL106,0)</f>
        <v>#REF!</v>
      </c>
      <c r="CA106" s="342">
        <f t="shared" si="13"/>
        <v>0</v>
      </c>
      <c r="CB106" s="342">
        <f t="shared" si="14"/>
        <v>0</v>
      </c>
      <c r="CC106" s="343" t="e">
        <f t="shared" si="10"/>
        <v>#REF!</v>
      </c>
      <c r="CD106" s="344" t="e">
        <f t="shared" si="11"/>
        <v>#REF!</v>
      </c>
      <c r="CE106" s="790">
        <v>1</v>
      </c>
      <c r="CF106" s="685" t="s">
        <v>39</v>
      </c>
      <c r="CG106" s="403">
        <v>0.20833333333333334</v>
      </c>
      <c r="CH106" s="676"/>
      <c r="CI106" s="405">
        <v>0.16666666666666666</v>
      </c>
      <c r="CJ106" s="406">
        <v>0.20833333333333334</v>
      </c>
      <c r="CK106" s="407">
        <v>0.125</v>
      </c>
      <c r="CL106" s="404">
        <v>0.25</v>
      </c>
      <c r="CM106" s="513"/>
      <c r="CN106" s="514"/>
      <c r="CO106" s="427">
        <v>0.20833333333333334</v>
      </c>
      <c r="CP106" s="404">
        <v>0.1875</v>
      </c>
      <c r="CQ106" s="405">
        <v>0.1875</v>
      </c>
      <c r="CR106" s="426">
        <v>0.16666666666666666</v>
      </c>
      <c r="CS106" s="809">
        <f t="shared" si="12"/>
        <v>1.7083333333333335</v>
      </c>
      <c r="CT106" s="809"/>
    </row>
    <row r="107" spans="1:98" s="349" customFormat="1" ht="19.5" hidden="1" customHeight="1" outlineLevel="1" thickBot="1">
      <c r="A107" s="318">
        <v>107</v>
      </c>
      <c r="B107" s="685" t="s">
        <v>39</v>
      </c>
      <c r="C107" s="320"/>
      <c r="D107" s="321"/>
      <c r="E107" s="322"/>
      <c r="F107" s="323"/>
      <c r="G107" s="688"/>
      <c r="H107" s="384"/>
      <c r="I107" s="385"/>
      <c r="J107" s="410"/>
      <c r="K107" s="411"/>
      <c r="L107" s="412"/>
      <c r="M107" s="413"/>
      <c r="N107" s="410"/>
      <c r="O107" s="411"/>
      <c r="P107" s="410"/>
      <c r="Q107" s="411"/>
      <c r="R107" s="410"/>
      <c r="S107" s="411"/>
      <c r="T107" s="418"/>
      <c r="U107" s="418"/>
      <c r="V107" s="410"/>
      <c r="W107" s="411"/>
      <c r="X107" s="414"/>
      <c r="Y107" s="415"/>
      <c r="Z107" s="412"/>
      <c r="AA107" s="413"/>
      <c r="AB107" s="410"/>
      <c r="AC107" s="411"/>
      <c r="AD107" s="410"/>
      <c r="AE107" s="411"/>
      <c r="AF107" s="410"/>
      <c r="AG107" s="411"/>
      <c r="AH107" s="418"/>
      <c r="AI107" s="418"/>
      <c r="AJ107" s="410"/>
      <c r="AK107" s="411"/>
      <c r="AL107" s="414"/>
      <c r="AM107" s="415"/>
      <c r="AN107" s="807">
        <f>IF(AND(MATCH($B107,$B:$B,0),MATCH($AN$7,AN:AN,0)),'[3]Sem 4'!$AE107,"")</f>
        <v>40.999999999999993</v>
      </c>
      <c r="AO107" s="808"/>
      <c r="AP107" s="410"/>
      <c r="AQ107" s="411"/>
      <c r="AR107" s="410"/>
      <c r="AS107" s="411"/>
      <c r="AT107" s="410"/>
      <c r="AU107" s="411"/>
      <c r="AV107" s="418"/>
      <c r="AW107" s="418"/>
      <c r="AX107" s="410"/>
      <c r="AY107" s="411"/>
      <c r="AZ107" s="414"/>
      <c r="BA107" s="415"/>
      <c r="BB107" s="807">
        <f>IF(AND(MATCH($B107,$B:$B,0),MATCH($BB$7,BB:BB,0)),'[3]Sem 5'!$AE107,"")</f>
        <v>40.999999999999993</v>
      </c>
      <c r="BC107" s="808"/>
      <c r="BD107" s="410"/>
      <c r="BE107" s="411"/>
      <c r="BF107" s="410"/>
      <c r="BG107" s="411"/>
      <c r="BH107" s="410"/>
      <c r="BI107" s="411"/>
      <c r="BJ107" s="418"/>
      <c r="BK107" s="418"/>
      <c r="BL107" s="410"/>
      <c r="BM107" s="411"/>
      <c r="BN107" s="414"/>
      <c r="BO107" s="415"/>
      <c r="BP107" s="807">
        <f>IF(AND(MATCH($B107,$B:$B,0),MATCH($BP$7,BP:BP,0)),'[3]Sem 6'!$AE107,"")</f>
        <v>40.999999999999993</v>
      </c>
      <c r="BQ107" s="808"/>
      <c r="BR107" s="334"/>
      <c r="BS107" s="335"/>
      <c r="BT107" s="336"/>
      <c r="BU107" s="337"/>
      <c r="BV107" s="338"/>
      <c r="BW107" s="339"/>
      <c r="BX107" s="340"/>
      <c r="BY107" s="341"/>
      <c r="BZ107" s="342"/>
      <c r="CA107" s="342"/>
      <c r="CB107" s="342"/>
      <c r="CC107" s="343"/>
      <c r="CD107" s="344"/>
      <c r="CE107" s="790"/>
      <c r="CF107" s="685" t="s">
        <v>39</v>
      </c>
      <c r="CG107" s="403"/>
      <c r="CH107" s="676"/>
      <c r="CI107" s="405"/>
      <c r="CJ107" s="406"/>
      <c r="CK107" s="407">
        <v>0.16666666666666699</v>
      </c>
      <c r="CL107" s="404"/>
      <c r="CM107" s="513"/>
      <c r="CN107" s="514"/>
      <c r="CO107" s="427"/>
      <c r="CP107" s="404"/>
      <c r="CQ107" s="405"/>
      <c r="CR107" s="426"/>
      <c r="CS107" s="710"/>
      <c r="CT107" s="710"/>
    </row>
    <row r="108" spans="1:98" s="349" customFormat="1" ht="19.5" hidden="1" customHeight="1" outlineLevel="1" thickBot="1">
      <c r="A108" s="318">
        <v>108</v>
      </c>
      <c r="B108" s="685" t="s">
        <v>39</v>
      </c>
      <c r="C108" s="320"/>
      <c r="D108" s="321"/>
      <c r="E108" s="322"/>
      <c r="F108" s="323"/>
      <c r="G108" s="688"/>
      <c r="H108" s="384"/>
      <c r="I108" s="385"/>
      <c r="J108" s="410"/>
      <c r="K108" s="411"/>
      <c r="L108" s="412"/>
      <c r="M108" s="413"/>
      <c r="N108" s="410"/>
      <c r="O108" s="411"/>
      <c r="P108" s="410"/>
      <c r="Q108" s="411"/>
      <c r="R108" s="410"/>
      <c r="S108" s="411"/>
      <c r="T108" s="418"/>
      <c r="U108" s="418"/>
      <c r="V108" s="410"/>
      <c r="W108" s="411"/>
      <c r="X108" s="414"/>
      <c r="Y108" s="415"/>
      <c r="Z108" s="412"/>
      <c r="AA108" s="413"/>
      <c r="AB108" s="410"/>
      <c r="AC108" s="411"/>
      <c r="AD108" s="410"/>
      <c r="AE108" s="411"/>
      <c r="AF108" s="410"/>
      <c r="AG108" s="411"/>
      <c r="AH108" s="418"/>
      <c r="AI108" s="418"/>
      <c r="AJ108" s="410"/>
      <c r="AK108" s="411"/>
      <c r="AL108" s="414"/>
      <c r="AM108" s="415"/>
      <c r="AN108" s="807">
        <f>IF(AND(MATCH($B108,$B:$B,0),MATCH($AN$7,AN:AN,0)),'[3]Sem 4'!$AE108,"")</f>
        <v>0</v>
      </c>
      <c r="AO108" s="808"/>
      <c r="AP108" s="410"/>
      <c r="AQ108" s="411"/>
      <c r="AR108" s="410"/>
      <c r="AS108" s="411"/>
      <c r="AT108" s="410"/>
      <c r="AU108" s="411"/>
      <c r="AV108" s="418"/>
      <c r="AW108" s="418"/>
      <c r="AX108" s="410"/>
      <c r="AY108" s="411"/>
      <c r="AZ108" s="414"/>
      <c r="BA108" s="415"/>
      <c r="BB108" s="807">
        <f>IF(AND(MATCH($B108,$B:$B,0),MATCH($BB$7,BB:BB,0)),'[3]Sem 5'!$AE108,"")</f>
        <v>0</v>
      </c>
      <c r="BC108" s="808"/>
      <c r="BD108" s="410"/>
      <c r="BE108" s="411"/>
      <c r="BF108" s="410"/>
      <c r="BG108" s="411"/>
      <c r="BH108" s="410"/>
      <c r="BI108" s="411"/>
      <c r="BJ108" s="418"/>
      <c r="BK108" s="418"/>
      <c r="BL108" s="410"/>
      <c r="BM108" s="411"/>
      <c r="BN108" s="414"/>
      <c r="BO108" s="415"/>
      <c r="BP108" s="807">
        <f>IF(AND(MATCH($B108,$B:$B,0),MATCH($BP$7,BP:BP,0)),'[3]Sem 6'!$AE108,"")</f>
        <v>0</v>
      </c>
      <c r="BQ108" s="808"/>
      <c r="BR108" s="334"/>
      <c r="BS108" s="335"/>
      <c r="BT108" s="336"/>
      <c r="BU108" s="337"/>
      <c r="BV108" s="338"/>
      <c r="BW108" s="339"/>
      <c r="BX108" s="340"/>
      <c r="BY108" s="341"/>
      <c r="BZ108" s="342"/>
      <c r="CA108" s="342"/>
      <c r="CB108" s="342"/>
      <c r="CC108" s="343"/>
      <c r="CD108" s="344"/>
      <c r="CE108" s="790"/>
      <c r="CF108" s="685" t="s">
        <v>39</v>
      </c>
      <c r="CG108" s="403"/>
      <c r="CH108" s="676"/>
      <c r="CI108" s="405"/>
      <c r="CJ108" s="406"/>
      <c r="CK108" s="407">
        <v>0.20833333333333301</v>
      </c>
      <c r="CL108" s="404"/>
      <c r="CM108" s="513"/>
      <c r="CN108" s="514"/>
      <c r="CO108" s="427"/>
      <c r="CP108" s="404"/>
      <c r="CQ108" s="405"/>
      <c r="CR108" s="426"/>
      <c r="CS108" s="710"/>
      <c r="CT108" s="710"/>
    </row>
    <row r="109" spans="1:98" s="742" customFormat="1" ht="19.5" hidden="1" customHeight="1" outlineLevel="2">
      <c r="A109" s="318">
        <v>109</v>
      </c>
      <c r="B109" s="685" t="s">
        <v>39</v>
      </c>
      <c r="C109" s="320"/>
      <c r="D109" s="321"/>
      <c r="E109" s="322"/>
      <c r="F109" s="323"/>
      <c r="G109" s="324"/>
      <c r="H109" s="325"/>
      <c r="I109" s="326"/>
      <c r="J109" s="485"/>
      <c r="K109" s="486"/>
      <c r="L109" s="807" t="e">
        <f>IF(AND(MATCH($B109,#REF!,0),MATCH($L$7,#REF!,0)),#REF!,"")</f>
        <v>#REF!</v>
      </c>
      <c r="M109" s="808"/>
      <c r="N109" s="485"/>
      <c r="O109" s="486"/>
      <c r="P109" s="564"/>
      <c r="Q109" s="565"/>
      <c r="R109" s="452"/>
      <c r="S109" s="453"/>
      <c r="T109" s="564"/>
      <c r="U109" s="565"/>
      <c r="V109" s="564"/>
      <c r="W109" s="565"/>
      <c r="X109" s="485"/>
      <c r="Y109" s="486"/>
      <c r="Z109" s="810"/>
      <c r="AA109" s="810"/>
      <c r="AB109" s="485"/>
      <c r="AC109" s="486"/>
      <c r="AD109" s="564"/>
      <c r="AE109" s="565"/>
      <c r="AF109" s="452"/>
      <c r="AG109" s="453"/>
      <c r="AH109" s="564"/>
      <c r="AI109" s="565"/>
      <c r="AJ109" s="564"/>
      <c r="AK109" s="565"/>
      <c r="AL109" s="485"/>
      <c r="AM109" s="486"/>
      <c r="AN109" s="807">
        <f>IF(AND(MATCH($B109,$B:$B,0),MATCH($AN$7,AN:AN,0)),'[3]Sem 4'!$AE109,"")</f>
        <v>0</v>
      </c>
      <c r="AO109" s="808"/>
      <c r="AP109" s="485"/>
      <c r="AQ109" s="486"/>
      <c r="AR109" s="564"/>
      <c r="AS109" s="565"/>
      <c r="AT109" s="452"/>
      <c r="AU109" s="453"/>
      <c r="AV109" s="564"/>
      <c r="AW109" s="565"/>
      <c r="AX109" s="564"/>
      <c r="AY109" s="565"/>
      <c r="AZ109" s="485"/>
      <c r="BA109" s="486"/>
      <c r="BB109" s="807">
        <f>IF(AND(MATCH($B109,$B:$B,0),MATCH($BB$7,BB:BB,0)),'[3]Sem 5'!$AE109,"")</f>
        <v>0</v>
      </c>
      <c r="BC109" s="808"/>
      <c r="BD109" s="485"/>
      <c r="BE109" s="486"/>
      <c r="BF109" s="564"/>
      <c r="BG109" s="565"/>
      <c r="BH109" s="452"/>
      <c r="BI109" s="453"/>
      <c r="BJ109" s="564"/>
      <c r="BK109" s="565"/>
      <c r="BL109" s="564"/>
      <c r="BM109" s="565"/>
      <c r="BN109" s="485"/>
      <c r="BO109" s="486"/>
      <c r="BP109" s="807">
        <f>IF(AND(MATCH($B109,$B:$B,0),MATCH($BP$7,BP:BP,0)),'[3]Sem 6'!$AE109,"")</f>
        <v>0</v>
      </c>
      <c r="BQ109" s="808"/>
      <c r="BR109" s="334">
        <f t="shared" si="5"/>
        <v>0</v>
      </c>
      <c r="BS109" s="335">
        <f t="shared" si="6"/>
        <v>0</v>
      </c>
      <c r="BT109" s="336"/>
      <c r="BU109" s="337"/>
      <c r="BV109" s="338"/>
      <c r="BW109" s="339"/>
      <c r="BX109" s="340"/>
      <c r="BY109" s="341"/>
      <c r="BZ109" s="342"/>
      <c r="CA109" s="342"/>
      <c r="CB109" s="342"/>
      <c r="CC109" s="343"/>
      <c r="CD109" s="344"/>
      <c r="CE109" s="789"/>
      <c r="CF109" s="685" t="s">
        <v>39</v>
      </c>
      <c r="CG109" s="403"/>
      <c r="CH109" s="676"/>
      <c r="CI109" s="405"/>
      <c r="CJ109" s="406"/>
      <c r="CK109" s="407">
        <v>0.25</v>
      </c>
      <c r="CL109" s="404"/>
      <c r="CM109" s="513"/>
      <c r="CN109" s="514"/>
      <c r="CO109" s="427"/>
      <c r="CP109" s="404"/>
      <c r="CQ109" s="405"/>
      <c r="CR109" s="426"/>
      <c r="CS109" s="809"/>
      <c r="CT109" s="809"/>
    </row>
    <row r="110" spans="1:98" s="742" customFormat="1" ht="19.5" hidden="1" customHeight="1" outlineLevel="1" collapsed="1" thickBot="1">
      <c r="A110" s="318">
        <v>110</v>
      </c>
      <c r="B110" s="685" t="s">
        <v>39</v>
      </c>
      <c r="C110" s="320"/>
      <c r="D110" s="321"/>
      <c r="E110" s="322"/>
      <c r="F110" s="323"/>
      <c r="G110" s="440"/>
      <c r="H110" s="384"/>
      <c r="I110" s="385"/>
      <c r="J110" s="678"/>
      <c r="K110" s="679"/>
      <c r="L110" s="412"/>
      <c r="M110" s="413"/>
      <c r="N110" s="678"/>
      <c r="O110" s="679"/>
      <c r="P110" s="680"/>
      <c r="Q110" s="681"/>
      <c r="R110" s="682"/>
      <c r="S110" s="683"/>
      <c r="T110" s="684"/>
      <c r="U110" s="684"/>
      <c r="V110" s="680"/>
      <c r="W110" s="681"/>
      <c r="X110" s="678"/>
      <c r="Y110" s="679"/>
      <c r="Z110" s="412"/>
      <c r="AA110" s="413"/>
      <c r="AB110" s="678"/>
      <c r="AC110" s="679"/>
      <c r="AD110" s="680"/>
      <c r="AE110" s="681"/>
      <c r="AF110" s="682"/>
      <c r="AG110" s="683"/>
      <c r="AH110" s="684"/>
      <c r="AI110" s="684"/>
      <c r="AJ110" s="680"/>
      <c r="AK110" s="681"/>
      <c r="AL110" s="678"/>
      <c r="AM110" s="679"/>
      <c r="AN110" s="807">
        <f>IF(AND(MATCH($B110,$B:$B,0),MATCH($AN$7,AN:AN,0)),'[3]Sem 4'!$AE110,"")</f>
        <v>0</v>
      </c>
      <c r="AO110" s="808"/>
      <c r="AP110" s="678"/>
      <c r="AQ110" s="679"/>
      <c r="AR110" s="680"/>
      <c r="AS110" s="681"/>
      <c r="AT110" s="682"/>
      <c r="AU110" s="683"/>
      <c r="AV110" s="684"/>
      <c r="AW110" s="684"/>
      <c r="AX110" s="680"/>
      <c r="AY110" s="681"/>
      <c r="AZ110" s="678"/>
      <c r="BA110" s="679"/>
      <c r="BB110" s="807">
        <f>IF(AND(MATCH($B110,$B:$B,0),MATCH($BB$7,BB:BB,0)),'[3]Sem 5'!$AE110,"")</f>
        <v>0</v>
      </c>
      <c r="BC110" s="808"/>
      <c r="BD110" s="678"/>
      <c r="BE110" s="679"/>
      <c r="BF110" s="680"/>
      <c r="BG110" s="681"/>
      <c r="BH110" s="682"/>
      <c r="BI110" s="683"/>
      <c r="BJ110" s="684"/>
      <c r="BK110" s="684"/>
      <c r="BL110" s="680"/>
      <c r="BM110" s="681"/>
      <c r="BN110" s="678"/>
      <c r="BO110" s="679"/>
      <c r="BP110" s="807">
        <f>IF(AND(MATCH($B110,$B:$B,0),MATCH($BP$7,BP:BP,0)),'[3]Sem 6'!$AE110,"")</f>
        <v>0</v>
      </c>
      <c r="BQ110" s="808"/>
      <c r="BR110" s="334"/>
      <c r="BS110" s="335"/>
      <c r="BT110" s="336"/>
      <c r="BU110" s="337"/>
      <c r="BV110" s="338"/>
      <c r="BW110" s="339"/>
      <c r="BX110" s="340"/>
      <c r="BY110" s="341"/>
      <c r="BZ110" s="342"/>
      <c r="CA110" s="342"/>
      <c r="CB110" s="342"/>
      <c r="CC110" s="343"/>
      <c r="CD110" s="344"/>
      <c r="CE110" s="800"/>
      <c r="CF110" s="685" t="s">
        <v>39</v>
      </c>
      <c r="CG110" s="403"/>
      <c r="CH110" s="676"/>
      <c r="CI110" s="405"/>
      <c r="CJ110" s="406"/>
      <c r="CK110" s="407">
        <v>0.29166666666666702</v>
      </c>
      <c r="CL110" s="404"/>
      <c r="CM110" s="513"/>
      <c r="CN110" s="514"/>
      <c r="CO110" s="427"/>
      <c r="CP110" s="404"/>
      <c r="CQ110" s="405"/>
      <c r="CR110" s="426"/>
      <c r="CS110" s="710"/>
      <c r="CT110" s="710"/>
    </row>
    <row r="111" spans="1:98" s="742" customFormat="1" ht="13.15" hidden="1" customHeight="1" outlineLevel="1">
      <c r="A111" s="318">
        <v>111</v>
      </c>
      <c r="B111" s="685" t="s">
        <v>39</v>
      </c>
      <c r="C111" s="320"/>
      <c r="D111" s="321"/>
      <c r="E111" s="322"/>
      <c r="F111" s="323"/>
      <c r="G111" s="440"/>
      <c r="H111" s="384"/>
      <c r="I111" s="385"/>
      <c r="J111" s="678"/>
      <c r="K111" s="679"/>
      <c r="L111" s="412"/>
      <c r="M111" s="413"/>
      <c r="N111" s="678"/>
      <c r="O111" s="679"/>
      <c r="P111" s="680"/>
      <c r="Q111" s="681"/>
      <c r="R111" s="682"/>
      <c r="S111" s="683"/>
      <c r="T111" s="684"/>
      <c r="U111" s="684"/>
      <c r="V111" s="680"/>
      <c r="W111" s="681"/>
      <c r="X111" s="678"/>
      <c r="Y111" s="679"/>
      <c r="Z111" s="412"/>
      <c r="AA111" s="413"/>
      <c r="AB111" s="678"/>
      <c r="AC111" s="679"/>
      <c r="AD111" s="680"/>
      <c r="AE111" s="681"/>
      <c r="AF111" s="682"/>
      <c r="AG111" s="683"/>
      <c r="AH111" s="684"/>
      <c r="AI111" s="684"/>
      <c r="AJ111" s="680"/>
      <c r="AK111" s="681"/>
      <c r="AL111" s="678"/>
      <c r="AM111" s="679"/>
      <c r="AN111" s="807">
        <f>IF(AND(MATCH($B111,$B:$B,0),MATCH($AN$7,AN:AN,0)),'[3]Sem 4'!$AE111,"")</f>
        <v>0</v>
      </c>
      <c r="AO111" s="808"/>
      <c r="AP111" s="678"/>
      <c r="AQ111" s="679"/>
      <c r="AR111" s="680"/>
      <c r="AS111" s="681"/>
      <c r="AT111" s="682"/>
      <c r="AU111" s="683"/>
      <c r="AV111" s="684"/>
      <c r="AW111" s="684"/>
      <c r="AX111" s="680"/>
      <c r="AY111" s="681"/>
      <c r="AZ111" s="678"/>
      <c r="BA111" s="679"/>
      <c r="BB111" s="807">
        <f>IF(AND(MATCH($B111,$B:$B,0),MATCH($BB$7,BB:BB,0)),'[3]Sem 5'!$AE111,"")</f>
        <v>0</v>
      </c>
      <c r="BC111" s="808"/>
      <c r="BD111" s="678"/>
      <c r="BE111" s="679"/>
      <c r="BF111" s="680"/>
      <c r="BG111" s="681"/>
      <c r="BH111" s="682"/>
      <c r="BI111" s="683"/>
      <c r="BJ111" s="684"/>
      <c r="BK111" s="684"/>
      <c r="BL111" s="680"/>
      <c r="BM111" s="681"/>
      <c r="BN111" s="678"/>
      <c r="BO111" s="679"/>
      <c r="BP111" s="807">
        <f>IF(AND(MATCH($B111,$B:$B,0),MATCH($BP$7,BP:BP,0)),'[3]Sem 6'!$AE111,"")</f>
        <v>0</v>
      </c>
      <c r="BQ111" s="808"/>
      <c r="BR111" s="334"/>
      <c r="BS111" s="335"/>
      <c r="BT111" s="336"/>
      <c r="BU111" s="337"/>
      <c r="BV111" s="338"/>
      <c r="BW111" s="339"/>
      <c r="BX111" s="340"/>
      <c r="BY111" s="341"/>
      <c r="BZ111" s="342"/>
      <c r="CA111" s="342"/>
      <c r="CB111" s="342"/>
      <c r="CC111" s="343"/>
      <c r="CD111" s="344"/>
      <c r="CE111" s="800"/>
      <c r="CF111" s="685" t="s">
        <v>39</v>
      </c>
      <c r="CG111" s="403"/>
      <c r="CH111" s="676"/>
      <c r="CI111" s="405"/>
      <c r="CJ111" s="406"/>
      <c r="CK111" s="407">
        <v>0.33333333333333298</v>
      </c>
      <c r="CL111" s="404"/>
      <c r="CM111" s="513"/>
      <c r="CN111" s="514"/>
      <c r="CO111" s="427"/>
      <c r="CP111" s="404"/>
      <c r="CQ111" s="405"/>
      <c r="CR111" s="426"/>
      <c r="CS111" s="710"/>
      <c r="CT111" s="710"/>
    </row>
    <row r="112" spans="1:98" s="640" customFormat="1" ht="19.5" hidden="1" customHeight="1" outlineLevel="1">
      <c r="A112" s="318">
        <v>112</v>
      </c>
      <c r="B112" s="685" t="s">
        <v>40</v>
      </c>
      <c r="C112" s="320"/>
      <c r="D112" s="321"/>
      <c r="E112" s="322"/>
      <c r="F112" s="323"/>
      <c r="G112" s="447"/>
      <c r="H112" s="355"/>
      <c r="I112" s="356"/>
      <c r="J112" s="330"/>
      <c r="K112" s="331"/>
      <c r="L112" s="807">
        <f>IF(AND(MATCH(B112,B:B,0),MATCH($L$7,L:L,0)),'[3]Sem 2'!AE112,"")</f>
        <v>1.75</v>
      </c>
      <c r="M112" s="808"/>
      <c r="N112" s="421"/>
      <c r="O112" s="422"/>
      <c r="P112" s="330"/>
      <c r="Q112" s="331"/>
      <c r="R112" s="330"/>
      <c r="S112" s="331"/>
      <c r="T112" s="423"/>
      <c r="U112" s="423"/>
      <c r="V112" s="330"/>
      <c r="W112" s="331"/>
      <c r="X112" s="419"/>
      <c r="Y112" s="420"/>
      <c r="Z112" s="807">
        <f>IF(AND(MATCH($B112,$B:$B,0),MATCH($Z$7,Z:Z,0)),'[3]Sem 3'!$AE112,"")</f>
        <v>1.75</v>
      </c>
      <c r="AA112" s="808"/>
      <c r="AB112" s="421"/>
      <c r="AC112" s="422"/>
      <c r="AD112" s="330"/>
      <c r="AE112" s="331"/>
      <c r="AF112" s="330"/>
      <c r="AG112" s="331"/>
      <c r="AH112" s="423"/>
      <c r="AI112" s="423"/>
      <c r="AJ112" s="330"/>
      <c r="AK112" s="331"/>
      <c r="AL112" s="419"/>
      <c r="AM112" s="420"/>
      <c r="AN112" s="807">
        <f>IF(AND(MATCH($B112,$B:$B,0),MATCH($AN$7,AN:AN,0)),'[3]Sem 4'!$AE112,"")</f>
        <v>1.75</v>
      </c>
      <c r="AO112" s="808"/>
      <c r="AP112" s="421"/>
      <c r="AQ112" s="422"/>
      <c r="AR112" s="330"/>
      <c r="AS112" s="331"/>
      <c r="AT112" s="330"/>
      <c r="AU112" s="331"/>
      <c r="AV112" s="423"/>
      <c r="AW112" s="423"/>
      <c r="AX112" s="330"/>
      <c r="AY112" s="331"/>
      <c r="AZ112" s="419"/>
      <c r="BA112" s="420"/>
      <c r="BB112" s="807">
        <f>IF(AND(MATCH($B112,$B:$B,0),MATCH($BB$7,BB:BB,0)),'[3]Sem 5'!$AE112,"")</f>
        <v>1.75</v>
      </c>
      <c r="BC112" s="808"/>
      <c r="BD112" s="421"/>
      <c r="BE112" s="422"/>
      <c r="BF112" s="330"/>
      <c r="BG112" s="331"/>
      <c r="BH112" s="330"/>
      <c r="BI112" s="331"/>
      <c r="BJ112" s="423"/>
      <c r="BK112" s="423"/>
      <c r="BL112" s="330"/>
      <c r="BM112" s="331"/>
      <c r="BN112" s="419"/>
      <c r="BO112" s="420"/>
      <c r="BP112" s="807">
        <f>IF(AND(MATCH($B112,$B:$B,0),MATCH($BP$7,BP:BP,0)),'[3]Sem 6'!$AE112,"")</f>
        <v>1.75</v>
      </c>
      <c r="BQ112" s="808"/>
      <c r="BR112" s="334">
        <f t="shared" si="5"/>
        <v>0</v>
      </c>
      <c r="BS112" s="335">
        <f t="shared" si="6"/>
        <v>0</v>
      </c>
      <c r="BT112" s="336">
        <f t="shared" si="7"/>
        <v>0</v>
      </c>
      <c r="BU112" s="337">
        <f t="shared" si="8"/>
        <v>0</v>
      </c>
      <c r="BV112" s="338"/>
      <c r="BW112" s="339"/>
      <c r="BX112" s="340"/>
      <c r="BY112" s="341">
        <f t="shared" si="9"/>
        <v>0</v>
      </c>
      <c r="BZ112" s="342" t="e">
        <f>+IF(AND(#REF!="L",OR(#REF!="A",#REF!="M")),$CG112,0)+IF(AND(#REF!="L",OR(#REF!="A",#REF!="M")),$CH112,0)
+IF(AND($H$7="Ma",OR(#REF!="A",#REF!="M")),$CI112,0)+IF(AND($H$7="Ma",OR(#REF!="A",#REF!="M")),$CJ112,0)
+IF(AND($J$7="Me",OR(#REF!="A",#REF!="M")),$CK112,0)+IF(AND($J$7="Me",OR(#REF!="A",#REF!="M")),$CL112,0)
+IF(AND($L$7="J",OR(#REF!="A",#REF!="M")),$CM112,0)+IF(AND($L$7="J",OR(#REF!="A",#REF!="M")),$CN112,0)
+IF(AND($N$7="V",OR(H112="A",H112="M")),$CO112,0)+IF(AND($N$7="V",OR(I112="A",I112="M")),$CP112,0)
+IF(AND($P$7="S",OR(J112="A",J112="M")),$CQ112,0)+IF(AND($P$7="S",OR(K112="A",K112="M")),$CR112,0)
+IF(AND($T$7="L",OR(N112="A",N112="M")),$CG112,0)+IF(AND($T$7="L",OR(O112="A",O112="M")),$CH112,0)
+IF(AND($V$7="Ma",OR(P112="A",P112="M")),$CI112,0)+IF(AND($V$7="Ma",OR(Q112="A",Q112="M")),$CJ112,0)
+IF(AND($X$7="Me",OR(R112="A",R112="M")),$CK112,0)+IF(AND($X$7="Me",OR(S112="A",S112="M")),$CL112,0)</f>
        <v>#REF!</v>
      </c>
      <c r="CA112" s="342">
        <f t="shared" si="13"/>
        <v>0</v>
      </c>
      <c r="CB112" s="342">
        <f t="shared" si="14"/>
        <v>0</v>
      </c>
      <c r="CC112" s="343" t="e">
        <f t="shared" si="10"/>
        <v>#REF!</v>
      </c>
      <c r="CD112" s="344" t="e">
        <f t="shared" si="11"/>
        <v>#REF!</v>
      </c>
      <c r="CE112" s="801">
        <v>1</v>
      </c>
      <c r="CF112" s="685" t="s">
        <v>40</v>
      </c>
      <c r="CG112" s="482"/>
      <c r="CH112" s="676"/>
      <c r="CI112" s="405">
        <v>0.20833333333333334</v>
      </c>
      <c r="CJ112" s="406">
        <v>0.17708333333333334</v>
      </c>
      <c r="CK112" s="407">
        <v>0.1875</v>
      </c>
      <c r="CL112" s="404">
        <v>0.13541666666666666</v>
      </c>
      <c r="CM112" s="405">
        <v>0.1875</v>
      </c>
      <c r="CN112" s="406">
        <v>0.14583333333333334</v>
      </c>
      <c r="CO112" s="427">
        <v>0.1875</v>
      </c>
      <c r="CP112" s="404">
        <v>0.16666666666666666</v>
      </c>
      <c r="CQ112" s="405">
        <v>0.1875</v>
      </c>
      <c r="CR112" s="426">
        <v>0.16666666666666666</v>
      </c>
      <c r="CS112" s="809">
        <f t="shared" si="12"/>
        <v>1.7500000000000002</v>
      </c>
      <c r="CT112" s="809"/>
    </row>
    <row r="113" spans="1:98" s="640" customFormat="1" ht="19.5" hidden="1" customHeight="1" outlineLevel="1" thickBot="1">
      <c r="A113" s="318">
        <v>113</v>
      </c>
      <c r="B113" s="689"/>
      <c r="C113" s="320"/>
      <c r="D113" s="321"/>
      <c r="E113" s="322"/>
      <c r="F113" s="323"/>
      <c r="G113" s="664"/>
      <c r="H113" s="355"/>
      <c r="I113" s="356"/>
      <c r="J113" s="330"/>
      <c r="K113" s="331"/>
      <c r="L113" s="708"/>
      <c r="M113" s="709"/>
      <c r="N113" s="330"/>
      <c r="O113" s="331"/>
      <c r="P113" s="330"/>
      <c r="Q113" s="331"/>
      <c r="R113" s="330"/>
      <c r="S113" s="331"/>
      <c r="T113" s="423"/>
      <c r="U113" s="423"/>
      <c r="V113" s="330"/>
      <c r="W113" s="331"/>
      <c r="X113" s="419"/>
      <c r="Y113" s="420"/>
      <c r="Z113" s="714"/>
      <c r="AA113" s="715"/>
      <c r="AB113" s="330"/>
      <c r="AC113" s="331"/>
      <c r="AD113" s="330"/>
      <c r="AE113" s="331"/>
      <c r="AF113" s="330"/>
      <c r="AG113" s="331"/>
      <c r="AH113" s="423"/>
      <c r="AI113" s="423"/>
      <c r="AJ113" s="330"/>
      <c r="AK113" s="331"/>
      <c r="AL113" s="419"/>
      <c r="AM113" s="420"/>
      <c r="AN113" s="807" t="e">
        <f>IF(AND(MATCH($B113,$B:$B,0),MATCH($AN$7,AN:AN,0)),'[3]Sem 4'!$AE113,"")</f>
        <v>#N/A</v>
      </c>
      <c r="AO113" s="808"/>
      <c r="AP113" s="330"/>
      <c r="AQ113" s="331"/>
      <c r="AR113" s="330"/>
      <c r="AS113" s="331"/>
      <c r="AT113" s="330"/>
      <c r="AU113" s="331"/>
      <c r="AV113" s="423"/>
      <c r="AW113" s="423"/>
      <c r="AX113" s="330"/>
      <c r="AY113" s="331"/>
      <c r="AZ113" s="419"/>
      <c r="BA113" s="420"/>
      <c r="BB113" s="722"/>
      <c r="BC113" s="723"/>
      <c r="BD113" s="330"/>
      <c r="BE113" s="331"/>
      <c r="BF113" s="330"/>
      <c r="BG113" s="331"/>
      <c r="BH113" s="330"/>
      <c r="BI113" s="331"/>
      <c r="BJ113" s="423"/>
      <c r="BK113" s="423"/>
      <c r="BL113" s="330"/>
      <c r="BM113" s="331"/>
      <c r="BN113" s="419"/>
      <c r="BO113" s="420"/>
      <c r="BP113" s="722"/>
      <c r="BQ113" s="723"/>
      <c r="BR113" s="334"/>
      <c r="BS113" s="335"/>
      <c r="BT113" s="336"/>
      <c r="BU113" s="337"/>
      <c r="BV113" s="338"/>
      <c r="BW113" s="339"/>
      <c r="BX113" s="340"/>
      <c r="BY113" s="341"/>
      <c r="BZ113" s="342"/>
      <c r="CA113" s="342"/>
      <c r="CB113" s="342"/>
      <c r="CC113" s="343"/>
      <c r="CD113" s="344"/>
      <c r="CE113" s="800"/>
      <c r="CF113" s="689"/>
      <c r="CG113" s="482"/>
      <c r="CH113" s="676"/>
      <c r="CI113" s="405"/>
      <c r="CJ113" s="406"/>
      <c r="CK113" s="516"/>
      <c r="CL113" s="404"/>
      <c r="CM113" s="405"/>
      <c r="CN113" s="406"/>
      <c r="CO113" s="427"/>
      <c r="CP113" s="404"/>
      <c r="CQ113" s="405"/>
      <c r="CR113" s="426"/>
      <c r="CS113" s="710"/>
      <c r="CT113" s="710"/>
    </row>
    <row r="114" spans="1:98" s="640" customFormat="1" ht="19.5" hidden="1" customHeight="1" outlineLevel="1" thickBot="1">
      <c r="A114" s="318">
        <v>114</v>
      </c>
      <c r="B114" s="689"/>
      <c r="C114" s="320"/>
      <c r="D114" s="321"/>
      <c r="E114" s="322"/>
      <c r="F114" s="323"/>
      <c r="G114" s="664"/>
      <c r="H114" s="355"/>
      <c r="I114" s="356"/>
      <c r="J114" s="330"/>
      <c r="K114" s="331"/>
      <c r="L114" s="708"/>
      <c r="M114" s="709"/>
      <c r="N114" s="330"/>
      <c r="O114" s="331"/>
      <c r="P114" s="330"/>
      <c r="Q114" s="331"/>
      <c r="R114" s="330"/>
      <c r="S114" s="331"/>
      <c r="T114" s="423"/>
      <c r="U114" s="423"/>
      <c r="V114" s="330"/>
      <c r="W114" s="331"/>
      <c r="X114" s="419"/>
      <c r="Y114" s="420"/>
      <c r="Z114" s="714"/>
      <c r="AA114" s="715"/>
      <c r="AB114" s="330"/>
      <c r="AC114" s="331"/>
      <c r="AD114" s="330"/>
      <c r="AE114" s="331"/>
      <c r="AF114" s="330"/>
      <c r="AG114" s="331"/>
      <c r="AH114" s="423"/>
      <c r="AI114" s="423"/>
      <c r="AJ114" s="330"/>
      <c r="AK114" s="331"/>
      <c r="AL114" s="419"/>
      <c r="AM114" s="420"/>
      <c r="AN114" s="807" t="e">
        <f>IF(AND(MATCH($B114,$B:$B,0),MATCH($AN$7,AN:AN,0)),'[3]Sem 4'!$AE114,"")</f>
        <v>#N/A</v>
      </c>
      <c r="AO114" s="808"/>
      <c r="AP114" s="330"/>
      <c r="AQ114" s="331"/>
      <c r="AR114" s="330"/>
      <c r="AS114" s="331"/>
      <c r="AT114" s="330"/>
      <c r="AU114" s="331"/>
      <c r="AV114" s="423"/>
      <c r="AW114" s="423"/>
      <c r="AX114" s="330"/>
      <c r="AY114" s="331"/>
      <c r="AZ114" s="419"/>
      <c r="BA114" s="420"/>
      <c r="BB114" s="722"/>
      <c r="BC114" s="723"/>
      <c r="BD114" s="330"/>
      <c r="BE114" s="331"/>
      <c r="BF114" s="330"/>
      <c r="BG114" s="331"/>
      <c r="BH114" s="330"/>
      <c r="BI114" s="331"/>
      <c r="BJ114" s="423"/>
      <c r="BK114" s="423"/>
      <c r="BL114" s="330"/>
      <c r="BM114" s="331"/>
      <c r="BN114" s="419"/>
      <c r="BO114" s="420"/>
      <c r="BP114" s="722"/>
      <c r="BQ114" s="723"/>
      <c r="BR114" s="334"/>
      <c r="BS114" s="335"/>
      <c r="BT114" s="336"/>
      <c r="BU114" s="337"/>
      <c r="BV114" s="338"/>
      <c r="BW114" s="339"/>
      <c r="BX114" s="340"/>
      <c r="BY114" s="341"/>
      <c r="BZ114" s="342"/>
      <c r="CA114" s="342"/>
      <c r="CB114" s="342"/>
      <c r="CC114" s="343"/>
      <c r="CD114" s="344"/>
      <c r="CE114" s="800"/>
      <c r="CF114" s="689"/>
      <c r="CG114" s="482"/>
      <c r="CH114" s="676"/>
      <c r="CI114" s="405"/>
      <c r="CJ114" s="406"/>
      <c r="CK114" s="516"/>
      <c r="CL114" s="404"/>
      <c r="CM114" s="405"/>
      <c r="CN114" s="406"/>
      <c r="CO114" s="427"/>
      <c r="CP114" s="404"/>
      <c r="CQ114" s="405"/>
      <c r="CR114" s="426"/>
      <c r="CS114" s="710"/>
      <c r="CT114" s="710"/>
    </row>
    <row r="115" spans="1:98" s="640" customFormat="1" ht="19.5" hidden="1" customHeight="1" outlineLevel="2">
      <c r="A115" s="318">
        <v>115</v>
      </c>
      <c r="B115" s="690"/>
      <c r="C115" s="320"/>
      <c r="D115" s="321"/>
      <c r="E115" s="322"/>
      <c r="F115" s="323"/>
      <c r="G115" s="664"/>
      <c r="H115" s="355"/>
      <c r="I115" s="356"/>
      <c r="J115" s="330"/>
      <c r="K115" s="331"/>
      <c r="L115" s="807" t="e">
        <f>IF(AND(MATCH($B115,#REF!,0),MATCH($L$7,#REF!,0)),#REF!,"")</f>
        <v>#REF!</v>
      </c>
      <c r="M115" s="808"/>
      <c r="N115" s="330"/>
      <c r="O115" s="331"/>
      <c r="P115" s="330"/>
      <c r="Q115" s="331"/>
      <c r="R115" s="330"/>
      <c r="S115" s="331"/>
      <c r="T115" s="423"/>
      <c r="U115" s="423"/>
      <c r="V115" s="330"/>
      <c r="W115" s="331"/>
      <c r="X115" s="419"/>
      <c r="Y115" s="420"/>
      <c r="Z115" s="814"/>
      <c r="AA115" s="815"/>
      <c r="AB115" s="330"/>
      <c r="AC115" s="331"/>
      <c r="AD115" s="330"/>
      <c r="AE115" s="331"/>
      <c r="AF115" s="330"/>
      <c r="AG115" s="331"/>
      <c r="AH115" s="423"/>
      <c r="AI115" s="423"/>
      <c r="AJ115" s="330"/>
      <c r="AK115" s="331"/>
      <c r="AL115" s="419"/>
      <c r="AM115" s="420"/>
      <c r="AN115" s="807" t="e">
        <f>IF(AND(MATCH($B115,$B:$B,0),MATCH($AN$7,AN:AN,0)),'[3]Sem 4'!$AE115,"")</f>
        <v>#N/A</v>
      </c>
      <c r="AO115" s="808"/>
      <c r="AP115" s="330"/>
      <c r="AQ115" s="331"/>
      <c r="AR115" s="330"/>
      <c r="AS115" s="331"/>
      <c r="AT115" s="330"/>
      <c r="AU115" s="331"/>
      <c r="AV115" s="423"/>
      <c r="AW115" s="423"/>
      <c r="AX115" s="330"/>
      <c r="AY115" s="331"/>
      <c r="AZ115" s="419"/>
      <c r="BA115" s="420"/>
      <c r="BB115" s="811"/>
      <c r="BC115" s="812"/>
      <c r="BD115" s="330"/>
      <c r="BE115" s="331"/>
      <c r="BF115" s="330"/>
      <c r="BG115" s="331"/>
      <c r="BH115" s="330"/>
      <c r="BI115" s="331"/>
      <c r="BJ115" s="423"/>
      <c r="BK115" s="423"/>
      <c r="BL115" s="330"/>
      <c r="BM115" s="331"/>
      <c r="BN115" s="419"/>
      <c r="BO115" s="420"/>
      <c r="BP115" s="811"/>
      <c r="BQ115" s="812"/>
      <c r="BR115" s="334">
        <f t="shared" si="5"/>
        <v>0</v>
      </c>
      <c r="BS115" s="335">
        <f t="shared" si="6"/>
        <v>0</v>
      </c>
      <c r="BT115" s="336">
        <f t="shared" si="7"/>
        <v>0</v>
      </c>
      <c r="BU115" s="337">
        <f t="shared" si="8"/>
        <v>0</v>
      </c>
      <c r="BV115" s="338"/>
      <c r="BW115" s="339"/>
      <c r="BX115" s="340"/>
      <c r="BY115" s="341">
        <f t="shared" si="9"/>
        <v>0</v>
      </c>
      <c r="BZ115" s="342" t="e">
        <f>+IF(AND(#REF!="L",OR(#REF!="A",#REF!="M")),$CG115,0)+IF(AND(#REF!="L",OR(#REF!="A",#REF!="M")),$CH115,0)
+IF(AND($H$7="Ma",OR(#REF!="A",#REF!="M")),$CI115,0)+IF(AND($H$7="Ma",OR(#REF!="A",#REF!="M")),$CJ115,0)
+IF(AND($J$7="Me",OR(#REF!="A",#REF!="M")),$CK115,0)+IF(AND($J$7="Me",OR(#REF!="A",#REF!="M")),$CL115,0)
+IF(AND($L$7="J",OR(#REF!="A",#REF!="M")),$CM115,0)+IF(AND($L$7="J",OR(#REF!="A",#REF!="M")),$CN115,0)
+IF(AND($N$7="V",OR(H115="A",H115="M")),$CO115,0)+IF(AND($N$7="V",OR(I115="A",I115="M")),$CP115,0)
+IF(AND($P$7="S",OR(J115="A",J115="M")),$CQ115,0)+IF(AND($P$7="S",OR(K115="A",K115="M")),$CR115,0)
+IF(AND($T$7="L",OR(N115="A",N115="M")),$CG115,0)+IF(AND($T$7="L",OR(O115="A",O115="M")),$CH115,0)
+IF(AND($V$7="Ma",OR(P115="A",P115="M")),$CI115,0)+IF(AND($V$7="Ma",OR(Q115="A",Q115="M")),$CJ115,0)
+IF(AND($X$7="Me",OR(R115="A",R115="M")),$CK115,0)+IF(AND($X$7="Me",OR(S115="A",S115="M")),$CL115,0)</f>
        <v>#REF!</v>
      </c>
      <c r="CA115" s="342">
        <f t="shared" si="13"/>
        <v>0</v>
      </c>
      <c r="CB115" s="342">
        <f t="shared" si="14"/>
        <v>0</v>
      </c>
      <c r="CC115" s="343" t="e">
        <f t="shared" si="10"/>
        <v>#REF!</v>
      </c>
      <c r="CD115" s="344" t="e">
        <f t="shared" si="11"/>
        <v>#REF!</v>
      </c>
      <c r="CE115" s="790">
        <v>1</v>
      </c>
      <c r="CF115" s="690" t="s">
        <v>50</v>
      </c>
      <c r="CG115" s="403"/>
      <c r="CH115" s="665"/>
      <c r="CI115" s="513"/>
      <c r="CJ115" s="514"/>
      <c r="CK115" s="407"/>
      <c r="CL115" s="404"/>
      <c r="CM115" s="405"/>
      <c r="CN115" s="514"/>
      <c r="CO115" s="427"/>
      <c r="CP115" s="404"/>
      <c r="CQ115" s="405"/>
      <c r="CR115" s="426"/>
      <c r="CS115" s="809">
        <f t="shared" si="12"/>
        <v>0</v>
      </c>
      <c r="CT115" s="809"/>
    </row>
    <row r="116" spans="1:98" s="640" customFormat="1" ht="19.5" hidden="1" customHeight="1" outlineLevel="1" collapsed="1" thickBot="1">
      <c r="A116" s="318">
        <v>116</v>
      </c>
      <c r="B116" s="691"/>
      <c r="C116" s="320"/>
      <c r="D116" s="321"/>
      <c r="E116" s="322"/>
      <c r="F116" s="323"/>
      <c r="G116" s="440"/>
      <c r="H116" s="384"/>
      <c r="I116" s="385"/>
      <c r="J116" s="410"/>
      <c r="K116" s="411"/>
      <c r="L116" s="708"/>
      <c r="M116" s="709"/>
      <c r="N116" s="410"/>
      <c r="O116" s="411"/>
      <c r="P116" s="410"/>
      <c r="Q116" s="411"/>
      <c r="R116" s="410"/>
      <c r="S116" s="411"/>
      <c r="T116" s="418"/>
      <c r="U116" s="418"/>
      <c r="V116" s="410"/>
      <c r="W116" s="411"/>
      <c r="X116" s="414"/>
      <c r="Y116" s="415"/>
      <c r="Z116" s="412"/>
      <c r="AA116" s="413"/>
      <c r="AB116" s="410"/>
      <c r="AC116" s="411"/>
      <c r="AD116" s="410"/>
      <c r="AE116" s="411"/>
      <c r="AF116" s="410"/>
      <c r="AG116" s="411"/>
      <c r="AH116" s="418"/>
      <c r="AI116" s="418"/>
      <c r="AJ116" s="410"/>
      <c r="AK116" s="411"/>
      <c r="AL116" s="414"/>
      <c r="AM116" s="415"/>
      <c r="AN116" s="807" t="e">
        <f>IF(AND(MATCH($B116,$B:$B,0),MATCH($AN$7,AN:AN,0)),'[3]Sem 4'!$AE116,"")</f>
        <v>#N/A</v>
      </c>
      <c r="AO116" s="808"/>
      <c r="AP116" s="410"/>
      <c r="AQ116" s="411"/>
      <c r="AR116" s="410"/>
      <c r="AS116" s="411"/>
      <c r="AT116" s="410"/>
      <c r="AU116" s="411"/>
      <c r="AV116" s="418"/>
      <c r="AW116" s="418"/>
      <c r="AX116" s="410"/>
      <c r="AY116" s="411"/>
      <c r="AZ116" s="414"/>
      <c r="BA116" s="415"/>
      <c r="BB116" s="657"/>
      <c r="BC116" s="658"/>
      <c r="BD116" s="410"/>
      <c r="BE116" s="411"/>
      <c r="BF116" s="410"/>
      <c r="BG116" s="411"/>
      <c r="BH116" s="410"/>
      <c r="BI116" s="411"/>
      <c r="BJ116" s="418"/>
      <c r="BK116" s="418"/>
      <c r="BL116" s="410"/>
      <c r="BM116" s="411"/>
      <c r="BN116" s="414"/>
      <c r="BO116" s="415"/>
      <c r="BP116" s="657"/>
      <c r="BQ116" s="658"/>
      <c r="BR116" s="334"/>
      <c r="BS116" s="335"/>
      <c r="BT116" s="336"/>
      <c r="BU116" s="337"/>
      <c r="BV116" s="338"/>
      <c r="BW116" s="339"/>
      <c r="BX116" s="340"/>
      <c r="BY116" s="341"/>
      <c r="BZ116" s="342"/>
      <c r="CA116" s="342"/>
      <c r="CB116" s="342"/>
      <c r="CC116" s="343"/>
      <c r="CD116" s="344"/>
      <c r="CE116" s="790"/>
      <c r="CF116" s="691"/>
      <c r="CG116" s="403"/>
      <c r="CH116" s="665"/>
      <c r="CI116" s="513"/>
      <c r="CJ116" s="514"/>
      <c r="CK116" s="407"/>
      <c r="CL116" s="404"/>
      <c r="CM116" s="405"/>
      <c r="CN116" s="514"/>
      <c r="CO116" s="427"/>
      <c r="CP116" s="404"/>
      <c r="CQ116" s="405"/>
      <c r="CR116" s="426"/>
      <c r="CS116" s="710"/>
      <c r="CT116" s="710"/>
    </row>
    <row r="117" spans="1:98" s="640" customFormat="1" ht="19.5" hidden="1" customHeight="1" outlineLevel="1" thickBot="1">
      <c r="A117" s="318">
        <v>117</v>
      </c>
      <c r="B117" s="691"/>
      <c r="C117" s="320"/>
      <c r="D117" s="321"/>
      <c r="E117" s="322"/>
      <c r="F117" s="323"/>
      <c r="G117" s="440"/>
      <c r="H117" s="384"/>
      <c r="I117" s="385"/>
      <c r="J117" s="410"/>
      <c r="K117" s="411"/>
      <c r="L117" s="708"/>
      <c r="M117" s="709"/>
      <c r="N117" s="410"/>
      <c r="O117" s="411"/>
      <c r="P117" s="410"/>
      <c r="Q117" s="411"/>
      <c r="R117" s="410"/>
      <c r="S117" s="411"/>
      <c r="T117" s="418"/>
      <c r="U117" s="418"/>
      <c r="V117" s="410"/>
      <c r="W117" s="411"/>
      <c r="X117" s="414"/>
      <c r="Y117" s="415"/>
      <c r="Z117" s="412"/>
      <c r="AA117" s="413"/>
      <c r="AB117" s="410"/>
      <c r="AC117" s="411"/>
      <c r="AD117" s="410"/>
      <c r="AE117" s="411"/>
      <c r="AF117" s="410"/>
      <c r="AG117" s="411"/>
      <c r="AH117" s="418"/>
      <c r="AI117" s="418"/>
      <c r="AJ117" s="410"/>
      <c r="AK117" s="411"/>
      <c r="AL117" s="414"/>
      <c r="AM117" s="415"/>
      <c r="AN117" s="807" t="e">
        <f>IF(AND(MATCH($B117,$B:$B,0),MATCH($AN$7,AN:AN,0)),'[3]Sem 4'!$AE117,"")</f>
        <v>#N/A</v>
      </c>
      <c r="AO117" s="808"/>
      <c r="AP117" s="410"/>
      <c r="AQ117" s="411"/>
      <c r="AR117" s="410"/>
      <c r="AS117" s="411"/>
      <c r="AT117" s="410"/>
      <c r="AU117" s="411"/>
      <c r="AV117" s="418"/>
      <c r="AW117" s="418"/>
      <c r="AX117" s="410"/>
      <c r="AY117" s="411"/>
      <c r="AZ117" s="414"/>
      <c r="BA117" s="415"/>
      <c r="BB117" s="657"/>
      <c r="BC117" s="658"/>
      <c r="BD117" s="410"/>
      <c r="BE117" s="411"/>
      <c r="BF117" s="410"/>
      <c r="BG117" s="411"/>
      <c r="BH117" s="410"/>
      <c r="BI117" s="411"/>
      <c r="BJ117" s="418"/>
      <c r="BK117" s="418"/>
      <c r="BL117" s="410"/>
      <c r="BM117" s="411"/>
      <c r="BN117" s="414"/>
      <c r="BO117" s="415"/>
      <c r="BP117" s="657"/>
      <c r="BQ117" s="658"/>
      <c r="BR117" s="334"/>
      <c r="BS117" s="335"/>
      <c r="BT117" s="336"/>
      <c r="BU117" s="337"/>
      <c r="BV117" s="338"/>
      <c r="BW117" s="339"/>
      <c r="BX117" s="340"/>
      <c r="BY117" s="341"/>
      <c r="BZ117" s="342"/>
      <c r="CA117" s="342"/>
      <c r="CB117" s="342"/>
      <c r="CC117" s="343"/>
      <c r="CD117" s="344"/>
      <c r="CE117" s="790"/>
      <c r="CF117" s="691"/>
      <c r="CG117" s="403"/>
      <c r="CH117" s="665"/>
      <c r="CI117" s="513"/>
      <c r="CJ117" s="514"/>
      <c r="CK117" s="407"/>
      <c r="CL117" s="404"/>
      <c r="CM117" s="405"/>
      <c r="CN117" s="514"/>
      <c r="CO117" s="427"/>
      <c r="CP117" s="404"/>
      <c r="CQ117" s="405"/>
      <c r="CR117" s="426"/>
      <c r="CS117" s="710"/>
      <c r="CT117" s="710"/>
    </row>
    <row r="118" spans="1:98" s="742" customFormat="1" ht="19.5" hidden="1" customHeight="1" outlineLevel="2">
      <c r="A118" s="318">
        <v>118</v>
      </c>
      <c r="B118" s="446" t="s">
        <v>23</v>
      </c>
      <c r="C118" s="320"/>
      <c r="D118" s="321"/>
      <c r="E118" s="322"/>
      <c r="F118" s="323"/>
      <c r="G118" s="324"/>
      <c r="H118" s="325"/>
      <c r="I118" s="326"/>
      <c r="J118" s="485"/>
      <c r="K118" s="486"/>
      <c r="L118" s="807" t="e">
        <f>IF(AND(MATCH($B118,#REF!,0),MATCH($L$7,#REF!,0)),#REF!,"")</f>
        <v>#REF!</v>
      </c>
      <c r="M118" s="808"/>
      <c r="N118" s="485"/>
      <c r="O118" s="486"/>
      <c r="P118" s="564"/>
      <c r="Q118" s="565"/>
      <c r="R118" s="452"/>
      <c r="S118" s="453"/>
      <c r="T118" s="564"/>
      <c r="U118" s="565"/>
      <c r="V118" s="564"/>
      <c r="W118" s="565"/>
      <c r="X118" s="485"/>
      <c r="Y118" s="486"/>
      <c r="Z118" s="810"/>
      <c r="AA118" s="810"/>
      <c r="AB118" s="485"/>
      <c r="AC118" s="486"/>
      <c r="AD118" s="564"/>
      <c r="AE118" s="565"/>
      <c r="AF118" s="452"/>
      <c r="AG118" s="453"/>
      <c r="AH118" s="564"/>
      <c r="AI118" s="565"/>
      <c r="AJ118" s="564"/>
      <c r="AK118" s="565"/>
      <c r="AL118" s="485"/>
      <c r="AM118" s="486"/>
      <c r="AN118" s="807">
        <f>IF(AND(MATCH($B118,$B:$B,0),MATCH($AN$7,AN:AN,0)),'[3]Sem 4'!$AE118,"")</f>
        <v>0</v>
      </c>
      <c r="AO118" s="808"/>
      <c r="AP118" s="485"/>
      <c r="AQ118" s="486"/>
      <c r="AR118" s="564"/>
      <c r="AS118" s="565"/>
      <c r="AT118" s="452"/>
      <c r="AU118" s="453"/>
      <c r="AV118" s="564"/>
      <c r="AW118" s="565"/>
      <c r="AX118" s="564"/>
      <c r="AY118" s="565"/>
      <c r="AZ118" s="485"/>
      <c r="BA118" s="486"/>
      <c r="BB118" s="813"/>
      <c r="BC118" s="813"/>
      <c r="BD118" s="485"/>
      <c r="BE118" s="486"/>
      <c r="BF118" s="564"/>
      <c r="BG118" s="565"/>
      <c r="BH118" s="452"/>
      <c r="BI118" s="453"/>
      <c r="BJ118" s="564"/>
      <c r="BK118" s="565"/>
      <c r="BL118" s="564"/>
      <c r="BM118" s="565"/>
      <c r="BN118" s="485"/>
      <c r="BO118" s="486"/>
      <c r="BP118" s="813"/>
      <c r="BQ118" s="813"/>
      <c r="BR118" s="334">
        <f t="shared" si="5"/>
        <v>0</v>
      </c>
      <c r="BS118" s="335">
        <f t="shared" si="6"/>
        <v>0</v>
      </c>
      <c r="BT118" s="336"/>
      <c r="BU118" s="337"/>
      <c r="BV118" s="338"/>
      <c r="BW118" s="339"/>
      <c r="BX118" s="340"/>
      <c r="BY118" s="341"/>
      <c r="BZ118" s="342"/>
      <c r="CA118" s="342"/>
      <c r="CB118" s="342"/>
      <c r="CC118" s="343"/>
      <c r="CD118" s="344"/>
      <c r="CE118" s="789"/>
      <c r="CF118" s="446" t="s">
        <v>23</v>
      </c>
      <c r="CG118" s="403"/>
      <c r="CH118" s="665"/>
      <c r="CI118" s="513"/>
      <c r="CJ118" s="514"/>
      <c r="CK118" s="407"/>
      <c r="CL118" s="404"/>
      <c r="CM118" s="405"/>
      <c r="CN118" s="514"/>
      <c r="CO118" s="427"/>
      <c r="CP118" s="404"/>
      <c r="CQ118" s="405"/>
      <c r="CR118" s="426"/>
      <c r="CS118" s="809"/>
      <c r="CT118" s="809"/>
    </row>
    <row r="119" spans="1:98" s="742" customFormat="1" ht="19.5" hidden="1" customHeight="1" outlineLevel="1" collapsed="1" thickBot="1">
      <c r="A119" s="318">
        <v>119</v>
      </c>
      <c r="B119" s="677"/>
      <c r="C119" s="320"/>
      <c r="D119" s="321"/>
      <c r="E119" s="322"/>
      <c r="F119" s="323"/>
      <c r="G119" s="440"/>
      <c r="H119" s="384"/>
      <c r="I119" s="385"/>
      <c r="J119" s="678"/>
      <c r="K119" s="679"/>
      <c r="L119" s="708"/>
      <c r="M119" s="709"/>
      <c r="N119" s="678"/>
      <c r="O119" s="679"/>
      <c r="P119" s="680"/>
      <c r="Q119" s="681"/>
      <c r="R119" s="682"/>
      <c r="S119" s="683"/>
      <c r="T119" s="684"/>
      <c r="U119" s="684"/>
      <c r="V119" s="680"/>
      <c r="W119" s="681"/>
      <c r="X119" s="678"/>
      <c r="Y119" s="679"/>
      <c r="Z119" s="412"/>
      <c r="AA119" s="413"/>
      <c r="AB119" s="678"/>
      <c r="AC119" s="679"/>
      <c r="AD119" s="680"/>
      <c r="AE119" s="681"/>
      <c r="AF119" s="682"/>
      <c r="AG119" s="683"/>
      <c r="AH119" s="684"/>
      <c r="AI119" s="684"/>
      <c r="AJ119" s="680"/>
      <c r="AK119" s="681"/>
      <c r="AL119" s="678"/>
      <c r="AM119" s="679"/>
      <c r="AN119" s="807" t="e">
        <f>IF(AND(MATCH($B119,$B:$B,0),MATCH($AN$7,AN:AN,0)),'[3]Sem 4'!$AE119,"")</f>
        <v>#N/A</v>
      </c>
      <c r="AO119" s="808"/>
      <c r="AP119" s="678"/>
      <c r="AQ119" s="679"/>
      <c r="AR119" s="680"/>
      <c r="AS119" s="681"/>
      <c r="AT119" s="682"/>
      <c r="AU119" s="683"/>
      <c r="AV119" s="684"/>
      <c r="AW119" s="684"/>
      <c r="AX119" s="680"/>
      <c r="AY119" s="681"/>
      <c r="AZ119" s="678"/>
      <c r="BA119" s="679"/>
      <c r="BB119" s="595"/>
      <c r="BC119" s="596"/>
      <c r="BD119" s="678"/>
      <c r="BE119" s="679"/>
      <c r="BF119" s="680"/>
      <c r="BG119" s="681"/>
      <c r="BH119" s="682"/>
      <c r="BI119" s="683"/>
      <c r="BJ119" s="684"/>
      <c r="BK119" s="684"/>
      <c r="BL119" s="680"/>
      <c r="BM119" s="681"/>
      <c r="BN119" s="678"/>
      <c r="BO119" s="679"/>
      <c r="BP119" s="595"/>
      <c r="BQ119" s="596"/>
      <c r="BR119" s="334"/>
      <c r="BS119" s="335"/>
      <c r="BT119" s="336"/>
      <c r="BU119" s="337"/>
      <c r="BV119" s="338"/>
      <c r="BW119" s="339"/>
      <c r="BX119" s="340"/>
      <c r="BY119" s="341"/>
      <c r="BZ119" s="342"/>
      <c r="CA119" s="342"/>
      <c r="CB119" s="342"/>
      <c r="CC119" s="343"/>
      <c r="CD119" s="344"/>
      <c r="CE119" s="790"/>
      <c r="CF119" s="677"/>
      <c r="CG119" s="403"/>
      <c r="CH119" s="665"/>
      <c r="CI119" s="513"/>
      <c r="CJ119" s="514"/>
      <c r="CK119" s="407"/>
      <c r="CL119" s="404"/>
      <c r="CM119" s="405"/>
      <c r="CN119" s="514"/>
      <c r="CO119" s="427"/>
      <c r="CP119" s="404"/>
      <c r="CQ119" s="405"/>
      <c r="CR119" s="426"/>
      <c r="CS119" s="710"/>
      <c r="CT119" s="710"/>
    </row>
    <row r="120" spans="1:98" s="742" customFormat="1" ht="19.5" hidden="1" customHeight="1" outlineLevel="1" thickBot="1">
      <c r="A120" s="318">
        <v>120</v>
      </c>
      <c r="B120" s="677"/>
      <c r="C120" s="320"/>
      <c r="D120" s="321"/>
      <c r="E120" s="322"/>
      <c r="F120" s="323"/>
      <c r="G120" s="440"/>
      <c r="H120" s="384"/>
      <c r="I120" s="385"/>
      <c r="J120" s="678"/>
      <c r="K120" s="679"/>
      <c r="L120" s="708"/>
      <c r="M120" s="709"/>
      <c r="N120" s="678"/>
      <c r="O120" s="679"/>
      <c r="P120" s="680"/>
      <c r="Q120" s="681"/>
      <c r="R120" s="682"/>
      <c r="S120" s="683"/>
      <c r="T120" s="684"/>
      <c r="U120" s="684"/>
      <c r="V120" s="680"/>
      <c r="W120" s="681"/>
      <c r="X120" s="678"/>
      <c r="Y120" s="679"/>
      <c r="Z120" s="412"/>
      <c r="AA120" s="413"/>
      <c r="AB120" s="678"/>
      <c r="AC120" s="679"/>
      <c r="AD120" s="680"/>
      <c r="AE120" s="681"/>
      <c r="AF120" s="682"/>
      <c r="AG120" s="683"/>
      <c r="AH120" s="684"/>
      <c r="AI120" s="684"/>
      <c r="AJ120" s="680"/>
      <c r="AK120" s="681"/>
      <c r="AL120" s="678"/>
      <c r="AM120" s="679"/>
      <c r="AN120" s="807" t="e">
        <f>IF(AND(MATCH($B120,$B:$B,0),MATCH($AN$7,AN:AN,0)),'[3]Sem 4'!$AE120,"")</f>
        <v>#N/A</v>
      </c>
      <c r="AO120" s="808"/>
      <c r="AP120" s="678"/>
      <c r="AQ120" s="679"/>
      <c r="AR120" s="680"/>
      <c r="AS120" s="681"/>
      <c r="AT120" s="682"/>
      <c r="AU120" s="683"/>
      <c r="AV120" s="684"/>
      <c r="AW120" s="684"/>
      <c r="AX120" s="680"/>
      <c r="AY120" s="681"/>
      <c r="AZ120" s="678"/>
      <c r="BA120" s="679"/>
      <c r="BB120" s="595"/>
      <c r="BC120" s="596"/>
      <c r="BD120" s="678"/>
      <c r="BE120" s="679"/>
      <c r="BF120" s="680"/>
      <c r="BG120" s="681"/>
      <c r="BH120" s="682"/>
      <c r="BI120" s="683"/>
      <c r="BJ120" s="684"/>
      <c r="BK120" s="684"/>
      <c r="BL120" s="680"/>
      <c r="BM120" s="681"/>
      <c r="BN120" s="678"/>
      <c r="BO120" s="679"/>
      <c r="BP120" s="595"/>
      <c r="BQ120" s="596"/>
      <c r="BR120" s="334"/>
      <c r="BS120" s="335"/>
      <c r="BT120" s="336"/>
      <c r="BU120" s="337"/>
      <c r="BV120" s="338"/>
      <c r="BW120" s="339"/>
      <c r="BX120" s="340"/>
      <c r="BY120" s="341"/>
      <c r="BZ120" s="342"/>
      <c r="CA120" s="342"/>
      <c r="CB120" s="342"/>
      <c r="CC120" s="343"/>
      <c r="CD120" s="344"/>
      <c r="CE120" s="790"/>
      <c r="CF120" s="677"/>
      <c r="CG120" s="403"/>
      <c r="CH120" s="665"/>
      <c r="CI120" s="513"/>
      <c r="CJ120" s="514"/>
      <c r="CK120" s="407"/>
      <c r="CL120" s="404"/>
      <c r="CM120" s="405"/>
      <c r="CN120" s="514"/>
      <c r="CO120" s="427"/>
      <c r="CP120" s="404"/>
      <c r="CQ120" s="405"/>
      <c r="CR120" s="426"/>
      <c r="CS120" s="710"/>
      <c r="CT120" s="710"/>
    </row>
    <row r="121" spans="1:98" s="640" customFormat="1" ht="19.5" hidden="1" customHeight="1" outlineLevel="1">
      <c r="A121" s="318">
        <v>121</v>
      </c>
      <c r="B121" s="692" t="s">
        <v>41</v>
      </c>
      <c r="C121" s="320"/>
      <c r="D121" s="321"/>
      <c r="E121" s="322"/>
      <c r="F121" s="323"/>
      <c r="G121" s="447"/>
      <c r="H121" s="355"/>
      <c r="I121" s="356"/>
      <c r="J121" s="330"/>
      <c r="K121" s="331"/>
      <c r="L121" s="807">
        <f>IF(AND(MATCH(B121,B:B,0),MATCH($L$7,L:L,0)),'[3]Sem 2'!AE121,"")</f>
        <v>1.625</v>
      </c>
      <c r="M121" s="808"/>
      <c r="N121" s="421"/>
      <c r="O121" s="331"/>
      <c r="P121" s="421"/>
      <c r="Q121" s="422"/>
      <c r="R121" s="330"/>
      <c r="S121" s="331"/>
      <c r="T121" s="423"/>
      <c r="U121" s="423"/>
      <c r="V121" s="330"/>
      <c r="W121" s="331"/>
      <c r="X121" s="419"/>
      <c r="Y121" s="420"/>
      <c r="Z121" s="807">
        <f>IF(AND(MATCH($B121,$B:$B,0),MATCH($Z$7,Z:Z,0)),'[3]Sem 3'!$AE121,"")</f>
        <v>1.625</v>
      </c>
      <c r="AA121" s="808"/>
      <c r="AB121" s="421"/>
      <c r="AC121" s="331"/>
      <c r="AD121" s="421"/>
      <c r="AE121" s="422"/>
      <c r="AF121" s="330"/>
      <c r="AG121" s="331"/>
      <c r="AH121" s="423"/>
      <c r="AI121" s="423"/>
      <c r="AJ121" s="330"/>
      <c r="AK121" s="331"/>
      <c r="AL121" s="419"/>
      <c r="AM121" s="420"/>
      <c r="AN121" s="807">
        <f>IF(AND(MATCH($B121,$B:$B,0),MATCH($AN$7,AN:AN,0)),'[3]Sem 4'!$AE121,"")</f>
        <v>1.625</v>
      </c>
      <c r="AO121" s="808"/>
      <c r="AP121" s="421"/>
      <c r="AQ121" s="331"/>
      <c r="AR121" s="421"/>
      <c r="AS121" s="422"/>
      <c r="AT121" s="330"/>
      <c r="AU121" s="331"/>
      <c r="AV121" s="423"/>
      <c r="AW121" s="423"/>
      <c r="AX121" s="330"/>
      <c r="AY121" s="331"/>
      <c r="AZ121" s="419"/>
      <c r="BA121" s="420"/>
      <c r="BB121" s="807">
        <f>IF(AND(MATCH($B121,$B:$B,0),MATCH($BB$7,BB:BB,0)),'[3]Sem 5'!$AE121,"")</f>
        <v>1.625</v>
      </c>
      <c r="BC121" s="808"/>
      <c r="BD121" s="421"/>
      <c r="BE121" s="331"/>
      <c r="BF121" s="421"/>
      <c r="BG121" s="422"/>
      <c r="BH121" s="330"/>
      <c r="BI121" s="331"/>
      <c r="BJ121" s="423"/>
      <c r="BK121" s="423"/>
      <c r="BL121" s="330"/>
      <c r="BM121" s="331"/>
      <c r="BN121" s="419"/>
      <c r="BO121" s="420"/>
      <c r="BP121" s="807">
        <f>IF(AND(MATCH($B121,$B:$B,0),MATCH($BP$7,BP:BP,0)),'[3]Sem 6'!$AE121,"")</f>
        <v>1.625</v>
      </c>
      <c r="BQ121" s="808"/>
      <c r="BR121" s="334">
        <f t="shared" si="5"/>
        <v>0</v>
      </c>
      <c r="BS121" s="335">
        <f t="shared" si="6"/>
        <v>0</v>
      </c>
      <c r="BT121" s="336">
        <f t="shared" si="7"/>
        <v>0</v>
      </c>
      <c r="BU121" s="337">
        <f t="shared" si="8"/>
        <v>0</v>
      </c>
      <c r="BV121" s="338"/>
      <c r="BW121" s="339"/>
      <c r="BX121" s="340"/>
      <c r="BY121" s="341">
        <f t="shared" si="9"/>
        <v>0</v>
      </c>
      <c r="BZ121" s="342" t="e">
        <f>+IF(AND(#REF!="L",OR(#REF!="A",#REF!="M")),$CG121,0)+IF(AND(#REF!="L",OR(#REF!="A",#REF!="M")),$CH121,0)
+IF(AND($H$7="Ma",OR(#REF!="A",#REF!="M")),$CI121,0)+IF(AND($H$7="Ma",OR(#REF!="A",#REF!="M")),$CJ121,0)
+IF(AND($J$7="Me",OR(#REF!="A",#REF!="M")),$CK121,0)+IF(AND($J$7="Me",OR(#REF!="A",#REF!="M")),$CL121,0)
+IF(AND($L$7="J",OR(#REF!="A",#REF!="M")),$CM121,0)+IF(AND($L$7="J",OR(#REF!="A",#REF!="M")),$CN121,0)
+IF(AND($N$7="V",OR(H121="A",H121="M")),$CO121,0)+IF(AND($N$7="V",OR(I121="A",I121="M")),$CP121,0)
+IF(AND($P$7="S",OR(J121="A",J121="M")),$CQ121,0)+IF(AND($P$7="S",OR(K121="A",K121="M")),$CR121,0)
+IF(AND($T$7="L",OR(N121="A",N121="M")),$CG121,0)+IF(AND($T$7="L",OR(O121="A",O121="M")),$CH121,0)
+IF(AND($V$7="Ma",OR(P121="A",P121="M")),$CI121,0)+IF(AND($V$7="Ma",OR(Q121="A",Q121="M")),$CJ121,0)
+IF(AND($X$7="Me",OR(R121="A",R121="M")),$CK121,0)+IF(AND($X$7="Me",OR(S121="A",S121="M")),$CL121,0)</f>
        <v>#REF!</v>
      </c>
      <c r="CA121" s="342">
        <f t="shared" si="13"/>
        <v>0</v>
      </c>
      <c r="CB121" s="342">
        <f t="shared" si="14"/>
        <v>0</v>
      </c>
      <c r="CC121" s="343" t="e">
        <f t="shared" si="10"/>
        <v>#REF!</v>
      </c>
      <c r="CD121" s="344" t="e">
        <f t="shared" si="11"/>
        <v>#REF!</v>
      </c>
      <c r="CE121" s="790">
        <v>1</v>
      </c>
      <c r="CF121" s="692" t="s">
        <v>41</v>
      </c>
      <c r="CG121" s="511"/>
      <c r="CH121" s="665">
        <v>0.21875</v>
      </c>
      <c r="CI121" s="513"/>
      <c r="CJ121" s="514"/>
      <c r="CK121" s="407">
        <v>0.1875</v>
      </c>
      <c r="CL121" s="544">
        <v>0.125</v>
      </c>
      <c r="CM121" s="405">
        <v>0.125</v>
      </c>
      <c r="CN121" s="406">
        <v>0.20833333333333334</v>
      </c>
      <c r="CO121" s="427">
        <v>0.20833333333333334</v>
      </c>
      <c r="CP121" s="544">
        <v>0.17708333333333334</v>
      </c>
      <c r="CQ121" s="405">
        <v>0.14583333333333334</v>
      </c>
      <c r="CR121" s="426">
        <v>0.22916666666666666</v>
      </c>
      <c r="CS121" s="809">
        <f t="shared" si="12"/>
        <v>1.625</v>
      </c>
      <c r="CT121" s="809"/>
    </row>
    <row r="122" spans="1:98" s="640" customFormat="1" ht="19.5" hidden="1" customHeight="1" outlineLevel="1" thickBot="1">
      <c r="A122" s="318">
        <v>122</v>
      </c>
      <c r="B122" s="692"/>
      <c r="C122" s="320"/>
      <c r="D122" s="321"/>
      <c r="E122" s="322"/>
      <c r="F122" s="323"/>
      <c r="G122" s="664"/>
      <c r="H122" s="355"/>
      <c r="I122" s="356"/>
      <c r="J122" s="330"/>
      <c r="K122" s="331"/>
      <c r="L122" s="708"/>
      <c r="M122" s="709"/>
      <c r="N122" s="330"/>
      <c r="O122" s="331"/>
      <c r="P122" s="330"/>
      <c r="Q122" s="331"/>
      <c r="R122" s="330"/>
      <c r="S122" s="331"/>
      <c r="T122" s="423"/>
      <c r="U122" s="423"/>
      <c r="V122" s="330"/>
      <c r="W122" s="331"/>
      <c r="X122" s="419"/>
      <c r="Y122" s="420"/>
      <c r="Z122" s="714"/>
      <c r="AA122" s="715"/>
      <c r="AB122" s="330"/>
      <c r="AC122" s="331"/>
      <c r="AD122" s="330"/>
      <c r="AE122" s="331"/>
      <c r="AF122" s="330"/>
      <c r="AG122" s="331"/>
      <c r="AH122" s="423"/>
      <c r="AI122" s="423"/>
      <c r="AJ122" s="330"/>
      <c r="AK122" s="331"/>
      <c r="AL122" s="419"/>
      <c r="AM122" s="420"/>
      <c r="AN122" s="807" t="e">
        <f>IF(AND(MATCH($B122,$B:$B,0),MATCH($AN$7,AN:AN,0)),'[3]Sem 4'!$AE122,"")</f>
        <v>#N/A</v>
      </c>
      <c r="AO122" s="808"/>
      <c r="AP122" s="330"/>
      <c r="AQ122" s="331"/>
      <c r="AR122" s="330"/>
      <c r="AS122" s="331"/>
      <c r="AT122" s="330"/>
      <c r="AU122" s="331"/>
      <c r="AV122" s="423"/>
      <c r="AW122" s="423"/>
      <c r="AX122" s="330"/>
      <c r="AY122" s="331"/>
      <c r="AZ122" s="419"/>
      <c r="BA122" s="420"/>
      <c r="BB122" s="807" t="e">
        <f>IF(AND(MATCH($B122,$B:$B,0),MATCH($BB$7,BB:BB,0)),'[3]Sem 5'!$AE122,"")</f>
        <v>#N/A</v>
      </c>
      <c r="BC122" s="808"/>
      <c r="BD122" s="330"/>
      <c r="BE122" s="331"/>
      <c r="BF122" s="330"/>
      <c r="BG122" s="331"/>
      <c r="BH122" s="330"/>
      <c r="BI122" s="331"/>
      <c r="BJ122" s="423"/>
      <c r="BK122" s="423"/>
      <c r="BL122" s="330"/>
      <c r="BM122" s="331"/>
      <c r="BN122" s="419"/>
      <c r="BO122" s="420"/>
      <c r="BP122" s="807" t="e">
        <f>IF(AND(MATCH($B122,$B:$B,0),MATCH($BP$7,BP:BP,0)),'[3]Sem 6'!$AE122,"")</f>
        <v>#N/A</v>
      </c>
      <c r="BQ122" s="808"/>
      <c r="BR122" s="334"/>
      <c r="BS122" s="335"/>
      <c r="BT122" s="336"/>
      <c r="BU122" s="337"/>
      <c r="BV122" s="338"/>
      <c r="BW122" s="339"/>
      <c r="BX122" s="340"/>
      <c r="BY122" s="341"/>
      <c r="BZ122" s="342"/>
      <c r="CA122" s="342"/>
      <c r="CB122" s="342"/>
      <c r="CC122" s="343"/>
      <c r="CD122" s="344"/>
      <c r="CE122" s="790"/>
      <c r="CF122" s="692"/>
      <c r="CG122" s="511"/>
      <c r="CH122" s="665"/>
      <c r="CI122" s="405"/>
      <c r="CJ122" s="406"/>
      <c r="CK122" s="407"/>
      <c r="CL122" s="544"/>
      <c r="CM122" s="693"/>
      <c r="CN122" s="694"/>
      <c r="CO122" s="427"/>
      <c r="CP122" s="544"/>
      <c r="CQ122" s="405"/>
      <c r="CR122" s="426"/>
      <c r="CS122" s="710"/>
      <c r="CT122" s="710"/>
    </row>
    <row r="123" spans="1:98" s="640" customFormat="1" ht="19.5" hidden="1" customHeight="1" outlineLevel="1" thickBot="1">
      <c r="A123" s="318">
        <v>123</v>
      </c>
      <c r="B123" s="692"/>
      <c r="C123" s="320"/>
      <c r="D123" s="321"/>
      <c r="E123" s="322"/>
      <c r="F123" s="323"/>
      <c r="G123" s="664"/>
      <c r="H123" s="355"/>
      <c r="I123" s="356"/>
      <c r="J123" s="330"/>
      <c r="K123" s="331"/>
      <c r="L123" s="708"/>
      <c r="M123" s="709"/>
      <c r="N123" s="330"/>
      <c r="O123" s="331"/>
      <c r="P123" s="330"/>
      <c r="Q123" s="331"/>
      <c r="R123" s="330"/>
      <c r="S123" s="331"/>
      <c r="T123" s="423"/>
      <c r="U123" s="423"/>
      <c r="V123" s="330"/>
      <c r="W123" s="331"/>
      <c r="X123" s="419"/>
      <c r="Y123" s="420"/>
      <c r="Z123" s="714"/>
      <c r="AA123" s="715"/>
      <c r="AB123" s="330"/>
      <c r="AC123" s="331"/>
      <c r="AD123" s="330"/>
      <c r="AE123" s="331"/>
      <c r="AF123" s="330"/>
      <c r="AG123" s="331"/>
      <c r="AH123" s="423"/>
      <c r="AI123" s="423"/>
      <c r="AJ123" s="330"/>
      <c r="AK123" s="331"/>
      <c r="AL123" s="419"/>
      <c r="AM123" s="420"/>
      <c r="AN123" s="807" t="e">
        <f>IF(AND(MATCH($B123,$B:$B,0),MATCH($AN$7,AN:AN,0)),'[3]Sem 4'!$AE123,"")</f>
        <v>#N/A</v>
      </c>
      <c r="AO123" s="808"/>
      <c r="AP123" s="330"/>
      <c r="AQ123" s="331"/>
      <c r="AR123" s="330"/>
      <c r="AS123" s="331"/>
      <c r="AT123" s="330"/>
      <c r="AU123" s="331"/>
      <c r="AV123" s="423"/>
      <c r="AW123" s="423"/>
      <c r="AX123" s="330"/>
      <c r="AY123" s="331"/>
      <c r="AZ123" s="419"/>
      <c r="BA123" s="420"/>
      <c r="BB123" s="807" t="e">
        <f>IF(AND(MATCH($B123,$B:$B,0),MATCH($BB$7,BB:BB,0)),'[3]Sem 5'!$AE123,"")</f>
        <v>#N/A</v>
      </c>
      <c r="BC123" s="808"/>
      <c r="BD123" s="330"/>
      <c r="BE123" s="331"/>
      <c r="BF123" s="330"/>
      <c r="BG123" s="331"/>
      <c r="BH123" s="330"/>
      <c r="BI123" s="331"/>
      <c r="BJ123" s="423"/>
      <c r="BK123" s="423"/>
      <c r="BL123" s="330"/>
      <c r="BM123" s="331"/>
      <c r="BN123" s="419"/>
      <c r="BO123" s="420"/>
      <c r="BP123" s="807" t="e">
        <f>IF(AND(MATCH($B123,$B:$B,0),MATCH($BP$7,BP:BP,0)),'[3]Sem 6'!$AE123,"")</f>
        <v>#N/A</v>
      </c>
      <c r="BQ123" s="808"/>
      <c r="BR123" s="334"/>
      <c r="BS123" s="335"/>
      <c r="BT123" s="336"/>
      <c r="BU123" s="337"/>
      <c r="BV123" s="338"/>
      <c r="BW123" s="339"/>
      <c r="BX123" s="340"/>
      <c r="BY123" s="341"/>
      <c r="BZ123" s="342"/>
      <c r="CA123" s="342"/>
      <c r="CB123" s="342"/>
      <c r="CC123" s="343"/>
      <c r="CD123" s="344"/>
      <c r="CE123" s="790"/>
      <c r="CF123" s="692"/>
      <c r="CG123" s="511"/>
      <c r="CH123" s="665"/>
      <c r="CI123" s="405"/>
      <c r="CJ123" s="406"/>
      <c r="CK123" s="407"/>
      <c r="CL123" s="544"/>
      <c r="CM123" s="693"/>
      <c r="CN123" s="694"/>
      <c r="CO123" s="427"/>
      <c r="CP123" s="544"/>
      <c r="CQ123" s="405"/>
      <c r="CR123" s="426"/>
      <c r="CS123" s="710"/>
      <c r="CT123" s="710"/>
    </row>
    <row r="124" spans="1:98" s="640" customFormat="1" ht="19.5" hidden="1" customHeight="1" outlineLevel="1">
      <c r="A124" s="318">
        <v>124</v>
      </c>
      <c r="B124" s="695" t="s">
        <v>42</v>
      </c>
      <c r="C124" s="320"/>
      <c r="D124" s="321"/>
      <c r="E124" s="322"/>
      <c r="F124" s="323"/>
      <c r="G124" s="664"/>
      <c r="H124" s="355"/>
      <c r="I124" s="356"/>
      <c r="J124" s="330"/>
      <c r="K124" s="331"/>
      <c r="L124" s="807">
        <f>IF(AND(MATCH(B124,B:B,0),MATCH($L$7,L:L,0)),'[3]Sem 2'!AE124,"")</f>
        <v>1.625</v>
      </c>
      <c r="M124" s="808"/>
      <c r="N124" s="421"/>
      <c r="O124" s="331"/>
      <c r="P124" s="330"/>
      <c r="Q124" s="331"/>
      <c r="R124" s="421"/>
      <c r="S124" s="422"/>
      <c r="T124" s="423"/>
      <c r="U124" s="423"/>
      <c r="V124" s="330"/>
      <c r="W124" s="331"/>
      <c r="X124" s="419"/>
      <c r="Y124" s="420"/>
      <c r="Z124" s="807">
        <f>IF(AND(MATCH($B124,$B:$B,0),MATCH($Z$7,Z:Z,0)),'[3]Sem 3'!$AE124,"")</f>
        <v>1.625</v>
      </c>
      <c r="AA124" s="808"/>
      <c r="AB124" s="421"/>
      <c r="AC124" s="331"/>
      <c r="AD124" s="330"/>
      <c r="AE124" s="331"/>
      <c r="AF124" s="421"/>
      <c r="AG124" s="422"/>
      <c r="AH124" s="423"/>
      <c r="AI124" s="423"/>
      <c r="AJ124" s="330"/>
      <c r="AK124" s="331"/>
      <c r="AL124" s="419"/>
      <c r="AM124" s="420"/>
      <c r="AN124" s="807">
        <f>IF(AND(MATCH($B124,$B:$B,0),MATCH($AN$7,AN:AN,0)),'[3]Sem 4'!$AE124,"")</f>
        <v>1.625</v>
      </c>
      <c r="AO124" s="808"/>
      <c r="AP124" s="421"/>
      <c r="AQ124" s="331"/>
      <c r="AR124" s="330"/>
      <c r="AS124" s="331"/>
      <c r="AT124" s="421"/>
      <c r="AU124" s="422"/>
      <c r="AV124" s="423"/>
      <c r="AW124" s="423"/>
      <c r="AX124" s="330"/>
      <c r="AY124" s="331"/>
      <c r="AZ124" s="419"/>
      <c r="BA124" s="420"/>
      <c r="BB124" s="807">
        <f>IF(AND(MATCH($B124,$B:$B,0),MATCH($BB$7,BB:BB,0)),'[3]Sem 5'!$AE124,"")</f>
        <v>1.625</v>
      </c>
      <c r="BC124" s="808"/>
      <c r="BD124" s="421"/>
      <c r="BE124" s="331"/>
      <c r="BF124" s="330"/>
      <c r="BG124" s="331"/>
      <c r="BH124" s="421"/>
      <c r="BI124" s="422"/>
      <c r="BJ124" s="423"/>
      <c r="BK124" s="423"/>
      <c r="BL124" s="330"/>
      <c r="BM124" s="331"/>
      <c r="BN124" s="419"/>
      <c r="BO124" s="420"/>
      <c r="BP124" s="807">
        <f>IF(AND(MATCH($B124,$B:$B,0),MATCH($BP$7,BP:BP,0)),'[3]Sem 6'!$AE124,"")</f>
        <v>1.625</v>
      </c>
      <c r="BQ124" s="808"/>
      <c r="BR124" s="334">
        <f t="shared" si="5"/>
        <v>0</v>
      </c>
      <c r="BS124" s="335">
        <f t="shared" si="6"/>
        <v>0</v>
      </c>
      <c r="BT124" s="336">
        <f t="shared" si="7"/>
        <v>0</v>
      </c>
      <c r="BU124" s="337">
        <f t="shared" si="8"/>
        <v>0</v>
      </c>
      <c r="BV124" s="338"/>
      <c r="BW124" s="339"/>
      <c r="BX124" s="340"/>
      <c r="BY124" s="341">
        <f t="shared" si="9"/>
        <v>0</v>
      </c>
      <c r="BZ124" s="342" t="e">
        <f>+IF(AND(#REF!="L",OR(#REF!="A",#REF!="M")),$CG124,0)+IF(AND(#REF!="L",OR(#REF!="A",#REF!="M")),$CH124,0)
+IF(AND($H$7="Ma",OR(#REF!="A",#REF!="M")),$CI124,0)+IF(AND($H$7="Ma",OR(#REF!="A",#REF!="M")),$CJ124,0)
+IF(AND($J$7="Me",OR(#REF!="A",#REF!="M")),$CK124,0)+IF(AND($J$7="Me",OR(#REF!="A",#REF!="M")),$CL124,0)
+IF(AND($L$7="J",OR(#REF!="A",#REF!="M")),$CM124,0)+IF(AND($L$7="J",OR(#REF!="A",#REF!="M")),$CN124,0)
+IF(AND($N$7="V",OR(H124="A",H124="M")),$CO124,0)+IF(AND($N$7="V",OR(I124="A",I124="M")),$CP124,0)
+IF(AND($P$7="S",OR(J124="A",J124="M")),$CQ124,0)+IF(AND($P$7="S",OR(K124="A",K124="M")),$CR124,0)
+IF(AND($T$7="L",OR(N124="A",N124="M")),$CG124,0)+IF(AND($T$7="L",OR(O124="A",O124="M")),$CH124,0)
+IF(AND($V$7="Ma",OR(P124="A",P124="M")),$CI124,0)+IF(AND($V$7="Ma",OR(Q124="A",Q124="M")),$CJ124,0)
+IF(AND($X$7="Me",OR(R124="A",R124="M")),$CK124,0)+IF(AND($X$7="Me",OR(S124="A",S124="M")),$CL124,0)</f>
        <v>#REF!</v>
      </c>
      <c r="CA124" s="342">
        <f t="shared" si="13"/>
        <v>0</v>
      </c>
      <c r="CB124" s="342">
        <f t="shared" si="14"/>
        <v>0</v>
      </c>
      <c r="CC124" s="343" t="e">
        <f t="shared" si="10"/>
        <v>#REF!</v>
      </c>
      <c r="CD124" s="344" t="e">
        <f t="shared" si="11"/>
        <v>#REF!</v>
      </c>
      <c r="CE124" s="790">
        <v>1</v>
      </c>
      <c r="CF124" s="695" t="s">
        <v>42</v>
      </c>
      <c r="CG124" s="482"/>
      <c r="CH124" s="665">
        <v>0.25</v>
      </c>
      <c r="CI124" s="405">
        <v>0.16666666666666666</v>
      </c>
      <c r="CJ124" s="406">
        <v>0.1875</v>
      </c>
      <c r="CK124" s="516"/>
      <c r="CL124" s="425"/>
      <c r="CM124" s="405">
        <v>0.20833333333333334</v>
      </c>
      <c r="CN124" s="406">
        <v>0.17708333333333334</v>
      </c>
      <c r="CO124" s="427">
        <v>0.16666666666666666</v>
      </c>
      <c r="CP124" s="404">
        <v>0.14583333333333334</v>
      </c>
      <c r="CQ124" s="405">
        <v>0.15625</v>
      </c>
      <c r="CR124" s="426">
        <v>0.16666666666666666</v>
      </c>
      <c r="CS124" s="809">
        <f t="shared" si="12"/>
        <v>1.625</v>
      </c>
      <c r="CT124" s="809"/>
    </row>
    <row r="125" spans="1:98" s="640" customFormat="1" ht="19.5" hidden="1" customHeight="1" outlineLevel="1" thickBot="1">
      <c r="A125" s="318">
        <v>125</v>
      </c>
      <c r="B125" s="695"/>
      <c r="C125" s="320"/>
      <c r="D125" s="321"/>
      <c r="E125" s="322"/>
      <c r="F125" s="323"/>
      <c r="G125" s="664"/>
      <c r="H125" s="355"/>
      <c r="I125" s="356"/>
      <c r="J125" s="330"/>
      <c r="K125" s="331"/>
      <c r="L125" s="708"/>
      <c r="M125" s="709"/>
      <c r="N125" s="330"/>
      <c r="O125" s="331"/>
      <c r="P125" s="330"/>
      <c r="Q125" s="331"/>
      <c r="R125" s="330"/>
      <c r="S125" s="331"/>
      <c r="T125" s="423"/>
      <c r="U125" s="423"/>
      <c r="V125" s="330"/>
      <c r="W125" s="331"/>
      <c r="X125" s="419"/>
      <c r="Y125" s="420"/>
      <c r="Z125" s="714"/>
      <c r="AA125" s="715"/>
      <c r="AB125" s="330"/>
      <c r="AC125" s="331"/>
      <c r="AD125" s="330"/>
      <c r="AE125" s="331"/>
      <c r="AF125" s="330"/>
      <c r="AG125" s="331"/>
      <c r="AH125" s="423"/>
      <c r="AI125" s="423"/>
      <c r="AJ125" s="330"/>
      <c r="AK125" s="331"/>
      <c r="AL125" s="419"/>
      <c r="AM125" s="420"/>
      <c r="AN125" s="714"/>
      <c r="AO125" s="715"/>
      <c r="AP125" s="330"/>
      <c r="AQ125" s="331"/>
      <c r="AR125" s="330"/>
      <c r="AS125" s="331"/>
      <c r="AT125" s="330"/>
      <c r="AU125" s="331"/>
      <c r="AV125" s="423"/>
      <c r="AW125" s="423"/>
      <c r="AX125" s="330"/>
      <c r="AY125" s="331"/>
      <c r="AZ125" s="419"/>
      <c r="BA125" s="420"/>
      <c r="BB125" s="807" t="e">
        <f>IF(AND(MATCH($B125,$B:$B,0),MATCH($BB$7,BB:BB,0)),'[3]Sem 5'!$AE125,"")</f>
        <v>#N/A</v>
      </c>
      <c r="BC125" s="808"/>
      <c r="BD125" s="330"/>
      <c r="BE125" s="331"/>
      <c r="BF125" s="330"/>
      <c r="BG125" s="331"/>
      <c r="BH125" s="330"/>
      <c r="BI125" s="331"/>
      <c r="BJ125" s="423"/>
      <c r="BK125" s="423"/>
      <c r="BL125" s="330"/>
      <c r="BM125" s="331"/>
      <c r="BN125" s="419"/>
      <c r="BO125" s="420"/>
      <c r="BP125" s="807" t="e">
        <f>IF(AND(MATCH($B125,$B:$B,0),MATCH($BP$7,BP:BP,0)),'[3]Sem 6'!$AE125,"")</f>
        <v>#N/A</v>
      </c>
      <c r="BQ125" s="808"/>
      <c r="BR125" s="334"/>
      <c r="BS125" s="335"/>
      <c r="BT125" s="336"/>
      <c r="BU125" s="337"/>
      <c r="BV125" s="338"/>
      <c r="BW125" s="339"/>
      <c r="BX125" s="340"/>
      <c r="BY125" s="341"/>
      <c r="BZ125" s="342"/>
      <c r="CA125" s="342"/>
      <c r="CB125" s="342"/>
      <c r="CC125" s="343"/>
      <c r="CD125" s="344"/>
      <c r="CE125" s="790"/>
      <c r="CF125" s="695"/>
      <c r="CG125" s="482"/>
      <c r="CH125" s="665"/>
      <c r="CI125" s="405">
        <v>0.16666666666666666</v>
      </c>
      <c r="CJ125" s="406">
        <v>0.1875</v>
      </c>
      <c r="CK125" s="516"/>
      <c r="CL125" s="425"/>
      <c r="CM125" s="405"/>
      <c r="CN125" s="406"/>
      <c r="CO125" s="427"/>
      <c r="CP125" s="404"/>
      <c r="CQ125" s="405"/>
      <c r="CR125" s="426"/>
      <c r="CS125" s="710"/>
      <c r="CT125" s="710"/>
    </row>
    <row r="126" spans="1:98" s="640" customFormat="1" ht="19.5" hidden="1" customHeight="1" outlineLevel="1" thickBot="1">
      <c r="A126" s="318">
        <v>126</v>
      </c>
      <c r="B126" s="695"/>
      <c r="C126" s="320"/>
      <c r="D126" s="321"/>
      <c r="E126" s="322"/>
      <c r="F126" s="323"/>
      <c r="G126" s="664"/>
      <c r="H126" s="355"/>
      <c r="I126" s="356"/>
      <c r="J126" s="330"/>
      <c r="K126" s="331"/>
      <c r="L126" s="708"/>
      <c r="M126" s="709"/>
      <c r="N126" s="330"/>
      <c r="O126" s="331"/>
      <c r="P126" s="330"/>
      <c r="Q126" s="331"/>
      <c r="R126" s="330"/>
      <c r="S126" s="331"/>
      <c r="T126" s="423"/>
      <c r="U126" s="423"/>
      <c r="V126" s="330"/>
      <c r="W126" s="331"/>
      <c r="X126" s="419"/>
      <c r="Y126" s="420"/>
      <c r="Z126" s="714"/>
      <c r="AA126" s="715"/>
      <c r="AB126" s="330"/>
      <c r="AC126" s="331"/>
      <c r="AD126" s="330"/>
      <c r="AE126" s="331"/>
      <c r="AF126" s="330"/>
      <c r="AG126" s="331"/>
      <c r="AH126" s="423"/>
      <c r="AI126" s="423"/>
      <c r="AJ126" s="330"/>
      <c r="AK126" s="331"/>
      <c r="AL126" s="419"/>
      <c r="AM126" s="420"/>
      <c r="AN126" s="714"/>
      <c r="AO126" s="715"/>
      <c r="AP126" s="330"/>
      <c r="AQ126" s="331"/>
      <c r="AR126" s="330"/>
      <c r="AS126" s="331"/>
      <c r="AT126" s="330"/>
      <c r="AU126" s="331"/>
      <c r="AV126" s="423"/>
      <c r="AW126" s="423"/>
      <c r="AX126" s="330"/>
      <c r="AY126" s="331"/>
      <c r="AZ126" s="419"/>
      <c r="BA126" s="420"/>
      <c r="BB126" s="807" t="e">
        <f>IF(AND(MATCH($B126,$B:$B,0),MATCH($BB$7,BB:BB,0)),'[3]Sem 5'!$AE126,"")</f>
        <v>#N/A</v>
      </c>
      <c r="BC126" s="808"/>
      <c r="BD126" s="330"/>
      <c r="BE126" s="331"/>
      <c r="BF126" s="330"/>
      <c r="BG126" s="331"/>
      <c r="BH126" s="330"/>
      <c r="BI126" s="331"/>
      <c r="BJ126" s="423"/>
      <c r="BK126" s="423"/>
      <c r="BL126" s="330"/>
      <c r="BM126" s="331"/>
      <c r="BN126" s="419"/>
      <c r="BO126" s="420"/>
      <c r="BP126" s="807" t="e">
        <f>IF(AND(MATCH($B126,$B:$B,0),MATCH($BP$7,BP:BP,0)),'[3]Sem 6'!$AE126,"")</f>
        <v>#N/A</v>
      </c>
      <c r="BQ126" s="808"/>
      <c r="BR126" s="334"/>
      <c r="BS126" s="335"/>
      <c r="BT126" s="336"/>
      <c r="BU126" s="337"/>
      <c r="BV126" s="338"/>
      <c r="BW126" s="339"/>
      <c r="BX126" s="340"/>
      <c r="BY126" s="341"/>
      <c r="BZ126" s="342"/>
      <c r="CA126" s="342"/>
      <c r="CB126" s="342"/>
      <c r="CC126" s="343"/>
      <c r="CD126" s="344"/>
      <c r="CE126" s="790"/>
      <c r="CF126" s="695"/>
      <c r="CG126" s="482"/>
      <c r="CH126" s="665"/>
      <c r="CI126" s="405">
        <v>0.16666666666666666</v>
      </c>
      <c r="CJ126" s="406">
        <v>0.1875</v>
      </c>
      <c r="CK126" s="516"/>
      <c r="CL126" s="425"/>
      <c r="CM126" s="405"/>
      <c r="CN126" s="406"/>
      <c r="CO126" s="427"/>
      <c r="CP126" s="404"/>
      <c r="CQ126" s="405"/>
      <c r="CR126" s="426"/>
      <c r="CS126" s="710"/>
      <c r="CT126" s="710"/>
    </row>
    <row r="127" spans="1:98" s="640" customFormat="1" ht="19.5" hidden="1" customHeight="1" outlineLevel="1">
      <c r="A127" s="318">
        <v>127</v>
      </c>
      <c r="B127" s="692" t="s">
        <v>43</v>
      </c>
      <c r="C127" s="320"/>
      <c r="D127" s="321"/>
      <c r="E127" s="322"/>
      <c r="F127" s="323"/>
      <c r="G127" s="447"/>
      <c r="H127" s="355"/>
      <c r="I127" s="356"/>
      <c r="J127" s="330"/>
      <c r="K127" s="331"/>
      <c r="L127" s="807">
        <f>IF(AND(MATCH(B127,B:B,0),MATCH($L$7,L:L,0)),'[3]Sem 2'!AE127,"")</f>
        <v>1.7083333333333335</v>
      </c>
      <c r="M127" s="808"/>
      <c r="N127" s="330"/>
      <c r="O127" s="422"/>
      <c r="P127" s="330"/>
      <c r="Q127" s="331"/>
      <c r="R127" s="330"/>
      <c r="S127" s="331"/>
      <c r="T127" s="546"/>
      <c r="U127" s="546"/>
      <c r="V127" s="330"/>
      <c r="W127" s="331"/>
      <c r="X127" s="419"/>
      <c r="Y127" s="420"/>
      <c r="Z127" s="807">
        <f>IF(AND(MATCH($B127,$B:$B,0),MATCH($Z$7,Z:Z,0)),'[3]Sem 3'!$AE127,"")</f>
        <v>1.7083333333333335</v>
      </c>
      <c r="AA127" s="808"/>
      <c r="AB127" s="330"/>
      <c r="AC127" s="422"/>
      <c r="AD127" s="330"/>
      <c r="AE127" s="331"/>
      <c r="AF127" s="330"/>
      <c r="AG127" s="331"/>
      <c r="AH127" s="546"/>
      <c r="AI127" s="546"/>
      <c r="AJ127" s="330"/>
      <c r="AK127" s="331"/>
      <c r="AL127" s="419"/>
      <c r="AM127" s="420"/>
      <c r="AN127" s="807">
        <f>IF(AND(MATCH($B127,$B:$B,0),MATCH($AN$7,AN:AN,0)),'[3]Sem 4'!$AE127,"")</f>
        <v>1.7083333333333335</v>
      </c>
      <c r="AO127" s="808"/>
      <c r="AP127" s="330"/>
      <c r="AQ127" s="422"/>
      <c r="AR127" s="330"/>
      <c r="AS127" s="331"/>
      <c r="AT127" s="330"/>
      <c r="AU127" s="331"/>
      <c r="AV127" s="546"/>
      <c r="AW127" s="546"/>
      <c r="AX127" s="330"/>
      <c r="AY127" s="331"/>
      <c r="AZ127" s="419"/>
      <c r="BA127" s="420"/>
      <c r="BB127" s="807">
        <f>IF(AND(MATCH($B127,$B:$B,0),MATCH($BB$7,BB:BB,0)),'[3]Sem 5'!$AE127,"")</f>
        <v>1.7083333333333335</v>
      </c>
      <c r="BC127" s="808"/>
      <c r="BD127" s="330"/>
      <c r="BE127" s="422"/>
      <c r="BF127" s="330"/>
      <c r="BG127" s="331"/>
      <c r="BH127" s="330"/>
      <c r="BI127" s="331"/>
      <c r="BJ127" s="546"/>
      <c r="BK127" s="546"/>
      <c r="BL127" s="330"/>
      <c r="BM127" s="331"/>
      <c r="BN127" s="419"/>
      <c r="BO127" s="420"/>
      <c r="BP127" s="807">
        <f>IF(AND(MATCH($B127,$B:$B,0),MATCH($BP$7,BP:BP,0)),'[3]Sem 6'!$AE127,"")</f>
        <v>1.7083333333333335</v>
      </c>
      <c r="BQ127" s="808"/>
      <c r="BR127" s="334">
        <f t="shared" si="5"/>
        <v>0</v>
      </c>
      <c r="BS127" s="335">
        <f t="shared" si="6"/>
        <v>0</v>
      </c>
      <c r="BT127" s="336">
        <f t="shared" si="7"/>
        <v>0</v>
      </c>
      <c r="BU127" s="337">
        <f t="shared" si="8"/>
        <v>0</v>
      </c>
      <c r="BV127" s="338"/>
      <c r="BW127" s="339"/>
      <c r="BX127" s="340"/>
      <c r="BY127" s="341">
        <f t="shared" si="9"/>
        <v>0</v>
      </c>
      <c r="BZ127" s="342" t="e">
        <f>+IF(AND(#REF!="L",OR(#REF!="A",#REF!="M")),$CG127,0)+IF(AND(#REF!="L",OR(#REF!="A",#REF!="M")),$CH127,0)
+IF(AND($H$7="Ma",OR(#REF!="A",#REF!="M")),$CI127,0)+IF(AND($H$7="Ma",OR(#REF!="A",#REF!="M")),$CJ127,0)
+IF(AND($J$7="Me",OR(#REF!="A",#REF!="M")),$CK127,0)+IF(AND($J$7="Me",OR(#REF!="A",#REF!="M")),$CL127,0)
+IF(AND($L$7="J",OR(#REF!="A",#REF!="M")),$CM127,0)+IF(AND($L$7="J",OR(#REF!="A",#REF!="M")),$CN127,0)
+IF(AND($N$7="V",OR(H127="A",H127="M")),$CO127,0)+IF(AND($N$7="V",OR(I127="A",I127="M")),$CP127,0)
+IF(AND($P$7="S",OR(J127="A",J127="M")),$CQ127,0)+IF(AND($P$7="S",OR(K127="A",K127="M")),$CR127,0)
+IF(AND($T$7="L",OR(N127="A",N127="M")),$CG127,0)+IF(AND($T$7="L",OR(O127="A",O127="M")),$CH127,0)
+IF(AND($V$7="Ma",OR(P127="A",P127="M")),$CI127,0)+IF(AND($V$7="Ma",OR(Q127="A",Q127="M")),$CJ127,0)
+IF(AND($X$7="Me",OR(R127="A",R127="M")),$CK127,0)+IF(AND($X$7="Me",OR(S127="A",S127="M")),$CL127,0)</f>
        <v>#REF!</v>
      </c>
      <c r="CA127" s="342">
        <f t="shared" si="13"/>
        <v>0</v>
      </c>
      <c r="CB127" s="342">
        <f t="shared" si="14"/>
        <v>0</v>
      </c>
      <c r="CC127" s="343" t="e">
        <f t="shared" si="10"/>
        <v>#REF!</v>
      </c>
      <c r="CD127" s="344" t="e">
        <f t="shared" si="11"/>
        <v>#REF!</v>
      </c>
      <c r="CE127" s="790">
        <v>1</v>
      </c>
      <c r="CF127" s="692" t="s">
        <v>43</v>
      </c>
      <c r="CG127" s="403">
        <v>0.20833333333333334</v>
      </c>
      <c r="CH127" s="676"/>
      <c r="CI127" s="405">
        <v>0.125</v>
      </c>
      <c r="CJ127" s="406">
        <v>0.25</v>
      </c>
      <c r="CK127" s="407">
        <v>0.125</v>
      </c>
      <c r="CL127" s="404">
        <v>0.25</v>
      </c>
      <c r="CM127" s="516"/>
      <c r="CN127" s="425"/>
      <c r="CO127" s="427">
        <v>0.125</v>
      </c>
      <c r="CP127" s="404">
        <v>0.25</v>
      </c>
      <c r="CQ127" s="405">
        <v>0.20833333333333334</v>
      </c>
      <c r="CR127" s="426">
        <v>0.16666666666666666</v>
      </c>
      <c r="CS127" s="809">
        <f t="shared" si="12"/>
        <v>1.7083333333333335</v>
      </c>
      <c r="CT127" s="809"/>
    </row>
    <row r="128" spans="1:98" s="640" customFormat="1" ht="19.5" hidden="1" customHeight="1" outlineLevel="1" thickBot="1">
      <c r="A128" s="318">
        <v>128</v>
      </c>
      <c r="B128" s="696"/>
      <c r="C128" s="320"/>
      <c r="D128" s="321"/>
      <c r="E128" s="322"/>
      <c r="F128" s="323"/>
      <c r="G128" s="440"/>
      <c r="H128" s="384"/>
      <c r="I128" s="385"/>
      <c r="J128" s="410"/>
      <c r="K128" s="411"/>
      <c r="L128" s="708"/>
      <c r="M128" s="709"/>
      <c r="N128" s="410"/>
      <c r="O128" s="411"/>
      <c r="P128" s="410"/>
      <c r="Q128" s="411"/>
      <c r="R128" s="410"/>
      <c r="S128" s="411"/>
      <c r="T128" s="418"/>
      <c r="U128" s="418"/>
      <c r="V128" s="410"/>
      <c r="W128" s="411"/>
      <c r="X128" s="414"/>
      <c r="Y128" s="415"/>
      <c r="Z128" s="412"/>
      <c r="AA128" s="413"/>
      <c r="AB128" s="410"/>
      <c r="AC128" s="411"/>
      <c r="AD128" s="410"/>
      <c r="AE128" s="411"/>
      <c r="AF128" s="410"/>
      <c r="AG128" s="411"/>
      <c r="AH128" s="418"/>
      <c r="AI128" s="418"/>
      <c r="AJ128" s="410"/>
      <c r="AK128" s="411"/>
      <c r="AL128" s="414"/>
      <c r="AM128" s="415"/>
      <c r="AN128" s="807" t="e">
        <f>IF(AND(MATCH($B128,$B:$B,0),MATCH($AN$7,AN:AN,0)),'[3]Sem 4'!$AE128,"")</f>
        <v>#N/A</v>
      </c>
      <c r="AO128" s="808"/>
      <c r="AP128" s="410"/>
      <c r="AQ128" s="411"/>
      <c r="AR128" s="410"/>
      <c r="AS128" s="411"/>
      <c r="AT128" s="410"/>
      <c r="AU128" s="411"/>
      <c r="AV128" s="418"/>
      <c r="AW128" s="418"/>
      <c r="AX128" s="410"/>
      <c r="AY128" s="411"/>
      <c r="AZ128" s="414"/>
      <c r="BA128" s="415"/>
      <c r="BB128" s="807" t="e">
        <f>IF(AND(MATCH($B128,$B:$B,0),MATCH($BB$7,BB:BB,0)),'[3]Sem 5'!$AE128,"")</f>
        <v>#N/A</v>
      </c>
      <c r="BC128" s="808"/>
      <c r="BD128" s="410"/>
      <c r="BE128" s="411"/>
      <c r="BF128" s="410"/>
      <c r="BG128" s="411"/>
      <c r="BH128" s="410"/>
      <c r="BI128" s="411"/>
      <c r="BJ128" s="418"/>
      <c r="BK128" s="418"/>
      <c r="BL128" s="410"/>
      <c r="BM128" s="411"/>
      <c r="BN128" s="414"/>
      <c r="BO128" s="415"/>
      <c r="BP128" s="807" t="e">
        <f>IF(AND(MATCH($B128,$B:$B,0),MATCH($BP$7,BP:BP,0)),'[3]Sem 6'!$AE128,"")</f>
        <v>#N/A</v>
      </c>
      <c r="BQ128" s="808"/>
      <c r="BR128" s="334"/>
      <c r="BS128" s="335"/>
      <c r="BT128" s="336"/>
      <c r="BU128" s="337"/>
      <c r="BV128" s="338"/>
      <c r="BW128" s="339"/>
      <c r="BX128" s="340"/>
      <c r="BY128" s="341"/>
      <c r="BZ128" s="342"/>
      <c r="CA128" s="342"/>
      <c r="CB128" s="342"/>
      <c r="CC128" s="343"/>
      <c r="CD128" s="344"/>
      <c r="CE128" s="790"/>
      <c r="CF128" s="696"/>
      <c r="CG128" s="403"/>
      <c r="CH128" s="425"/>
      <c r="CI128" s="513"/>
      <c r="CJ128" s="514"/>
      <c r="CK128" s="407"/>
      <c r="CL128" s="404"/>
      <c r="CM128" s="405"/>
      <c r="CN128" s="406"/>
      <c r="CO128" s="407"/>
      <c r="CP128" s="404"/>
      <c r="CQ128" s="405"/>
      <c r="CR128" s="426"/>
      <c r="CS128" s="710"/>
      <c r="CT128" s="710"/>
    </row>
    <row r="129" spans="1:98" s="640" customFormat="1" ht="19.5" hidden="1" customHeight="1" outlineLevel="1" thickBot="1">
      <c r="A129" s="318">
        <v>129</v>
      </c>
      <c r="B129" s="696"/>
      <c r="C129" s="320"/>
      <c r="D129" s="321"/>
      <c r="E129" s="322"/>
      <c r="F129" s="323"/>
      <c r="G129" s="440"/>
      <c r="H129" s="384"/>
      <c r="I129" s="385"/>
      <c r="J129" s="410"/>
      <c r="K129" s="411"/>
      <c r="L129" s="708"/>
      <c r="M129" s="709"/>
      <c r="N129" s="410"/>
      <c r="O129" s="411"/>
      <c r="P129" s="410"/>
      <c r="Q129" s="411"/>
      <c r="R129" s="410"/>
      <c r="S129" s="411"/>
      <c r="T129" s="418"/>
      <c r="U129" s="418"/>
      <c r="V129" s="410"/>
      <c r="W129" s="411"/>
      <c r="X129" s="414"/>
      <c r="Y129" s="415"/>
      <c r="Z129" s="412"/>
      <c r="AA129" s="413"/>
      <c r="AB129" s="410"/>
      <c r="AC129" s="411"/>
      <c r="AD129" s="410"/>
      <c r="AE129" s="411"/>
      <c r="AF129" s="410"/>
      <c r="AG129" s="411"/>
      <c r="AH129" s="418"/>
      <c r="AI129" s="418"/>
      <c r="AJ129" s="410"/>
      <c r="AK129" s="411"/>
      <c r="AL129" s="414"/>
      <c r="AM129" s="415"/>
      <c r="AN129" s="807" t="e">
        <f>IF(AND(MATCH($B129,$B:$B,0),MATCH($AN$7,AN:AN,0)),'[3]Sem 4'!$AE129,"")</f>
        <v>#N/A</v>
      </c>
      <c r="AO129" s="808"/>
      <c r="AP129" s="410"/>
      <c r="AQ129" s="411"/>
      <c r="AR129" s="410"/>
      <c r="AS129" s="411"/>
      <c r="AT129" s="410"/>
      <c r="AU129" s="411"/>
      <c r="AV129" s="418"/>
      <c r="AW129" s="418"/>
      <c r="AX129" s="410"/>
      <c r="AY129" s="411"/>
      <c r="AZ129" s="414"/>
      <c r="BA129" s="415"/>
      <c r="BB129" s="807" t="e">
        <f>IF(AND(MATCH($B129,$B:$B,0),MATCH($BB$7,BB:BB,0)),'[3]Sem 5'!$AE129,"")</f>
        <v>#N/A</v>
      </c>
      <c r="BC129" s="808"/>
      <c r="BD129" s="410"/>
      <c r="BE129" s="411"/>
      <c r="BF129" s="410"/>
      <c r="BG129" s="411"/>
      <c r="BH129" s="410"/>
      <c r="BI129" s="411"/>
      <c r="BJ129" s="418"/>
      <c r="BK129" s="418"/>
      <c r="BL129" s="410"/>
      <c r="BM129" s="411"/>
      <c r="BN129" s="414"/>
      <c r="BO129" s="415"/>
      <c r="BP129" s="807" t="e">
        <f>IF(AND(MATCH($B129,$B:$B,0),MATCH($BP$7,BP:BP,0)),'[3]Sem 6'!$AE129,"")</f>
        <v>#N/A</v>
      </c>
      <c r="BQ129" s="808"/>
      <c r="BR129" s="334"/>
      <c r="BS129" s="335"/>
      <c r="BT129" s="336"/>
      <c r="BU129" s="337"/>
      <c r="BV129" s="338"/>
      <c r="BW129" s="339"/>
      <c r="BX129" s="340"/>
      <c r="BY129" s="341"/>
      <c r="BZ129" s="342"/>
      <c r="CA129" s="342"/>
      <c r="CB129" s="342"/>
      <c r="CC129" s="343"/>
      <c r="CD129" s="344"/>
      <c r="CE129" s="790"/>
      <c r="CF129" s="696"/>
      <c r="CG129" s="403"/>
      <c r="CH129" s="425"/>
      <c r="CI129" s="513"/>
      <c r="CJ129" s="514"/>
      <c r="CK129" s="407"/>
      <c r="CL129" s="404"/>
      <c r="CM129" s="405"/>
      <c r="CN129" s="406"/>
      <c r="CO129" s="407"/>
      <c r="CP129" s="404"/>
      <c r="CQ129" s="405"/>
      <c r="CR129" s="426"/>
      <c r="CS129" s="710"/>
      <c r="CT129" s="710"/>
    </row>
    <row r="130" spans="1:98" s="742" customFormat="1" ht="19.5" hidden="1" customHeight="1" outlineLevel="2">
      <c r="A130" s="318">
        <v>130</v>
      </c>
      <c r="B130" s="446" t="s">
        <v>24</v>
      </c>
      <c r="C130" s="320"/>
      <c r="D130" s="321"/>
      <c r="E130" s="322"/>
      <c r="F130" s="323"/>
      <c r="G130" s="324"/>
      <c r="H130" s="325"/>
      <c r="I130" s="326"/>
      <c r="J130" s="485"/>
      <c r="K130" s="486"/>
      <c r="L130" s="807" t="e">
        <f>IF(AND(MATCH($B130,#REF!,0),MATCH($L$7,#REF!,0)),#REF!,"")</f>
        <v>#REF!</v>
      </c>
      <c r="M130" s="808"/>
      <c r="N130" s="485"/>
      <c r="O130" s="486"/>
      <c r="P130" s="564"/>
      <c r="Q130" s="565"/>
      <c r="R130" s="452"/>
      <c r="S130" s="453"/>
      <c r="T130" s="564"/>
      <c r="U130" s="565"/>
      <c r="V130" s="564"/>
      <c r="W130" s="565"/>
      <c r="X130" s="485"/>
      <c r="Y130" s="486"/>
      <c r="Z130" s="810"/>
      <c r="AA130" s="810"/>
      <c r="AB130" s="485"/>
      <c r="AC130" s="486"/>
      <c r="AD130" s="564"/>
      <c r="AE130" s="565"/>
      <c r="AF130" s="452"/>
      <c r="AG130" s="453"/>
      <c r="AH130" s="564"/>
      <c r="AI130" s="565"/>
      <c r="AJ130" s="564"/>
      <c r="AK130" s="565"/>
      <c r="AL130" s="485"/>
      <c r="AM130" s="486"/>
      <c r="AN130" s="807">
        <f>IF(AND(MATCH($B130,$B:$B,0),MATCH($AN$7,AN:AN,0)),'[3]Sem 4'!$AE130,"")</f>
        <v>0</v>
      </c>
      <c r="AO130" s="808"/>
      <c r="AP130" s="485"/>
      <c r="AQ130" s="486"/>
      <c r="AR130" s="564"/>
      <c r="AS130" s="565"/>
      <c r="AT130" s="452"/>
      <c r="AU130" s="453"/>
      <c r="AV130" s="564"/>
      <c r="AW130" s="565"/>
      <c r="AX130" s="564"/>
      <c r="AY130" s="565"/>
      <c r="AZ130" s="485"/>
      <c r="BA130" s="486"/>
      <c r="BB130" s="807">
        <f>IF(AND(MATCH($B130,$B:$B,0),MATCH($BB$7,BB:BB,0)),'[3]Sem 5'!$AE130,"")</f>
        <v>0</v>
      </c>
      <c r="BC130" s="808"/>
      <c r="BD130" s="485"/>
      <c r="BE130" s="486"/>
      <c r="BF130" s="564"/>
      <c r="BG130" s="565"/>
      <c r="BH130" s="452"/>
      <c r="BI130" s="453"/>
      <c r="BJ130" s="564"/>
      <c r="BK130" s="565"/>
      <c r="BL130" s="564"/>
      <c r="BM130" s="565"/>
      <c r="BN130" s="485"/>
      <c r="BO130" s="486"/>
      <c r="BP130" s="807">
        <f>IF(AND(MATCH($B130,$B:$B,0),MATCH($BP$7,BP:BP,0)),'[3]Sem 6'!$AE130,"")</f>
        <v>0</v>
      </c>
      <c r="BQ130" s="808"/>
      <c r="BR130" s="334">
        <f t="shared" si="5"/>
        <v>0</v>
      </c>
      <c r="BS130" s="335">
        <f t="shared" si="6"/>
        <v>0</v>
      </c>
      <c r="BT130" s="336"/>
      <c r="BU130" s="337"/>
      <c r="BV130" s="338"/>
      <c r="BW130" s="339"/>
      <c r="BX130" s="340"/>
      <c r="BY130" s="341"/>
      <c r="BZ130" s="342"/>
      <c r="CA130" s="342"/>
      <c r="CB130" s="342"/>
      <c r="CC130" s="343"/>
      <c r="CD130" s="344"/>
      <c r="CE130" s="789"/>
      <c r="CF130" s="446" t="s">
        <v>24</v>
      </c>
      <c r="CG130" s="403"/>
      <c r="CH130" s="425"/>
      <c r="CI130" s="513"/>
      <c r="CJ130" s="514"/>
      <c r="CK130" s="407"/>
      <c r="CL130" s="404"/>
      <c r="CM130" s="405"/>
      <c r="CN130" s="406"/>
      <c r="CO130" s="407"/>
      <c r="CP130" s="404"/>
      <c r="CQ130" s="405"/>
      <c r="CR130" s="426"/>
      <c r="CS130" s="809"/>
      <c r="CT130" s="809"/>
    </row>
    <row r="131" spans="1:98" s="742" customFormat="1" ht="19.5" hidden="1" customHeight="1" outlineLevel="1" collapsed="1" thickBot="1">
      <c r="A131" s="318">
        <v>131</v>
      </c>
      <c r="B131" s="446"/>
      <c r="C131" s="320"/>
      <c r="D131" s="321"/>
      <c r="E131" s="322"/>
      <c r="F131" s="323"/>
      <c r="G131" s="440"/>
      <c r="H131" s="384"/>
      <c r="I131" s="697"/>
      <c r="J131" s="678"/>
      <c r="K131" s="698"/>
      <c r="L131" s="708"/>
      <c r="M131" s="709"/>
      <c r="N131" s="698"/>
      <c r="O131" s="679"/>
      <c r="P131" s="680"/>
      <c r="Q131" s="681"/>
      <c r="R131" s="682"/>
      <c r="S131" s="683"/>
      <c r="T131" s="680"/>
      <c r="U131" s="681"/>
      <c r="V131" s="680"/>
      <c r="W131" s="684"/>
      <c r="X131" s="678"/>
      <c r="Y131" s="698"/>
      <c r="Z131" s="412"/>
      <c r="AA131" s="413"/>
      <c r="AB131" s="698"/>
      <c r="AC131" s="679"/>
      <c r="AD131" s="680"/>
      <c r="AE131" s="681"/>
      <c r="AF131" s="682"/>
      <c r="AG131" s="683"/>
      <c r="AH131" s="680"/>
      <c r="AI131" s="681"/>
      <c r="AJ131" s="680"/>
      <c r="AK131" s="684"/>
      <c r="AL131" s="678"/>
      <c r="AM131" s="698"/>
      <c r="AN131" s="807" t="e">
        <f>IF(AND(MATCH($B131,$B:$B,0),MATCH($AN$7,AN:AN,0)),'[3]Sem 4'!$AE131,"")</f>
        <v>#N/A</v>
      </c>
      <c r="AO131" s="808"/>
      <c r="AP131" s="698"/>
      <c r="AQ131" s="679"/>
      <c r="AR131" s="680"/>
      <c r="AS131" s="681"/>
      <c r="AT131" s="682"/>
      <c r="AU131" s="683"/>
      <c r="AV131" s="680"/>
      <c r="AW131" s="681"/>
      <c r="AX131" s="680"/>
      <c r="AY131" s="684"/>
      <c r="AZ131" s="678"/>
      <c r="BA131" s="698"/>
      <c r="BB131" s="807" t="e">
        <f>IF(AND(MATCH($B131,$B:$B,0),MATCH($BB$7,BB:BB,0)),'[3]Sem 5'!$AE131,"")</f>
        <v>#N/A</v>
      </c>
      <c r="BC131" s="808"/>
      <c r="BD131" s="698"/>
      <c r="BE131" s="679"/>
      <c r="BF131" s="680"/>
      <c r="BG131" s="681"/>
      <c r="BH131" s="682"/>
      <c r="BI131" s="683"/>
      <c r="BJ131" s="680"/>
      <c r="BK131" s="681"/>
      <c r="BL131" s="680"/>
      <c r="BM131" s="684"/>
      <c r="BN131" s="678"/>
      <c r="BO131" s="698"/>
      <c r="BP131" s="807" t="e">
        <f>IF(AND(MATCH($B131,$B:$B,0),MATCH($BP$7,BP:BP,0)),'[3]Sem 6'!$AE131,"")</f>
        <v>#N/A</v>
      </c>
      <c r="BQ131" s="808"/>
      <c r="BR131" s="334"/>
      <c r="BS131" s="335"/>
      <c r="BT131" s="336"/>
      <c r="BU131" s="337"/>
      <c r="BV131" s="338"/>
      <c r="BW131" s="339"/>
      <c r="BX131" s="340"/>
      <c r="BY131" s="341"/>
      <c r="BZ131" s="673"/>
      <c r="CA131" s="673"/>
      <c r="CB131" s="673"/>
      <c r="CC131" s="343"/>
      <c r="CD131" s="344"/>
      <c r="CE131" s="790"/>
      <c r="CF131" s="446"/>
      <c r="CG131" s="403"/>
      <c r="CH131" s="425"/>
      <c r="CI131" s="513"/>
      <c r="CJ131" s="514"/>
      <c r="CK131" s="407"/>
      <c r="CL131" s="404"/>
      <c r="CM131" s="405"/>
      <c r="CN131" s="406"/>
      <c r="CO131" s="407"/>
      <c r="CP131" s="404"/>
      <c r="CQ131" s="405"/>
      <c r="CR131" s="426"/>
      <c r="CS131" s="710"/>
      <c r="CT131" s="710"/>
    </row>
    <row r="132" spans="1:98" s="742" customFormat="1" ht="19.5" hidden="1" customHeight="1" outlineLevel="1" thickBot="1">
      <c r="A132" s="318">
        <v>132</v>
      </c>
      <c r="B132" s="446"/>
      <c r="C132" s="320"/>
      <c r="D132" s="321"/>
      <c r="E132" s="322"/>
      <c r="F132" s="323"/>
      <c r="G132" s="440"/>
      <c r="H132" s="384"/>
      <c r="I132" s="697"/>
      <c r="J132" s="678"/>
      <c r="K132" s="698"/>
      <c r="L132" s="708"/>
      <c r="M132" s="709"/>
      <c r="N132" s="698"/>
      <c r="O132" s="679"/>
      <c r="P132" s="680"/>
      <c r="Q132" s="681"/>
      <c r="R132" s="682"/>
      <c r="S132" s="683"/>
      <c r="T132" s="680"/>
      <c r="U132" s="681"/>
      <c r="V132" s="680"/>
      <c r="W132" s="684"/>
      <c r="X132" s="678"/>
      <c r="Y132" s="698"/>
      <c r="Z132" s="412"/>
      <c r="AA132" s="413"/>
      <c r="AB132" s="698"/>
      <c r="AC132" s="679"/>
      <c r="AD132" s="680"/>
      <c r="AE132" s="681"/>
      <c r="AF132" s="682"/>
      <c r="AG132" s="683"/>
      <c r="AH132" s="680"/>
      <c r="AI132" s="681"/>
      <c r="AJ132" s="680"/>
      <c r="AK132" s="684"/>
      <c r="AL132" s="678"/>
      <c r="AM132" s="698"/>
      <c r="AN132" s="807" t="e">
        <f>IF(AND(MATCH($B132,$B:$B,0),MATCH($AN$7,AN:AN,0)),'[3]Sem 4'!$AE132,"")</f>
        <v>#N/A</v>
      </c>
      <c r="AO132" s="808"/>
      <c r="AP132" s="698"/>
      <c r="AQ132" s="679"/>
      <c r="AR132" s="680"/>
      <c r="AS132" s="681"/>
      <c r="AT132" s="682"/>
      <c r="AU132" s="683"/>
      <c r="AV132" s="680"/>
      <c r="AW132" s="681"/>
      <c r="AX132" s="680"/>
      <c r="AY132" s="684"/>
      <c r="AZ132" s="678"/>
      <c r="BA132" s="698"/>
      <c r="BB132" s="807" t="e">
        <f>IF(AND(MATCH($B132,$B:$B,0),MATCH($BB$7,BB:BB,0)),'[3]Sem 5'!$AE132,"")</f>
        <v>#N/A</v>
      </c>
      <c r="BC132" s="808"/>
      <c r="BD132" s="698"/>
      <c r="BE132" s="679"/>
      <c r="BF132" s="680"/>
      <c r="BG132" s="681"/>
      <c r="BH132" s="682"/>
      <c r="BI132" s="683"/>
      <c r="BJ132" s="680"/>
      <c r="BK132" s="681"/>
      <c r="BL132" s="680"/>
      <c r="BM132" s="684"/>
      <c r="BN132" s="678"/>
      <c r="BO132" s="698"/>
      <c r="BP132" s="807" t="e">
        <f>IF(AND(MATCH($B132,$B:$B,0),MATCH($BP$7,BP:BP,0)),'[3]Sem 6'!$AE132,"")</f>
        <v>#N/A</v>
      </c>
      <c r="BQ132" s="808"/>
      <c r="BR132" s="334"/>
      <c r="BS132" s="335"/>
      <c r="BT132" s="336"/>
      <c r="BU132" s="337"/>
      <c r="BV132" s="338"/>
      <c r="BW132" s="339"/>
      <c r="BX132" s="340"/>
      <c r="BY132" s="341"/>
      <c r="BZ132" s="673"/>
      <c r="CA132" s="673"/>
      <c r="CB132" s="673"/>
      <c r="CC132" s="343"/>
      <c r="CD132" s="344"/>
      <c r="CE132" s="790"/>
      <c r="CF132" s="446"/>
      <c r="CG132" s="403"/>
      <c r="CH132" s="425"/>
      <c r="CI132" s="513"/>
      <c r="CJ132" s="514"/>
      <c r="CK132" s="407"/>
      <c r="CL132" s="404"/>
      <c r="CM132" s="405"/>
      <c r="CN132" s="406"/>
      <c r="CO132" s="407"/>
      <c r="CP132" s="404"/>
      <c r="CQ132" s="405"/>
      <c r="CR132" s="426"/>
      <c r="CS132" s="710"/>
      <c r="CT132" s="710"/>
    </row>
    <row r="133" spans="1:98" s="640" customFormat="1" ht="19.5" hidden="1" customHeight="1" outlineLevel="1">
      <c r="A133" s="318">
        <v>133</v>
      </c>
      <c r="B133" s="699" t="s">
        <v>57</v>
      </c>
      <c r="C133" s="320"/>
      <c r="D133" s="321"/>
      <c r="E133" s="322"/>
      <c r="F133" s="323"/>
      <c r="G133" s="447"/>
      <c r="H133" s="589"/>
      <c r="I133" s="700"/>
      <c r="J133" s="701"/>
      <c r="K133" s="702"/>
      <c r="L133" s="807">
        <f>IF(AND(MATCH(B133,B:B,0),MATCH($L$7,L:L,0)),'[3]Sem 2'!AE133,"")</f>
        <v>0</v>
      </c>
      <c r="M133" s="808"/>
      <c r="N133" s="702"/>
      <c r="O133" s="703"/>
      <c r="P133" s="701"/>
      <c r="Q133" s="703"/>
      <c r="R133" s="701"/>
      <c r="S133" s="703"/>
      <c r="T133" s="701"/>
      <c r="U133" s="703"/>
      <c r="V133" s="701"/>
      <c r="W133" s="702"/>
      <c r="X133" s="701"/>
      <c r="Y133" s="702"/>
      <c r="Z133" s="807">
        <f>IF(AND(MATCH($B133,$B:$B,0),MATCH($Z$7,Z:Z,0)),'[3]Sem 3'!$AE133,"")</f>
        <v>0</v>
      </c>
      <c r="AA133" s="808"/>
      <c r="AB133" s="702"/>
      <c r="AC133" s="703"/>
      <c r="AD133" s="701"/>
      <c r="AE133" s="703"/>
      <c r="AF133" s="701"/>
      <c r="AG133" s="703"/>
      <c r="AH133" s="701"/>
      <c r="AI133" s="703"/>
      <c r="AJ133" s="701"/>
      <c r="AK133" s="702"/>
      <c r="AL133" s="701"/>
      <c r="AM133" s="702"/>
      <c r="AN133" s="807">
        <f>IF(AND(MATCH($B133,$B:$B,0),MATCH($AN$7,AN:AN,0)),'[3]Sem 4'!$AE133,"")</f>
        <v>0</v>
      </c>
      <c r="AO133" s="808"/>
      <c r="AP133" s="702"/>
      <c r="AQ133" s="703"/>
      <c r="AR133" s="701"/>
      <c r="AS133" s="703"/>
      <c r="AT133" s="701"/>
      <c r="AU133" s="703"/>
      <c r="AV133" s="701"/>
      <c r="AW133" s="703"/>
      <c r="AX133" s="701"/>
      <c r="AY133" s="702"/>
      <c r="AZ133" s="701"/>
      <c r="BA133" s="702"/>
      <c r="BB133" s="807">
        <f>IF(AND(MATCH($B133,$B:$B,0),MATCH($BB$7,BB:BB,0)),'[3]Sem 5'!$AE133,"")</f>
        <v>0</v>
      </c>
      <c r="BC133" s="808"/>
      <c r="BD133" s="702"/>
      <c r="BE133" s="703"/>
      <c r="BF133" s="701"/>
      <c r="BG133" s="703"/>
      <c r="BH133" s="701"/>
      <c r="BI133" s="703"/>
      <c r="BJ133" s="701"/>
      <c r="BK133" s="703"/>
      <c r="BL133" s="701"/>
      <c r="BM133" s="702"/>
      <c r="BN133" s="701"/>
      <c r="BO133" s="702"/>
      <c r="BP133" s="807">
        <f>IF(AND(MATCH($B133,$B:$B,0),MATCH($BP$7,BP:BP,0)),'[3]Sem 6'!$AE133,"")</f>
        <v>0</v>
      </c>
      <c r="BQ133" s="808"/>
      <c r="BR133" s="334">
        <f t="shared" si="5"/>
        <v>0</v>
      </c>
      <c r="BS133" s="335">
        <f t="shared" si="6"/>
        <v>0</v>
      </c>
      <c r="BT133" s="336">
        <f t="shared" si="7"/>
        <v>0</v>
      </c>
      <c r="BU133" s="337">
        <f t="shared" si="8"/>
        <v>0</v>
      </c>
      <c r="BV133" s="338"/>
      <c r="BW133" s="339"/>
      <c r="BX133" s="340"/>
      <c r="BY133" s="341">
        <f t="shared" si="9"/>
        <v>0</v>
      </c>
      <c r="BZ133" s="675" t="e">
        <f>+IF(AND(#REF!="L",#REF!="A"),CG133,0)+IF(AND(#REF!="L",#REF!="A"),CH133,0)
+IF(AND($H$7="Ma",#REF!="A"),CI133,0)+IF(AND($H$7="Ma",#REF!="A"),CJ133,0)
+IF(AND($J$7="Me",#REF!="A"),CK133,0)+IF(AND($J$7="Me",#REF!="A"),CL133,0)
+IF(AND($L$7="J",#REF!="A"),CM133,0)+IF(AND($L$7="J",#REF!="A"),CN133,0)
+IF(AND($N$7="V",H133="A"),CO133,0)+IF(AND($N$7="V",I133="A"),CP133,0)
+IF(AND($P$7="S",J133="A"),CQ133,0)+IF(AND($P$7="S",K133="A"),CR133,0)
+IF(AND($T$7="L",N133="A"),CG133,0)+IF(AND($T$7="L",O133="A"),CH133,0)
+IF(AND($V$7="Ma",P133="A"),CI133,0)+IF(AND($V$7="Ma",Q133="A"),CJ133,0)
+IF(AND($X$7="Me",R133="A"),CK133,0)+IF(AND($X$7="Me",S133="A"),CL133,0)</f>
        <v>#REF!</v>
      </c>
      <c r="CA133" s="675">
        <f>+IF(AND($AZ$7="J",AT133="A"),CM133,0)+IF(AND($AZ$7="J",U133="A"),CN133,0)
+IF(AND($AB$7="V",V133="A"),CO133,0)+IF(AND($AB$7="V",W133="A"),CP133,0)
+IF(AND($AD$7="S",X133="A"),CQ133,0)+IF(AND($AD$7="S",Y133="A"),CR133,0)
+IF(AND($AH$7="L",AB133="A"),CG133,0)+IF(AND($AH$7="L",AC133="A"),CH133,0)
+IF(AND($AJ$7="Ma",AD133="A"),CI133,0)+IF(AND($AJ$7="Ma",AE133="A"),CJ133,0)
+IF(AND($AL$7="Me",AF133="A"),CK133,0)+IF(AND($AL$7="Me",AG133="A"),CL133,0)
+IF(AND($AN$7="J",AH133="A"),CM133,0)+IF(AND($AN$7="J",AI133="A"),CN133,0)
+IF(AND($AP$7="V",AJ133="A"),CO133,0)+IF(AND($AP$7="V",AK133="A"),CP133,0)
+IF(AND($AR$7="S",AL133="A"),CQ133,0)+IF(AND($AR$7="S",AM133="A"),CR133,0)</f>
        <v>0</v>
      </c>
      <c r="CB133" s="675">
        <f>IF(AND($AV$7="L",AP133="A"),CG133,0)+IF(AND($AV$7="L",AQ133="A"),CH133,0)
+IF(AND($AX$7="Ma",AR133="A"),CI133,0)+IF(AND($AX$7="Ma",AS133="A"),CJ133,0)
+IF(AND($AZ$7="Me",AT133="A"),CK133,0)+IF(AND($AZ$7="Me",AU133="A"),CL133,0)
+IF(AND($BB$7="J",AV133="A"),CM133,0)+IF(AND($BB$7="J",AW133="A"),CN133,0)
+IF(AND($BD$7="V",AX133="A"),CO133,0)+IF(AND($BD$7="V",AY133="A"),CP133,0)
+IF(AND($BF$7="S",AZ133="A"),CQ133,0)+IF(AND($BF$7="S",BA133="A"),CR133,0)
+IF(AND($BJ$7="L",BD133="A"),CG133,0)+IF(AND($BJ$7="L",BE133="A"),CH133,0)
+IF(AND($BL$7="Ma",BF133="A"),CI133,0)+IF(AND($BL$7="Ma",BG133="A"),CJ133,0)
+IF(AND($BN$7="Me",BH133="A"),CK133,0)+IF(AND($BN$7="Me",BI133="A"),CL133,0)</f>
        <v>0</v>
      </c>
      <c r="CC133" s="343" t="e">
        <f t="shared" si="10"/>
        <v>#REF!</v>
      </c>
      <c r="CD133" s="344" t="e">
        <f t="shared" si="11"/>
        <v>#REF!</v>
      </c>
      <c r="CE133" s="790">
        <v>1</v>
      </c>
      <c r="CF133" s="699" t="s">
        <v>57</v>
      </c>
      <c r="CG133" s="511"/>
      <c r="CH133" s="512"/>
      <c r="CI133" s="528"/>
      <c r="CJ133" s="529"/>
      <c r="CK133" s="515"/>
      <c r="CL133" s="512"/>
      <c r="CM133" s="528"/>
      <c r="CN133" s="529"/>
      <c r="CO133" s="515"/>
      <c r="CP133" s="512"/>
      <c r="CQ133" s="528"/>
      <c r="CR133" s="704"/>
      <c r="CS133" s="809">
        <f t="shared" si="12"/>
        <v>0</v>
      </c>
      <c r="CT133" s="809"/>
    </row>
    <row r="134" spans="1:98" hidden="1" outlineLevel="1"/>
    <row r="135" spans="1:98" hidden="1" outlineLevel="1"/>
    <row r="136" spans="1:98" hidden="1" outlineLevel="1"/>
    <row r="137" spans="1:98" collapsed="1"/>
  </sheetData>
  <protectedRanges>
    <protectedRange sqref="H133:K133" name="Plage1_1_1_1_3"/>
    <protectedRange sqref="N133:Y133 AB133:AM133 AP133:BA133 BD133:BO133" name="Plage1_1_1_1_3_1"/>
    <protectedRange sqref="CG133:CR133" name="Plage1_1_1_1_3_2"/>
    <protectedRange sqref="CN106:CN111 CH128:CJ132 CK91:CL93 CQ94:CQ96 CJ94:CL96 CG103:CG105 CG121:CG123 CH106:CH111 CP106:CR111 CL121:CL123 CL82:CL84 CP85:CP88 CJ85:CJ90 CG82:CG84 CR82:CR84 CK113:CN114 CN115:CP120 CI103:CJ105 CL104:CL105 CR91:CR96 CQ127:CQ132 CO103:CO111 CK124:CL126 CG91:CI93 CO94:CO96 CH97:CH102 CG124:CH126 CR112:CR114 CM103:CM111 CP121:CP123 CR121:CR123 CL127:CL132 CN85:CN88 CP90 CN90:CN93 CK103 CL112:CN112 CI115:CJ121 CM121:CN121 CH127 CM127:CN127 CM97:CN102" name="Plage1_1_1_1_3_5_1"/>
    <protectedRange sqref="CI82:CJ84 CL103 CN80:CP96 CN128:CP132 CO127:CP127 CN98:CP126 CO97:CP97" name="Plage1_1_1_3_1_3_5_1"/>
    <protectedRange sqref="CR45:CR51 CL45:CN51 CI45:CJ51" name="Plage1_1_1_1_3_5"/>
  </protectedRanges>
  <mergeCells count="688">
    <mergeCell ref="T6:U6"/>
    <mergeCell ref="V6:W6"/>
    <mergeCell ref="X6:Y6"/>
    <mergeCell ref="Z6:AA6"/>
    <mergeCell ref="AB6:AC6"/>
    <mergeCell ref="AD6:AE6"/>
    <mergeCell ref="H6:I6"/>
    <mergeCell ref="J6:K6"/>
    <mergeCell ref="L6:M6"/>
    <mergeCell ref="N6:O6"/>
    <mergeCell ref="P6:Q6"/>
    <mergeCell ref="R6:S6"/>
    <mergeCell ref="BN6:BO6"/>
    <mergeCell ref="AR6:AS6"/>
    <mergeCell ref="AT6:AU6"/>
    <mergeCell ref="AV6:AW6"/>
    <mergeCell ref="AX6:AY6"/>
    <mergeCell ref="AZ6:BA6"/>
    <mergeCell ref="BB6:BC6"/>
    <mergeCell ref="AF6:AG6"/>
    <mergeCell ref="AH6:AI6"/>
    <mergeCell ref="AJ6:AK6"/>
    <mergeCell ref="AL6:AM6"/>
    <mergeCell ref="AN6:AO6"/>
    <mergeCell ref="AP6:AQ6"/>
    <mergeCell ref="AD7:AE7"/>
    <mergeCell ref="AF7:AG7"/>
    <mergeCell ref="AH7:AI7"/>
    <mergeCell ref="CQ6:CR6"/>
    <mergeCell ref="CS6:CT6"/>
    <mergeCell ref="H7:I7"/>
    <mergeCell ref="J7:K7"/>
    <mergeCell ref="L7:M7"/>
    <mergeCell ref="N7:O7"/>
    <mergeCell ref="P7:Q7"/>
    <mergeCell ref="R7:S7"/>
    <mergeCell ref="T7:U7"/>
    <mergeCell ref="V7:W7"/>
    <mergeCell ref="BP6:BQ6"/>
    <mergeCell ref="CG6:CH6"/>
    <mergeCell ref="CI6:CJ6"/>
    <mergeCell ref="CK6:CL6"/>
    <mergeCell ref="CM6:CN6"/>
    <mergeCell ref="CO6:CP6"/>
    <mergeCell ref="BD6:BE6"/>
    <mergeCell ref="BF6:BG6"/>
    <mergeCell ref="BH6:BI6"/>
    <mergeCell ref="BJ6:BK6"/>
    <mergeCell ref="BL6:BM6"/>
    <mergeCell ref="CO7:CP7"/>
    <mergeCell ref="CQ7:CR7"/>
    <mergeCell ref="CS7:CT7"/>
    <mergeCell ref="BH7:BI7"/>
    <mergeCell ref="BJ7:BK7"/>
    <mergeCell ref="BL7:BM7"/>
    <mergeCell ref="BN7:BO7"/>
    <mergeCell ref="BP7:BQ7"/>
    <mergeCell ref="CG7:CH7"/>
    <mergeCell ref="H8:I8"/>
    <mergeCell ref="J8:K8"/>
    <mergeCell ref="L8:M8"/>
    <mergeCell ref="N8:O8"/>
    <mergeCell ref="P8:Q8"/>
    <mergeCell ref="R8:S8"/>
    <mergeCell ref="CI7:CJ7"/>
    <mergeCell ref="CK7:CL7"/>
    <mergeCell ref="CM7:CN7"/>
    <mergeCell ref="AV7:AW7"/>
    <mergeCell ref="AX7:AY7"/>
    <mergeCell ref="AZ7:BA7"/>
    <mergeCell ref="BB7:BC7"/>
    <mergeCell ref="BD7:BE7"/>
    <mergeCell ref="BF7:BG7"/>
    <mergeCell ref="AJ7:AK7"/>
    <mergeCell ref="AL7:AM7"/>
    <mergeCell ref="AN7:AO7"/>
    <mergeCell ref="AP7:AQ7"/>
    <mergeCell ref="AR7:AS7"/>
    <mergeCell ref="AT7:AU7"/>
    <mergeCell ref="X7:Y7"/>
    <mergeCell ref="Z7:AA7"/>
    <mergeCell ref="AB7:AC7"/>
    <mergeCell ref="AF8:AG8"/>
    <mergeCell ref="AH8:AI8"/>
    <mergeCell ref="AJ8:AK8"/>
    <mergeCell ref="AL8:AM8"/>
    <mergeCell ref="AN8:AO8"/>
    <mergeCell ref="AP8:AQ8"/>
    <mergeCell ref="T8:U8"/>
    <mergeCell ref="V8:W8"/>
    <mergeCell ref="X8:Y8"/>
    <mergeCell ref="Z8:AA8"/>
    <mergeCell ref="AB8:AC8"/>
    <mergeCell ref="AD8:AE8"/>
    <mergeCell ref="CQ8:CR8"/>
    <mergeCell ref="L9:M9"/>
    <mergeCell ref="Z9:AA9"/>
    <mergeCell ref="AN9:AO9"/>
    <mergeCell ref="BB9:BC9"/>
    <mergeCell ref="BP9:BQ9"/>
    <mergeCell ref="BP8:BQ8"/>
    <mergeCell ref="CG8:CH8"/>
    <mergeCell ref="CI8:CJ8"/>
    <mergeCell ref="CK8:CL8"/>
    <mergeCell ref="CM8:CN8"/>
    <mergeCell ref="CO8:CP8"/>
    <mergeCell ref="BD8:BE8"/>
    <mergeCell ref="BF8:BG8"/>
    <mergeCell ref="BH8:BI8"/>
    <mergeCell ref="BJ8:BK8"/>
    <mergeCell ref="BL8:BM8"/>
    <mergeCell ref="BN8:BO8"/>
    <mergeCell ref="AR8:AS8"/>
    <mergeCell ref="AT8:AU8"/>
    <mergeCell ref="AV8:AW8"/>
    <mergeCell ref="AX8:AY8"/>
    <mergeCell ref="AZ8:BA8"/>
    <mergeCell ref="BB8:BC8"/>
    <mergeCell ref="L12:M12"/>
    <mergeCell ref="Z12:AA12"/>
    <mergeCell ref="AN12:AO12"/>
    <mergeCell ref="BB12:BC12"/>
    <mergeCell ref="BP12:BQ12"/>
    <mergeCell ref="CS12:CT12"/>
    <mergeCell ref="CS9:CT9"/>
    <mergeCell ref="L10:M10"/>
    <mergeCell ref="Z10:AA10"/>
    <mergeCell ref="AN10:AO10"/>
    <mergeCell ref="BB10:BC10"/>
    <mergeCell ref="BP10:BQ10"/>
    <mergeCell ref="BB13:BC13"/>
    <mergeCell ref="BP13:BQ13"/>
    <mergeCell ref="BB14:BC14"/>
    <mergeCell ref="BP14:BQ14"/>
    <mergeCell ref="L15:M15"/>
    <mergeCell ref="Z15:AA15"/>
    <mergeCell ref="AN15:AO15"/>
    <mergeCell ref="BB15:BC15"/>
    <mergeCell ref="BP15:BQ15"/>
    <mergeCell ref="L13:M13"/>
    <mergeCell ref="Z13:AA13"/>
    <mergeCell ref="Z14:AA14"/>
    <mergeCell ref="CS18:CT18"/>
    <mergeCell ref="L21:M21"/>
    <mergeCell ref="Z21:AA21"/>
    <mergeCell ref="AN21:AO21"/>
    <mergeCell ref="BB21:BC21"/>
    <mergeCell ref="BP21:BQ21"/>
    <mergeCell ref="CS21:CT21"/>
    <mergeCell ref="CS15:CT15"/>
    <mergeCell ref="BB16:BC16"/>
    <mergeCell ref="BP16:BQ16"/>
    <mergeCell ref="BB17:BC17"/>
    <mergeCell ref="BP17:BQ17"/>
    <mergeCell ref="L18:M18"/>
    <mergeCell ref="Z18:AA18"/>
    <mergeCell ref="AN18:AO18"/>
    <mergeCell ref="BB18:BC18"/>
    <mergeCell ref="BP18:BQ18"/>
    <mergeCell ref="Z16:AA16"/>
    <mergeCell ref="Z17:AA17"/>
    <mergeCell ref="CS30:CT30"/>
    <mergeCell ref="L27:M27"/>
    <mergeCell ref="Z27:AA27"/>
    <mergeCell ref="AN27:AO27"/>
    <mergeCell ref="BB27:BC27"/>
    <mergeCell ref="BP27:BQ27"/>
    <mergeCell ref="CS27:CT27"/>
    <mergeCell ref="CS24:CT24"/>
    <mergeCell ref="L25:M25"/>
    <mergeCell ref="Z25:AA25"/>
    <mergeCell ref="AN25:AO25"/>
    <mergeCell ref="BB25:BC25"/>
    <mergeCell ref="BP25:BQ25"/>
    <mergeCell ref="BB31:BC31"/>
    <mergeCell ref="BP31:BQ31"/>
    <mergeCell ref="L33:M33"/>
    <mergeCell ref="Z33:AA33"/>
    <mergeCell ref="AN33:AO33"/>
    <mergeCell ref="BB33:BC33"/>
    <mergeCell ref="BP33:BQ33"/>
    <mergeCell ref="L30:M30"/>
    <mergeCell ref="Z30:AA30"/>
    <mergeCell ref="AN30:AO30"/>
    <mergeCell ref="BB30:BC30"/>
    <mergeCell ref="BP30:BQ30"/>
    <mergeCell ref="CS33:CT33"/>
    <mergeCell ref="AN34:AO34"/>
    <mergeCell ref="BB34:BC34"/>
    <mergeCell ref="BP34:BQ34"/>
    <mergeCell ref="AN35:AO35"/>
    <mergeCell ref="BB35:BC35"/>
    <mergeCell ref="BP35:BQ35"/>
    <mergeCell ref="Z34:AA34"/>
    <mergeCell ref="Z35:AA35"/>
    <mergeCell ref="CS42:CT42"/>
    <mergeCell ref="L39:M39"/>
    <mergeCell ref="Z39:AA39"/>
    <mergeCell ref="AN39:AO39"/>
    <mergeCell ref="BB39:BC39"/>
    <mergeCell ref="BP39:BQ39"/>
    <mergeCell ref="CS39:CT39"/>
    <mergeCell ref="L36:M36"/>
    <mergeCell ref="Z36:AA36"/>
    <mergeCell ref="AN36:AO36"/>
    <mergeCell ref="BB36:BC36"/>
    <mergeCell ref="BP36:BQ36"/>
    <mergeCell ref="CS36:CT36"/>
    <mergeCell ref="BB43:BC43"/>
    <mergeCell ref="BP43:BQ43"/>
    <mergeCell ref="L45:M45"/>
    <mergeCell ref="Z45:AA45"/>
    <mergeCell ref="AN45:AO45"/>
    <mergeCell ref="BB45:BC45"/>
    <mergeCell ref="BP45:BQ45"/>
    <mergeCell ref="L42:M42"/>
    <mergeCell ref="Z42:AA42"/>
    <mergeCell ref="AN42:AO42"/>
    <mergeCell ref="BB42:BC42"/>
    <mergeCell ref="BP42:BQ42"/>
    <mergeCell ref="BB51:BC51"/>
    <mergeCell ref="BP51:BQ51"/>
    <mergeCell ref="CS51:CT51"/>
    <mergeCell ref="CS45:CT45"/>
    <mergeCell ref="L48:M48"/>
    <mergeCell ref="Z48:AA48"/>
    <mergeCell ref="AN48:AO48"/>
    <mergeCell ref="BB48:BC48"/>
    <mergeCell ref="BP48:BQ48"/>
    <mergeCell ref="CS48:CT48"/>
    <mergeCell ref="Z49:AA49"/>
    <mergeCell ref="AT52:AU52"/>
    <mergeCell ref="X52:Y52"/>
    <mergeCell ref="Z52:AA52"/>
    <mergeCell ref="L52:M52"/>
    <mergeCell ref="N52:O52"/>
    <mergeCell ref="P52:Q52"/>
    <mergeCell ref="R52:S52"/>
    <mergeCell ref="T52:U52"/>
    <mergeCell ref="V52:W52"/>
    <mergeCell ref="CS54:CT54"/>
    <mergeCell ref="AN55:AO55"/>
    <mergeCell ref="BB55:BC55"/>
    <mergeCell ref="BP55:BQ55"/>
    <mergeCell ref="AN56:AO56"/>
    <mergeCell ref="BB56:BC56"/>
    <mergeCell ref="BP56:BQ56"/>
    <mergeCell ref="BH52:BI52"/>
    <mergeCell ref="BJ52:BK52"/>
    <mergeCell ref="BL52:BM52"/>
    <mergeCell ref="BN52:BO52"/>
    <mergeCell ref="BP52:BQ52"/>
    <mergeCell ref="AN54:AO54"/>
    <mergeCell ref="BB54:BC54"/>
    <mergeCell ref="BP54:BQ54"/>
    <mergeCell ref="AV52:AW52"/>
    <mergeCell ref="AX52:AY52"/>
    <mergeCell ref="AZ52:BA52"/>
    <mergeCell ref="BB52:BC52"/>
    <mergeCell ref="BD52:BE52"/>
    <mergeCell ref="BF52:BG52"/>
    <mergeCell ref="AN52:AO52"/>
    <mergeCell ref="AP52:AQ52"/>
    <mergeCell ref="AR52:AS52"/>
    <mergeCell ref="CS60:CT60"/>
    <mergeCell ref="AN58:AO58"/>
    <mergeCell ref="BB58:BC58"/>
    <mergeCell ref="BP58:BQ58"/>
    <mergeCell ref="AN59:AO59"/>
    <mergeCell ref="BB59:BC59"/>
    <mergeCell ref="BP59:BQ59"/>
    <mergeCell ref="L57:M57"/>
    <mergeCell ref="Z57:AA57"/>
    <mergeCell ref="AN57:AO57"/>
    <mergeCell ref="BB57:BC57"/>
    <mergeCell ref="BP57:BQ57"/>
    <mergeCell ref="CS57:CT57"/>
    <mergeCell ref="BB61:BC61"/>
    <mergeCell ref="BP61:BQ61"/>
    <mergeCell ref="AN62:AO62"/>
    <mergeCell ref="BB62:BC62"/>
    <mergeCell ref="BP62:BQ62"/>
    <mergeCell ref="L60:M60"/>
    <mergeCell ref="Z60:AA60"/>
    <mergeCell ref="AN60:AO60"/>
    <mergeCell ref="BB60:BC60"/>
    <mergeCell ref="BP60:BQ60"/>
    <mergeCell ref="L62:M62"/>
    <mergeCell ref="BB66:BC66"/>
    <mergeCell ref="BP66:BQ66"/>
    <mergeCell ref="CS66:CT66"/>
    <mergeCell ref="L63:M63"/>
    <mergeCell ref="Z63:AA63"/>
    <mergeCell ref="AN63:AO63"/>
    <mergeCell ref="BB63:BC63"/>
    <mergeCell ref="BP63:BQ63"/>
    <mergeCell ref="CS63:CT63"/>
    <mergeCell ref="J67:K67"/>
    <mergeCell ref="L67:M67"/>
    <mergeCell ref="N67:O67"/>
    <mergeCell ref="P67:Q67"/>
    <mergeCell ref="R67:S67"/>
    <mergeCell ref="T67:U67"/>
    <mergeCell ref="L66:M66"/>
    <mergeCell ref="Z66:AA66"/>
    <mergeCell ref="AN66:AO66"/>
    <mergeCell ref="BL67:BM67"/>
    <mergeCell ref="BP67:BQ67"/>
    <mergeCell ref="BZ67:CB67"/>
    <mergeCell ref="L69:M69"/>
    <mergeCell ref="Z69:AA69"/>
    <mergeCell ref="AN69:AO69"/>
    <mergeCell ref="BB69:BC69"/>
    <mergeCell ref="BP69:BQ69"/>
    <mergeCell ref="AX67:AY67"/>
    <mergeCell ref="BB67:BC67"/>
    <mergeCell ref="BD67:BE67"/>
    <mergeCell ref="BF67:BG67"/>
    <mergeCell ref="BH67:BI67"/>
    <mergeCell ref="BJ67:BK67"/>
    <mergeCell ref="AN67:AO67"/>
    <mergeCell ref="AP67:AQ67"/>
    <mergeCell ref="AR67:AS67"/>
    <mergeCell ref="AT67:AU67"/>
    <mergeCell ref="AV67:AW67"/>
    <mergeCell ref="V67:W67"/>
    <mergeCell ref="Z67:AA67"/>
    <mergeCell ref="L72:M72"/>
    <mergeCell ref="Z72:AA72"/>
    <mergeCell ref="AN72:AO72"/>
    <mergeCell ref="BB72:BC72"/>
    <mergeCell ref="BP72:BQ72"/>
    <mergeCell ref="CS72:CT72"/>
    <mergeCell ref="CS69:CT69"/>
    <mergeCell ref="AN70:AO70"/>
    <mergeCell ref="BB70:BC70"/>
    <mergeCell ref="BP70:BQ70"/>
    <mergeCell ref="AN71:AO71"/>
    <mergeCell ref="BB71:BC71"/>
    <mergeCell ref="BP71:BQ71"/>
    <mergeCell ref="L70:M70"/>
    <mergeCell ref="L71:M71"/>
    <mergeCell ref="H77:I77"/>
    <mergeCell ref="J77:K77"/>
    <mergeCell ref="L77:M77"/>
    <mergeCell ref="N77:O77"/>
    <mergeCell ref="P77:Q77"/>
    <mergeCell ref="R77:S77"/>
    <mergeCell ref="Z73:AA73"/>
    <mergeCell ref="Z74:AA74"/>
    <mergeCell ref="L75:M75"/>
    <mergeCell ref="Z75:AA75"/>
    <mergeCell ref="T77:U77"/>
    <mergeCell ref="V77:W77"/>
    <mergeCell ref="X77:Y77"/>
    <mergeCell ref="Z77:AA77"/>
    <mergeCell ref="AB77:AC77"/>
    <mergeCell ref="AD77:AE77"/>
    <mergeCell ref="BP75:BQ75"/>
    <mergeCell ref="CS75:CT75"/>
    <mergeCell ref="Z76:AA76"/>
    <mergeCell ref="BB76:BC76"/>
    <mergeCell ref="AN75:AO75"/>
    <mergeCell ref="BB75:BC75"/>
    <mergeCell ref="BN77:BO77"/>
    <mergeCell ref="AR77:AS77"/>
    <mergeCell ref="AT77:AU77"/>
    <mergeCell ref="AV77:AW77"/>
    <mergeCell ref="AX77:AY77"/>
    <mergeCell ref="AZ77:BA77"/>
    <mergeCell ref="BB77:BC77"/>
    <mergeCell ref="AF77:AG77"/>
    <mergeCell ref="AH77:AI77"/>
    <mergeCell ref="AJ77:AK77"/>
    <mergeCell ref="AL77:AM77"/>
    <mergeCell ref="AN77:AO77"/>
    <mergeCell ref="AP77:AQ77"/>
    <mergeCell ref="AD78:AE78"/>
    <mergeCell ref="AF78:AG78"/>
    <mergeCell ref="AH78:AI78"/>
    <mergeCell ref="CQ77:CR77"/>
    <mergeCell ref="CS77:CT77"/>
    <mergeCell ref="H78:I78"/>
    <mergeCell ref="J78:K78"/>
    <mergeCell ref="L78:M78"/>
    <mergeCell ref="N78:O78"/>
    <mergeCell ref="P78:Q78"/>
    <mergeCell ref="R78:S78"/>
    <mergeCell ref="T78:U78"/>
    <mergeCell ref="V78:W78"/>
    <mergeCell ref="BP77:BQ77"/>
    <mergeCell ref="CG77:CH77"/>
    <mergeCell ref="CI77:CJ77"/>
    <mergeCell ref="CK77:CL77"/>
    <mergeCell ref="CM77:CN77"/>
    <mergeCell ref="CO77:CP77"/>
    <mergeCell ref="BD77:BE77"/>
    <mergeCell ref="BF77:BG77"/>
    <mergeCell ref="BH77:BI77"/>
    <mergeCell ref="BJ77:BK77"/>
    <mergeCell ref="BL77:BM77"/>
    <mergeCell ref="CO78:CP78"/>
    <mergeCell ref="CQ78:CR78"/>
    <mergeCell ref="CS78:CT78"/>
    <mergeCell ref="BH78:BI78"/>
    <mergeCell ref="BJ78:BK78"/>
    <mergeCell ref="BL78:BM78"/>
    <mergeCell ref="BN78:BO78"/>
    <mergeCell ref="BP78:BQ78"/>
    <mergeCell ref="CG78:CH78"/>
    <mergeCell ref="H79:I79"/>
    <mergeCell ref="J79:K79"/>
    <mergeCell ref="L79:M79"/>
    <mergeCell ref="N79:O79"/>
    <mergeCell ref="P79:Q79"/>
    <mergeCell ref="R79:S79"/>
    <mergeCell ref="CI78:CJ78"/>
    <mergeCell ref="CK78:CL78"/>
    <mergeCell ref="CM78:CN78"/>
    <mergeCell ref="AV78:AW78"/>
    <mergeCell ref="AX78:AY78"/>
    <mergeCell ref="AZ78:BA78"/>
    <mergeCell ref="BB78:BC78"/>
    <mergeCell ref="BD78:BE78"/>
    <mergeCell ref="BF78:BG78"/>
    <mergeCell ref="AJ78:AK78"/>
    <mergeCell ref="AL78:AM78"/>
    <mergeCell ref="AN78:AO78"/>
    <mergeCell ref="AP78:AQ78"/>
    <mergeCell ref="AR78:AS78"/>
    <mergeCell ref="AT78:AU78"/>
    <mergeCell ref="X78:Y78"/>
    <mergeCell ref="Z78:AA78"/>
    <mergeCell ref="AB78:AC78"/>
    <mergeCell ref="AF79:AG79"/>
    <mergeCell ref="AH79:AI79"/>
    <mergeCell ref="AJ79:AK79"/>
    <mergeCell ref="AL79:AM79"/>
    <mergeCell ref="AN79:AO79"/>
    <mergeCell ref="AP79:AQ79"/>
    <mergeCell ref="T79:U79"/>
    <mergeCell ref="V79:W79"/>
    <mergeCell ref="X79:Y79"/>
    <mergeCell ref="Z79:AA79"/>
    <mergeCell ref="AB79:AC79"/>
    <mergeCell ref="AD79:AE79"/>
    <mergeCell ref="CQ79:CR79"/>
    <mergeCell ref="L80:M80"/>
    <mergeCell ref="Z80:AA80"/>
    <mergeCell ref="AN80:AO80"/>
    <mergeCell ref="BB80:BC80"/>
    <mergeCell ref="BP80:BQ80"/>
    <mergeCell ref="BP79:BQ79"/>
    <mergeCell ref="CG79:CH79"/>
    <mergeCell ref="CI79:CJ79"/>
    <mergeCell ref="CK79:CL79"/>
    <mergeCell ref="CM79:CN79"/>
    <mergeCell ref="CO79:CP79"/>
    <mergeCell ref="BD79:BE79"/>
    <mergeCell ref="BF79:BG79"/>
    <mergeCell ref="BH79:BI79"/>
    <mergeCell ref="BJ79:BK79"/>
    <mergeCell ref="BL79:BM79"/>
    <mergeCell ref="BN79:BO79"/>
    <mergeCell ref="AR79:AS79"/>
    <mergeCell ref="AT79:AU79"/>
    <mergeCell ref="AV79:AW79"/>
    <mergeCell ref="AX79:AY79"/>
    <mergeCell ref="AZ79:BA79"/>
    <mergeCell ref="BB79:BC79"/>
    <mergeCell ref="L82:M82"/>
    <mergeCell ref="Z82:AA82"/>
    <mergeCell ref="AN82:AO82"/>
    <mergeCell ref="BB82:BC82"/>
    <mergeCell ref="BP82:BQ82"/>
    <mergeCell ref="CS82:CT82"/>
    <mergeCell ref="CS80:CT80"/>
    <mergeCell ref="L81:M81"/>
    <mergeCell ref="Z81:AA81"/>
    <mergeCell ref="AN81:AO81"/>
    <mergeCell ref="BB81:BC81"/>
    <mergeCell ref="BP81:BQ81"/>
    <mergeCell ref="CS81:CT81"/>
    <mergeCell ref="L88:M88"/>
    <mergeCell ref="Z88:AA88"/>
    <mergeCell ref="AN88:AO88"/>
    <mergeCell ref="BB88:BC88"/>
    <mergeCell ref="BP88:BQ88"/>
    <mergeCell ref="CS88:CT88"/>
    <mergeCell ref="L85:M85"/>
    <mergeCell ref="Z85:AA85"/>
    <mergeCell ref="AN85:AO85"/>
    <mergeCell ref="BB85:BC85"/>
    <mergeCell ref="BP85:BQ85"/>
    <mergeCell ref="CS85:CT85"/>
    <mergeCell ref="L89:M89"/>
    <mergeCell ref="Z89:AA89"/>
    <mergeCell ref="AN89:AO89"/>
    <mergeCell ref="BB89:BC89"/>
    <mergeCell ref="BP89:BQ89"/>
    <mergeCell ref="L91:M91"/>
    <mergeCell ref="Z91:AA91"/>
    <mergeCell ref="AN91:AO91"/>
    <mergeCell ref="BB91:BC91"/>
    <mergeCell ref="BP91:BQ91"/>
    <mergeCell ref="L94:M94"/>
    <mergeCell ref="Z94:AA94"/>
    <mergeCell ref="AN94:AO94"/>
    <mergeCell ref="BB94:BC94"/>
    <mergeCell ref="BP94:BQ94"/>
    <mergeCell ref="CS94:CT94"/>
    <mergeCell ref="CS91:CT91"/>
    <mergeCell ref="AN92:AO92"/>
    <mergeCell ref="BB92:BC92"/>
    <mergeCell ref="BP92:BQ92"/>
    <mergeCell ref="AN93:AO93"/>
    <mergeCell ref="BB93:BC93"/>
    <mergeCell ref="BP93:BQ93"/>
    <mergeCell ref="L97:M97"/>
    <mergeCell ref="Z97:AA97"/>
    <mergeCell ref="AN97:AO97"/>
    <mergeCell ref="BB97:BC97"/>
    <mergeCell ref="BP97:BQ97"/>
    <mergeCell ref="CS97:CT97"/>
    <mergeCell ref="AN95:AO95"/>
    <mergeCell ref="BB95:BC95"/>
    <mergeCell ref="BP95:BQ95"/>
    <mergeCell ref="AN96:AO96"/>
    <mergeCell ref="BB96:BC96"/>
    <mergeCell ref="BP96:BQ96"/>
    <mergeCell ref="L103:M103"/>
    <mergeCell ref="Z103:AA103"/>
    <mergeCell ref="AN103:AO103"/>
    <mergeCell ref="BB103:BC103"/>
    <mergeCell ref="BP103:BQ103"/>
    <mergeCell ref="CS103:CT103"/>
    <mergeCell ref="BP98:BQ98"/>
    <mergeCell ref="BP99:BQ99"/>
    <mergeCell ref="L100:M100"/>
    <mergeCell ref="Z100:AA100"/>
    <mergeCell ref="AN100:AO100"/>
    <mergeCell ref="BB100:BC100"/>
    <mergeCell ref="BP100:BQ100"/>
    <mergeCell ref="CS106:CT106"/>
    <mergeCell ref="AN104:AO104"/>
    <mergeCell ref="BB104:BC104"/>
    <mergeCell ref="BP104:BQ104"/>
    <mergeCell ref="AN105:AO105"/>
    <mergeCell ref="BB105:BC105"/>
    <mergeCell ref="BP105:BQ105"/>
    <mergeCell ref="CS100:CT100"/>
    <mergeCell ref="BP101:BQ101"/>
    <mergeCell ref="BP102:BQ102"/>
    <mergeCell ref="AN107:AO107"/>
    <mergeCell ref="BB107:BC107"/>
    <mergeCell ref="BP107:BQ107"/>
    <mergeCell ref="AN108:AO108"/>
    <mergeCell ref="BB108:BC108"/>
    <mergeCell ref="BP108:BQ108"/>
    <mergeCell ref="L106:M106"/>
    <mergeCell ref="Z106:AA106"/>
    <mergeCell ref="AN106:AO106"/>
    <mergeCell ref="BB106:BC106"/>
    <mergeCell ref="BP106:BQ106"/>
    <mergeCell ref="BP112:BQ112"/>
    <mergeCell ref="CS112:CT112"/>
    <mergeCell ref="AN110:AO110"/>
    <mergeCell ref="BB110:BC110"/>
    <mergeCell ref="BP110:BQ110"/>
    <mergeCell ref="AN111:AO111"/>
    <mergeCell ref="BB111:BC111"/>
    <mergeCell ref="BP111:BQ111"/>
    <mergeCell ref="L109:M109"/>
    <mergeCell ref="Z109:AA109"/>
    <mergeCell ref="AN109:AO109"/>
    <mergeCell ref="BB109:BC109"/>
    <mergeCell ref="BP109:BQ109"/>
    <mergeCell ref="CS109:CT109"/>
    <mergeCell ref="AN113:AO113"/>
    <mergeCell ref="AN114:AO114"/>
    <mergeCell ref="L115:M115"/>
    <mergeCell ref="Z115:AA115"/>
    <mergeCell ref="AN115:AO115"/>
    <mergeCell ref="BB115:BC115"/>
    <mergeCell ref="L112:M112"/>
    <mergeCell ref="Z112:AA112"/>
    <mergeCell ref="AN112:AO112"/>
    <mergeCell ref="BB112:BC112"/>
    <mergeCell ref="AN119:AO119"/>
    <mergeCell ref="AN120:AO120"/>
    <mergeCell ref="L121:M121"/>
    <mergeCell ref="Z121:AA121"/>
    <mergeCell ref="AN121:AO121"/>
    <mergeCell ref="BB121:BC121"/>
    <mergeCell ref="BP115:BQ115"/>
    <mergeCell ref="CS115:CT115"/>
    <mergeCell ref="AN116:AO116"/>
    <mergeCell ref="AN117:AO117"/>
    <mergeCell ref="L118:M118"/>
    <mergeCell ref="Z118:AA118"/>
    <mergeCell ref="AN118:AO118"/>
    <mergeCell ref="BB118:BC118"/>
    <mergeCell ref="BP118:BQ118"/>
    <mergeCell ref="CS118:CT118"/>
    <mergeCell ref="L124:M124"/>
    <mergeCell ref="Z124:AA124"/>
    <mergeCell ref="AN124:AO124"/>
    <mergeCell ref="BB124:BC124"/>
    <mergeCell ref="BP124:BQ124"/>
    <mergeCell ref="CS124:CT124"/>
    <mergeCell ref="BP121:BQ121"/>
    <mergeCell ref="CS121:CT121"/>
    <mergeCell ref="AN122:AO122"/>
    <mergeCell ref="BB122:BC122"/>
    <mergeCell ref="BP122:BQ122"/>
    <mergeCell ref="AN123:AO123"/>
    <mergeCell ref="BB123:BC123"/>
    <mergeCell ref="BP123:BQ123"/>
    <mergeCell ref="BB125:BC125"/>
    <mergeCell ref="BP125:BQ125"/>
    <mergeCell ref="BB126:BC126"/>
    <mergeCell ref="BP126:BQ126"/>
    <mergeCell ref="L127:M127"/>
    <mergeCell ref="Z127:AA127"/>
    <mergeCell ref="AN127:AO127"/>
    <mergeCell ref="BB127:BC127"/>
    <mergeCell ref="BP127:BQ127"/>
    <mergeCell ref="L130:M130"/>
    <mergeCell ref="Z130:AA130"/>
    <mergeCell ref="AN130:AO130"/>
    <mergeCell ref="BB130:BC130"/>
    <mergeCell ref="BP130:BQ130"/>
    <mergeCell ref="CS130:CT130"/>
    <mergeCell ref="CS127:CT127"/>
    <mergeCell ref="AN128:AO128"/>
    <mergeCell ref="BB128:BC128"/>
    <mergeCell ref="BP128:BQ128"/>
    <mergeCell ref="AN129:AO129"/>
    <mergeCell ref="BB129:BC129"/>
    <mergeCell ref="BP129:BQ129"/>
    <mergeCell ref="L133:M133"/>
    <mergeCell ref="Z133:AA133"/>
    <mergeCell ref="AN133:AO133"/>
    <mergeCell ref="BB133:BC133"/>
    <mergeCell ref="BP133:BQ133"/>
    <mergeCell ref="CS133:CT133"/>
    <mergeCell ref="AN131:AO131"/>
    <mergeCell ref="BB131:BC131"/>
    <mergeCell ref="BP131:BQ131"/>
    <mergeCell ref="AN132:AO132"/>
    <mergeCell ref="BB132:BC132"/>
    <mergeCell ref="BP132:BQ132"/>
    <mergeCell ref="L38:M38"/>
    <mergeCell ref="L55:M55"/>
    <mergeCell ref="L56:M56"/>
    <mergeCell ref="L58:M58"/>
    <mergeCell ref="L59:M59"/>
    <mergeCell ref="L61:M61"/>
    <mergeCell ref="L14:M14"/>
    <mergeCell ref="L16:M16"/>
    <mergeCell ref="L17:M17"/>
    <mergeCell ref="L34:M34"/>
    <mergeCell ref="L35:M35"/>
    <mergeCell ref="L37:M37"/>
    <mergeCell ref="L54:M54"/>
    <mergeCell ref="L51:M51"/>
    <mergeCell ref="L43:M43"/>
    <mergeCell ref="L31:M31"/>
    <mergeCell ref="Z54:AA54"/>
    <mergeCell ref="Z61:AA61"/>
    <mergeCell ref="Z62:AA62"/>
    <mergeCell ref="AN13:AO13"/>
    <mergeCell ref="AN14:AO14"/>
    <mergeCell ref="AN16:AO16"/>
    <mergeCell ref="AN17:AO17"/>
    <mergeCell ref="Z50:AA50"/>
    <mergeCell ref="Z53:AA53"/>
    <mergeCell ref="Z55:AA55"/>
    <mergeCell ref="Z56:AA56"/>
    <mergeCell ref="Z58:AA58"/>
    <mergeCell ref="Z59:AA59"/>
    <mergeCell ref="AN61:AO61"/>
    <mergeCell ref="Z51:AA51"/>
    <mergeCell ref="AN51:AO51"/>
    <mergeCell ref="Z43:AA43"/>
    <mergeCell ref="AN43:AO43"/>
    <mergeCell ref="Z31:AA31"/>
    <mergeCell ref="AN31:AO31"/>
  </mergeCells>
  <conditionalFormatting sqref="BZ33:CB51 BZ54:CC66 BZ80:CC133 BZ69:CC75 BZ27:CB30 BZ10:CA11 BZ12:CB24 CC9:CC53 BZ9:CB9">
    <cfRule type="cellIs" dxfId="149" priority="1" stopIfTrue="1" operator="notEqual">
      <formula>0</formula>
    </cfRule>
  </conditionalFormatting>
  <conditionalFormatting sqref="BZ54:CB66 BZ80:CB133 BZ69:CB75 BZ27:CB30 BZ12:CA17 CB9:CB17 BZ18:CB24 BZ33:CB51 BZ9:CA9">
    <cfRule type="cellIs" dxfId="148" priority="2" stopIfTrue="1" operator="notEqual">
      <formula>0</formula>
    </cfRule>
  </conditionalFormatting>
  <pageMargins left="0.13" right="0.13" top="0.49" bottom="0.19" header="0.32" footer="0.12"/>
  <pageSetup paperSize="9" scale="2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CS88"/>
  <sheetViews>
    <sheetView topLeftCell="B1" zoomScale="70" zoomScaleNormal="70" workbookViewId="0">
      <selection sqref="A1:AE1"/>
    </sheetView>
  </sheetViews>
  <sheetFormatPr baseColWidth="10" defaultRowHeight="28.5" outlineLevelRow="2" outlineLevelCol="1"/>
  <cols>
    <col min="1" max="1" width="27.140625" style="27" hidden="1" customWidth="1"/>
    <col min="2" max="2" width="28.42578125" style="202" bestFit="1" customWidth="1"/>
    <col min="3" max="25" width="12.140625" customWidth="1"/>
    <col min="26" max="26" width="10.42578125" bestFit="1" customWidth="1"/>
    <col min="27" max="27" width="3.85546875" hidden="1" customWidth="1" outlineLevel="1"/>
    <col min="28" max="28" width="5.7109375" hidden="1" customWidth="1" outlineLevel="1"/>
    <col min="29" max="29" width="3.85546875" hidden="1" customWidth="1" outlineLevel="1"/>
    <col min="30" max="30" width="5.7109375" hidden="1" customWidth="1" outlineLevel="1"/>
    <col min="31" max="31" width="17.4257812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c r="A1" s="874" t="s">
        <v>14</v>
      </c>
      <c r="B1" s="874"/>
      <c r="C1" s="874"/>
      <c r="D1" s="874"/>
      <c r="E1" s="874"/>
      <c r="F1" s="874"/>
      <c r="G1" s="874"/>
      <c r="H1" s="874"/>
      <c r="I1" s="874"/>
      <c r="J1" s="874"/>
      <c r="K1" s="874"/>
      <c r="L1" s="874"/>
      <c r="M1" s="874"/>
      <c r="N1" s="874"/>
      <c r="O1" s="874"/>
      <c r="P1" s="874"/>
      <c r="Q1" s="874"/>
      <c r="R1" s="874"/>
      <c r="S1" s="874"/>
      <c r="T1" s="874"/>
      <c r="U1" s="874"/>
      <c r="V1" s="874"/>
      <c r="W1" s="874"/>
      <c r="X1" s="874"/>
      <c r="Y1" s="874"/>
      <c r="Z1" s="874"/>
      <c r="AA1" s="874"/>
      <c r="AB1" s="874"/>
      <c r="AC1" s="874"/>
      <c r="AD1" s="874"/>
      <c r="AE1" s="874"/>
      <c r="AF1" s="177"/>
    </row>
    <row r="2" spans="1:37" s="112" customFormat="1" ht="39.75" thickBot="1">
      <c r="B2" s="205" t="str">
        <f ca="1">MID(CELL("filename",A1),FIND("]",CELL("filename",A1))+1,32)</f>
        <v>Sem 1</v>
      </c>
      <c r="C2" s="114"/>
      <c r="E2" s="113"/>
      <c r="F2" s="875" t="str">
        <f ca="1">"du  "&amp;TEXT(C3,"jjjj jj mmmm")&amp;"  au  "&amp;TEXT(AA3,"jjjj jj mmmm aaaa")</f>
        <v>du  lundi 04 janvier  au  dimanche 10 janvier 2016</v>
      </c>
      <c r="G2" s="875"/>
      <c r="H2" s="875"/>
      <c r="I2" s="875"/>
      <c r="J2" s="875"/>
      <c r="K2" s="875"/>
      <c r="L2" s="875"/>
      <c r="M2" s="875"/>
      <c r="N2" s="875"/>
      <c r="O2" s="875"/>
      <c r="P2" s="875"/>
      <c r="Q2" s="875"/>
      <c r="R2" s="875"/>
      <c r="S2" s="875"/>
      <c r="T2" s="875"/>
      <c r="U2" s="875"/>
      <c r="V2" s="875"/>
      <c r="W2" s="113"/>
      <c r="X2" s="113"/>
      <c r="Y2" s="113"/>
      <c r="Z2" s="113"/>
      <c r="AA2" s="113"/>
      <c r="AB2" s="113"/>
      <c r="AC2" s="113"/>
      <c r="AD2" s="113"/>
      <c r="AE2" s="113"/>
      <c r="AF2" s="111"/>
      <c r="AG2" s="157"/>
    </row>
    <row r="3" spans="1:37" s="117" customFormat="1" ht="24" customHeight="1">
      <c r="A3" s="876"/>
      <c r="B3" s="878" t="s">
        <v>0</v>
      </c>
      <c r="C3" s="879">
        <f ca="1">VLOOKUP(B2,'[4]Sem 2016_Fériés_HSupp'!$A$11:$B$62,2,FALSE)</f>
        <v>42373</v>
      </c>
      <c r="D3" s="880"/>
      <c r="E3" s="880"/>
      <c r="F3" s="881"/>
      <c r="G3" s="882">
        <f ca="1">C3+1</f>
        <v>42374</v>
      </c>
      <c r="H3" s="883"/>
      <c r="I3" s="883"/>
      <c r="J3" s="884"/>
      <c r="K3" s="882">
        <f ca="1">G3+1</f>
        <v>42375</v>
      </c>
      <c r="L3" s="883"/>
      <c r="M3" s="883"/>
      <c r="N3" s="884"/>
      <c r="O3" s="882">
        <f ca="1">K3+1</f>
        <v>42376</v>
      </c>
      <c r="P3" s="883"/>
      <c r="Q3" s="883"/>
      <c r="R3" s="884"/>
      <c r="S3" s="882">
        <f ca="1">O3+1</f>
        <v>42377</v>
      </c>
      <c r="T3" s="883"/>
      <c r="U3" s="883"/>
      <c r="V3" s="884"/>
      <c r="W3" s="882">
        <f ca="1">S3+1</f>
        <v>42378</v>
      </c>
      <c r="X3" s="883"/>
      <c r="Y3" s="883"/>
      <c r="Z3" s="884"/>
      <c r="AA3" s="882">
        <f ca="1">W3+1</f>
        <v>42379</v>
      </c>
      <c r="AB3" s="883"/>
      <c r="AC3" s="883"/>
      <c r="AD3" s="884"/>
      <c r="AE3" s="115" t="s">
        <v>1</v>
      </c>
      <c r="AF3" s="116"/>
      <c r="AH3" s="118"/>
      <c r="AI3" s="119"/>
      <c r="AK3" s="120"/>
    </row>
    <row r="4" spans="1:37" s="117" customFormat="1" ht="24" customHeight="1">
      <c r="A4" s="877"/>
      <c r="B4" s="878"/>
      <c r="C4" s="885" t="s">
        <v>2</v>
      </c>
      <c r="D4" s="886"/>
      <c r="E4" s="887" t="s">
        <v>3</v>
      </c>
      <c r="F4" s="886"/>
      <c r="G4" s="888" t="s">
        <v>2</v>
      </c>
      <c r="H4" s="889"/>
      <c r="I4" s="890" t="s">
        <v>3</v>
      </c>
      <c r="J4" s="891"/>
      <c r="K4" s="890" t="s">
        <v>2</v>
      </c>
      <c r="L4" s="886"/>
      <c r="M4" s="887" t="s">
        <v>3</v>
      </c>
      <c r="N4" s="886"/>
      <c r="O4" s="885" t="s">
        <v>2</v>
      </c>
      <c r="P4" s="889"/>
      <c r="Q4" s="890" t="s">
        <v>3</v>
      </c>
      <c r="R4" s="906"/>
      <c r="S4" s="890" t="s">
        <v>2</v>
      </c>
      <c r="T4" s="886"/>
      <c r="U4" s="887" t="s">
        <v>3</v>
      </c>
      <c r="V4" s="886"/>
      <c r="W4" s="885" t="s">
        <v>2</v>
      </c>
      <c r="X4" s="889"/>
      <c r="Y4" s="890" t="s">
        <v>3</v>
      </c>
      <c r="Z4" s="906"/>
      <c r="AA4" s="885" t="s">
        <v>2</v>
      </c>
      <c r="AB4" s="889"/>
      <c r="AC4" s="890" t="s">
        <v>3</v>
      </c>
      <c r="AD4" s="886"/>
      <c r="AE4" s="223"/>
      <c r="AF4" s="116"/>
      <c r="AH4" s="118"/>
      <c r="AI4" s="119"/>
      <c r="AK4" s="120"/>
    </row>
    <row r="5" spans="1:37" s="117" customFormat="1" ht="24" customHeight="1">
      <c r="A5" s="217"/>
      <c r="B5" s="218"/>
      <c r="C5" s="219"/>
      <c r="D5" s="219"/>
      <c r="E5" s="219"/>
      <c r="F5" s="219"/>
      <c r="G5" s="219"/>
      <c r="H5" s="219"/>
      <c r="I5" s="219"/>
      <c r="J5" s="219"/>
      <c r="K5" s="219"/>
      <c r="L5" s="219"/>
      <c r="M5" s="219"/>
      <c r="N5" s="219"/>
      <c r="O5" s="219"/>
      <c r="P5" s="219"/>
      <c r="Q5" s="219"/>
      <c r="R5" s="219"/>
      <c r="S5" s="219"/>
      <c r="T5" s="219"/>
      <c r="U5" s="219"/>
      <c r="V5" s="219"/>
      <c r="W5" s="219"/>
      <c r="X5" s="219"/>
      <c r="Y5" s="219"/>
      <c r="Z5" s="219"/>
      <c r="AA5" s="219"/>
      <c r="AB5" s="219"/>
      <c r="AC5" s="219"/>
      <c r="AD5" s="219"/>
      <c r="AE5" s="707"/>
      <c r="AF5" s="116"/>
      <c r="AH5" s="118"/>
      <c r="AI5" s="119"/>
      <c r="AK5" s="120"/>
    </row>
    <row r="6" spans="1:37" s="117" customFormat="1" ht="24" hidden="1" customHeight="1">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hidden="1" customHeight="1" thickBot="1">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c r="A9" s="907"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9"/>
      <c r="Q9" s="170"/>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c r="A10" s="908"/>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c r="A11" s="908"/>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c r="A12" s="908"/>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c r="A13" s="908"/>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c r="A14" s="908"/>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c r="A15" s="908"/>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c r="A16" s="908"/>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c r="A17" s="908"/>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c r="A18" s="908"/>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c r="A19" s="908"/>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c r="A20" s="908"/>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c r="A21" s="908"/>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c r="A22" s="908"/>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c r="A23" s="908"/>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c r="A24" s="908"/>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c r="A25" s="908"/>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c r="A26" s="908"/>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c r="A27" s="909"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c r="A28" s="908"/>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c r="A29" s="910"/>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c r="A33" s="892"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c r="A34" s="893"/>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c r="A35" s="893"/>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c r="A36" s="893"/>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c r="A37" s="893"/>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c r="A38" s="894"/>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hidden="1" customHeight="1" outlineLevel="1">
      <c r="A39" s="150"/>
      <c r="B39" s="186" t="s">
        <v>25</v>
      </c>
      <c r="C39" s="155"/>
      <c r="D39" s="169"/>
      <c r="E39" s="170"/>
      <c r="F39" s="136"/>
      <c r="G39" s="155"/>
      <c r="H39" s="169"/>
      <c r="I39" s="170"/>
      <c r="J39" s="136"/>
      <c r="K39" s="155"/>
      <c r="L39" s="169"/>
      <c r="M39" s="170"/>
      <c r="N39" s="136"/>
      <c r="O39" s="155"/>
      <c r="P39" s="169"/>
      <c r="Q39" s="170"/>
      <c r="R39" s="136"/>
      <c r="S39" s="155"/>
      <c r="T39" s="169"/>
      <c r="U39" s="170"/>
      <c r="V39" s="136"/>
      <c r="W39" s="155"/>
      <c r="X39" s="169"/>
      <c r="Y39" s="170"/>
      <c r="Z39" s="136"/>
      <c r="AA39" s="101"/>
      <c r="AB39" s="89"/>
      <c r="AC39" s="102"/>
      <c r="AD39" s="146"/>
      <c r="AE39" s="95">
        <f>SUM(D39-C39)+(F39-E39)+(H39-G39)+(J39-I39)+(L39-K39)+(N39-M39)+(P39-O39)+(R39-Q39)+(T39-S39)+(V39-U39)+(X39-W39)+(Z39-Y39)+(AB39-AA39)+(AD39-AC39)</f>
        <v>0</v>
      </c>
      <c r="AF39" s="37"/>
      <c r="AG39" s="25"/>
    </row>
    <row r="40" spans="1:33" s="24" customFormat="1" ht="48" hidden="1" customHeight="1" outlineLevel="1">
      <c r="A40" s="150"/>
      <c r="B40" s="186"/>
      <c r="C40" s="58"/>
      <c r="D40" s="175">
        <f>D39-C39</f>
        <v>0</v>
      </c>
      <c r="E40" s="19"/>
      <c r="F40" s="212">
        <f>F39-E39</f>
        <v>0</v>
      </c>
      <c r="G40" s="78"/>
      <c r="H40" s="163">
        <f>H39-G39</f>
        <v>0</v>
      </c>
      <c r="I40" s="80"/>
      <c r="J40" s="171">
        <f>J39-I39</f>
        <v>0</v>
      </c>
      <c r="K40" s="78"/>
      <c r="L40" s="163">
        <f>L39-K39</f>
        <v>0</v>
      </c>
      <c r="M40" s="80"/>
      <c r="N40" s="171">
        <f>N39-M39</f>
        <v>0</v>
      </c>
      <c r="O40" s="78"/>
      <c r="P40" s="163">
        <f>P39-O39</f>
        <v>0</v>
      </c>
      <c r="Q40" s="80"/>
      <c r="R40" s="171">
        <f>R39-Q39</f>
        <v>0</v>
      </c>
      <c r="S40" s="78"/>
      <c r="T40" s="163">
        <f>T39-S39</f>
        <v>0</v>
      </c>
      <c r="U40" s="80"/>
      <c r="V40" s="171">
        <f>V39-U39</f>
        <v>0</v>
      </c>
      <c r="W40" s="78"/>
      <c r="X40" s="163">
        <f>X39-W39</f>
        <v>0</v>
      </c>
      <c r="Y40" s="80"/>
      <c r="Z40" s="171">
        <f>Z39-Y39</f>
        <v>0</v>
      </c>
      <c r="AA40" s="78"/>
      <c r="AB40" s="79">
        <f>AB39-AA39</f>
        <v>0</v>
      </c>
      <c r="AC40" s="80"/>
      <c r="AD40" s="147">
        <f>AD39-AC39</f>
        <v>0</v>
      </c>
      <c r="AE40" s="149"/>
      <c r="AF40" s="37"/>
      <c r="AG40" s="25"/>
    </row>
    <row r="41" spans="1:33" s="24" customFormat="1" ht="48" hidden="1" customHeight="1" outlineLevel="1">
      <c r="A41" s="150"/>
      <c r="B41" s="187"/>
      <c r="C41" s="66" t="str">
        <f t="shared" ref="C41:AD41" si="12">IF(C39="","","T")</f>
        <v/>
      </c>
      <c r="D41" s="67" t="str">
        <f t="shared" si="12"/>
        <v/>
      </c>
      <c r="E41" s="167" t="str">
        <f t="shared" si="12"/>
        <v/>
      </c>
      <c r="F41" s="172" t="str">
        <f t="shared" si="12"/>
        <v/>
      </c>
      <c r="G41" s="66" t="str">
        <f t="shared" si="12"/>
        <v/>
      </c>
      <c r="H41" s="67" t="str">
        <f t="shared" si="12"/>
        <v/>
      </c>
      <c r="I41" s="167" t="str">
        <f t="shared" si="12"/>
        <v/>
      </c>
      <c r="J41" s="172" t="str">
        <f t="shared" si="12"/>
        <v/>
      </c>
      <c r="K41" s="66" t="str">
        <f t="shared" si="12"/>
        <v/>
      </c>
      <c r="L41" s="67" t="str">
        <f t="shared" si="12"/>
        <v/>
      </c>
      <c r="M41" s="167" t="str">
        <f t="shared" si="12"/>
        <v/>
      </c>
      <c r="N41" s="172" t="str">
        <f t="shared" si="12"/>
        <v/>
      </c>
      <c r="O41" s="66" t="str">
        <f t="shared" si="12"/>
        <v/>
      </c>
      <c r="P41" s="67" t="str">
        <f t="shared" si="12"/>
        <v/>
      </c>
      <c r="Q41" s="167" t="str">
        <f t="shared" si="12"/>
        <v/>
      </c>
      <c r="R41" s="172" t="str">
        <f t="shared" si="12"/>
        <v/>
      </c>
      <c r="S41" s="66" t="str">
        <f t="shared" si="12"/>
        <v/>
      </c>
      <c r="T41" s="67" t="str">
        <f t="shared" si="12"/>
        <v/>
      </c>
      <c r="U41" s="167" t="str">
        <f t="shared" si="12"/>
        <v/>
      </c>
      <c r="V41" s="172" t="str">
        <f t="shared" si="12"/>
        <v/>
      </c>
      <c r="W41" s="66" t="str">
        <f t="shared" si="12"/>
        <v/>
      </c>
      <c r="X41" s="67" t="str">
        <f t="shared" si="12"/>
        <v/>
      </c>
      <c r="Y41" s="167" t="str">
        <f t="shared" si="12"/>
        <v/>
      </c>
      <c r="Z41" s="172" t="str">
        <f t="shared" si="12"/>
        <v/>
      </c>
      <c r="AA41" s="70" t="str">
        <f t="shared" si="12"/>
        <v/>
      </c>
      <c r="AB41" s="110" t="str">
        <f t="shared" si="12"/>
        <v/>
      </c>
      <c r="AC41" s="71" t="str">
        <f t="shared" si="12"/>
        <v/>
      </c>
      <c r="AD41" s="148" t="str">
        <f t="shared" si="12"/>
        <v/>
      </c>
      <c r="AE41" s="149"/>
      <c r="AF41" s="37"/>
      <c r="AG41" s="25"/>
    </row>
    <row r="42" spans="1:33" s="24" customFormat="1" ht="48" hidden="1" customHeight="1" outlineLevel="1">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c r="A44" s="150"/>
      <c r="B44" s="183"/>
      <c r="C44" s="66" t="str">
        <f t="shared" ref="C44:AD44" si="13">IF(C42="","","T")</f>
        <v/>
      </c>
      <c r="D44" s="67" t="str">
        <f t="shared" si="13"/>
        <v/>
      </c>
      <c r="E44" s="167" t="str">
        <f t="shared" si="13"/>
        <v/>
      </c>
      <c r="F44" s="172" t="str">
        <f t="shared" si="13"/>
        <v/>
      </c>
      <c r="G44" s="66" t="str">
        <f t="shared" si="13"/>
        <v/>
      </c>
      <c r="H44" s="67" t="str">
        <f t="shared" si="13"/>
        <v/>
      </c>
      <c r="I44" s="167" t="str">
        <f t="shared" si="13"/>
        <v/>
      </c>
      <c r="J44" s="172" t="str">
        <f t="shared" si="13"/>
        <v/>
      </c>
      <c r="K44" s="66" t="str">
        <f t="shared" si="13"/>
        <v/>
      </c>
      <c r="L44" s="67" t="str">
        <f t="shared" si="13"/>
        <v/>
      </c>
      <c r="M44" s="167" t="str">
        <f t="shared" si="13"/>
        <v/>
      </c>
      <c r="N44" s="172" t="str">
        <f t="shared" si="13"/>
        <v/>
      </c>
      <c r="O44" s="66" t="str">
        <f t="shared" si="13"/>
        <v/>
      </c>
      <c r="P44" s="67" t="str">
        <f t="shared" si="13"/>
        <v/>
      </c>
      <c r="Q44" s="167" t="str">
        <f t="shared" si="13"/>
        <v/>
      </c>
      <c r="R44" s="172" t="str">
        <f t="shared" si="13"/>
        <v/>
      </c>
      <c r="S44" s="66" t="str">
        <f t="shared" si="13"/>
        <v/>
      </c>
      <c r="T44" s="67" t="str">
        <f t="shared" si="13"/>
        <v/>
      </c>
      <c r="U44" s="167" t="str">
        <f t="shared" si="13"/>
        <v/>
      </c>
      <c r="V44" s="172" t="str">
        <f t="shared" si="13"/>
        <v/>
      </c>
      <c r="W44" s="66" t="str">
        <f t="shared" si="13"/>
        <v/>
      </c>
      <c r="X44" s="67" t="str">
        <f t="shared" si="13"/>
        <v/>
      </c>
      <c r="Y44" s="167" t="str">
        <f t="shared" si="13"/>
        <v/>
      </c>
      <c r="Z44" s="172" t="str">
        <f t="shared" si="13"/>
        <v/>
      </c>
      <c r="AA44" s="70" t="str">
        <f t="shared" si="13"/>
        <v/>
      </c>
      <c r="AB44" s="110" t="str">
        <f t="shared" si="13"/>
        <v/>
      </c>
      <c r="AC44" s="71" t="str">
        <f t="shared" si="13"/>
        <v/>
      </c>
      <c r="AD44" s="148" t="str">
        <f t="shared" si="13"/>
        <v/>
      </c>
      <c r="AE44" s="149"/>
      <c r="AF44" s="37"/>
      <c r="AG44" s="25"/>
    </row>
    <row r="45" spans="1:33" s="98" customFormat="1" ht="48" hidden="1" customHeight="1" outlineLevel="1">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c r="A47" s="105"/>
      <c r="B47" s="183"/>
      <c r="C47" s="66" t="str">
        <f t="shared" ref="C47:Z47" si="14">IF(C45="","","T")</f>
        <v/>
      </c>
      <c r="D47" s="67" t="str">
        <f t="shared" si="14"/>
        <v/>
      </c>
      <c r="E47" s="167" t="str">
        <f t="shared" si="14"/>
        <v/>
      </c>
      <c r="F47" s="172" t="str">
        <f t="shared" si="14"/>
        <v/>
      </c>
      <c r="G47" s="66" t="str">
        <f t="shared" si="14"/>
        <v/>
      </c>
      <c r="H47" s="67" t="str">
        <f t="shared" si="14"/>
        <v/>
      </c>
      <c r="I47" s="167" t="str">
        <f t="shared" si="14"/>
        <v/>
      </c>
      <c r="J47" s="172" t="str">
        <f t="shared" si="14"/>
        <v/>
      </c>
      <c r="K47" s="66" t="str">
        <f t="shared" si="14"/>
        <v/>
      </c>
      <c r="L47" s="67" t="str">
        <f t="shared" si="14"/>
        <v/>
      </c>
      <c r="M47" s="167" t="str">
        <f t="shared" si="14"/>
        <v/>
      </c>
      <c r="N47" s="172" t="str">
        <f t="shared" si="14"/>
        <v/>
      </c>
      <c r="O47" s="66" t="str">
        <f t="shared" si="14"/>
        <v/>
      </c>
      <c r="P47" s="67" t="str">
        <f t="shared" si="14"/>
        <v/>
      </c>
      <c r="Q47" s="167" t="str">
        <f t="shared" si="14"/>
        <v/>
      </c>
      <c r="R47" s="172" t="str">
        <f t="shared" si="14"/>
        <v/>
      </c>
      <c r="S47" s="66" t="str">
        <f t="shared" si="14"/>
        <v/>
      </c>
      <c r="T47" s="67" t="str">
        <f t="shared" si="14"/>
        <v/>
      </c>
      <c r="U47" s="167" t="str">
        <f t="shared" si="14"/>
        <v/>
      </c>
      <c r="V47" s="172" t="str">
        <f t="shared" si="14"/>
        <v/>
      </c>
      <c r="W47" s="66" t="str">
        <f t="shared" si="14"/>
        <v/>
      </c>
      <c r="X47" s="67" t="str">
        <f t="shared" si="14"/>
        <v/>
      </c>
      <c r="Y47" s="167" t="str">
        <f t="shared" si="14"/>
        <v/>
      </c>
      <c r="Z47" s="172" t="str">
        <f t="shared" si="14"/>
        <v/>
      </c>
      <c r="AA47" s="66" t="str">
        <f>IF(AA45&lt;&gt;0,"T","")</f>
        <v/>
      </c>
      <c r="AB47" s="67" t="str">
        <f>IF(AB45&lt;&gt;0,"T","")</f>
        <v/>
      </c>
      <c r="AC47" s="68" t="str">
        <f>IF(AC45&lt;&gt;0,"T","")</f>
        <v/>
      </c>
      <c r="AD47" s="69" t="str">
        <f>IF(AD45&lt;&gt;0,"T","")</f>
        <v/>
      </c>
      <c r="AE47" s="28"/>
      <c r="AF47" s="37"/>
      <c r="AG47" s="25"/>
    </row>
    <row r="48" spans="1:33" s="98" customFormat="1" ht="48" customHeight="1" collapsed="1">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c r="A50" s="105"/>
      <c r="B50" s="193"/>
      <c r="C50" s="66" t="str">
        <f t="shared" ref="C50:F50" si="15">IF(C48=0,"A","")</f>
        <v/>
      </c>
      <c r="D50" s="165" t="str">
        <f t="shared" si="15"/>
        <v/>
      </c>
      <c r="E50" s="68" t="str">
        <f t="shared" si="15"/>
        <v/>
      </c>
      <c r="F50" s="166" t="str">
        <f t="shared" si="15"/>
        <v/>
      </c>
      <c r="G50" s="66" t="str">
        <f t="shared" ref="G50:J50" si="16">IF(G48="","","T")</f>
        <v/>
      </c>
      <c r="H50" s="67" t="str">
        <f t="shared" si="16"/>
        <v/>
      </c>
      <c r="I50" s="167" t="str">
        <f t="shared" si="16"/>
        <v/>
      </c>
      <c r="J50" s="164" t="str">
        <f t="shared" si="16"/>
        <v/>
      </c>
      <c r="K50" s="66" t="str">
        <f t="shared" ref="K50:Z50" si="17">IF(K48=0,"A","")</f>
        <v/>
      </c>
      <c r="L50" s="165" t="str">
        <f t="shared" si="17"/>
        <v/>
      </c>
      <c r="M50" s="68" t="str">
        <f t="shared" si="17"/>
        <v/>
      </c>
      <c r="N50" s="166" t="str">
        <f t="shared" si="17"/>
        <v/>
      </c>
      <c r="O50" s="66" t="str">
        <f t="shared" si="17"/>
        <v/>
      </c>
      <c r="P50" s="165" t="str">
        <f t="shared" si="17"/>
        <v/>
      </c>
      <c r="Q50" s="68" t="str">
        <f t="shared" si="17"/>
        <v/>
      </c>
      <c r="R50" s="166" t="str">
        <f t="shared" si="17"/>
        <v/>
      </c>
      <c r="S50" s="66" t="str">
        <f t="shared" si="17"/>
        <v/>
      </c>
      <c r="T50" s="165" t="str">
        <f t="shared" si="17"/>
        <v/>
      </c>
      <c r="U50" s="68" t="str">
        <f t="shared" si="17"/>
        <v/>
      </c>
      <c r="V50" s="166" t="str">
        <f t="shared" si="17"/>
        <v/>
      </c>
      <c r="W50" s="66" t="str">
        <f t="shared" si="17"/>
        <v/>
      </c>
      <c r="X50" s="165" t="str">
        <f t="shared" si="17"/>
        <v/>
      </c>
      <c r="Y50" s="68" t="str">
        <f t="shared" si="17"/>
        <v/>
      </c>
      <c r="Z50" s="166" t="str">
        <f t="shared" si="17"/>
        <v/>
      </c>
      <c r="AA50" s="66" t="str">
        <f>IF(AA48&lt;&gt;0,"T","")</f>
        <v/>
      </c>
      <c r="AB50" s="67" t="str">
        <f>IF(AB48&lt;&gt;0,"T","")</f>
        <v/>
      </c>
      <c r="AC50" s="68" t="str">
        <f>IF(AC48&lt;&gt;0,"T","")</f>
        <v/>
      </c>
      <c r="AD50" s="69" t="str">
        <f>IF(AD48&lt;&gt;0,"T","")</f>
        <v/>
      </c>
      <c r="AE50" s="28"/>
      <c r="AF50" s="37"/>
      <c r="AG50" s="25"/>
    </row>
    <row r="51" spans="1:33" s="24" customFormat="1" ht="48" hidden="1" customHeight="1" outlineLevel="1">
      <c r="A51" s="895"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c r="A52" s="896"/>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c r="A53" s="896"/>
      <c r="B53" s="183"/>
      <c r="C53" s="66" t="str">
        <f t="shared" ref="C53:AD53" si="18">IF(C51="","","T")</f>
        <v/>
      </c>
      <c r="D53" s="67" t="str">
        <f t="shared" si="18"/>
        <v/>
      </c>
      <c r="E53" s="167" t="str">
        <f t="shared" si="18"/>
        <v/>
      </c>
      <c r="F53" s="172" t="str">
        <f t="shared" si="18"/>
        <v/>
      </c>
      <c r="G53" s="66" t="str">
        <f t="shared" si="18"/>
        <v/>
      </c>
      <c r="H53" s="67" t="str">
        <f t="shared" si="18"/>
        <v/>
      </c>
      <c r="I53" s="167" t="str">
        <f t="shared" si="18"/>
        <v/>
      </c>
      <c r="J53" s="172" t="str">
        <f t="shared" si="18"/>
        <v/>
      </c>
      <c r="K53" s="66" t="str">
        <f t="shared" si="18"/>
        <v/>
      </c>
      <c r="L53" s="67" t="str">
        <f t="shared" si="18"/>
        <v/>
      </c>
      <c r="M53" s="167" t="str">
        <f t="shared" si="18"/>
        <v/>
      </c>
      <c r="N53" s="172" t="str">
        <f t="shared" si="18"/>
        <v/>
      </c>
      <c r="O53" s="66" t="str">
        <f t="shared" si="18"/>
        <v/>
      </c>
      <c r="P53" s="67" t="str">
        <f t="shared" si="18"/>
        <v/>
      </c>
      <c r="Q53" s="167" t="str">
        <f t="shared" si="18"/>
        <v/>
      </c>
      <c r="R53" s="172" t="str">
        <f t="shared" si="18"/>
        <v/>
      </c>
      <c r="S53" s="66" t="str">
        <f t="shared" si="18"/>
        <v/>
      </c>
      <c r="T53" s="67" t="str">
        <f t="shared" si="18"/>
        <v/>
      </c>
      <c r="U53" s="167" t="str">
        <f t="shared" si="18"/>
        <v/>
      </c>
      <c r="V53" s="172" t="str">
        <f t="shared" si="18"/>
        <v/>
      </c>
      <c r="W53" s="66" t="str">
        <f t="shared" si="18"/>
        <v/>
      </c>
      <c r="X53" s="67" t="str">
        <f t="shared" si="18"/>
        <v/>
      </c>
      <c r="Y53" s="167" t="str">
        <f t="shared" si="18"/>
        <v/>
      </c>
      <c r="Z53" s="172" t="str">
        <f t="shared" si="18"/>
        <v/>
      </c>
      <c r="AA53" s="70" t="str">
        <f t="shared" si="18"/>
        <v/>
      </c>
      <c r="AB53" s="110" t="str">
        <f t="shared" si="18"/>
        <v/>
      </c>
      <c r="AC53" s="71" t="str">
        <f t="shared" si="18"/>
        <v/>
      </c>
      <c r="AD53" s="148" t="str">
        <f t="shared" si="18"/>
        <v/>
      </c>
      <c r="AE53" s="149"/>
      <c r="AF53" s="37"/>
      <c r="AG53" s="25"/>
    </row>
    <row r="54" spans="1:33" s="87" customFormat="1" ht="48" customHeight="1" collapsed="1">
      <c r="A54" s="896"/>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c r="A55" s="896"/>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c r="A56" s="896"/>
      <c r="B56" s="195"/>
      <c r="C56" s="66" t="str">
        <f>IF(C54="","","T")</f>
        <v/>
      </c>
      <c r="D56" s="67" t="str">
        <f>IF(D54="","","T")</f>
        <v/>
      </c>
      <c r="E56" s="167" t="str">
        <f>IF(E54="","","T")</f>
        <v/>
      </c>
      <c r="F56" s="164" t="str">
        <f>IF(F54="","","T")</f>
        <v/>
      </c>
      <c r="G56" s="66" t="str">
        <f t="shared" ref="G56:Z56" si="19">IF(G54=0,"A","")</f>
        <v/>
      </c>
      <c r="H56" s="165" t="str">
        <f t="shared" si="19"/>
        <v/>
      </c>
      <c r="I56" s="68" t="str">
        <f t="shared" si="19"/>
        <v/>
      </c>
      <c r="J56" s="166" t="str">
        <f t="shared" si="19"/>
        <v/>
      </c>
      <c r="K56" s="66" t="str">
        <f t="shared" si="19"/>
        <v/>
      </c>
      <c r="L56" s="165" t="str">
        <f t="shared" si="19"/>
        <v/>
      </c>
      <c r="M56" s="68" t="str">
        <f t="shared" si="19"/>
        <v/>
      </c>
      <c r="N56" s="166" t="str">
        <f t="shared" si="19"/>
        <v/>
      </c>
      <c r="O56" s="66" t="str">
        <f t="shared" si="19"/>
        <v/>
      </c>
      <c r="P56" s="165" t="str">
        <f t="shared" si="19"/>
        <v/>
      </c>
      <c r="Q56" s="68" t="str">
        <f t="shared" si="19"/>
        <v/>
      </c>
      <c r="R56" s="166" t="str">
        <f t="shared" si="19"/>
        <v/>
      </c>
      <c r="S56" s="66" t="str">
        <f t="shared" si="19"/>
        <v/>
      </c>
      <c r="T56" s="165" t="str">
        <f t="shared" si="19"/>
        <v/>
      </c>
      <c r="U56" s="68" t="str">
        <f t="shared" si="19"/>
        <v/>
      </c>
      <c r="V56" s="166" t="str">
        <f t="shared" si="19"/>
        <v/>
      </c>
      <c r="W56" s="66" t="str">
        <f t="shared" si="19"/>
        <v/>
      </c>
      <c r="X56" s="165" t="str">
        <f t="shared" si="19"/>
        <v/>
      </c>
      <c r="Y56" s="68" t="str">
        <f t="shared" si="19"/>
        <v/>
      </c>
      <c r="Z56" s="166" t="str">
        <f t="shared" si="19"/>
        <v/>
      </c>
      <c r="AA56" s="66" t="str">
        <f>IF(AA54&lt;&gt;0,"T","")</f>
        <v/>
      </c>
      <c r="AB56" s="67" t="str">
        <f>IF(AB54&lt;&gt;0,"T","")</f>
        <v/>
      </c>
      <c r="AC56" s="68" t="str">
        <f>IF(AC54&lt;&gt;0,"T","")</f>
        <v/>
      </c>
      <c r="AD56" s="69" t="str">
        <f>IF(AD54&lt;&gt;0,"T","")</f>
        <v/>
      </c>
      <c r="AE56" s="30"/>
      <c r="AF56" s="34"/>
      <c r="AG56" s="21"/>
    </row>
    <row r="57" spans="1:33" s="87" customFormat="1" ht="48" customHeight="1">
      <c r="A57" s="896"/>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c r="A58" s="896"/>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c r="A59" s="896"/>
      <c r="B59" s="195"/>
      <c r="C59" s="66" t="str">
        <f>IF(C57="","","T")</f>
        <v/>
      </c>
      <c r="D59" s="67" t="str">
        <f>IF(D57="","","T")</f>
        <v/>
      </c>
      <c r="E59" s="167" t="str">
        <f>IF(E57="","","T")</f>
        <v/>
      </c>
      <c r="F59" s="164" t="str">
        <f>IF(F57="","","T")</f>
        <v/>
      </c>
      <c r="G59" s="66" t="str">
        <f t="shared" ref="G59:Z59" si="20">IF(G57=0,"A","")</f>
        <v/>
      </c>
      <c r="H59" s="165" t="str">
        <f t="shared" si="20"/>
        <v/>
      </c>
      <c r="I59" s="68" t="str">
        <f t="shared" si="20"/>
        <v/>
      </c>
      <c r="J59" s="166" t="str">
        <f t="shared" si="20"/>
        <v/>
      </c>
      <c r="K59" s="66" t="str">
        <f t="shared" si="20"/>
        <v/>
      </c>
      <c r="L59" s="165" t="str">
        <f t="shared" si="20"/>
        <v/>
      </c>
      <c r="M59" s="68" t="str">
        <f t="shared" si="20"/>
        <v/>
      </c>
      <c r="N59" s="166" t="str">
        <f t="shared" si="20"/>
        <v/>
      </c>
      <c r="O59" s="66" t="str">
        <f t="shared" si="20"/>
        <v/>
      </c>
      <c r="P59" s="165" t="str">
        <f t="shared" si="20"/>
        <v/>
      </c>
      <c r="Q59" s="68" t="str">
        <f t="shared" si="20"/>
        <v/>
      </c>
      <c r="R59" s="166" t="str">
        <f t="shared" si="20"/>
        <v/>
      </c>
      <c r="S59" s="66" t="str">
        <f t="shared" si="20"/>
        <v/>
      </c>
      <c r="T59" s="165" t="str">
        <f t="shared" si="20"/>
        <v/>
      </c>
      <c r="U59" s="68" t="str">
        <f t="shared" si="20"/>
        <v/>
      </c>
      <c r="V59" s="166" t="str">
        <f t="shared" si="20"/>
        <v/>
      </c>
      <c r="W59" s="66" t="str">
        <f t="shared" si="20"/>
        <v/>
      </c>
      <c r="X59" s="165" t="str">
        <f t="shared" si="20"/>
        <v/>
      </c>
      <c r="Y59" s="68" t="str">
        <f t="shared" si="20"/>
        <v/>
      </c>
      <c r="Z59" s="166" t="str">
        <f t="shared" si="20"/>
        <v/>
      </c>
      <c r="AA59" s="66" t="str">
        <f>IF(AA57&lt;&gt;0,"T","")</f>
        <v/>
      </c>
      <c r="AB59" s="67" t="str">
        <f>IF(AB57&lt;&gt;0,"T","")</f>
        <v/>
      </c>
      <c r="AC59" s="68" t="str">
        <f>IF(AC57&lt;&gt;0,"T","")</f>
        <v/>
      </c>
      <c r="AD59" s="69" t="str">
        <f>IF(AD57&lt;&gt;0,"T","")</f>
        <v/>
      </c>
      <c r="AE59" s="30"/>
      <c r="AF59" s="34"/>
      <c r="AG59" s="21"/>
    </row>
    <row r="60" spans="1:33" s="92" customFormat="1" ht="48" customHeight="1">
      <c r="A60" s="896"/>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c r="A61" s="896"/>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c r="A62" s="896"/>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1">IF(O60=0,"A","")</f>
        <v/>
      </c>
      <c r="P62" s="165" t="str">
        <f t="shared" si="21"/>
        <v/>
      </c>
      <c r="Q62" s="68" t="str">
        <f t="shared" si="21"/>
        <v/>
      </c>
      <c r="R62" s="166" t="str">
        <f t="shared" si="21"/>
        <v/>
      </c>
      <c r="S62" s="66" t="str">
        <f t="shared" si="21"/>
        <v/>
      </c>
      <c r="T62" s="165" t="str">
        <f t="shared" si="21"/>
        <v/>
      </c>
      <c r="U62" s="68" t="str">
        <f t="shared" si="21"/>
        <v/>
      </c>
      <c r="V62" s="166" t="str">
        <f t="shared" si="21"/>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c r="A63" s="896"/>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c r="A64" s="896"/>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c r="A65" s="896"/>
      <c r="B65" s="195"/>
      <c r="C65" s="164" t="str">
        <f t="shared" ref="C65:N65" si="22">IF(C63=0,"A","")</f>
        <v/>
      </c>
      <c r="D65" s="165" t="str">
        <f t="shared" si="22"/>
        <v/>
      </c>
      <c r="E65" s="68" t="str">
        <f t="shared" si="22"/>
        <v/>
      </c>
      <c r="F65" s="166" t="str">
        <f t="shared" si="22"/>
        <v/>
      </c>
      <c r="G65" s="66" t="str">
        <f t="shared" si="22"/>
        <v/>
      </c>
      <c r="H65" s="165" t="str">
        <f t="shared" si="22"/>
        <v/>
      </c>
      <c r="I65" s="68" t="str">
        <f t="shared" si="22"/>
        <v/>
      </c>
      <c r="J65" s="166" t="str">
        <f t="shared" si="22"/>
        <v/>
      </c>
      <c r="K65" s="66" t="str">
        <f t="shared" si="22"/>
        <v/>
      </c>
      <c r="L65" s="165" t="str">
        <f t="shared" si="22"/>
        <v/>
      </c>
      <c r="M65" s="68" t="str">
        <f t="shared" si="22"/>
        <v/>
      </c>
      <c r="N65" s="166" t="str">
        <f t="shared" si="22"/>
        <v/>
      </c>
      <c r="O65" s="66" t="str">
        <f>IF(O63="","","T")</f>
        <v/>
      </c>
      <c r="P65" s="67" t="str">
        <f>IF(P63="","","T")</f>
        <v/>
      </c>
      <c r="Q65" s="213" t="s">
        <v>107</v>
      </c>
      <c r="R65" s="164" t="s">
        <v>108</v>
      </c>
      <c r="S65" s="66" t="str">
        <f t="shared" ref="S65:Z65" si="23">IF(S63=0,"A","")</f>
        <v/>
      </c>
      <c r="T65" s="165" t="str">
        <f t="shared" si="23"/>
        <v/>
      </c>
      <c r="U65" s="68" t="str">
        <f t="shared" si="23"/>
        <v/>
      </c>
      <c r="V65" s="166" t="str">
        <f t="shared" si="23"/>
        <v/>
      </c>
      <c r="W65" s="66" t="str">
        <f t="shared" si="23"/>
        <v/>
      </c>
      <c r="X65" s="165" t="str">
        <f t="shared" si="23"/>
        <v/>
      </c>
      <c r="Y65" s="68" t="str">
        <f t="shared" si="23"/>
        <v/>
      </c>
      <c r="Z65" s="166" t="str">
        <f t="shared" si="23"/>
        <v/>
      </c>
      <c r="AA65" s="66" t="str">
        <f>IF(AA63&lt;&gt;0,"T","")</f>
        <v/>
      </c>
      <c r="AB65" s="67" t="str">
        <f>IF(AB63&lt;&gt;0,"T","")</f>
        <v/>
      </c>
      <c r="AC65" s="68" t="str">
        <f>IF(AC63&lt;&gt;0,"T","")</f>
        <v/>
      </c>
      <c r="AD65" s="69" t="str">
        <f>IF(AD63&lt;&gt;0,"T","")</f>
        <v/>
      </c>
      <c r="AE65" s="29"/>
      <c r="AF65" s="37"/>
      <c r="AG65" s="25"/>
    </row>
    <row r="66" spans="1:97" s="24" customFormat="1" ht="48" hidden="1" customHeight="1" outlineLevel="1">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c r="A68" s="150"/>
      <c r="B68" s="183"/>
      <c r="C68" s="66" t="str">
        <f t="shared" ref="C68:AD68" si="24">IF(C66="","","T")</f>
        <v/>
      </c>
      <c r="D68" s="67" t="str">
        <f t="shared" si="24"/>
        <v/>
      </c>
      <c r="E68" s="167" t="str">
        <f t="shared" si="24"/>
        <v/>
      </c>
      <c r="F68" s="172" t="str">
        <f t="shared" si="24"/>
        <v/>
      </c>
      <c r="G68" s="66" t="str">
        <f t="shared" si="24"/>
        <v/>
      </c>
      <c r="H68" s="67" t="str">
        <f t="shared" si="24"/>
        <v/>
      </c>
      <c r="I68" s="167" t="str">
        <f t="shared" si="24"/>
        <v/>
      </c>
      <c r="J68" s="172" t="str">
        <f t="shared" si="24"/>
        <v/>
      </c>
      <c r="K68" s="66" t="str">
        <f t="shared" si="24"/>
        <v/>
      </c>
      <c r="L68" s="67" t="str">
        <f t="shared" si="24"/>
        <v/>
      </c>
      <c r="M68" s="167" t="str">
        <f t="shared" si="24"/>
        <v/>
      </c>
      <c r="N68" s="172" t="str">
        <f t="shared" si="24"/>
        <v/>
      </c>
      <c r="O68" s="66" t="str">
        <f t="shared" si="24"/>
        <v/>
      </c>
      <c r="P68" s="67" t="str">
        <f t="shared" si="24"/>
        <v/>
      </c>
      <c r="Q68" s="167" t="str">
        <f t="shared" si="24"/>
        <v/>
      </c>
      <c r="R68" s="172" t="str">
        <f t="shared" si="24"/>
        <v/>
      </c>
      <c r="S68" s="66" t="str">
        <f t="shared" si="24"/>
        <v/>
      </c>
      <c r="T68" s="67" t="str">
        <f t="shared" si="24"/>
        <v/>
      </c>
      <c r="U68" s="167" t="str">
        <f t="shared" si="24"/>
        <v/>
      </c>
      <c r="V68" s="172" t="str">
        <f t="shared" si="24"/>
        <v/>
      </c>
      <c r="W68" s="66" t="str">
        <f t="shared" si="24"/>
        <v/>
      </c>
      <c r="X68" s="67" t="str">
        <f t="shared" si="24"/>
        <v/>
      </c>
      <c r="Y68" s="167" t="str">
        <f t="shared" si="24"/>
        <v/>
      </c>
      <c r="Z68" s="172" t="str">
        <f t="shared" si="24"/>
        <v/>
      </c>
      <c r="AA68" s="70" t="str">
        <f t="shared" si="24"/>
        <v/>
      </c>
      <c r="AB68" s="110" t="str">
        <f t="shared" si="24"/>
        <v/>
      </c>
      <c r="AC68" s="71" t="str">
        <f t="shared" si="24"/>
        <v/>
      </c>
      <c r="AD68" s="148" t="str">
        <f t="shared" si="24"/>
        <v/>
      </c>
      <c r="AE68" s="149"/>
      <c r="AF68" s="37"/>
      <c r="AG68" s="25"/>
    </row>
    <row r="69" spans="1:97" s="98" customFormat="1" ht="48" customHeight="1" collapsed="1">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c r="A71" s="108"/>
      <c r="B71" s="198"/>
      <c r="C71" s="164" t="str">
        <f t="shared" ref="C71:J71" si="25">IF(C69=0,"A","")</f>
        <v/>
      </c>
      <c r="D71" s="165" t="str">
        <f t="shared" si="25"/>
        <v/>
      </c>
      <c r="E71" s="68" t="str">
        <f t="shared" si="25"/>
        <v/>
      </c>
      <c r="F71" s="166" t="str">
        <f t="shared" si="25"/>
        <v/>
      </c>
      <c r="G71" s="66" t="str">
        <f t="shared" si="25"/>
        <v/>
      </c>
      <c r="H71" s="165" t="str">
        <f t="shared" si="25"/>
        <v/>
      </c>
      <c r="I71" s="68" t="str">
        <f t="shared" si="25"/>
        <v/>
      </c>
      <c r="J71" s="166" t="str">
        <f t="shared" si="25"/>
        <v/>
      </c>
      <c r="K71" s="66" t="str">
        <f>IF(K69="","","T")</f>
        <v/>
      </c>
      <c r="L71" s="67" t="str">
        <f>IF(L69="","","T")</f>
        <v/>
      </c>
      <c r="M71" s="167" t="str">
        <f>IF(M69="","","T")</f>
        <v/>
      </c>
      <c r="N71" s="164" t="str">
        <f>IF(N69="","","T")</f>
        <v/>
      </c>
      <c r="O71" s="66" t="str">
        <f t="shared" ref="O71:V71" si="26">IF(O69=0,"A","")</f>
        <v/>
      </c>
      <c r="P71" s="165" t="str">
        <f t="shared" si="26"/>
        <v/>
      </c>
      <c r="Q71" s="68" t="str">
        <f t="shared" si="26"/>
        <v/>
      </c>
      <c r="R71" s="166" t="str">
        <f t="shared" si="26"/>
        <v/>
      </c>
      <c r="S71" s="66" t="str">
        <f t="shared" si="26"/>
        <v/>
      </c>
      <c r="T71" s="165" t="str">
        <f t="shared" si="26"/>
        <v/>
      </c>
      <c r="U71" s="68" t="str">
        <f t="shared" si="26"/>
        <v/>
      </c>
      <c r="V71" s="166" t="str">
        <f t="shared" si="26"/>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c r="A74" s="108"/>
      <c r="B74" s="199"/>
      <c r="C74" s="164" t="str">
        <f t="shared" ref="C74:L74" si="27">IF(C72=0,"A","")</f>
        <v/>
      </c>
      <c r="D74" s="165" t="str">
        <f t="shared" si="27"/>
        <v/>
      </c>
      <c r="E74" s="68" t="str">
        <f t="shared" si="27"/>
        <v/>
      </c>
      <c r="F74" s="166" t="str">
        <f t="shared" si="27"/>
        <v/>
      </c>
      <c r="G74" s="66" t="str">
        <f t="shared" si="27"/>
        <v/>
      </c>
      <c r="H74" s="165" t="str">
        <f t="shared" si="27"/>
        <v/>
      </c>
      <c r="I74" s="68" t="str">
        <f t="shared" si="27"/>
        <v/>
      </c>
      <c r="J74" s="166" t="str">
        <f t="shared" si="27"/>
        <v/>
      </c>
      <c r="K74" s="66" t="str">
        <f t="shared" si="27"/>
        <v/>
      </c>
      <c r="L74" s="165" t="str">
        <f t="shared" si="27"/>
        <v/>
      </c>
      <c r="M74" s="167" t="str">
        <f>IF(M72="","","T")</f>
        <v/>
      </c>
      <c r="N74" s="164" t="str">
        <f>IF(N72="","","T")</f>
        <v/>
      </c>
      <c r="O74" s="66" t="str">
        <f t="shared" ref="O74:V74" si="28">IF(O72=0,"A","")</f>
        <v/>
      </c>
      <c r="P74" s="165" t="str">
        <f t="shared" si="28"/>
        <v/>
      </c>
      <c r="Q74" s="68" t="str">
        <f t="shared" si="28"/>
        <v/>
      </c>
      <c r="R74" s="166" t="str">
        <f t="shared" si="28"/>
        <v/>
      </c>
      <c r="S74" s="66" t="str">
        <f t="shared" si="28"/>
        <v/>
      </c>
      <c r="T74" s="165" t="str">
        <f t="shared" si="28"/>
        <v/>
      </c>
      <c r="U74" s="68" t="str">
        <f t="shared" si="28"/>
        <v/>
      </c>
      <c r="V74" s="166" t="str">
        <f t="shared" si="28"/>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c r="A77" s="150"/>
      <c r="B77" s="183"/>
      <c r="C77" s="70" t="str">
        <f t="shared" ref="C77:AD77" si="29">IF(C75="","","T")</f>
        <v/>
      </c>
      <c r="D77" s="110" t="str">
        <f t="shared" si="29"/>
        <v/>
      </c>
      <c r="E77" s="71" t="str">
        <f t="shared" si="29"/>
        <v/>
      </c>
      <c r="F77" s="148" t="str">
        <f t="shared" si="29"/>
        <v/>
      </c>
      <c r="G77" s="70" t="str">
        <f t="shared" si="29"/>
        <v/>
      </c>
      <c r="H77" s="110" t="str">
        <f t="shared" si="29"/>
        <v/>
      </c>
      <c r="I77" s="71" t="str">
        <f t="shared" si="29"/>
        <v/>
      </c>
      <c r="J77" s="148" t="str">
        <f t="shared" si="29"/>
        <v/>
      </c>
      <c r="K77" s="70" t="str">
        <f t="shared" si="29"/>
        <v/>
      </c>
      <c r="L77" s="110" t="str">
        <f t="shared" si="29"/>
        <v/>
      </c>
      <c r="M77" s="71" t="str">
        <f t="shared" si="29"/>
        <v/>
      </c>
      <c r="N77" s="148" t="str">
        <f t="shared" si="29"/>
        <v/>
      </c>
      <c r="O77" s="70" t="str">
        <f t="shared" si="29"/>
        <v/>
      </c>
      <c r="P77" s="110" t="str">
        <f t="shared" si="29"/>
        <v/>
      </c>
      <c r="Q77" s="71" t="str">
        <f t="shared" si="29"/>
        <v/>
      </c>
      <c r="R77" s="148" t="str">
        <f t="shared" si="29"/>
        <v/>
      </c>
      <c r="S77" s="70" t="str">
        <f t="shared" si="29"/>
        <v/>
      </c>
      <c r="T77" s="110" t="str">
        <f t="shared" si="29"/>
        <v/>
      </c>
      <c r="U77" s="71" t="str">
        <f t="shared" si="29"/>
        <v/>
      </c>
      <c r="V77" s="148" t="str">
        <f t="shared" si="29"/>
        <v/>
      </c>
      <c r="W77" s="70" t="str">
        <f t="shared" si="29"/>
        <v/>
      </c>
      <c r="X77" s="110" t="str">
        <f t="shared" si="29"/>
        <v/>
      </c>
      <c r="Y77" s="71" t="str">
        <f t="shared" si="29"/>
        <v/>
      </c>
      <c r="Z77" s="148" t="str">
        <f t="shared" si="29"/>
        <v/>
      </c>
      <c r="AA77" s="70" t="str">
        <f t="shared" si="29"/>
        <v/>
      </c>
      <c r="AB77" s="110" t="str">
        <f t="shared" si="29"/>
        <v/>
      </c>
      <c r="AC77" s="71" t="str">
        <f t="shared" si="29"/>
        <v/>
      </c>
      <c r="AD77" s="148" t="str">
        <f t="shared" si="29"/>
        <v/>
      </c>
      <c r="AE77" s="149"/>
      <c r="AF77" s="37"/>
      <c r="AG77" s="25"/>
    </row>
    <row r="78" spans="1:97" s="1" customFormat="1" ht="35.25" customHeight="1" collapsed="1">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c r="A79" s="49"/>
      <c r="B79" s="201" t="s">
        <v>5</v>
      </c>
      <c r="C79" s="55">
        <f>COUNT(C9:C74)</f>
        <v>8</v>
      </c>
      <c r="D79" s="51"/>
      <c r="E79" s="60">
        <f>COUNT(E9:E74)</f>
        <v>8</v>
      </c>
      <c r="F79" s="62"/>
      <c r="G79" s="50">
        <f>COUNT(G9:G74)</f>
        <v>13</v>
      </c>
      <c r="H79" s="51"/>
      <c r="I79" s="60">
        <f>COUNT(I9:I74)</f>
        <v>12</v>
      </c>
      <c r="J79" s="62"/>
      <c r="K79" s="50">
        <f>COUNT(K9:K74)</f>
        <v>10</v>
      </c>
      <c r="L79" s="51"/>
      <c r="M79" s="60">
        <f>COUNT(M9:M74)</f>
        <v>9</v>
      </c>
      <c r="N79" s="62"/>
      <c r="O79" s="50">
        <f>COUNT(O9:O74)</f>
        <v>12</v>
      </c>
      <c r="P79" s="51"/>
      <c r="Q79" s="65">
        <f>COUNT(Q9:Q74)</f>
        <v>12</v>
      </c>
      <c r="R79" s="53"/>
      <c r="S79" s="50">
        <f>COUNT(S9:S74)</f>
        <v>14</v>
      </c>
      <c r="T79" s="51"/>
      <c r="U79" s="52">
        <f>COUNT(U9:U74)</f>
        <v>14</v>
      </c>
      <c r="V79" s="53"/>
      <c r="W79" s="50">
        <f>COUNT(W9:W74)</f>
        <v>11</v>
      </c>
      <c r="X79" s="51"/>
      <c r="Y79" s="52">
        <f>COUNT(Y9:Y74)</f>
        <v>11</v>
      </c>
      <c r="Z79" s="54"/>
      <c r="AA79" s="55">
        <f>COUNT(AA9:AA74)</f>
        <v>0</v>
      </c>
      <c r="AB79" s="51"/>
      <c r="AC79" s="52">
        <f>COUNT(AC9:AC74)</f>
        <v>0</v>
      </c>
      <c r="AD79" s="53"/>
      <c r="AE79" s="56"/>
      <c r="AF79" s="36"/>
      <c r="AG79" s="2"/>
    </row>
    <row r="80" spans="1:97" s="10" customFormat="1">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c r="A81" s="74"/>
      <c r="B81" s="202"/>
      <c r="C81" s="4" t="s">
        <v>6</v>
      </c>
      <c r="L81" s="4" t="s">
        <v>7</v>
      </c>
      <c r="AF81" s="38"/>
    </row>
    <row r="82" spans="1:32" s="3" customFormat="1" ht="29.25" thickBot="1">
      <c r="A82" s="74"/>
      <c r="B82" s="202"/>
      <c r="AF82" s="38"/>
    </row>
    <row r="83" spans="1:32" s="144" customFormat="1" ht="18.75" customHeight="1">
      <c r="A83" s="142"/>
      <c r="B83" s="897" t="s">
        <v>15</v>
      </c>
      <c r="C83" s="898"/>
      <c r="D83" s="898"/>
      <c r="E83" s="898"/>
      <c r="F83" s="898"/>
      <c r="G83" s="898"/>
      <c r="H83" s="898"/>
      <c r="I83" s="898"/>
      <c r="J83" s="898"/>
      <c r="K83" s="898"/>
      <c r="L83" s="898"/>
      <c r="M83" s="898"/>
      <c r="N83" s="898"/>
      <c r="O83" s="898"/>
      <c r="P83" s="898"/>
      <c r="Q83" s="898"/>
      <c r="R83" s="898"/>
      <c r="S83" s="898"/>
      <c r="T83" s="898"/>
      <c r="U83" s="898"/>
      <c r="V83" s="898"/>
      <c r="W83" s="898"/>
      <c r="X83" s="898"/>
      <c r="Y83" s="898"/>
      <c r="Z83" s="898"/>
      <c r="AA83" s="898"/>
      <c r="AB83" s="898"/>
      <c r="AC83" s="898"/>
      <c r="AD83" s="898"/>
      <c r="AE83" s="899"/>
      <c r="AF83" s="143"/>
    </row>
    <row r="84" spans="1:32" s="144" customFormat="1" ht="18.75" customHeight="1">
      <c r="A84" s="142"/>
      <c r="B84" s="900"/>
      <c r="C84" s="901"/>
      <c r="D84" s="901"/>
      <c r="E84" s="901"/>
      <c r="F84" s="901"/>
      <c r="G84" s="901"/>
      <c r="H84" s="901"/>
      <c r="I84" s="901"/>
      <c r="J84" s="901"/>
      <c r="K84" s="901"/>
      <c r="L84" s="901"/>
      <c r="M84" s="901"/>
      <c r="N84" s="901"/>
      <c r="O84" s="901"/>
      <c r="P84" s="901"/>
      <c r="Q84" s="901"/>
      <c r="R84" s="901"/>
      <c r="S84" s="901"/>
      <c r="T84" s="901"/>
      <c r="U84" s="901"/>
      <c r="V84" s="901"/>
      <c r="W84" s="901"/>
      <c r="X84" s="901"/>
      <c r="Y84" s="901"/>
      <c r="Z84" s="901"/>
      <c r="AA84" s="901"/>
      <c r="AB84" s="901"/>
      <c r="AC84" s="901"/>
      <c r="AD84" s="901"/>
      <c r="AE84" s="902"/>
      <c r="AF84" s="143"/>
    </row>
    <row r="85" spans="1:32" s="112" customFormat="1" ht="25.5" customHeight="1">
      <c r="A85" s="145"/>
      <c r="B85" s="900"/>
      <c r="C85" s="901"/>
      <c r="D85" s="901"/>
      <c r="E85" s="901"/>
      <c r="F85" s="901"/>
      <c r="G85" s="901"/>
      <c r="H85" s="901"/>
      <c r="I85" s="901"/>
      <c r="J85" s="901"/>
      <c r="K85" s="901"/>
      <c r="L85" s="901"/>
      <c r="M85" s="901"/>
      <c r="N85" s="901"/>
      <c r="O85" s="901"/>
      <c r="P85" s="901"/>
      <c r="Q85" s="901"/>
      <c r="R85" s="901"/>
      <c r="S85" s="901"/>
      <c r="T85" s="901"/>
      <c r="U85" s="901"/>
      <c r="V85" s="901"/>
      <c r="W85" s="901"/>
      <c r="X85" s="901"/>
      <c r="Y85" s="901"/>
      <c r="Z85" s="901"/>
      <c r="AA85" s="901"/>
      <c r="AB85" s="901"/>
      <c r="AC85" s="901"/>
      <c r="AD85" s="901"/>
      <c r="AE85" s="902"/>
      <c r="AF85" s="111"/>
    </row>
    <row r="86" spans="1:32" s="112" customFormat="1" ht="26.25" customHeight="1" thickBot="1">
      <c r="A86" s="145"/>
      <c r="B86" s="903"/>
      <c r="C86" s="904"/>
      <c r="D86" s="904"/>
      <c r="E86" s="904"/>
      <c r="F86" s="904"/>
      <c r="G86" s="904"/>
      <c r="H86" s="904"/>
      <c r="I86" s="904"/>
      <c r="J86" s="904"/>
      <c r="K86" s="904"/>
      <c r="L86" s="904"/>
      <c r="M86" s="904"/>
      <c r="N86" s="904"/>
      <c r="O86" s="904"/>
      <c r="P86" s="904"/>
      <c r="Q86" s="904"/>
      <c r="R86" s="904"/>
      <c r="S86" s="904"/>
      <c r="T86" s="904"/>
      <c r="U86" s="904"/>
      <c r="V86" s="904"/>
      <c r="W86" s="904"/>
      <c r="X86" s="904"/>
      <c r="Y86" s="904"/>
      <c r="Z86" s="904"/>
      <c r="AA86" s="904"/>
      <c r="AB86" s="904"/>
      <c r="AC86" s="904"/>
      <c r="AD86" s="904"/>
      <c r="AE86" s="905"/>
      <c r="AF86" s="111"/>
    </row>
    <row r="87" spans="1:32" s="112" customFormat="1">
      <c r="A87" s="145"/>
      <c r="B87" s="204"/>
      <c r="AF87" s="111"/>
    </row>
    <row r="88" spans="1:32">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147" priority="37" stopIfTrue="1" operator="notEqual">
      <formula>0</formula>
    </cfRule>
  </conditionalFormatting>
  <conditionalFormatting sqref="AD27 AB27 AD33 AB33 AD36 AB36 AD51 AB51 AD57 AB57 AD60 AB60 AD72 AB72 AD69 AB69 AD63 AB63 AD9 AB9 AD12 AB12 AD15 AB15 AD18 AB18 AD48 AB48 AD54 AB54">
    <cfRule type="cellIs" dxfId="146" priority="38"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145" priority="39"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144" priority="40"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143" priority="41"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142" priority="42" stopIfTrue="1" operator="notEqual">
      <formula>0.791666666666667</formula>
    </cfRule>
  </conditionalFormatting>
  <conditionalFormatting sqref="S72 O72 K72 G72 C72 S9 S18">
    <cfRule type="cellIs" dxfId="141" priority="43" stopIfTrue="1" operator="notEqual">
      <formula>0.3125</formula>
    </cfRule>
  </conditionalFormatting>
  <conditionalFormatting sqref="R51 R27 J27 J36 V36 V12 R15 N18 V18 V72 V54">
    <cfRule type="cellIs" dxfId="140" priority="44" stopIfTrue="1" operator="notEqual">
      <formula>0.75</formula>
    </cfRule>
  </conditionalFormatting>
  <conditionalFormatting sqref="S27 S12">
    <cfRule type="cellIs" dxfId="139" priority="45" stopIfTrue="1" operator="notEqual">
      <formula>0.333333333333333</formula>
    </cfRule>
  </conditionalFormatting>
  <conditionalFormatting sqref="R33 V60 R72 J72 F72">
    <cfRule type="cellIs" dxfId="138" priority="46" stopIfTrue="1" operator="notEqual">
      <formula>0.708333333333333</formula>
    </cfRule>
  </conditionalFormatting>
  <conditionalFormatting sqref="C69 G69 O69 S69">
    <cfRule type="cellIs" dxfId="137" priority="47" stopIfTrue="1" operator="notEqual">
      <formula>0.354166666666667</formula>
    </cfRule>
  </conditionalFormatting>
  <conditionalFormatting sqref="E69 I69 Q69 U69">
    <cfRule type="cellIs" dxfId="136" priority="48" stopIfTrue="1" operator="notEqual">
      <formula>0.510416666666667</formula>
    </cfRule>
  </conditionalFormatting>
  <conditionalFormatting sqref="D72 H72 L72 P72 T72">
    <cfRule type="cellIs" dxfId="135" priority="49" stopIfTrue="1" operator="notEqual">
      <formula>0.520833333333333</formula>
    </cfRule>
  </conditionalFormatting>
  <conditionalFormatting sqref="C15:F15 K12:N12 C21:AD21 C24:AD24 G18:J18 C27:F27 C33:F33 K36:N36 C57:F57 C60:F60 K60:N60 W60:Z60 O63:R63 K69:N69 W69:Z69 W72:Z72 M72:N72 C39:AD39 C42:AD42 C30:AD30 C51:AD51 C66:AD66 C75:AD75 C54:F54 G48:J48">
    <cfRule type="cellIs" dxfId="134" priority="36" stopIfTrue="1" operator="notEqual">
      <formula>0</formula>
    </cfRule>
  </conditionalFormatting>
  <conditionalFormatting sqref="J60">
    <cfRule type="cellIs" dxfId="133" priority="35" stopIfTrue="1" operator="notEqual">
      <formula>0.6875</formula>
    </cfRule>
  </conditionalFormatting>
  <conditionalFormatting sqref="AA27:AD27 AA33:AD33 AA36:AD36 AA51:AD51 AA57:AD57 AA60:AD60 AA63:AD63 AA69:AD69 AA72:AD72 AA9:AD9 AA12:AD12 AA15:AD15 AA18:AD18 C75:AD75 AA48:AD48 AA54:AD54">
    <cfRule type="cellIs" dxfId="132" priority="34" stopIfTrue="1" operator="notEqual">
      <formula>0</formula>
    </cfRule>
  </conditionalFormatting>
  <conditionalFormatting sqref="C35:AD35 C38:AD44 C29:AD32 C14:AD14 C17:AD26 C59:AD59 C62:AD62 C71:AD71 C65:AD68 C74:AD77 C50:AD56 C11:AD11">
    <cfRule type="cellIs" dxfId="131" priority="33" stopIfTrue="1" operator="equal">
      <formula>"CP"</formula>
    </cfRule>
  </conditionalFormatting>
  <conditionalFormatting sqref="F69 R69">
    <cfRule type="cellIs" dxfId="130" priority="32" stopIfTrue="1" operator="notEqual">
      <formula>0.770833333333333</formula>
    </cfRule>
  </conditionalFormatting>
  <conditionalFormatting sqref="E72 I72 Q72 U72">
    <cfRule type="cellIs" dxfId="129" priority="31" operator="notEqual">
      <formula>0.5625</formula>
    </cfRule>
  </conditionalFormatting>
  <conditionalFormatting sqref="S15">
    <cfRule type="cellIs" dxfId="128" priority="30" operator="notEqual">
      <formula>0.3125</formula>
    </cfRule>
  </conditionalFormatting>
  <conditionalFormatting sqref="V57">
    <cfRule type="cellIs" dxfId="127" priority="29" operator="notEqual">
      <formula>0.791666666666667</formula>
    </cfRule>
  </conditionalFormatting>
  <conditionalFormatting sqref="W48 O48 K48 C48">
    <cfRule type="cellIs" dxfId="126" priority="28" operator="notEqual">
      <formula>0.375</formula>
    </cfRule>
  </conditionalFormatting>
  <conditionalFormatting sqref="D48 L48 P48 T48 X48">
    <cfRule type="cellIs" dxfId="125" priority="27" operator="notEqual">
      <formula>0.5</formula>
    </cfRule>
  </conditionalFormatting>
  <conditionalFormatting sqref="E48 M48 Q48 U48 Y48">
    <cfRule type="cellIs" dxfId="124" priority="26" operator="notEqual">
      <formula>0.583333333333333</formula>
    </cfRule>
  </conditionalFormatting>
  <conditionalFormatting sqref="Z48 R48 F48">
    <cfRule type="cellIs" dxfId="123" priority="25" operator="notEqual">
      <formula>0.791666666666667</formula>
    </cfRule>
  </conditionalFormatting>
  <conditionalFormatting sqref="N48">
    <cfRule type="cellIs" dxfId="122" priority="24" operator="notEqual">
      <formula>0.791666666666667</formula>
    </cfRule>
  </conditionalFormatting>
  <conditionalFormatting sqref="V48">
    <cfRule type="cellIs" dxfId="121" priority="23" stopIfTrue="1" operator="notEqual">
      <formula>0.75</formula>
    </cfRule>
  </conditionalFormatting>
  <conditionalFormatting sqref="S48">
    <cfRule type="cellIs" dxfId="120" priority="19" stopIfTrue="1" operator="notEqual">
      <formula>0.3125</formula>
    </cfRule>
  </conditionalFormatting>
  <conditionalFormatting sqref="S48">
    <cfRule type="cellIs" dxfId="119" priority="18" stopIfTrue="1" operator="equal">
      <formula>"CP"</formula>
    </cfRule>
  </conditionalFormatting>
  <conditionalFormatting sqref="V9">
    <cfRule type="cellIs" dxfId="118" priority="14" stopIfTrue="1" operator="notEqual">
      <formula>0.791666666666667</formula>
    </cfRule>
  </conditionalFormatting>
  <conditionalFormatting sqref="AC45 AA45">
    <cfRule type="cellIs" dxfId="117" priority="10" stopIfTrue="1" operator="notEqual">
      <formula>0</formula>
    </cfRule>
  </conditionalFormatting>
  <conditionalFormatting sqref="AD45 AB45">
    <cfRule type="cellIs" dxfId="116" priority="11" stopIfTrue="1" operator="notEqual">
      <formula>0</formula>
    </cfRule>
  </conditionalFormatting>
  <conditionalFormatting sqref="AA45:AD45">
    <cfRule type="cellIs" dxfId="115" priority="9" stopIfTrue="1" operator="notEqual">
      <formula>0</formula>
    </cfRule>
  </conditionalFormatting>
  <conditionalFormatting sqref="AA47:AD47">
    <cfRule type="cellIs" dxfId="114" priority="8" stopIfTrue="1" operator="equal">
      <formula>"CP"</formula>
    </cfRule>
  </conditionalFormatting>
  <conditionalFormatting sqref="C45:Z45">
    <cfRule type="cellIs" dxfId="113" priority="7" stopIfTrue="1" operator="notEqual">
      <formula>0</formula>
    </cfRule>
  </conditionalFormatting>
  <conditionalFormatting sqref="C45:Z47">
    <cfRule type="cellIs" dxfId="112" priority="6"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CS88"/>
  <sheetViews>
    <sheetView topLeftCell="B1" zoomScale="70" zoomScaleNormal="70" workbookViewId="0">
      <selection activeCell="B12" sqref="B12"/>
    </sheetView>
  </sheetViews>
  <sheetFormatPr baseColWidth="10" defaultRowHeight="28.5" outlineLevelRow="2" outlineLevelCol="1"/>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c r="A1" s="874" t="s">
        <v>14</v>
      </c>
      <c r="B1" s="874"/>
      <c r="C1" s="874"/>
      <c r="D1" s="874"/>
      <c r="E1" s="874"/>
      <c r="F1" s="874"/>
      <c r="G1" s="874"/>
      <c r="H1" s="874"/>
      <c r="I1" s="874"/>
      <c r="J1" s="874"/>
      <c r="K1" s="874"/>
      <c r="L1" s="874"/>
      <c r="M1" s="874"/>
      <c r="N1" s="874"/>
      <c r="O1" s="874"/>
      <c r="P1" s="874"/>
      <c r="Q1" s="874"/>
      <c r="R1" s="874"/>
      <c r="S1" s="874"/>
      <c r="T1" s="874"/>
      <c r="U1" s="874"/>
      <c r="V1" s="874"/>
      <c r="W1" s="874"/>
      <c r="X1" s="874"/>
      <c r="Y1" s="874"/>
      <c r="Z1" s="874"/>
      <c r="AA1" s="874"/>
      <c r="AB1" s="874"/>
      <c r="AC1" s="874"/>
      <c r="AD1" s="874"/>
      <c r="AE1" s="874"/>
      <c r="AF1" s="177"/>
    </row>
    <row r="2" spans="1:37" s="112" customFormat="1" ht="39.75" thickBot="1">
      <c r="B2" s="205" t="str">
        <f ca="1">MID(CELL("filename",A1),FIND("]",CELL("filename",A1))+1,32)</f>
        <v>Sem 2</v>
      </c>
      <c r="C2" s="114"/>
      <c r="E2" s="113"/>
      <c r="F2" s="875" t="str">
        <f ca="1">"du  "&amp;TEXT(C3,"jjjj jj mmmm")&amp;"  au  "&amp;TEXT(AA3,"jjjj jj mmmm aaaa")</f>
        <v>du  lundi 11 janvier  au  dimanche 17 janvier 2016</v>
      </c>
      <c r="G2" s="875"/>
      <c r="H2" s="875"/>
      <c r="I2" s="875"/>
      <c r="J2" s="875"/>
      <c r="K2" s="875"/>
      <c r="L2" s="875"/>
      <c r="M2" s="875"/>
      <c r="N2" s="875"/>
      <c r="O2" s="875"/>
      <c r="P2" s="875"/>
      <c r="Q2" s="875"/>
      <c r="R2" s="875"/>
      <c r="S2" s="875"/>
      <c r="T2" s="875"/>
      <c r="U2" s="875"/>
      <c r="V2" s="875"/>
      <c r="W2" s="113"/>
      <c r="X2" s="113"/>
      <c r="Y2" s="113"/>
      <c r="Z2" s="113"/>
      <c r="AA2" s="113"/>
      <c r="AB2" s="113"/>
      <c r="AC2" s="113"/>
      <c r="AD2" s="113"/>
      <c r="AE2" s="113"/>
      <c r="AF2" s="111"/>
      <c r="AG2" s="157"/>
    </row>
    <row r="3" spans="1:37" s="117" customFormat="1" ht="24" customHeight="1">
      <c r="A3" s="876"/>
      <c r="B3" s="878" t="s">
        <v>0</v>
      </c>
      <c r="C3" s="879">
        <f ca="1">VLOOKUP(B2,'[4]Sem 2016_Fériés_HSupp'!$A$11:$B$62,2,FALSE)</f>
        <v>42380</v>
      </c>
      <c r="D3" s="880"/>
      <c r="E3" s="880"/>
      <c r="F3" s="881"/>
      <c r="G3" s="882">
        <f ca="1">C3+1</f>
        <v>42381</v>
      </c>
      <c r="H3" s="883"/>
      <c r="I3" s="883"/>
      <c r="J3" s="884"/>
      <c r="K3" s="882">
        <f ca="1">G3+1</f>
        <v>42382</v>
      </c>
      <c r="L3" s="883"/>
      <c r="M3" s="883"/>
      <c r="N3" s="884"/>
      <c r="O3" s="882">
        <f ca="1">K3+1</f>
        <v>42383</v>
      </c>
      <c r="P3" s="883"/>
      <c r="Q3" s="883"/>
      <c r="R3" s="884"/>
      <c r="S3" s="882">
        <f ca="1">O3+1</f>
        <v>42384</v>
      </c>
      <c r="T3" s="883"/>
      <c r="U3" s="883"/>
      <c r="V3" s="884"/>
      <c r="W3" s="882">
        <f ca="1">S3+1</f>
        <v>42385</v>
      </c>
      <c r="X3" s="883"/>
      <c r="Y3" s="883"/>
      <c r="Z3" s="884"/>
      <c r="AA3" s="882">
        <f ca="1">W3+1</f>
        <v>42386</v>
      </c>
      <c r="AB3" s="883"/>
      <c r="AC3" s="883"/>
      <c r="AD3" s="884"/>
      <c r="AE3" s="115" t="s">
        <v>1</v>
      </c>
      <c r="AF3" s="116"/>
      <c r="AH3" s="118"/>
      <c r="AI3" s="119"/>
      <c r="AK3" s="120"/>
    </row>
    <row r="4" spans="1:37" s="117" customFormat="1" ht="24" customHeight="1">
      <c r="A4" s="877"/>
      <c r="B4" s="911"/>
      <c r="C4" s="885" t="s">
        <v>2</v>
      </c>
      <c r="D4" s="886"/>
      <c r="E4" s="887" t="s">
        <v>3</v>
      </c>
      <c r="F4" s="886"/>
      <c r="G4" s="888" t="s">
        <v>2</v>
      </c>
      <c r="H4" s="889"/>
      <c r="I4" s="890" t="s">
        <v>3</v>
      </c>
      <c r="J4" s="891"/>
      <c r="K4" s="890" t="s">
        <v>2</v>
      </c>
      <c r="L4" s="886"/>
      <c r="M4" s="887" t="s">
        <v>3</v>
      </c>
      <c r="N4" s="886"/>
      <c r="O4" s="885" t="s">
        <v>2</v>
      </c>
      <c r="P4" s="889"/>
      <c r="Q4" s="890" t="s">
        <v>3</v>
      </c>
      <c r="R4" s="906"/>
      <c r="S4" s="890" t="s">
        <v>2</v>
      </c>
      <c r="T4" s="886"/>
      <c r="U4" s="887" t="s">
        <v>3</v>
      </c>
      <c r="V4" s="886"/>
      <c r="W4" s="885" t="s">
        <v>2</v>
      </c>
      <c r="X4" s="889"/>
      <c r="Y4" s="890" t="s">
        <v>3</v>
      </c>
      <c r="Z4" s="906"/>
      <c r="AA4" s="912" t="s">
        <v>2</v>
      </c>
      <c r="AB4" s="913"/>
      <c r="AC4" s="914" t="s">
        <v>3</v>
      </c>
      <c r="AD4" s="915"/>
      <c r="AE4" s="121"/>
      <c r="AF4" s="116"/>
      <c r="AH4" s="118"/>
      <c r="AI4" s="119"/>
      <c r="AK4" s="120"/>
    </row>
    <row r="5" spans="1:37" s="117" customFormat="1" ht="24" hidden="1" customHeight="1">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c r="A9" s="907" t="s">
        <v>9</v>
      </c>
      <c r="B9" s="180" t="s">
        <v>56</v>
      </c>
      <c r="C9" s="137">
        <v>0.375</v>
      </c>
      <c r="D9" s="141">
        <v>0</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9"/>
      <c r="Q9" s="170"/>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1.2291666666666663</v>
      </c>
      <c r="AF9" s="85"/>
      <c r="AG9" s="86">
        <v>1.2291666666666663</v>
      </c>
    </row>
    <row r="10" spans="1:37" s="1" customFormat="1" ht="48" hidden="1" customHeight="1">
      <c r="A10" s="908"/>
      <c r="B10" s="180"/>
      <c r="C10" s="20"/>
      <c r="D10" s="175">
        <f>D9-C9</f>
        <v>-0.375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29.499999999999993</v>
      </c>
      <c r="AF10" s="36"/>
      <c r="AG10" s="2"/>
    </row>
    <row r="11" spans="1:37" s="22" customFormat="1" ht="48" customHeight="1">
      <c r="A11" s="908"/>
      <c r="B11" s="180"/>
      <c r="C11" s="164" t="str">
        <f t="shared" ref="C11:N11" si="0">IF(C9=0,"A","")</f>
        <v/>
      </c>
      <c r="D11" s="165" t="str">
        <f t="shared" si="0"/>
        <v>A</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c r="A12" s="908"/>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c r="A13" s="908"/>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c r="A14" s="908"/>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c r="A15" s="908"/>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c r="A16" s="908"/>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c r="A17" s="908"/>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c r="A18" s="908"/>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c r="A19" s="908"/>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c r="A20" s="908"/>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c r="A21" s="908"/>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c r="A22" s="908"/>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c r="A23" s="908"/>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c r="A24" s="908"/>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c r="A25" s="908"/>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c r="A26" s="908"/>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c r="A27" s="909"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c r="A28" s="908"/>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c r="A29" s="910"/>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c r="A33" s="892"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c r="X33" s="153"/>
      <c r="Y33" s="158"/>
      <c r="Z33" s="153"/>
      <c r="AA33" s="93"/>
      <c r="AB33" s="89"/>
      <c r="AC33" s="88"/>
      <c r="AD33" s="90"/>
      <c r="AE33" s="84">
        <f>SUM(D33-C33)+(F33-E33)+(H33-G33)+(J33-I33)+(L33-K33)+(N33-M33)+(P33-O33)+(R33-Q33)+(T33-S33)+(V33-U33)+(X33-W33)+(Z33-Y33)+(AB33-AA33)+(AD33-AC33)</f>
        <v>1.2499999999999998</v>
      </c>
      <c r="AF33" s="96"/>
      <c r="AG33" s="97"/>
    </row>
    <row r="34" spans="1:33" s="1" customFormat="1" ht="48" hidden="1" customHeight="1">
      <c r="A34" s="893"/>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v>
      </c>
      <c r="Y34" s="77"/>
      <c r="Z34" s="173">
        <f>Z33-Y33</f>
        <v>0</v>
      </c>
      <c r="AA34" s="58"/>
      <c r="AB34" s="26">
        <f>AB33-AA33</f>
        <v>0</v>
      </c>
      <c r="AC34" s="19"/>
      <c r="AD34" s="26">
        <f>AD33-AC33</f>
        <v>0</v>
      </c>
      <c r="AE34" s="57">
        <f>AE33*24</f>
        <v>29.999999999999993</v>
      </c>
      <c r="AF34" s="36"/>
      <c r="AG34" s="2"/>
    </row>
    <row r="35" spans="1:33" s="24" customFormat="1" ht="48" customHeight="1">
      <c r="A35" s="893"/>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A</v>
      </c>
      <c r="X35" s="165" t="str">
        <f t="shared" si="9"/>
        <v>A</v>
      </c>
      <c r="Y35" s="68" t="str">
        <f t="shared" si="9"/>
        <v>A</v>
      </c>
      <c r="Z35" s="166" t="str">
        <f t="shared" si="9"/>
        <v>A</v>
      </c>
      <c r="AA35" s="66" t="str">
        <f>IF(AA33&lt;&gt;0,"T","")</f>
        <v/>
      </c>
      <c r="AB35" s="67" t="str">
        <f>IF(AB33&lt;&gt;0,"T","")</f>
        <v/>
      </c>
      <c r="AC35" s="68" t="str">
        <f>IF(AC33&lt;&gt;0,"T","")</f>
        <v/>
      </c>
      <c r="AD35" s="69" t="str">
        <f>IF(AD33&lt;&gt;0,"T","")</f>
        <v/>
      </c>
      <c r="AE35" s="28"/>
      <c r="AF35" s="37"/>
      <c r="AG35" s="25"/>
    </row>
    <row r="36" spans="1:33" s="98" customFormat="1" ht="48" customHeight="1">
      <c r="A36" s="893"/>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c r="A37" s="893"/>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c r="A38" s="894"/>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c r="A41" s="150"/>
      <c r="B41" s="187" t="s">
        <v>61</v>
      </c>
      <c r="C41" s="66" t="str">
        <f t="shared" ref="C41:AD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si="12"/>
        <v/>
      </c>
      <c r="AB41" s="110" t="str">
        <f t="shared" si="12"/>
        <v/>
      </c>
      <c r="AC41" s="71" t="str">
        <f t="shared" si="12"/>
        <v/>
      </c>
      <c r="AD41" s="148" t="str">
        <f t="shared" si="12"/>
        <v/>
      </c>
      <c r="AE41" s="149"/>
      <c r="AF41" s="37"/>
      <c r="AG41" s="25"/>
    </row>
    <row r="42" spans="1:33" s="24" customFormat="1" ht="48" hidden="1" customHeight="1" outlineLevel="1">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c r="A44" s="150"/>
      <c r="B44" s="183"/>
      <c r="C44" s="66" t="str">
        <f t="shared" ref="C44:AD44" si="13">IF(C42="","","T")</f>
        <v/>
      </c>
      <c r="D44" s="67" t="str">
        <f t="shared" si="13"/>
        <v/>
      </c>
      <c r="E44" s="167" t="str">
        <f t="shared" si="13"/>
        <v/>
      </c>
      <c r="F44" s="172" t="str">
        <f t="shared" si="13"/>
        <v/>
      </c>
      <c r="G44" s="66" t="str">
        <f t="shared" si="13"/>
        <v/>
      </c>
      <c r="H44" s="67" t="str">
        <f t="shared" si="13"/>
        <v/>
      </c>
      <c r="I44" s="167" t="str">
        <f t="shared" si="13"/>
        <v/>
      </c>
      <c r="J44" s="172" t="str">
        <f t="shared" si="13"/>
        <v/>
      </c>
      <c r="K44" s="66" t="str">
        <f t="shared" si="13"/>
        <v/>
      </c>
      <c r="L44" s="67" t="str">
        <f t="shared" si="13"/>
        <v/>
      </c>
      <c r="M44" s="167" t="str">
        <f t="shared" si="13"/>
        <v/>
      </c>
      <c r="N44" s="172" t="str">
        <f t="shared" si="13"/>
        <v/>
      </c>
      <c r="O44" s="66" t="str">
        <f t="shared" si="13"/>
        <v/>
      </c>
      <c r="P44" s="67" t="str">
        <f t="shared" si="13"/>
        <v/>
      </c>
      <c r="Q44" s="167" t="str">
        <f t="shared" si="13"/>
        <v/>
      </c>
      <c r="R44" s="172" t="str">
        <f t="shared" si="13"/>
        <v/>
      </c>
      <c r="S44" s="66" t="str">
        <f t="shared" si="13"/>
        <v/>
      </c>
      <c r="T44" s="67" t="str">
        <f t="shared" si="13"/>
        <v/>
      </c>
      <c r="U44" s="167" t="str">
        <f t="shared" si="13"/>
        <v/>
      </c>
      <c r="V44" s="172" t="str">
        <f t="shared" si="13"/>
        <v/>
      </c>
      <c r="W44" s="66" t="str">
        <f t="shared" si="13"/>
        <v/>
      </c>
      <c r="X44" s="67" t="str">
        <f t="shared" si="13"/>
        <v/>
      </c>
      <c r="Y44" s="167" t="str">
        <f t="shared" si="13"/>
        <v/>
      </c>
      <c r="Z44" s="172" t="str">
        <f t="shared" si="13"/>
        <v/>
      </c>
      <c r="AA44" s="70" t="str">
        <f t="shared" si="13"/>
        <v/>
      </c>
      <c r="AB44" s="110" t="str">
        <f t="shared" si="13"/>
        <v/>
      </c>
      <c r="AC44" s="71" t="str">
        <f t="shared" si="13"/>
        <v/>
      </c>
      <c r="AD44" s="148" t="str">
        <f t="shared" si="13"/>
        <v/>
      </c>
      <c r="AE44" s="149"/>
      <c r="AF44" s="37"/>
      <c r="AG44" s="25"/>
    </row>
    <row r="45" spans="1:33" s="98" customFormat="1" ht="48" hidden="1" customHeight="1" outlineLevel="1" collapsed="1">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c r="A47" s="105"/>
      <c r="B47" s="183"/>
      <c r="C47" s="66" t="str">
        <f t="shared" ref="C47:Z47" si="14">IF(C45="","","T")</f>
        <v/>
      </c>
      <c r="D47" s="67" t="str">
        <f t="shared" si="14"/>
        <v/>
      </c>
      <c r="E47" s="167" t="str">
        <f t="shared" si="14"/>
        <v/>
      </c>
      <c r="F47" s="172" t="str">
        <f t="shared" si="14"/>
        <v/>
      </c>
      <c r="G47" s="66" t="str">
        <f t="shared" si="14"/>
        <v/>
      </c>
      <c r="H47" s="67" t="str">
        <f t="shared" si="14"/>
        <v/>
      </c>
      <c r="I47" s="167" t="str">
        <f t="shared" si="14"/>
        <v/>
      </c>
      <c r="J47" s="172" t="str">
        <f t="shared" si="14"/>
        <v/>
      </c>
      <c r="K47" s="66" t="str">
        <f t="shared" si="14"/>
        <v/>
      </c>
      <c r="L47" s="67" t="str">
        <f t="shared" si="14"/>
        <v/>
      </c>
      <c r="M47" s="167" t="str">
        <f t="shared" si="14"/>
        <v/>
      </c>
      <c r="N47" s="172" t="str">
        <f t="shared" si="14"/>
        <v/>
      </c>
      <c r="O47" s="66" t="str">
        <f t="shared" si="14"/>
        <v/>
      </c>
      <c r="P47" s="67" t="str">
        <f t="shared" si="14"/>
        <v/>
      </c>
      <c r="Q47" s="167" t="str">
        <f t="shared" si="14"/>
        <v/>
      </c>
      <c r="R47" s="172" t="str">
        <f t="shared" si="14"/>
        <v/>
      </c>
      <c r="S47" s="66" t="str">
        <f t="shared" si="14"/>
        <v/>
      </c>
      <c r="T47" s="67" t="str">
        <f t="shared" si="14"/>
        <v/>
      </c>
      <c r="U47" s="167" t="str">
        <f t="shared" si="14"/>
        <v/>
      </c>
      <c r="V47" s="172" t="str">
        <f t="shared" si="14"/>
        <v/>
      </c>
      <c r="W47" s="66" t="str">
        <f t="shared" si="14"/>
        <v/>
      </c>
      <c r="X47" s="67" t="str">
        <f t="shared" si="14"/>
        <v/>
      </c>
      <c r="Y47" s="167" t="str">
        <f t="shared" si="14"/>
        <v/>
      </c>
      <c r="Z47" s="172" t="str">
        <f t="shared" si="14"/>
        <v/>
      </c>
      <c r="AA47" s="66" t="str">
        <f>IF(AA45&lt;&gt;0,"T","")</f>
        <v/>
      </c>
      <c r="AB47" s="67" t="str">
        <f>IF(AB45&lt;&gt;0,"T","")</f>
        <v/>
      </c>
      <c r="AC47" s="68" t="str">
        <f>IF(AC45&lt;&gt;0,"T","")</f>
        <v/>
      </c>
      <c r="AD47" s="69" t="str">
        <f>IF(AD45&lt;&gt;0,"T","")</f>
        <v/>
      </c>
      <c r="AE47" s="28"/>
      <c r="AF47" s="37"/>
      <c r="AG47" s="25"/>
    </row>
    <row r="48" spans="1:33" s="98" customFormat="1" ht="48" customHeight="1" collapsed="1">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c r="A50" s="105"/>
      <c r="B50" s="193"/>
      <c r="C50" s="66" t="str">
        <f t="shared" ref="C50:F50" si="15">IF(C48=0,"A","")</f>
        <v/>
      </c>
      <c r="D50" s="165" t="str">
        <f t="shared" si="15"/>
        <v/>
      </c>
      <c r="E50" s="68" t="str">
        <f t="shared" si="15"/>
        <v/>
      </c>
      <c r="F50" s="166" t="str">
        <f t="shared" si="15"/>
        <v/>
      </c>
      <c r="G50" s="66" t="str">
        <f t="shared" ref="G50:J50" si="16">IF(G48="","","T")</f>
        <v/>
      </c>
      <c r="H50" s="67" t="str">
        <f t="shared" si="16"/>
        <v/>
      </c>
      <c r="I50" s="167" t="str">
        <f t="shared" si="16"/>
        <v/>
      </c>
      <c r="J50" s="164" t="str">
        <f t="shared" si="16"/>
        <v/>
      </c>
      <c r="K50" s="66" t="str">
        <f t="shared" ref="K50:Z50" si="17">IF(K48=0,"A","")</f>
        <v/>
      </c>
      <c r="L50" s="165" t="str">
        <f t="shared" si="17"/>
        <v/>
      </c>
      <c r="M50" s="68" t="str">
        <f t="shared" si="17"/>
        <v/>
      </c>
      <c r="N50" s="166" t="str">
        <f t="shared" si="17"/>
        <v/>
      </c>
      <c r="O50" s="66" t="str">
        <f t="shared" si="17"/>
        <v/>
      </c>
      <c r="P50" s="165" t="str">
        <f t="shared" si="17"/>
        <v/>
      </c>
      <c r="Q50" s="68" t="str">
        <f t="shared" si="17"/>
        <v/>
      </c>
      <c r="R50" s="166" t="str">
        <f t="shared" si="17"/>
        <v/>
      </c>
      <c r="S50" s="66" t="str">
        <f t="shared" si="17"/>
        <v/>
      </c>
      <c r="T50" s="165" t="str">
        <f t="shared" si="17"/>
        <v/>
      </c>
      <c r="U50" s="68" t="str">
        <f t="shared" si="17"/>
        <v/>
      </c>
      <c r="V50" s="166" t="str">
        <f t="shared" si="17"/>
        <v/>
      </c>
      <c r="W50" s="66" t="str">
        <f t="shared" si="17"/>
        <v/>
      </c>
      <c r="X50" s="165" t="str">
        <f t="shared" si="17"/>
        <v/>
      </c>
      <c r="Y50" s="68" t="str">
        <f t="shared" si="17"/>
        <v/>
      </c>
      <c r="Z50" s="166" t="str">
        <f t="shared" si="17"/>
        <v/>
      </c>
      <c r="AA50" s="66" t="str">
        <f>IF(AA48&lt;&gt;0,"T","")</f>
        <v/>
      </c>
      <c r="AB50" s="67" t="str">
        <f>IF(AB48&lt;&gt;0,"T","")</f>
        <v/>
      </c>
      <c r="AC50" s="68" t="str">
        <f>IF(AC48&lt;&gt;0,"T","")</f>
        <v/>
      </c>
      <c r="AD50" s="69" t="str">
        <f>IF(AD48&lt;&gt;0,"T","")</f>
        <v/>
      </c>
      <c r="AE50" s="28"/>
      <c r="AF50" s="37"/>
      <c r="AG50" s="25"/>
    </row>
    <row r="51" spans="1:33" s="24" customFormat="1" ht="48" hidden="1" customHeight="1" outlineLevel="1">
      <c r="A51" s="895"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c r="A52" s="896"/>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c r="A53" s="896"/>
      <c r="B53" s="183"/>
      <c r="C53" s="66" t="str">
        <f t="shared" ref="C53:AD53" si="18">IF(C51="","","T")</f>
        <v/>
      </c>
      <c r="D53" s="67" t="str">
        <f t="shared" si="18"/>
        <v/>
      </c>
      <c r="E53" s="167" t="str">
        <f t="shared" si="18"/>
        <v/>
      </c>
      <c r="F53" s="172" t="str">
        <f t="shared" si="18"/>
        <v/>
      </c>
      <c r="G53" s="66" t="str">
        <f t="shared" si="18"/>
        <v/>
      </c>
      <c r="H53" s="67" t="str">
        <f t="shared" si="18"/>
        <v/>
      </c>
      <c r="I53" s="167" t="str">
        <f t="shared" si="18"/>
        <v/>
      </c>
      <c r="J53" s="172" t="str">
        <f t="shared" si="18"/>
        <v/>
      </c>
      <c r="K53" s="66" t="str">
        <f t="shared" si="18"/>
        <v/>
      </c>
      <c r="L53" s="67" t="str">
        <f t="shared" si="18"/>
        <v/>
      </c>
      <c r="M53" s="167" t="str">
        <f t="shared" si="18"/>
        <v/>
      </c>
      <c r="N53" s="172" t="str">
        <f t="shared" si="18"/>
        <v/>
      </c>
      <c r="O53" s="66" t="str">
        <f t="shared" si="18"/>
        <v/>
      </c>
      <c r="P53" s="67" t="str">
        <f t="shared" si="18"/>
        <v/>
      </c>
      <c r="Q53" s="167" t="str">
        <f t="shared" si="18"/>
        <v/>
      </c>
      <c r="R53" s="172" t="str">
        <f t="shared" si="18"/>
        <v/>
      </c>
      <c r="S53" s="66" t="str">
        <f t="shared" si="18"/>
        <v/>
      </c>
      <c r="T53" s="67" t="str">
        <f t="shared" si="18"/>
        <v/>
      </c>
      <c r="U53" s="167" t="str">
        <f t="shared" si="18"/>
        <v/>
      </c>
      <c r="V53" s="172" t="str">
        <f t="shared" si="18"/>
        <v/>
      </c>
      <c r="W53" s="66" t="str">
        <f t="shared" si="18"/>
        <v/>
      </c>
      <c r="X53" s="67" t="str">
        <f t="shared" si="18"/>
        <v/>
      </c>
      <c r="Y53" s="167" t="str">
        <f t="shared" si="18"/>
        <v/>
      </c>
      <c r="Z53" s="172" t="str">
        <f t="shared" si="18"/>
        <v/>
      </c>
      <c r="AA53" s="70" t="str">
        <f t="shared" si="18"/>
        <v/>
      </c>
      <c r="AB53" s="110" t="str">
        <f t="shared" si="18"/>
        <v/>
      </c>
      <c r="AC53" s="71" t="str">
        <f t="shared" si="18"/>
        <v/>
      </c>
      <c r="AD53" s="148" t="str">
        <f t="shared" si="18"/>
        <v/>
      </c>
      <c r="AE53" s="149"/>
      <c r="AF53" s="37"/>
      <c r="AG53" s="25"/>
    </row>
    <row r="54" spans="1:33" s="87" customFormat="1" ht="48" customHeight="1" collapsed="1">
      <c r="A54" s="896"/>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c r="A55" s="896"/>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c r="A56" s="896"/>
      <c r="B56" s="195"/>
      <c r="C56" s="66" t="str">
        <f>IF(C54="","","T")</f>
        <v/>
      </c>
      <c r="D56" s="67" t="str">
        <f>IF(D54="","","T")</f>
        <v/>
      </c>
      <c r="E56" s="167" t="str">
        <f>IF(E54="","","T")</f>
        <v/>
      </c>
      <c r="F56" s="164" t="str">
        <f>IF(F54="","","T")</f>
        <v/>
      </c>
      <c r="G56" s="66" t="str">
        <f t="shared" ref="G56:Z56" si="19">IF(G54=0,"A","")</f>
        <v/>
      </c>
      <c r="H56" s="165" t="str">
        <f t="shared" si="19"/>
        <v/>
      </c>
      <c r="I56" s="68" t="str">
        <f t="shared" si="19"/>
        <v/>
      </c>
      <c r="J56" s="166" t="str">
        <f t="shared" si="19"/>
        <v/>
      </c>
      <c r="K56" s="66" t="str">
        <f t="shared" si="19"/>
        <v/>
      </c>
      <c r="L56" s="165" t="str">
        <f t="shared" si="19"/>
        <v/>
      </c>
      <c r="M56" s="68" t="str">
        <f t="shared" si="19"/>
        <v/>
      </c>
      <c r="N56" s="166" t="str">
        <f t="shared" si="19"/>
        <v/>
      </c>
      <c r="O56" s="66" t="str">
        <f t="shared" si="19"/>
        <v/>
      </c>
      <c r="P56" s="165" t="str">
        <f t="shared" si="19"/>
        <v/>
      </c>
      <c r="Q56" s="68" t="str">
        <f t="shared" si="19"/>
        <v/>
      </c>
      <c r="R56" s="166" t="str">
        <f t="shared" si="19"/>
        <v/>
      </c>
      <c r="S56" s="66" t="str">
        <f t="shared" si="19"/>
        <v/>
      </c>
      <c r="T56" s="165" t="str">
        <f t="shared" si="19"/>
        <v/>
      </c>
      <c r="U56" s="68" t="str">
        <f t="shared" si="19"/>
        <v/>
      </c>
      <c r="V56" s="166" t="str">
        <f t="shared" si="19"/>
        <v/>
      </c>
      <c r="W56" s="66" t="str">
        <f t="shared" si="19"/>
        <v/>
      </c>
      <c r="X56" s="165" t="str">
        <f t="shared" si="19"/>
        <v/>
      </c>
      <c r="Y56" s="68" t="str">
        <f t="shared" si="19"/>
        <v/>
      </c>
      <c r="Z56" s="166" t="str">
        <f t="shared" si="19"/>
        <v/>
      </c>
      <c r="AA56" s="66" t="str">
        <f>IF(AA54&lt;&gt;0,"T","")</f>
        <v/>
      </c>
      <c r="AB56" s="67" t="str">
        <f>IF(AB54&lt;&gt;0,"T","")</f>
        <v/>
      </c>
      <c r="AC56" s="68" t="str">
        <f>IF(AC54&lt;&gt;0,"T","")</f>
        <v/>
      </c>
      <c r="AD56" s="69" t="str">
        <f>IF(AD54&lt;&gt;0,"T","")</f>
        <v/>
      </c>
      <c r="AE56" s="30"/>
      <c r="AF56" s="34"/>
      <c r="AG56" s="21"/>
    </row>
    <row r="57" spans="1:33" s="87" customFormat="1" ht="48" customHeight="1">
      <c r="A57" s="896"/>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c r="A58" s="896"/>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c r="A59" s="896"/>
      <c r="B59" s="195"/>
      <c r="C59" s="66" t="str">
        <f>IF(C57="","","T")</f>
        <v/>
      </c>
      <c r="D59" s="67" t="str">
        <f>IF(D57="","","T")</f>
        <v/>
      </c>
      <c r="E59" s="167" t="str">
        <f>IF(E57="","","T")</f>
        <v/>
      </c>
      <c r="F59" s="164" t="str">
        <f>IF(F57="","","T")</f>
        <v/>
      </c>
      <c r="G59" s="66" t="str">
        <f t="shared" ref="G59:Z59" si="20">IF(G57=0,"A","")</f>
        <v/>
      </c>
      <c r="H59" s="165" t="str">
        <f t="shared" si="20"/>
        <v/>
      </c>
      <c r="I59" s="68" t="str">
        <f t="shared" si="20"/>
        <v/>
      </c>
      <c r="J59" s="166" t="str">
        <f t="shared" si="20"/>
        <v/>
      </c>
      <c r="K59" s="66" t="str">
        <f t="shared" si="20"/>
        <v/>
      </c>
      <c r="L59" s="165" t="str">
        <f t="shared" si="20"/>
        <v/>
      </c>
      <c r="M59" s="68" t="str">
        <f t="shared" si="20"/>
        <v/>
      </c>
      <c r="N59" s="166" t="str">
        <f t="shared" si="20"/>
        <v/>
      </c>
      <c r="O59" s="66" t="str">
        <f t="shared" si="20"/>
        <v/>
      </c>
      <c r="P59" s="165" t="str">
        <f t="shared" si="20"/>
        <v/>
      </c>
      <c r="Q59" s="68" t="str">
        <f t="shared" si="20"/>
        <v/>
      </c>
      <c r="R59" s="166" t="str">
        <f t="shared" si="20"/>
        <v/>
      </c>
      <c r="S59" s="66" t="str">
        <f t="shared" si="20"/>
        <v/>
      </c>
      <c r="T59" s="165" t="str">
        <f t="shared" si="20"/>
        <v/>
      </c>
      <c r="U59" s="68" t="str">
        <f t="shared" si="20"/>
        <v/>
      </c>
      <c r="V59" s="166" t="str">
        <f t="shared" si="20"/>
        <v/>
      </c>
      <c r="W59" s="66" t="str">
        <f t="shared" si="20"/>
        <v/>
      </c>
      <c r="X59" s="165" t="str">
        <f t="shared" si="20"/>
        <v/>
      </c>
      <c r="Y59" s="68" t="str">
        <f t="shared" si="20"/>
        <v/>
      </c>
      <c r="Z59" s="166" t="str">
        <f t="shared" si="20"/>
        <v/>
      </c>
      <c r="AA59" s="66" t="str">
        <f>IF(AA57&lt;&gt;0,"T","")</f>
        <v/>
      </c>
      <c r="AB59" s="67" t="str">
        <f>IF(AB57&lt;&gt;0,"T","")</f>
        <v/>
      </c>
      <c r="AC59" s="68" t="str">
        <f>IF(AC57&lt;&gt;0,"T","")</f>
        <v/>
      </c>
      <c r="AD59" s="69" t="str">
        <f>IF(AD57&lt;&gt;0,"T","")</f>
        <v/>
      </c>
      <c r="AE59" s="30"/>
      <c r="AF59" s="34"/>
      <c r="AG59" s="21"/>
    </row>
    <row r="60" spans="1:33" s="92" customFormat="1" ht="48" customHeight="1">
      <c r="A60" s="896"/>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c r="A61" s="896"/>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c r="A62" s="896"/>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1">IF(O60=0,"A","")</f>
        <v/>
      </c>
      <c r="P62" s="165" t="str">
        <f t="shared" si="21"/>
        <v/>
      </c>
      <c r="Q62" s="68" t="str">
        <f t="shared" si="21"/>
        <v/>
      </c>
      <c r="R62" s="166" t="str">
        <f t="shared" si="21"/>
        <v/>
      </c>
      <c r="S62" s="66" t="str">
        <f t="shared" si="21"/>
        <v/>
      </c>
      <c r="T62" s="165" t="str">
        <f t="shared" si="21"/>
        <v/>
      </c>
      <c r="U62" s="68" t="str">
        <f t="shared" si="21"/>
        <v/>
      </c>
      <c r="V62" s="166" t="str">
        <f t="shared" si="21"/>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c r="A63" s="896"/>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c r="X63" s="153"/>
      <c r="Y63" s="158"/>
      <c r="Z63" s="153"/>
      <c r="AA63" s="93"/>
      <c r="AB63" s="89"/>
      <c r="AC63" s="88"/>
      <c r="AD63" s="90"/>
      <c r="AE63" s="84">
        <f>SUM(D63-C63)+(F63-E63)+(H63-G63)+(J63-I63)+(L63-K63)+(N63-M63)+(P63-O63)+(R63-Q63)+(T63-S63)+(V63-U63)+(X63-W63)+(Z63-Y63)+(AB63-AA63)+(AD63-AC63)</f>
        <v>1.333333333333333</v>
      </c>
      <c r="AF63" s="96"/>
      <c r="AG63" s="97"/>
    </row>
    <row r="64" spans="1:33" s="1" customFormat="1" ht="48" hidden="1" customHeight="1">
      <c r="A64" s="896"/>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v>
      </c>
      <c r="Y64" s="19"/>
      <c r="Z64" s="175">
        <f>Z63-Y63</f>
        <v>0</v>
      </c>
      <c r="AA64" s="58"/>
      <c r="AB64" s="26">
        <f>AB63-AA63</f>
        <v>0</v>
      </c>
      <c r="AC64" s="19"/>
      <c r="AD64" s="26">
        <f>AD63-AC63</f>
        <v>0</v>
      </c>
      <c r="AE64" s="57">
        <f>AE63*24</f>
        <v>31.999999999999993</v>
      </c>
      <c r="AF64" s="36"/>
      <c r="AG64" s="2"/>
    </row>
    <row r="65" spans="1:97" s="24" customFormat="1" ht="48" customHeight="1" thickBot="1">
      <c r="A65" s="896"/>
      <c r="B65" s="195"/>
      <c r="C65" s="164" t="str">
        <f t="shared" ref="C65:N65" si="22">IF(C63=0,"A","")</f>
        <v/>
      </c>
      <c r="D65" s="165" t="str">
        <f t="shared" si="22"/>
        <v/>
      </c>
      <c r="E65" s="68" t="str">
        <f t="shared" si="22"/>
        <v/>
      </c>
      <c r="F65" s="166" t="str">
        <f t="shared" si="22"/>
        <v/>
      </c>
      <c r="G65" s="66" t="str">
        <f t="shared" si="22"/>
        <v/>
      </c>
      <c r="H65" s="165" t="str">
        <f t="shared" si="22"/>
        <v/>
      </c>
      <c r="I65" s="68" t="str">
        <f t="shared" si="22"/>
        <v/>
      </c>
      <c r="J65" s="166" t="str">
        <f t="shared" si="22"/>
        <v/>
      </c>
      <c r="K65" s="66" t="str">
        <f t="shared" si="22"/>
        <v/>
      </c>
      <c r="L65" s="165" t="str">
        <f t="shared" si="22"/>
        <v/>
      </c>
      <c r="M65" s="68" t="str">
        <f t="shared" si="22"/>
        <v/>
      </c>
      <c r="N65" s="166" t="str">
        <f t="shared" si="22"/>
        <v/>
      </c>
      <c r="O65" s="66" t="str">
        <f>IF(O63="","","T")</f>
        <v/>
      </c>
      <c r="P65" s="67" t="str">
        <f>IF(P63="","","T")</f>
        <v/>
      </c>
      <c r="Q65" s="167" t="str">
        <f>IF(Q63="","","T")</f>
        <v/>
      </c>
      <c r="R65" s="164" t="str">
        <f>IF(R63="","","T")</f>
        <v/>
      </c>
      <c r="S65" s="66" t="str">
        <f t="shared" ref="S65:Z65" si="23">IF(S63=0,"A","")</f>
        <v/>
      </c>
      <c r="T65" s="165" t="str">
        <f t="shared" si="23"/>
        <v/>
      </c>
      <c r="U65" s="68" t="str">
        <f t="shared" si="23"/>
        <v/>
      </c>
      <c r="V65" s="166" t="str">
        <f t="shared" si="23"/>
        <v/>
      </c>
      <c r="W65" s="66" t="str">
        <f t="shared" si="23"/>
        <v>A</v>
      </c>
      <c r="X65" s="165" t="str">
        <f t="shared" si="23"/>
        <v>A</v>
      </c>
      <c r="Y65" s="68" t="str">
        <f t="shared" si="23"/>
        <v>A</v>
      </c>
      <c r="Z65" s="166" t="str">
        <f t="shared" si="23"/>
        <v>A</v>
      </c>
      <c r="AA65" s="66" t="str">
        <f>IF(AA63&lt;&gt;0,"T","")</f>
        <v/>
      </c>
      <c r="AB65" s="67" t="str">
        <f>IF(AB63&lt;&gt;0,"T","")</f>
        <v/>
      </c>
      <c r="AC65" s="68" t="str">
        <f>IF(AC63&lt;&gt;0,"T","")</f>
        <v/>
      </c>
      <c r="AD65" s="69" t="str">
        <f>IF(AD63&lt;&gt;0,"T","")</f>
        <v/>
      </c>
      <c r="AE65" s="29"/>
      <c r="AF65" s="37"/>
      <c r="AG65" s="25"/>
    </row>
    <row r="66" spans="1:97" s="24" customFormat="1" ht="48" hidden="1" customHeight="1" outlineLevel="1">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c r="A68" s="150"/>
      <c r="B68" s="183"/>
      <c r="C68" s="66" t="str">
        <f t="shared" ref="C68:AD68" si="24">IF(C66="","","T")</f>
        <v/>
      </c>
      <c r="D68" s="67" t="str">
        <f t="shared" si="24"/>
        <v/>
      </c>
      <c r="E68" s="167" t="str">
        <f t="shared" si="24"/>
        <v/>
      </c>
      <c r="F68" s="172" t="str">
        <f t="shared" si="24"/>
        <v/>
      </c>
      <c r="G68" s="66" t="str">
        <f t="shared" si="24"/>
        <v/>
      </c>
      <c r="H68" s="67" t="str">
        <f t="shared" si="24"/>
        <v/>
      </c>
      <c r="I68" s="167" t="str">
        <f t="shared" si="24"/>
        <v/>
      </c>
      <c r="J68" s="172" t="str">
        <f t="shared" si="24"/>
        <v/>
      </c>
      <c r="K68" s="66" t="str">
        <f t="shared" si="24"/>
        <v/>
      </c>
      <c r="L68" s="67" t="str">
        <f t="shared" si="24"/>
        <v/>
      </c>
      <c r="M68" s="167" t="str">
        <f t="shared" si="24"/>
        <v/>
      </c>
      <c r="N68" s="172" t="str">
        <f t="shared" si="24"/>
        <v/>
      </c>
      <c r="O68" s="66" t="str">
        <f t="shared" si="24"/>
        <v/>
      </c>
      <c r="P68" s="67" t="str">
        <f t="shared" si="24"/>
        <v/>
      </c>
      <c r="Q68" s="167" t="str">
        <f t="shared" si="24"/>
        <v/>
      </c>
      <c r="R68" s="172" t="str">
        <f t="shared" si="24"/>
        <v/>
      </c>
      <c r="S68" s="66" t="str">
        <f t="shared" si="24"/>
        <v/>
      </c>
      <c r="T68" s="67" t="str">
        <f t="shared" si="24"/>
        <v/>
      </c>
      <c r="U68" s="167" t="str">
        <f t="shared" si="24"/>
        <v/>
      </c>
      <c r="V68" s="172" t="str">
        <f t="shared" si="24"/>
        <v/>
      </c>
      <c r="W68" s="66" t="str">
        <f t="shared" si="24"/>
        <v/>
      </c>
      <c r="X68" s="67" t="str">
        <f t="shared" si="24"/>
        <v/>
      </c>
      <c r="Y68" s="167" t="str">
        <f t="shared" si="24"/>
        <v/>
      </c>
      <c r="Z68" s="172" t="str">
        <f t="shared" si="24"/>
        <v/>
      </c>
      <c r="AA68" s="70" t="str">
        <f t="shared" si="24"/>
        <v/>
      </c>
      <c r="AB68" s="110" t="str">
        <f t="shared" si="24"/>
        <v/>
      </c>
      <c r="AC68" s="71" t="str">
        <f t="shared" si="24"/>
        <v/>
      </c>
      <c r="AD68" s="148" t="str">
        <f t="shared" si="24"/>
        <v/>
      </c>
      <c r="AE68" s="149"/>
      <c r="AF68" s="37"/>
      <c r="AG68" s="25"/>
    </row>
    <row r="69" spans="1:97" s="98" customFormat="1" ht="48" customHeight="1" collapsed="1">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c r="A71" s="108"/>
      <c r="B71" s="198"/>
      <c r="C71" s="164" t="str">
        <f t="shared" ref="C71:J71" si="25">IF(C69=0,"A","")</f>
        <v/>
      </c>
      <c r="D71" s="165" t="str">
        <f t="shared" si="25"/>
        <v/>
      </c>
      <c r="E71" s="68" t="str">
        <f t="shared" si="25"/>
        <v/>
      </c>
      <c r="F71" s="166" t="str">
        <f t="shared" si="25"/>
        <v/>
      </c>
      <c r="G71" s="66" t="str">
        <f t="shared" si="25"/>
        <v/>
      </c>
      <c r="H71" s="165" t="str">
        <f t="shared" si="25"/>
        <v/>
      </c>
      <c r="I71" s="68" t="str">
        <f t="shared" si="25"/>
        <v/>
      </c>
      <c r="J71" s="166" t="str">
        <f t="shared" si="25"/>
        <v/>
      </c>
      <c r="K71" s="66" t="str">
        <f>IF(K69="","","T")</f>
        <v/>
      </c>
      <c r="L71" s="67" t="str">
        <f>IF(L69="","","T")</f>
        <v/>
      </c>
      <c r="M71" s="167" t="str">
        <f>IF(M69="","","T")</f>
        <v/>
      </c>
      <c r="N71" s="164" t="str">
        <f>IF(N69="","","T")</f>
        <v/>
      </c>
      <c r="O71" s="66" t="str">
        <f t="shared" ref="O71:V71" si="26">IF(O69=0,"A","")</f>
        <v/>
      </c>
      <c r="P71" s="165" t="str">
        <f t="shared" si="26"/>
        <v/>
      </c>
      <c r="Q71" s="68" t="str">
        <f t="shared" si="26"/>
        <v/>
      </c>
      <c r="R71" s="166" t="str">
        <f t="shared" si="26"/>
        <v/>
      </c>
      <c r="S71" s="66" t="str">
        <f t="shared" si="26"/>
        <v/>
      </c>
      <c r="T71" s="165" t="str">
        <f t="shared" si="26"/>
        <v/>
      </c>
      <c r="U71" s="68" t="str">
        <f t="shared" si="26"/>
        <v/>
      </c>
      <c r="V71" s="166" t="str">
        <f t="shared" si="26"/>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c r="A74" s="108"/>
      <c r="B74" s="199"/>
      <c r="C74" s="164" t="str">
        <f t="shared" ref="C74:L74" si="27">IF(C72=0,"A","")</f>
        <v/>
      </c>
      <c r="D74" s="165" t="str">
        <f t="shared" si="27"/>
        <v/>
      </c>
      <c r="E74" s="68" t="str">
        <f t="shared" si="27"/>
        <v/>
      </c>
      <c r="F74" s="166" t="str">
        <f t="shared" si="27"/>
        <v/>
      </c>
      <c r="G74" s="66" t="str">
        <f t="shared" si="27"/>
        <v/>
      </c>
      <c r="H74" s="165" t="str">
        <f t="shared" si="27"/>
        <v/>
      </c>
      <c r="I74" s="68" t="str">
        <f t="shared" si="27"/>
        <v/>
      </c>
      <c r="J74" s="166" t="str">
        <f t="shared" si="27"/>
        <v/>
      </c>
      <c r="K74" s="66" t="str">
        <f t="shared" si="27"/>
        <v/>
      </c>
      <c r="L74" s="165" t="str">
        <f t="shared" si="27"/>
        <v/>
      </c>
      <c r="M74" s="167" t="str">
        <f>IF(M72="","","T")</f>
        <v/>
      </c>
      <c r="N74" s="164" t="str">
        <f>IF(N72="","","T")</f>
        <v/>
      </c>
      <c r="O74" s="66" t="str">
        <f t="shared" ref="O74:V74" si="28">IF(O72=0,"A","")</f>
        <v/>
      </c>
      <c r="P74" s="165" t="str">
        <f t="shared" si="28"/>
        <v/>
      </c>
      <c r="Q74" s="68" t="str">
        <f t="shared" si="28"/>
        <v/>
      </c>
      <c r="R74" s="166" t="str">
        <f t="shared" si="28"/>
        <v/>
      </c>
      <c r="S74" s="66" t="str">
        <f t="shared" si="28"/>
        <v/>
      </c>
      <c r="T74" s="165" t="str">
        <f t="shared" si="28"/>
        <v/>
      </c>
      <c r="U74" s="68" t="str">
        <f t="shared" si="28"/>
        <v/>
      </c>
      <c r="V74" s="166" t="str">
        <f t="shared" si="28"/>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c r="A77" s="150"/>
      <c r="B77" s="183"/>
      <c r="C77" s="70" t="str">
        <f t="shared" ref="C77:AD77" si="29">IF(C75="","","T")</f>
        <v/>
      </c>
      <c r="D77" s="110" t="str">
        <f t="shared" si="29"/>
        <v/>
      </c>
      <c r="E77" s="71" t="str">
        <f t="shared" si="29"/>
        <v/>
      </c>
      <c r="F77" s="148" t="str">
        <f t="shared" si="29"/>
        <v/>
      </c>
      <c r="G77" s="70" t="str">
        <f t="shared" si="29"/>
        <v/>
      </c>
      <c r="H77" s="110" t="str">
        <f t="shared" si="29"/>
        <v/>
      </c>
      <c r="I77" s="71" t="str">
        <f t="shared" si="29"/>
        <v/>
      </c>
      <c r="J77" s="148" t="str">
        <f t="shared" si="29"/>
        <v/>
      </c>
      <c r="K77" s="70" t="str">
        <f t="shared" si="29"/>
        <v/>
      </c>
      <c r="L77" s="110" t="str">
        <f t="shared" si="29"/>
        <v/>
      </c>
      <c r="M77" s="71" t="str">
        <f t="shared" si="29"/>
        <v/>
      </c>
      <c r="N77" s="148" t="str">
        <f t="shared" si="29"/>
        <v/>
      </c>
      <c r="O77" s="70" t="str">
        <f t="shared" si="29"/>
        <v/>
      </c>
      <c r="P77" s="110" t="str">
        <f t="shared" si="29"/>
        <v/>
      </c>
      <c r="Q77" s="71" t="str">
        <f t="shared" si="29"/>
        <v/>
      </c>
      <c r="R77" s="148" t="str">
        <f t="shared" si="29"/>
        <v/>
      </c>
      <c r="S77" s="70" t="str">
        <f t="shared" si="29"/>
        <v/>
      </c>
      <c r="T77" s="110" t="str">
        <f t="shared" si="29"/>
        <v/>
      </c>
      <c r="U77" s="71" t="str">
        <f t="shared" si="29"/>
        <v/>
      </c>
      <c r="V77" s="148" t="str">
        <f t="shared" si="29"/>
        <v/>
      </c>
      <c r="W77" s="70" t="str">
        <f t="shared" si="29"/>
        <v/>
      </c>
      <c r="X77" s="110" t="str">
        <f t="shared" si="29"/>
        <v/>
      </c>
      <c r="Y77" s="71" t="str">
        <f t="shared" si="29"/>
        <v/>
      </c>
      <c r="Z77" s="148" t="str">
        <f t="shared" si="29"/>
        <v/>
      </c>
      <c r="AA77" s="70" t="str">
        <f t="shared" si="29"/>
        <v/>
      </c>
      <c r="AB77" s="110" t="str">
        <f t="shared" si="29"/>
        <v/>
      </c>
      <c r="AC77" s="71" t="str">
        <f t="shared" si="29"/>
        <v/>
      </c>
      <c r="AD77" s="148" t="str">
        <f t="shared" si="29"/>
        <v/>
      </c>
      <c r="AE77" s="149"/>
      <c r="AF77" s="37"/>
      <c r="AG77" s="25"/>
    </row>
    <row r="78" spans="1:97" s="1" customFormat="1" ht="35.25" customHeight="1" collapsed="1">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9</v>
      </c>
      <c r="X79" s="51"/>
      <c r="Y79" s="52">
        <f>COUNT(Y9:Y74)</f>
        <v>9</v>
      </c>
      <c r="Z79" s="54"/>
      <c r="AA79" s="55">
        <f>COUNT(AA9:AA74)</f>
        <v>0</v>
      </c>
      <c r="AB79" s="51"/>
      <c r="AC79" s="52">
        <f>COUNT(AC9:AC74)</f>
        <v>0</v>
      </c>
      <c r="AD79" s="53"/>
      <c r="AE79" s="56"/>
      <c r="AF79" s="36"/>
      <c r="AG79" s="2"/>
    </row>
    <row r="80" spans="1:97" s="10" customFormat="1">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c r="A81" s="74"/>
      <c r="B81" s="202"/>
      <c r="C81" s="4" t="s">
        <v>6</v>
      </c>
      <c r="L81" s="4" t="s">
        <v>7</v>
      </c>
      <c r="AF81" s="38"/>
    </row>
    <row r="82" spans="1:32" s="3" customFormat="1" ht="29.25" thickBot="1">
      <c r="A82" s="74"/>
      <c r="B82" s="202"/>
      <c r="AF82" s="38"/>
    </row>
    <row r="83" spans="1:32" s="144" customFormat="1" ht="18.75" customHeight="1">
      <c r="A83" s="142"/>
      <c r="B83" s="897" t="s">
        <v>15</v>
      </c>
      <c r="C83" s="898"/>
      <c r="D83" s="898"/>
      <c r="E83" s="898"/>
      <c r="F83" s="898"/>
      <c r="G83" s="898"/>
      <c r="H83" s="898"/>
      <c r="I83" s="898"/>
      <c r="J83" s="898"/>
      <c r="K83" s="898"/>
      <c r="L83" s="898"/>
      <c r="M83" s="898"/>
      <c r="N83" s="898"/>
      <c r="O83" s="898"/>
      <c r="P83" s="898"/>
      <c r="Q83" s="898"/>
      <c r="R83" s="898"/>
      <c r="S83" s="898"/>
      <c r="T83" s="898"/>
      <c r="U83" s="898"/>
      <c r="V83" s="898"/>
      <c r="W83" s="898"/>
      <c r="X83" s="898"/>
      <c r="Y83" s="898"/>
      <c r="Z83" s="898"/>
      <c r="AA83" s="898"/>
      <c r="AB83" s="898"/>
      <c r="AC83" s="898"/>
      <c r="AD83" s="898"/>
      <c r="AE83" s="899"/>
      <c r="AF83" s="143"/>
    </row>
    <row r="84" spans="1:32" s="144" customFormat="1" ht="18.75" customHeight="1">
      <c r="A84" s="142"/>
      <c r="B84" s="900"/>
      <c r="C84" s="901"/>
      <c r="D84" s="901"/>
      <c r="E84" s="901"/>
      <c r="F84" s="901"/>
      <c r="G84" s="901"/>
      <c r="H84" s="901"/>
      <c r="I84" s="901"/>
      <c r="J84" s="901"/>
      <c r="K84" s="901"/>
      <c r="L84" s="901"/>
      <c r="M84" s="901"/>
      <c r="N84" s="901"/>
      <c r="O84" s="901"/>
      <c r="P84" s="901"/>
      <c r="Q84" s="901"/>
      <c r="R84" s="901"/>
      <c r="S84" s="901"/>
      <c r="T84" s="901"/>
      <c r="U84" s="901"/>
      <c r="V84" s="901"/>
      <c r="W84" s="901"/>
      <c r="X84" s="901"/>
      <c r="Y84" s="901"/>
      <c r="Z84" s="901"/>
      <c r="AA84" s="901"/>
      <c r="AB84" s="901"/>
      <c r="AC84" s="901"/>
      <c r="AD84" s="901"/>
      <c r="AE84" s="902"/>
      <c r="AF84" s="143"/>
    </row>
    <row r="85" spans="1:32" s="112" customFormat="1" ht="25.5" customHeight="1">
      <c r="A85" s="145"/>
      <c r="B85" s="900"/>
      <c r="C85" s="901"/>
      <c r="D85" s="901"/>
      <c r="E85" s="901"/>
      <c r="F85" s="901"/>
      <c r="G85" s="901"/>
      <c r="H85" s="901"/>
      <c r="I85" s="901"/>
      <c r="J85" s="901"/>
      <c r="K85" s="901"/>
      <c r="L85" s="901"/>
      <c r="M85" s="901"/>
      <c r="N85" s="901"/>
      <c r="O85" s="901"/>
      <c r="P85" s="901"/>
      <c r="Q85" s="901"/>
      <c r="R85" s="901"/>
      <c r="S85" s="901"/>
      <c r="T85" s="901"/>
      <c r="U85" s="901"/>
      <c r="V85" s="901"/>
      <c r="W85" s="901"/>
      <c r="X85" s="901"/>
      <c r="Y85" s="901"/>
      <c r="Z85" s="901"/>
      <c r="AA85" s="901"/>
      <c r="AB85" s="901"/>
      <c r="AC85" s="901"/>
      <c r="AD85" s="901"/>
      <c r="AE85" s="902"/>
      <c r="AF85" s="111"/>
    </row>
    <row r="86" spans="1:32" s="112" customFormat="1" ht="26.25" customHeight="1" thickBot="1">
      <c r="A86" s="145"/>
      <c r="B86" s="903"/>
      <c r="C86" s="904"/>
      <c r="D86" s="904"/>
      <c r="E86" s="904"/>
      <c r="F86" s="904"/>
      <c r="G86" s="904"/>
      <c r="H86" s="904"/>
      <c r="I86" s="904"/>
      <c r="J86" s="904"/>
      <c r="K86" s="904"/>
      <c r="L86" s="904"/>
      <c r="M86" s="904"/>
      <c r="N86" s="904"/>
      <c r="O86" s="904"/>
      <c r="P86" s="904"/>
      <c r="Q86" s="904"/>
      <c r="R86" s="904"/>
      <c r="S86" s="904"/>
      <c r="T86" s="904"/>
      <c r="U86" s="904"/>
      <c r="V86" s="904"/>
      <c r="W86" s="904"/>
      <c r="X86" s="904"/>
      <c r="Y86" s="904"/>
      <c r="Z86" s="904"/>
      <c r="AA86" s="904"/>
      <c r="AB86" s="904"/>
      <c r="AC86" s="904"/>
      <c r="AD86" s="904"/>
      <c r="AE86" s="905"/>
      <c r="AF86" s="111"/>
    </row>
    <row r="87" spans="1:32" s="112" customFormat="1">
      <c r="A87" s="145"/>
      <c r="B87" s="204"/>
      <c r="AF87" s="111"/>
    </row>
    <row r="88" spans="1:32">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111" priority="40" stopIfTrue="1" operator="notEqual">
      <formula>0</formula>
    </cfRule>
  </conditionalFormatting>
  <conditionalFormatting sqref="AD27 AB27 AD33 AB33 AD36 AB36 AD51 AB51 AD57 AB57 AD60 AB60 AD72 AB72 AD69 AB69 AD63 AB63 AD9 AB9 AD12 AB12 AD15 AB15 AD18 AB18 AD48 AB48 AD54 AB54">
    <cfRule type="cellIs" dxfId="110" priority="41"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109" priority="42"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108" priority="43"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107" priority="44"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106" priority="45" stopIfTrue="1" operator="notEqual">
      <formula>0.791666666666667</formula>
    </cfRule>
  </conditionalFormatting>
  <conditionalFormatting sqref="S72 O72 K72 G72 C72 S9 S18">
    <cfRule type="cellIs" dxfId="105" priority="46" stopIfTrue="1" operator="notEqual">
      <formula>0.3125</formula>
    </cfRule>
  </conditionalFormatting>
  <conditionalFormatting sqref="R51 R27 J27 J36 V36 V12 R15 N18 V18 V72 V54">
    <cfRule type="cellIs" dxfId="104" priority="47" stopIfTrue="1" operator="notEqual">
      <formula>0.75</formula>
    </cfRule>
  </conditionalFormatting>
  <conditionalFormatting sqref="S27 S12">
    <cfRule type="cellIs" dxfId="103" priority="48" stopIfTrue="1" operator="notEqual">
      <formula>0.333333333333333</formula>
    </cfRule>
  </conditionalFormatting>
  <conditionalFormatting sqref="R33 V60 R72 J72 F72">
    <cfRule type="cellIs" dxfId="102" priority="49" stopIfTrue="1" operator="notEqual">
      <formula>0.708333333333333</formula>
    </cfRule>
  </conditionalFormatting>
  <conditionalFormatting sqref="C69 G69 O69 S69">
    <cfRule type="cellIs" dxfId="101" priority="50" stopIfTrue="1" operator="notEqual">
      <formula>0.354166666666667</formula>
    </cfRule>
  </conditionalFormatting>
  <conditionalFormatting sqref="E69 I69 Q69 U69">
    <cfRule type="cellIs" dxfId="100" priority="51" stopIfTrue="1" operator="notEqual">
      <formula>0.510416666666667</formula>
    </cfRule>
  </conditionalFormatting>
  <conditionalFormatting sqref="D72 H72 L72 P72 T72">
    <cfRule type="cellIs" dxfId="99" priority="52" stopIfTrue="1" operator="notEqual">
      <formula>0.520833333333333</formula>
    </cfRule>
  </conditionalFormatting>
  <conditionalFormatting sqref="C15:F15 K12:N12 C21:AD21 C24:AD24 G18:J18 C27:F27 C33:F33 K36:N36 C57:F57 C60:F60 K60:N60 W60:Z60 O63:R63 K69:N69 W69:Z69 W72:Z72 M72:N72 C42:AD42 C30:AD30 C51:AD51 C66:AD66 C75:AD75 C54:F54 G48:J48 C39:AD39">
    <cfRule type="cellIs" dxfId="98" priority="39" stopIfTrue="1" operator="notEqual">
      <formula>0</formula>
    </cfRule>
  </conditionalFormatting>
  <conditionalFormatting sqref="J60">
    <cfRule type="cellIs" dxfId="97" priority="38" stopIfTrue="1" operator="notEqual">
      <formula>0.6875</formula>
    </cfRule>
  </conditionalFormatting>
  <conditionalFormatting sqref="AA27:AD27 AA33:AD33 AA36:AD36 AA51:AD51 AA57:AD57 AA60:AD60 AA63:AD63 AA69:AD69 AA72:AD72 AA9:AD9 AA12:AD12 AA15:AD15 AA18:AD18 C75:AD75 AA48:AD48 AA54:AD54">
    <cfRule type="cellIs" dxfId="96" priority="37" stopIfTrue="1" operator="notEqual">
      <formula>0</formula>
    </cfRule>
  </conditionalFormatting>
  <conditionalFormatting sqref="C35:AD35 C29:AD32 C11:AD11 C14:AD14 C17:AD26 C59:AD59 C62:AD62 C71:AD71 C65:AD68 C74:AD77 C50:AD56 C38:AD44">
    <cfRule type="cellIs" dxfId="95" priority="36" stopIfTrue="1" operator="equal">
      <formula>"CP"</formula>
    </cfRule>
  </conditionalFormatting>
  <conditionalFormatting sqref="F69 R69">
    <cfRule type="cellIs" dxfId="94" priority="35" stopIfTrue="1" operator="notEqual">
      <formula>0.770833333333333</formula>
    </cfRule>
  </conditionalFormatting>
  <conditionalFormatting sqref="E72 I72 Q72 U72">
    <cfRule type="cellIs" dxfId="93" priority="34" operator="notEqual">
      <formula>0.5625</formula>
    </cfRule>
  </conditionalFormatting>
  <conditionalFormatting sqref="S15">
    <cfRule type="cellIs" dxfId="92" priority="33" operator="notEqual">
      <formula>0.3125</formula>
    </cfRule>
  </conditionalFormatting>
  <conditionalFormatting sqref="V57">
    <cfRule type="cellIs" dxfId="91" priority="32" operator="notEqual">
      <formula>0.791666666666667</formula>
    </cfRule>
  </conditionalFormatting>
  <conditionalFormatting sqref="W48 O48 K48 C48">
    <cfRule type="cellIs" dxfId="90" priority="31" operator="notEqual">
      <formula>0.375</formula>
    </cfRule>
  </conditionalFormatting>
  <conditionalFormatting sqref="D48 L48 P48 T48 X48">
    <cfRule type="cellIs" dxfId="89" priority="30" operator="notEqual">
      <formula>0.5</formula>
    </cfRule>
  </conditionalFormatting>
  <conditionalFormatting sqref="E48 M48 Q48 U48 Y48">
    <cfRule type="cellIs" dxfId="88" priority="29" operator="notEqual">
      <formula>0.583333333333333</formula>
    </cfRule>
  </conditionalFormatting>
  <conditionalFormatting sqref="Z48 R48 F48">
    <cfRule type="cellIs" dxfId="87" priority="28" operator="notEqual">
      <formula>0.791666666666667</formula>
    </cfRule>
  </conditionalFormatting>
  <conditionalFormatting sqref="N48">
    <cfRule type="cellIs" dxfId="86" priority="27" operator="notEqual">
      <formula>0.791666666666667</formula>
    </cfRule>
  </conditionalFormatting>
  <conditionalFormatting sqref="V48">
    <cfRule type="cellIs" dxfId="85" priority="26" stopIfTrue="1" operator="notEqual">
      <formula>0.75</formula>
    </cfRule>
  </conditionalFormatting>
  <conditionalFormatting sqref="S48">
    <cfRule type="cellIs" dxfId="84" priority="22" stopIfTrue="1" operator="notEqual">
      <formula>0.3125</formula>
    </cfRule>
  </conditionalFormatting>
  <conditionalFormatting sqref="S48">
    <cfRule type="cellIs" dxfId="83" priority="21" stopIfTrue="1" operator="equal">
      <formula>"CP"</formula>
    </cfRule>
  </conditionalFormatting>
  <conditionalFormatting sqref="V9">
    <cfRule type="cellIs" dxfId="82" priority="17" stopIfTrue="1" operator="notEqual">
      <formula>0.791666666666667</formula>
    </cfRule>
  </conditionalFormatting>
  <conditionalFormatting sqref="AC45 AA45">
    <cfRule type="cellIs" dxfId="81" priority="9" stopIfTrue="1" operator="notEqual">
      <formula>0</formula>
    </cfRule>
  </conditionalFormatting>
  <conditionalFormatting sqref="AD45 AB45">
    <cfRule type="cellIs" dxfId="80" priority="10" stopIfTrue="1" operator="notEqual">
      <formula>0</formula>
    </cfRule>
  </conditionalFormatting>
  <conditionalFormatting sqref="AA45:AD45">
    <cfRule type="cellIs" dxfId="79" priority="8" stopIfTrue="1" operator="notEqual">
      <formula>0</formula>
    </cfRule>
  </conditionalFormatting>
  <conditionalFormatting sqref="AA47:AD47">
    <cfRule type="cellIs" dxfId="78" priority="7" stopIfTrue="1" operator="equal">
      <formula>"CP"</formula>
    </cfRule>
  </conditionalFormatting>
  <conditionalFormatting sqref="C45:Z45">
    <cfRule type="cellIs" dxfId="77" priority="6" stopIfTrue="1" operator="notEqual">
      <formula>0</formula>
    </cfRule>
  </conditionalFormatting>
  <conditionalFormatting sqref="C45:Z47">
    <cfRule type="cellIs" dxfId="76" priority="5"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CS88"/>
  <sheetViews>
    <sheetView topLeftCell="B1" zoomScale="46" zoomScaleNormal="46" workbookViewId="0">
      <selection activeCell="C39" sqref="C39:Z41"/>
    </sheetView>
  </sheetViews>
  <sheetFormatPr baseColWidth="10" defaultRowHeight="28.5" outlineLevelRow="2" outlineLevelCol="1"/>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c r="A1" s="874" t="s">
        <v>14</v>
      </c>
      <c r="B1" s="874"/>
      <c r="C1" s="874"/>
      <c r="D1" s="874"/>
      <c r="E1" s="874"/>
      <c r="F1" s="874"/>
      <c r="G1" s="874"/>
      <c r="H1" s="874"/>
      <c r="I1" s="874"/>
      <c r="J1" s="874"/>
      <c r="K1" s="874"/>
      <c r="L1" s="874"/>
      <c r="M1" s="874"/>
      <c r="N1" s="874"/>
      <c r="O1" s="874"/>
      <c r="P1" s="874"/>
      <c r="Q1" s="874"/>
      <c r="R1" s="874"/>
      <c r="S1" s="874"/>
      <c r="T1" s="874"/>
      <c r="U1" s="874"/>
      <c r="V1" s="874"/>
      <c r="W1" s="874"/>
      <c r="X1" s="874"/>
      <c r="Y1" s="874"/>
      <c r="Z1" s="874"/>
      <c r="AA1" s="874"/>
      <c r="AB1" s="874"/>
      <c r="AC1" s="874"/>
      <c r="AD1" s="874"/>
      <c r="AE1" s="874"/>
      <c r="AF1" s="177"/>
    </row>
    <row r="2" spans="1:37" s="112" customFormat="1" ht="39.75" thickBot="1">
      <c r="B2" s="205" t="str">
        <f ca="1">MID(CELL("filename",A1),FIND("]",CELL("filename",A1))+1,32)</f>
        <v>Sem 3</v>
      </c>
      <c r="C2" s="114"/>
      <c r="E2" s="113"/>
      <c r="F2" s="875" t="str">
        <f ca="1">"du  "&amp;TEXT(C3,"jjjj jj mmmm")&amp;"  au  "&amp;TEXT(AA3,"jjjj jj mmmm aaaa")</f>
        <v>du  lundi 18 janvier  au  dimanche 24 janvier 2016</v>
      </c>
      <c r="G2" s="875"/>
      <c r="H2" s="875"/>
      <c r="I2" s="875"/>
      <c r="J2" s="875"/>
      <c r="K2" s="875"/>
      <c r="L2" s="875"/>
      <c r="M2" s="875"/>
      <c r="N2" s="875"/>
      <c r="O2" s="875"/>
      <c r="P2" s="875"/>
      <c r="Q2" s="875"/>
      <c r="R2" s="875"/>
      <c r="S2" s="875"/>
      <c r="T2" s="875"/>
      <c r="U2" s="875"/>
      <c r="V2" s="875"/>
      <c r="W2" s="113"/>
      <c r="X2" s="113"/>
      <c r="Y2" s="113"/>
      <c r="Z2" s="113"/>
      <c r="AA2" s="113"/>
      <c r="AB2" s="113"/>
      <c r="AC2" s="113"/>
      <c r="AD2" s="113"/>
      <c r="AE2" s="113"/>
      <c r="AF2" s="111"/>
      <c r="AG2" s="157"/>
    </row>
    <row r="3" spans="1:37" s="117" customFormat="1" ht="24" customHeight="1">
      <c r="A3" s="876"/>
      <c r="B3" s="878" t="s">
        <v>0</v>
      </c>
      <c r="C3" s="879">
        <f ca="1">VLOOKUP(B2,'[4]Sem 2016_Fériés_HSupp'!$A$11:$B$62,2,FALSE)</f>
        <v>42387</v>
      </c>
      <c r="D3" s="880"/>
      <c r="E3" s="880"/>
      <c r="F3" s="881"/>
      <c r="G3" s="882">
        <f ca="1">C3+1</f>
        <v>42388</v>
      </c>
      <c r="H3" s="883"/>
      <c r="I3" s="883"/>
      <c r="J3" s="884"/>
      <c r="K3" s="882">
        <f ca="1">G3+1</f>
        <v>42389</v>
      </c>
      <c r="L3" s="883"/>
      <c r="M3" s="883"/>
      <c r="N3" s="884"/>
      <c r="O3" s="882">
        <f ca="1">K3+1</f>
        <v>42390</v>
      </c>
      <c r="P3" s="883"/>
      <c r="Q3" s="883"/>
      <c r="R3" s="884"/>
      <c r="S3" s="882">
        <f ca="1">O3+1</f>
        <v>42391</v>
      </c>
      <c r="T3" s="883"/>
      <c r="U3" s="883"/>
      <c r="V3" s="884"/>
      <c r="W3" s="882">
        <f ca="1">S3+1</f>
        <v>42392</v>
      </c>
      <c r="X3" s="883"/>
      <c r="Y3" s="883"/>
      <c r="Z3" s="884"/>
      <c r="AA3" s="882">
        <f ca="1">W3+1</f>
        <v>42393</v>
      </c>
      <c r="AB3" s="883"/>
      <c r="AC3" s="883"/>
      <c r="AD3" s="884"/>
      <c r="AE3" s="115" t="s">
        <v>1</v>
      </c>
      <c r="AF3" s="116"/>
      <c r="AH3" s="118"/>
      <c r="AI3" s="119"/>
      <c r="AK3" s="120"/>
    </row>
    <row r="4" spans="1:37" s="117" customFormat="1" ht="24" customHeight="1">
      <c r="A4" s="877"/>
      <c r="B4" s="911"/>
      <c r="C4" s="885" t="s">
        <v>2</v>
      </c>
      <c r="D4" s="886"/>
      <c r="E4" s="887" t="s">
        <v>3</v>
      </c>
      <c r="F4" s="886"/>
      <c r="G4" s="888" t="s">
        <v>2</v>
      </c>
      <c r="H4" s="889"/>
      <c r="I4" s="890" t="s">
        <v>3</v>
      </c>
      <c r="J4" s="891"/>
      <c r="K4" s="890" t="s">
        <v>2</v>
      </c>
      <c r="L4" s="886"/>
      <c r="M4" s="887" t="s">
        <v>3</v>
      </c>
      <c r="N4" s="886"/>
      <c r="O4" s="885" t="s">
        <v>2</v>
      </c>
      <c r="P4" s="889"/>
      <c r="Q4" s="890" t="s">
        <v>3</v>
      </c>
      <c r="R4" s="906"/>
      <c r="S4" s="890" t="s">
        <v>2</v>
      </c>
      <c r="T4" s="886"/>
      <c r="U4" s="887" t="s">
        <v>3</v>
      </c>
      <c r="V4" s="886"/>
      <c r="W4" s="885" t="s">
        <v>2</v>
      </c>
      <c r="X4" s="889"/>
      <c r="Y4" s="890" t="s">
        <v>3</v>
      </c>
      <c r="Z4" s="906"/>
      <c r="AA4" s="912" t="s">
        <v>2</v>
      </c>
      <c r="AB4" s="913"/>
      <c r="AC4" s="914" t="s">
        <v>3</v>
      </c>
      <c r="AD4" s="915"/>
      <c r="AE4" s="121"/>
      <c r="AF4" s="116"/>
      <c r="AH4" s="118"/>
      <c r="AI4" s="119"/>
      <c r="AK4" s="120"/>
    </row>
    <row r="5" spans="1:37" s="117" customFormat="1" ht="24" hidden="1" customHeight="1">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c r="A9" s="907"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0"/>
      <c r="Q9" s="161"/>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c r="A10" s="908"/>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c r="A11" s="908"/>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c r="A12" s="908"/>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c r="A13" s="908"/>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c r="A14" s="908"/>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c r="A15" s="908"/>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c r="A16" s="908"/>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c r="A17" s="908"/>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c r="A18" s="908"/>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c r="A19" s="908"/>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c r="A20" s="908"/>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c r="A21" s="908"/>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c r="A22" s="908"/>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c r="A23" s="908"/>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c r="A24" s="908"/>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c r="A25" s="908"/>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c r="A26" s="908"/>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c r="A27" s="909"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c r="A28" s="908"/>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c r="A29" s="910"/>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c r="A33" s="892"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c r="A34" s="893"/>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c r="A35" s="893"/>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c r="A36" s="893"/>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c r="A37" s="893"/>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c r="A38" s="894"/>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c r="A41" s="150"/>
      <c r="B41" s="187" t="s">
        <v>61</v>
      </c>
      <c r="C41" s="66" t="str">
        <f t="shared" ref="C41:Z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ref="AA41:AD41" si="13">IF(AA39="","","T")</f>
        <v/>
      </c>
      <c r="AB41" s="110" t="str">
        <f t="shared" si="13"/>
        <v/>
      </c>
      <c r="AC41" s="71" t="str">
        <f t="shared" si="13"/>
        <v/>
      </c>
      <c r="AD41" s="148" t="str">
        <f t="shared" si="13"/>
        <v/>
      </c>
      <c r="AE41" s="149"/>
      <c r="AF41" s="37"/>
      <c r="AG41" s="25"/>
    </row>
    <row r="42" spans="1:33" s="24" customFormat="1" ht="48" hidden="1" customHeight="1" outlineLevel="1">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c r="A44" s="150"/>
      <c r="B44" s="183"/>
      <c r="C44" s="66" t="str">
        <f t="shared" ref="C44:AD44" si="14">IF(C42="","","T")</f>
        <v/>
      </c>
      <c r="D44" s="67" t="str">
        <f t="shared" si="14"/>
        <v/>
      </c>
      <c r="E44" s="167" t="str">
        <f t="shared" si="14"/>
        <v/>
      </c>
      <c r="F44" s="172" t="str">
        <f t="shared" si="14"/>
        <v/>
      </c>
      <c r="G44" s="66" t="str">
        <f t="shared" si="14"/>
        <v/>
      </c>
      <c r="H44" s="67" t="str">
        <f t="shared" si="14"/>
        <v/>
      </c>
      <c r="I44" s="167" t="str">
        <f t="shared" si="14"/>
        <v/>
      </c>
      <c r="J44" s="172" t="str">
        <f t="shared" si="14"/>
        <v/>
      </c>
      <c r="K44" s="66" t="str">
        <f t="shared" si="14"/>
        <v/>
      </c>
      <c r="L44" s="67" t="str">
        <f t="shared" si="14"/>
        <v/>
      </c>
      <c r="M44" s="167" t="str">
        <f t="shared" si="14"/>
        <v/>
      </c>
      <c r="N44" s="172" t="str">
        <f t="shared" si="14"/>
        <v/>
      </c>
      <c r="O44" s="66" t="str">
        <f t="shared" si="14"/>
        <v/>
      </c>
      <c r="P44" s="67" t="str">
        <f t="shared" si="14"/>
        <v/>
      </c>
      <c r="Q44" s="167" t="str">
        <f t="shared" si="14"/>
        <v/>
      </c>
      <c r="R44" s="172" t="str">
        <f t="shared" si="14"/>
        <v/>
      </c>
      <c r="S44" s="66" t="str">
        <f t="shared" si="14"/>
        <v/>
      </c>
      <c r="T44" s="67" t="str">
        <f t="shared" si="14"/>
        <v/>
      </c>
      <c r="U44" s="167" t="str">
        <f t="shared" si="14"/>
        <v/>
      </c>
      <c r="V44" s="172" t="str">
        <f t="shared" si="14"/>
        <v/>
      </c>
      <c r="W44" s="66" t="str">
        <f t="shared" si="14"/>
        <v/>
      </c>
      <c r="X44" s="67" t="str">
        <f t="shared" si="14"/>
        <v/>
      </c>
      <c r="Y44" s="167" t="str">
        <f t="shared" si="14"/>
        <v/>
      </c>
      <c r="Z44" s="172" t="str">
        <f t="shared" si="14"/>
        <v/>
      </c>
      <c r="AA44" s="70" t="str">
        <f t="shared" si="14"/>
        <v/>
      </c>
      <c r="AB44" s="110" t="str">
        <f t="shared" si="14"/>
        <v/>
      </c>
      <c r="AC44" s="71" t="str">
        <f t="shared" si="14"/>
        <v/>
      </c>
      <c r="AD44" s="148" t="str">
        <f t="shared" si="14"/>
        <v/>
      </c>
      <c r="AE44" s="149"/>
      <c r="AF44" s="37"/>
      <c r="AG44" s="25"/>
    </row>
    <row r="45" spans="1:33" s="98" customFormat="1" ht="48" hidden="1" customHeight="1" outlineLevel="1" collapsed="1">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c r="A47" s="105"/>
      <c r="B47" s="183"/>
      <c r="C47" s="66" t="str">
        <f t="shared" ref="C47:Z47" si="15">IF(C45="","","T")</f>
        <v/>
      </c>
      <c r="D47" s="67" t="str">
        <f t="shared" si="15"/>
        <v/>
      </c>
      <c r="E47" s="167" t="str">
        <f t="shared" si="15"/>
        <v/>
      </c>
      <c r="F47" s="172" t="str">
        <f t="shared" si="15"/>
        <v/>
      </c>
      <c r="G47" s="66" t="str">
        <f t="shared" si="15"/>
        <v/>
      </c>
      <c r="H47" s="67" t="str">
        <f t="shared" si="15"/>
        <v/>
      </c>
      <c r="I47" s="167" t="str">
        <f t="shared" si="15"/>
        <v/>
      </c>
      <c r="J47" s="172" t="str">
        <f t="shared" si="15"/>
        <v/>
      </c>
      <c r="K47" s="66" t="str">
        <f t="shared" si="15"/>
        <v/>
      </c>
      <c r="L47" s="67" t="str">
        <f t="shared" si="15"/>
        <v/>
      </c>
      <c r="M47" s="167" t="str">
        <f t="shared" si="15"/>
        <v/>
      </c>
      <c r="N47" s="172" t="str">
        <f t="shared" si="15"/>
        <v/>
      </c>
      <c r="O47" s="66" t="str">
        <f t="shared" si="15"/>
        <v/>
      </c>
      <c r="P47" s="67" t="str">
        <f t="shared" si="15"/>
        <v/>
      </c>
      <c r="Q47" s="167" t="str">
        <f t="shared" si="15"/>
        <v/>
      </c>
      <c r="R47" s="172" t="str">
        <f t="shared" si="15"/>
        <v/>
      </c>
      <c r="S47" s="66" t="str">
        <f t="shared" si="15"/>
        <v/>
      </c>
      <c r="T47" s="67" t="str">
        <f t="shared" si="15"/>
        <v/>
      </c>
      <c r="U47" s="167" t="str">
        <f t="shared" si="15"/>
        <v/>
      </c>
      <c r="V47" s="172" t="str">
        <f t="shared" si="15"/>
        <v/>
      </c>
      <c r="W47" s="66" t="str">
        <f t="shared" si="15"/>
        <v/>
      </c>
      <c r="X47" s="67" t="str">
        <f t="shared" si="15"/>
        <v/>
      </c>
      <c r="Y47" s="167" t="str">
        <f t="shared" si="15"/>
        <v/>
      </c>
      <c r="Z47" s="172" t="str">
        <f t="shared" si="15"/>
        <v/>
      </c>
      <c r="AA47" s="66" t="str">
        <f>IF(AA45&lt;&gt;0,"T","")</f>
        <v/>
      </c>
      <c r="AB47" s="67" t="str">
        <f>IF(AB45&lt;&gt;0,"T","")</f>
        <v/>
      </c>
      <c r="AC47" s="68" t="str">
        <f>IF(AC45&lt;&gt;0,"T","")</f>
        <v/>
      </c>
      <c r="AD47" s="69" t="str">
        <f>IF(AD45&lt;&gt;0,"T","")</f>
        <v/>
      </c>
      <c r="AE47" s="28"/>
      <c r="AF47" s="37"/>
      <c r="AG47" s="25"/>
    </row>
    <row r="48" spans="1:33" s="98" customFormat="1" ht="48" customHeight="1" collapsed="1">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c r="A50" s="105"/>
      <c r="B50" s="193"/>
      <c r="C50" s="66" t="str">
        <f t="shared" ref="C50:F50" si="16">IF(C48=0,"A","")</f>
        <v/>
      </c>
      <c r="D50" s="165" t="str">
        <f t="shared" si="16"/>
        <v/>
      </c>
      <c r="E50" s="68" t="str">
        <f t="shared" si="16"/>
        <v/>
      </c>
      <c r="F50" s="166" t="str">
        <f t="shared" si="16"/>
        <v/>
      </c>
      <c r="G50" s="66" t="str">
        <f t="shared" ref="G50:J50" si="17">IF(G48="","","T")</f>
        <v/>
      </c>
      <c r="H50" s="67" t="str">
        <f t="shared" si="17"/>
        <v/>
      </c>
      <c r="I50" s="167" t="str">
        <f t="shared" si="17"/>
        <v/>
      </c>
      <c r="J50" s="164" t="str">
        <f t="shared" si="17"/>
        <v/>
      </c>
      <c r="K50" s="66" t="str">
        <f t="shared" ref="K50:Z50" si="18">IF(K48=0,"A","")</f>
        <v/>
      </c>
      <c r="L50" s="165" t="str">
        <f t="shared" si="18"/>
        <v/>
      </c>
      <c r="M50" s="68" t="str">
        <f t="shared" si="18"/>
        <v/>
      </c>
      <c r="N50" s="166" t="str">
        <f t="shared" si="18"/>
        <v/>
      </c>
      <c r="O50" s="66" t="str">
        <f t="shared" si="18"/>
        <v/>
      </c>
      <c r="P50" s="165" t="str">
        <f t="shared" si="18"/>
        <v/>
      </c>
      <c r="Q50" s="68" t="str">
        <f t="shared" si="18"/>
        <v/>
      </c>
      <c r="R50" s="166" t="str">
        <f t="shared" si="18"/>
        <v/>
      </c>
      <c r="S50" s="66" t="str">
        <f t="shared" si="18"/>
        <v/>
      </c>
      <c r="T50" s="165" t="str">
        <f t="shared" si="18"/>
        <v/>
      </c>
      <c r="U50" s="68" t="str">
        <f t="shared" si="18"/>
        <v/>
      </c>
      <c r="V50" s="166" t="str">
        <f t="shared" si="18"/>
        <v/>
      </c>
      <c r="W50" s="66" t="str">
        <f t="shared" si="18"/>
        <v/>
      </c>
      <c r="X50" s="165" t="str">
        <f t="shared" si="18"/>
        <v/>
      </c>
      <c r="Y50" s="68" t="str">
        <f t="shared" si="18"/>
        <v/>
      </c>
      <c r="Z50" s="166" t="str">
        <f t="shared" si="18"/>
        <v/>
      </c>
      <c r="AA50" s="66" t="str">
        <f>IF(AA48&lt;&gt;0,"T","")</f>
        <v/>
      </c>
      <c r="AB50" s="67" t="str">
        <f>IF(AB48&lt;&gt;0,"T","")</f>
        <v/>
      </c>
      <c r="AC50" s="68" t="str">
        <f>IF(AC48&lt;&gt;0,"T","")</f>
        <v/>
      </c>
      <c r="AD50" s="69" t="str">
        <f>IF(AD48&lt;&gt;0,"T","")</f>
        <v/>
      </c>
      <c r="AE50" s="28"/>
      <c r="AF50" s="37"/>
      <c r="AG50" s="25"/>
    </row>
    <row r="51" spans="1:33" s="24" customFormat="1" ht="48" hidden="1" customHeight="1" outlineLevel="1">
      <c r="A51" s="895"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c r="A52" s="896"/>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c r="A53" s="896"/>
      <c r="B53" s="183"/>
      <c r="C53" s="66" t="str">
        <f t="shared" ref="C53:AD53" si="19">IF(C51="","","T")</f>
        <v/>
      </c>
      <c r="D53" s="67" t="str">
        <f t="shared" si="19"/>
        <v/>
      </c>
      <c r="E53" s="167" t="str">
        <f t="shared" si="19"/>
        <v/>
      </c>
      <c r="F53" s="172" t="str">
        <f t="shared" si="19"/>
        <v/>
      </c>
      <c r="G53" s="66" t="str">
        <f t="shared" si="19"/>
        <v/>
      </c>
      <c r="H53" s="67" t="str">
        <f t="shared" si="19"/>
        <v/>
      </c>
      <c r="I53" s="167" t="str">
        <f t="shared" si="19"/>
        <v/>
      </c>
      <c r="J53" s="172" t="str">
        <f t="shared" si="19"/>
        <v/>
      </c>
      <c r="K53" s="66" t="str">
        <f t="shared" si="19"/>
        <v/>
      </c>
      <c r="L53" s="67" t="str">
        <f t="shared" si="19"/>
        <v/>
      </c>
      <c r="M53" s="167" t="str">
        <f t="shared" si="19"/>
        <v/>
      </c>
      <c r="N53" s="172" t="str">
        <f t="shared" si="19"/>
        <v/>
      </c>
      <c r="O53" s="66" t="str">
        <f t="shared" si="19"/>
        <v/>
      </c>
      <c r="P53" s="67" t="str">
        <f t="shared" si="19"/>
        <v/>
      </c>
      <c r="Q53" s="167" t="str">
        <f t="shared" si="19"/>
        <v/>
      </c>
      <c r="R53" s="172" t="str">
        <f t="shared" si="19"/>
        <v/>
      </c>
      <c r="S53" s="66" t="str">
        <f t="shared" si="19"/>
        <v/>
      </c>
      <c r="T53" s="67" t="str">
        <f t="shared" si="19"/>
        <v/>
      </c>
      <c r="U53" s="167" t="str">
        <f t="shared" si="19"/>
        <v/>
      </c>
      <c r="V53" s="172" t="str">
        <f t="shared" si="19"/>
        <v/>
      </c>
      <c r="W53" s="66" t="str">
        <f t="shared" si="19"/>
        <v/>
      </c>
      <c r="X53" s="67" t="str">
        <f t="shared" si="19"/>
        <v/>
      </c>
      <c r="Y53" s="167" t="str">
        <f t="shared" si="19"/>
        <v/>
      </c>
      <c r="Z53" s="172" t="str">
        <f t="shared" si="19"/>
        <v/>
      </c>
      <c r="AA53" s="70" t="str">
        <f t="shared" si="19"/>
        <v/>
      </c>
      <c r="AB53" s="110" t="str">
        <f t="shared" si="19"/>
        <v/>
      </c>
      <c r="AC53" s="71" t="str">
        <f t="shared" si="19"/>
        <v/>
      </c>
      <c r="AD53" s="148" t="str">
        <f t="shared" si="19"/>
        <v/>
      </c>
      <c r="AE53" s="149"/>
      <c r="AF53" s="37"/>
      <c r="AG53" s="25"/>
    </row>
    <row r="54" spans="1:33" s="87" customFormat="1" ht="48" customHeight="1" collapsed="1">
      <c r="A54" s="896"/>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c r="A55" s="896"/>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c r="A56" s="896"/>
      <c r="B56" s="195"/>
      <c r="C56" s="66" t="str">
        <f>IF(C54="","","T")</f>
        <v/>
      </c>
      <c r="D56" s="67" t="str">
        <f>IF(D54="","","T")</f>
        <v/>
      </c>
      <c r="E56" s="167" t="str">
        <f>IF(E54="","","T")</f>
        <v/>
      </c>
      <c r="F56" s="164" t="str">
        <f>IF(F54="","","T")</f>
        <v/>
      </c>
      <c r="G56" s="66" t="str">
        <f t="shared" ref="G56:Z56" si="20">IF(G54=0,"A","")</f>
        <v/>
      </c>
      <c r="H56" s="165" t="str">
        <f t="shared" si="20"/>
        <v/>
      </c>
      <c r="I56" s="68" t="str">
        <f t="shared" si="20"/>
        <v/>
      </c>
      <c r="J56" s="166" t="str">
        <f t="shared" si="20"/>
        <v/>
      </c>
      <c r="K56" s="66" t="str">
        <f t="shared" si="20"/>
        <v/>
      </c>
      <c r="L56" s="165" t="str">
        <f t="shared" si="20"/>
        <v/>
      </c>
      <c r="M56" s="68" t="str">
        <f t="shared" si="20"/>
        <v/>
      </c>
      <c r="N56" s="166" t="str">
        <f t="shared" si="20"/>
        <v/>
      </c>
      <c r="O56" s="66" t="str">
        <f t="shared" si="20"/>
        <v/>
      </c>
      <c r="P56" s="165" t="str">
        <f t="shared" si="20"/>
        <v/>
      </c>
      <c r="Q56" s="68" t="str">
        <f t="shared" si="20"/>
        <v/>
      </c>
      <c r="R56" s="166" t="str">
        <f t="shared" si="20"/>
        <v/>
      </c>
      <c r="S56" s="66" t="str">
        <f t="shared" si="20"/>
        <v/>
      </c>
      <c r="T56" s="165" t="str">
        <f t="shared" si="20"/>
        <v/>
      </c>
      <c r="U56" s="68" t="str">
        <f t="shared" si="20"/>
        <v/>
      </c>
      <c r="V56" s="166" t="str">
        <f t="shared" si="20"/>
        <v/>
      </c>
      <c r="W56" s="66" t="str">
        <f t="shared" si="20"/>
        <v/>
      </c>
      <c r="X56" s="165" t="str">
        <f t="shared" si="20"/>
        <v/>
      </c>
      <c r="Y56" s="68" t="str">
        <f t="shared" si="20"/>
        <v/>
      </c>
      <c r="Z56" s="166" t="str">
        <f t="shared" si="20"/>
        <v/>
      </c>
      <c r="AA56" s="66" t="str">
        <f>IF(AA54&lt;&gt;0,"T","")</f>
        <v/>
      </c>
      <c r="AB56" s="67" t="str">
        <f>IF(AB54&lt;&gt;0,"T","")</f>
        <v/>
      </c>
      <c r="AC56" s="68" t="str">
        <f>IF(AC54&lt;&gt;0,"T","")</f>
        <v/>
      </c>
      <c r="AD56" s="69" t="str">
        <f>IF(AD54&lt;&gt;0,"T","")</f>
        <v/>
      </c>
      <c r="AE56" s="30"/>
      <c r="AF56" s="34"/>
      <c r="AG56" s="21"/>
    </row>
    <row r="57" spans="1:33" s="87" customFormat="1" ht="48" customHeight="1">
      <c r="A57" s="896"/>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c r="A58" s="896"/>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c r="A59" s="896"/>
      <c r="B59" s="195"/>
      <c r="C59" s="66" t="str">
        <f>IF(C57="","","T")</f>
        <v/>
      </c>
      <c r="D59" s="67" t="str">
        <f>IF(D57="","","T")</f>
        <v/>
      </c>
      <c r="E59" s="167" t="str">
        <f>IF(E57="","","T")</f>
        <v/>
      </c>
      <c r="F59" s="164" t="str">
        <f>IF(F57="","","T")</f>
        <v/>
      </c>
      <c r="G59" s="66" t="str">
        <f t="shared" ref="G59:Z59" si="21">IF(G57=0,"A","")</f>
        <v/>
      </c>
      <c r="H59" s="165" t="str">
        <f t="shared" si="21"/>
        <v/>
      </c>
      <c r="I59" s="68" t="str">
        <f t="shared" si="21"/>
        <v/>
      </c>
      <c r="J59" s="166" t="str">
        <f t="shared" si="21"/>
        <v/>
      </c>
      <c r="K59" s="66" t="str">
        <f t="shared" si="21"/>
        <v/>
      </c>
      <c r="L59" s="165" t="str">
        <f t="shared" si="21"/>
        <v/>
      </c>
      <c r="M59" s="68" t="str">
        <f t="shared" si="21"/>
        <v/>
      </c>
      <c r="N59" s="166" t="str">
        <f t="shared" si="21"/>
        <v/>
      </c>
      <c r="O59" s="66" t="str">
        <f t="shared" si="21"/>
        <v/>
      </c>
      <c r="P59" s="165" t="str">
        <f t="shared" si="21"/>
        <v/>
      </c>
      <c r="Q59" s="68" t="str">
        <f t="shared" si="21"/>
        <v/>
      </c>
      <c r="R59" s="166" t="str">
        <f t="shared" si="21"/>
        <v/>
      </c>
      <c r="S59" s="66" t="str">
        <f t="shared" si="21"/>
        <v/>
      </c>
      <c r="T59" s="165" t="str">
        <f t="shared" si="21"/>
        <v/>
      </c>
      <c r="U59" s="68" t="str">
        <f t="shared" si="21"/>
        <v/>
      </c>
      <c r="V59" s="166" t="str">
        <f t="shared" si="21"/>
        <v/>
      </c>
      <c r="W59" s="66" t="str">
        <f t="shared" si="21"/>
        <v/>
      </c>
      <c r="X59" s="165" t="str">
        <f t="shared" si="21"/>
        <v/>
      </c>
      <c r="Y59" s="68" t="str">
        <f t="shared" si="21"/>
        <v/>
      </c>
      <c r="Z59" s="166" t="str">
        <f t="shared" si="21"/>
        <v/>
      </c>
      <c r="AA59" s="66" t="str">
        <f>IF(AA57&lt;&gt;0,"T","")</f>
        <v/>
      </c>
      <c r="AB59" s="67" t="str">
        <f>IF(AB57&lt;&gt;0,"T","")</f>
        <v/>
      </c>
      <c r="AC59" s="68" t="str">
        <f>IF(AC57&lt;&gt;0,"T","")</f>
        <v/>
      </c>
      <c r="AD59" s="69" t="str">
        <f>IF(AD57&lt;&gt;0,"T","")</f>
        <v/>
      </c>
      <c r="AE59" s="30"/>
      <c r="AF59" s="34"/>
      <c r="AG59" s="21"/>
    </row>
    <row r="60" spans="1:33" s="92" customFormat="1" ht="48" customHeight="1">
      <c r="A60" s="896"/>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c r="A61" s="896"/>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c r="A62" s="896"/>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2">IF(O60=0,"A","")</f>
        <v/>
      </c>
      <c r="P62" s="165" t="str">
        <f t="shared" si="22"/>
        <v/>
      </c>
      <c r="Q62" s="68" t="str">
        <f t="shared" si="22"/>
        <v/>
      </c>
      <c r="R62" s="166" t="str">
        <f t="shared" si="22"/>
        <v/>
      </c>
      <c r="S62" s="66" t="str">
        <f t="shared" si="22"/>
        <v/>
      </c>
      <c r="T62" s="165" t="str">
        <f t="shared" si="22"/>
        <v/>
      </c>
      <c r="U62" s="68" t="str">
        <f t="shared" si="22"/>
        <v/>
      </c>
      <c r="V62" s="166" t="str">
        <f t="shared" si="22"/>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c r="A63" s="896"/>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c r="A64" s="896"/>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c r="A65" s="896"/>
      <c r="B65" s="195"/>
      <c r="C65" s="164" t="str">
        <f t="shared" ref="C65:N65" si="23">IF(C63=0,"A","")</f>
        <v/>
      </c>
      <c r="D65" s="165" t="str">
        <f t="shared" si="23"/>
        <v/>
      </c>
      <c r="E65" s="68" t="str">
        <f t="shared" si="23"/>
        <v/>
      </c>
      <c r="F65" s="166" t="str">
        <f t="shared" si="23"/>
        <v/>
      </c>
      <c r="G65" s="66" t="str">
        <f t="shared" si="23"/>
        <v/>
      </c>
      <c r="H65" s="165" t="str">
        <f t="shared" si="23"/>
        <v/>
      </c>
      <c r="I65" s="68" t="str">
        <f t="shared" si="23"/>
        <v/>
      </c>
      <c r="J65" s="166" t="str">
        <f t="shared" si="23"/>
        <v/>
      </c>
      <c r="K65" s="66" t="str">
        <f t="shared" si="23"/>
        <v/>
      </c>
      <c r="L65" s="165" t="str">
        <f t="shared" si="23"/>
        <v/>
      </c>
      <c r="M65" s="68" t="str">
        <f t="shared" si="23"/>
        <v/>
      </c>
      <c r="N65" s="166" t="str">
        <f t="shared" si="23"/>
        <v/>
      </c>
      <c r="O65" s="66" t="str">
        <f>IF(O63="","","T")</f>
        <v/>
      </c>
      <c r="P65" s="67" t="str">
        <f>IF(P63="","","T")</f>
        <v/>
      </c>
      <c r="Q65" s="167" t="str">
        <f>IF(Q63="","","T")</f>
        <v/>
      </c>
      <c r="R65" s="164" t="str">
        <f>IF(R63="","","T")</f>
        <v/>
      </c>
      <c r="S65" s="66" t="str">
        <f t="shared" ref="S65:Z65" si="24">IF(S63=0,"A","")</f>
        <v/>
      </c>
      <c r="T65" s="165" t="str">
        <f t="shared" si="24"/>
        <v/>
      </c>
      <c r="U65" s="68" t="str">
        <f t="shared" si="24"/>
        <v/>
      </c>
      <c r="V65" s="166" t="str">
        <f t="shared" si="24"/>
        <v/>
      </c>
      <c r="W65" s="66" t="str">
        <f t="shared" si="24"/>
        <v/>
      </c>
      <c r="X65" s="165" t="str">
        <f t="shared" si="24"/>
        <v/>
      </c>
      <c r="Y65" s="68" t="str">
        <f t="shared" si="24"/>
        <v/>
      </c>
      <c r="Z65" s="166" t="str">
        <f t="shared" si="24"/>
        <v/>
      </c>
      <c r="AA65" s="66" t="str">
        <f>IF(AA63&lt;&gt;0,"T","")</f>
        <v/>
      </c>
      <c r="AB65" s="67" t="str">
        <f>IF(AB63&lt;&gt;0,"T","")</f>
        <v/>
      </c>
      <c r="AC65" s="68" t="str">
        <f>IF(AC63&lt;&gt;0,"T","")</f>
        <v/>
      </c>
      <c r="AD65" s="69" t="str">
        <f>IF(AD63&lt;&gt;0,"T","")</f>
        <v/>
      </c>
      <c r="AE65" s="29"/>
      <c r="AF65" s="37"/>
      <c r="AG65" s="25"/>
    </row>
    <row r="66" spans="1:97" s="24" customFormat="1" ht="48" hidden="1" customHeight="1" outlineLevel="1">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c r="A68" s="150"/>
      <c r="B68" s="183"/>
      <c r="C68" s="66" t="str">
        <f t="shared" ref="C68:AD68" si="25">IF(C66="","","T")</f>
        <v/>
      </c>
      <c r="D68" s="67" t="str">
        <f t="shared" si="25"/>
        <v/>
      </c>
      <c r="E68" s="167" t="str">
        <f t="shared" si="25"/>
        <v/>
      </c>
      <c r="F68" s="172" t="str">
        <f t="shared" si="25"/>
        <v/>
      </c>
      <c r="G68" s="66" t="str">
        <f t="shared" si="25"/>
        <v/>
      </c>
      <c r="H68" s="67" t="str">
        <f t="shared" si="25"/>
        <v/>
      </c>
      <c r="I68" s="167" t="str">
        <f t="shared" si="25"/>
        <v/>
      </c>
      <c r="J68" s="172" t="str">
        <f t="shared" si="25"/>
        <v/>
      </c>
      <c r="K68" s="66" t="str">
        <f t="shared" si="25"/>
        <v/>
      </c>
      <c r="L68" s="67" t="str">
        <f t="shared" si="25"/>
        <v/>
      </c>
      <c r="M68" s="167" t="str">
        <f t="shared" si="25"/>
        <v/>
      </c>
      <c r="N68" s="172" t="str">
        <f t="shared" si="25"/>
        <v/>
      </c>
      <c r="O68" s="66" t="str">
        <f t="shared" si="25"/>
        <v/>
      </c>
      <c r="P68" s="67" t="str">
        <f t="shared" si="25"/>
        <v/>
      </c>
      <c r="Q68" s="167" t="str">
        <f t="shared" si="25"/>
        <v/>
      </c>
      <c r="R68" s="172" t="str">
        <f t="shared" si="25"/>
        <v/>
      </c>
      <c r="S68" s="66" t="str">
        <f t="shared" si="25"/>
        <v/>
      </c>
      <c r="T68" s="67" t="str">
        <f t="shared" si="25"/>
        <v/>
      </c>
      <c r="U68" s="167" t="str">
        <f t="shared" si="25"/>
        <v/>
      </c>
      <c r="V68" s="172" t="str">
        <f t="shared" si="25"/>
        <v/>
      </c>
      <c r="W68" s="66" t="str">
        <f t="shared" si="25"/>
        <v/>
      </c>
      <c r="X68" s="67" t="str">
        <f t="shared" si="25"/>
        <v/>
      </c>
      <c r="Y68" s="167" t="str">
        <f t="shared" si="25"/>
        <v/>
      </c>
      <c r="Z68" s="172" t="str">
        <f t="shared" si="25"/>
        <v/>
      </c>
      <c r="AA68" s="70" t="str">
        <f t="shared" si="25"/>
        <v/>
      </c>
      <c r="AB68" s="110" t="str">
        <f t="shared" si="25"/>
        <v/>
      </c>
      <c r="AC68" s="71" t="str">
        <f t="shared" si="25"/>
        <v/>
      </c>
      <c r="AD68" s="148" t="str">
        <f t="shared" si="25"/>
        <v/>
      </c>
      <c r="AE68" s="149"/>
      <c r="AF68" s="37"/>
      <c r="AG68" s="25"/>
    </row>
    <row r="69" spans="1:97" s="98" customFormat="1" ht="48" customHeight="1" collapsed="1">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c r="A71" s="108"/>
      <c r="B71" s="198"/>
      <c r="C71" s="164" t="str">
        <f t="shared" ref="C71:J71" si="26">IF(C69=0,"A","")</f>
        <v/>
      </c>
      <c r="D71" s="165" t="str">
        <f t="shared" si="26"/>
        <v/>
      </c>
      <c r="E71" s="68" t="str">
        <f t="shared" si="26"/>
        <v/>
      </c>
      <c r="F71" s="166" t="str">
        <f t="shared" si="26"/>
        <v/>
      </c>
      <c r="G71" s="66" t="str">
        <f t="shared" si="26"/>
        <v/>
      </c>
      <c r="H71" s="165" t="str">
        <f t="shared" si="26"/>
        <v/>
      </c>
      <c r="I71" s="68" t="str">
        <f t="shared" si="26"/>
        <v/>
      </c>
      <c r="J71" s="166" t="str">
        <f t="shared" si="26"/>
        <v/>
      </c>
      <c r="K71" s="66" t="str">
        <f>IF(K69="","","T")</f>
        <v/>
      </c>
      <c r="L71" s="67" t="str">
        <f>IF(L69="","","T")</f>
        <v/>
      </c>
      <c r="M71" s="167" t="str">
        <f>IF(M69="","","T")</f>
        <v/>
      </c>
      <c r="N71" s="164" t="str">
        <f>IF(N69="","","T")</f>
        <v/>
      </c>
      <c r="O71" s="66" t="str">
        <f t="shared" ref="O71:V71" si="27">IF(O69=0,"A","")</f>
        <v/>
      </c>
      <c r="P71" s="165" t="str">
        <f t="shared" si="27"/>
        <v/>
      </c>
      <c r="Q71" s="68" t="str">
        <f t="shared" si="27"/>
        <v/>
      </c>
      <c r="R71" s="166" t="str">
        <f t="shared" si="27"/>
        <v/>
      </c>
      <c r="S71" s="66" t="str">
        <f t="shared" si="27"/>
        <v/>
      </c>
      <c r="T71" s="165" t="str">
        <f t="shared" si="27"/>
        <v/>
      </c>
      <c r="U71" s="68" t="str">
        <f t="shared" si="27"/>
        <v/>
      </c>
      <c r="V71" s="166" t="str">
        <f t="shared" si="27"/>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c r="A74" s="108"/>
      <c r="B74" s="199"/>
      <c r="C74" s="164" t="str">
        <f t="shared" ref="C74:L74" si="28">IF(C72=0,"A","")</f>
        <v/>
      </c>
      <c r="D74" s="165" t="str">
        <f t="shared" si="28"/>
        <v/>
      </c>
      <c r="E74" s="68" t="str">
        <f t="shared" si="28"/>
        <v/>
      </c>
      <c r="F74" s="166" t="str">
        <f t="shared" si="28"/>
        <v/>
      </c>
      <c r="G74" s="66" t="str">
        <f t="shared" si="28"/>
        <v/>
      </c>
      <c r="H74" s="165" t="str">
        <f t="shared" si="28"/>
        <v/>
      </c>
      <c r="I74" s="68" t="str">
        <f t="shared" si="28"/>
        <v/>
      </c>
      <c r="J74" s="166" t="str">
        <f t="shared" si="28"/>
        <v/>
      </c>
      <c r="K74" s="66" t="str">
        <f t="shared" si="28"/>
        <v/>
      </c>
      <c r="L74" s="165" t="str">
        <f t="shared" si="28"/>
        <v/>
      </c>
      <c r="M74" s="167" t="str">
        <f>IF(M72="","","T")</f>
        <v/>
      </c>
      <c r="N74" s="164" t="str">
        <f>IF(N72="","","T")</f>
        <v/>
      </c>
      <c r="O74" s="66" t="str">
        <f t="shared" ref="O74:V74" si="29">IF(O72=0,"A","")</f>
        <v/>
      </c>
      <c r="P74" s="165" t="str">
        <f t="shared" si="29"/>
        <v/>
      </c>
      <c r="Q74" s="68" t="str">
        <f t="shared" si="29"/>
        <v/>
      </c>
      <c r="R74" s="166" t="str">
        <f t="shared" si="29"/>
        <v/>
      </c>
      <c r="S74" s="66" t="str">
        <f t="shared" si="29"/>
        <v/>
      </c>
      <c r="T74" s="165" t="str">
        <f t="shared" si="29"/>
        <v/>
      </c>
      <c r="U74" s="68" t="str">
        <f t="shared" si="29"/>
        <v/>
      </c>
      <c r="V74" s="166" t="str">
        <f t="shared" si="29"/>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c r="A77" s="150"/>
      <c r="B77" s="183"/>
      <c r="C77" s="70" t="str">
        <f t="shared" ref="C77:AD77" si="30">IF(C75="","","T")</f>
        <v/>
      </c>
      <c r="D77" s="110" t="str">
        <f t="shared" si="30"/>
        <v/>
      </c>
      <c r="E77" s="71" t="str">
        <f t="shared" si="30"/>
        <v/>
      </c>
      <c r="F77" s="148" t="str">
        <f t="shared" si="30"/>
        <v/>
      </c>
      <c r="G77" s="70" t="str">
        <f t="shared" si="30"/>
        <v/>
      </c>
      <c r="H77" s="110" t="str">
        <f t="shared" si="30"/>
        <v/>
      </c>
      <c r="I77" s="71" t="str">
        <f t="shared" si="30"/>
        <v/>
      </c>
      <c r="J77" s="148" t="str">
        <f t="shared" si="30"/>
        <v/>
      </c>
      <c r="K77" s="70" t="str">
        <f t="shared" si="30"/>
        <v/>
      </c>
      <c r="L77" s="110" t="str">
        <f t="shared" si="30"/>
        <v/>
      </c>
      <c r="M77" s="71" t="str">
        <f t="shared" si="30"/>
        <v/>
      </c>
      <c r="N77" s="148" t="str">
        <f t="shared" si="30"/>
        <v/>
      </c>
      <c r="O77" s="70" t="str">
        <f t="shared" si="30"/>
        <v/>
      </c>
      <c r="P77" s="110" t="str">
        <f t="shared" si="30"/>
        <v/>
      </c>
      <c r="Q77" s="71" t="str">
        <f t="shared" si="30"/>
        <v/>
      </c>
      <c r="R77" s="148" t="str">
        <f t="shared" si="30"/>
        <v/>
      </c>
      <c r="S77" s="70" t="str">
        <f t="shared" si="30"/>
        <v/>
      </c>
      <c r="T77" s="110" t="str">
        <f t="shared" si="30"/>
        <v/>
      </c>
      <c r="U77" s="71" t="str">
        <f t="shared" si="30"/>
        <v/>
      </c>
      <c r="V77" s="148" t="str">
        <f t="shared" si="30"/>
        <v/>
      </c>
      <c r="W77" s="70" t="str">
        <f t="shared" si="30"/>
        <v/>
      </c>
      <c r="X77" s="110" t="str">
        <f t="shared" si="30"/>
        <v/>
      </c>
      <c r="Y77" s="71" t="str">
        <f t="shared" si="30"/>
        <v/>
      </c>
      <c r="Z77" s="148" t="str">
        <f t="shared" si="30"/>
        <v/>
      </c>
      <c r="AA77" s="70" t="str">
        <f t="shared" si="30"/>
        <v/>
      </c>
      <c r="AB77" s="110" t="str">
        <f t="shared" si="30"/>
        <v/>
      </c>
      <c r="AC77" s="71" t="str">
        <f t="shared" si="30"/>
        <v/>
      </c>
      <c r="AD77" s="148" t="str">
        <f t="shared" si="30"/>
        <v/>
      </c>
      <c r="AE77" s="149"/>
      <c r="AF77" s="37"/>
      <c r="AG77" s="25"/>
    </row>
    <row r="78" spans="1:97" s="1" customFormat="1" ht="35.25" customHeight="1" collapsed="1">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11</v>
      </c>
      <c r="X79" s="51"/>
      <c r="Y79" s="52">
        <f>COUNT(Y9:Y74)</f>
        <v>11</v>
      </c>
      <c r="Z79" s="54"/>
      <c r="AA79" s="55">
        <f>COUNT(AA9:AA74)</f>
        <v>0</v>
      </c>
      <c r="AB79" s="51"/>
      <c r="AC79" s="52">
        <f>COUNT(AC9:AC74)</f>
        <v>0</v>
      </c>
      <c r="AD79" s="53"/>
      <c r="AE79" s="56"/>
      <c r="AF79" s="36"/>
      <c r="AG79" s="2"/>
    </row>
    <row r="80" spans="1:97" s="10" customFormat="1">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c r="A81" s="74"/>
      <c r="B81" s="202"/>
      <c r="C81" s="4" t="s">
        <v>6</v>
      </c>
      <c r="L81" s="4" t="s">
        <v>7</v>
      </c>
      <c r="AF81" s="38"/>
    </row>
    <row r="82" spans="1:32" s="3" customFormat="1" ht="29.25" thickBot="1">
      <c r="A82" s="74"/>
      <c r="B82" s="202"/>
      <c r="AF82" s="38"/>
    </row>
    <row r="83" spans="1:32" s="144" customFormat="1" ht="18.75" customHeight="1">
      <c r="A83" s="142"/>
      <c r="B83" s="897" t="s">
        <v>15</v>
      </c>
      <c r="C83" s="898"/>
      <c r="D83" s="898"/>
      <c r="E83" s="898"/>
      <c r="F83" s="898"/>
      <c r="G83" s="898"/>
      <c r="H83" s="898"/>
      <c r="I83" s="898"/>
      <c r="J83" s="898"/>
      <c r="K83" s="898"/>
      <c r="L83" s="898"/>
      <c r="M83" s="898"/>
      <c r="N83" s="898"/>
      <c r="O83" s="898"/>
      <c r="P83" s="898"/>
      <c r="Q83" s="898"/>
      <c r="R83" s="898"/>
      <c r="S83" s="898"/>
      <c r="T83" s="898"/>
      <c r="U83" s="898"/>
      <c r="V83" s="898"/>
      <c r="W83" s="898"/>
      <c r="X83" s="898"/>
      <c r="Y83" s="898"/>
      <c r="Z83" s="898"/>
      <c r="AA83" s="898"/>
      <c r="AB83" s="898"/>
      <c r="AC83" s="898"/>
      <c r="AD83" s="898"/>
      <c r="AE83" s="899"/>
      <c r="AF83" s="143"/>
    </row>
    <row r="84" spans="1:32" s="144" customFormat="1" ht="18.75" customHeight="1">
      <c r="A84" s="142"/>
      <c r="B84" s="900"/>
      <c r="C84" s="901"/>
      <c r="D84" s="901"/>
      <c r="E84" s="901"/>
      <c r="F84" s="901"/>
      <c r="G84" s="901"/>
      <c r="H84" s="901"/>
      <c r="I84" s="901"/>
      <c r="J84" s="901"/>
      <c r="K84" s="901"/>
      <c r="L84" s="901"/>
      <c r="M84" s="901"/>
      <c r="N84" s="901"/>
      <c r="O84" s="901"/>
      <c r="P84" s="901"/>
      <c r="Q84" s="901"/>
      <c r="R84" s="901"/>
      <c r="S84" s="901"/>
      <c r="T84" s="901"/>
      <c r="U84" s="901"/>
      <c r="V84" s="901"/>
      <c r="W84" s="901"/>
      <c r="X84" s="901"/>
      <c r="Y84" s="901"/>
      <c r="Z84" s="901"/>
      <c r="AA84" s="901"/>
      <c r="AB84" s="901"/>
      <c r="AC84" s="901"/>
      <c r="AD84" s="901"/>
      <c r="AE84" s="902"/>
      <c r="AF84" s="143"/>
    </row>
    <row r="85" spans="1:32" s="112" customFormat="1" ht="25.5" customHeight="1">
      <c r="A85" s="145"/>
      <c r="B85" s="900"/>
      <c r="C85" s="901"/>
      <c r="D85" s="901"/>
      <c r="E85" s="901"/>
      <c r="F85" s="901"/>
      <c r="G85" s="901"/>
      <c r="H85" s="901"/>
      <c r="I85" s="901"/>
      <c r="J85" s="901"/>
      <c r="K85" s="901"/>
      <c r="L85" s="901"/>
      <c r="M85" s="901"/>
      <c r="N85" s="901"/>
      <c r="O85" s="901"/>
      <c r="P85" s="901"/>
      <c r="Q85" s="901"/>
      <c r="R85" s="901"/>
      <c r="S85" s="901"/>
      <c r="T85" s="901"/>
      <c r="U85" s="901"/>
      <c r="V85" s="901"/>
      <c r="W85" s="901"/>
      <c r="X85" s="901"/>
      <c r="Y85" s="901"/>
      <c r="Z85" s="901"/>
      <c r="AA85" s="901"/>
      <c r="AB85" s="901"/>
      <c r="AC85" s="901"/>
      <c r="AD85" s="901"/>
      <c r="AE85" s="902"/>
      <c r="AF85" s="111"/>
    </row>
    <row r="86" spans="1:32" s="112" customFormat="1" ht="26.25" customHeight="1" thickBot="1">
      <c r="A86" s="145"/>
      <c r="B86" s="903"/>
      <c r="C86" s="904"/>
      <c r="D86" s="904"/>
      <c r="E86" s="904"/>
      <c r="F86" s="904"/>
      <c r="G86" s="904"/>
      <c r="H86" s="904"/>
      <c r="I86" s="904"/>
      <c r="J86" s="904"/>
      <c r="K86" s="904"/>
      <c r="L86" s="904"/>
      <c r="M86" s="904"/>
      <c r="N86" s="904"/>
      <c r="O86" s="904"/>
      <c r="P86" s="904"/>
      <c r="Q86" s="904"/>
      <c r="R86" s="904"/>
      <c r="S86" s="904"/>
      <c r="T86" s="904"/>
      <c r="U86" s="904"/>
      <c r="V86" s="904"/>
      <c r="W86" s="904"/>
      <c r="X86" s="904"/>
      <c r="Y86" s="904"/>
      <c r="Z86" s="904"/>
      <c r="AA86" s="904"/>
      <c r="AB86" s="904"/>
      <c r="AC86" s="904"/>
      <c r="AD86" s="904"/>
      <c r="AE86" s="905"/>
      <c r="AF86" s="111"/>
    </row>
    <row r="87" spans="1:32" s="112" customFormat="1">
      <c r="A87" s="145"/>
      <c r="B87" s="204"/>
      <c r="AF87" s="111"/>
    </row>
    <row r="88" spans="1:32">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75" priority="38" stopIfTrue="1" operator="notEqual">
      <formula>0</formula>
    </cfRule>
  </conditionalFormatting>
  <conditionalFormatting sqref="AD27 AB27 AD33 AB33 AD36 AB36 AD51 AB51 AD57 AB57 AD60 AB60 AD72 AB72 AD69 AB69 AD63 AB63 AD9 AB9 AD12 AB12 AD15 AB15 AD18 AB18 AD48 AB48 AD54 AB54">
    <cfRule type="cellIs" dxfId="74" priority="39"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73" priority="40"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72" priority="41"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71" priority="42"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70" priority="43" stopIfTrue="1" operator="notEqual">
      <formula>0.791666666666667</formula>
    </cfRule>
  </conditionalFormatting>
  <conditionalFormatting sqref="S72 O72 K72 G72 C72 S9 S18">
    <cfRule type="cellIs" dxfId="69" priority="44" stopIfTrue="1" operator="notEqual">
      <formula>0.3125</formula>
    </cfRule>
  </conditionalFormatting>
  <conditionalFormatting sqref="R51 R27 J27 J36 V36 V12 R15 N18 V18 V72 V54">
    <cfRule type="cellIs" dxfId="68" priority="45" stopIfTrue="1" operator="notEqual">
      <formula>0.75</formula>
    </cfRule>
  </conditionalFormatting>
  <conditionalFormatting sqref="S27 S12">
    <cfRule type="cellIs" dxfId="67" priority="46" stopIfTrue="1" operator="notEqual">
      <formula>0.333333333333333</formula>
    </cfRule>
  </conditionalFormatting>
  <conditionalFormatting sqref="R33 V60 R72 J72 F72">
    <cfRule type="cellIs" dxfId="66" priority="47" stopIfTrue="1" operator="notEqual">
      <formula>0.708333333333333</formula>
    </cfRule>
  </conditionalFormatting>
  <conditionalFormatting sqref="C69 G69 O69 S69">
    <cfRule type="cellIs" dxfId="65" priority="48" stopIfTrue="1" operator="notEqual">
      <formula>0.354166666666667</formula>
    </cfRule>
  </conditionalFormatting>
  <conditionalFormatting sqref="E69 I69 Q69 U69">
    <cfRule type="cellIs" dxfId="64" priority="49" stopIfTrue="1" operator="notEqual">
      <formula>0.510416666666667</formula>
    </cfRule>
  </conditionalFormatting>
  <conditionalFormatting sqref="D72 H72 L72 P72 T72">
    <cfRule type="cellIs" dxfId="63" priority="50" stopIfTrue="1" operator="notEqual">
      <formula>0.520833333333333</formula>
    </cfRule>
  </conditionalFormatting>
  <conditionalFormatting sqref="C15:F15 O9:R9 K12:N12 C21:AD21 C24:AD24 G18:J18 C27:F27 C33:F33 K36:N36 C57:F57 C60:F60 K60:N60 W60:Z60 O63:R63 K69:N69 W69:Z69 W72:Z72 M72:N72 AA39:AD39 C42:AD42 C30:AD30 C51:AD51 C66:AD66 C75:AD75 C54:F54 G48:J48">
    <cfRule type="cellIs" dxfId="62" priority="37" stopIfTrue="1" operator="notEqual">
      <formula>0</formula>
    </cfRule>
  </conditionalFormatting>
  <conditionalFormatting sqref="J60">
    <cfRule type="cellIs" dxfId="61" priority="36" stopIfTrue="1" operator="notEqual">
      <formula>0.6875</formula>
    </cfRule>
  </conditionalFormatting>
  <conditionalFormatting sqref="AA27:AD27 AA33:AD33 AA36:AD36 AA51:AD51 AA57:AD57 AA60:AD60 AA63:AD63 AA69:AD69 AA72:AD72 AA9:AD9 AA12:AD12 AA15:AD15 AA18:AD18 C75:AD75 AA48:AD48 AA54:AD54">
    <cfRule type="cellIs" dxfId="60" priority="35" stopIfTrue="1" operator="notEqual">
      <formula>0</formula>
    </cfRule>
  </conditionalFormatting>
  <conditionalFormatting sqref="C35:AD35 C38:AD38 C29:AD32 C11:AD11 C14:AD14 C17:AD26 C59:AD59 C62:AD62 C71:AD71 C65:AD68 C74:AD77 C50:AD56 C42:AD44 AA39:AD41">
    <cfRule type="cellIs" dxfId="59" priority="34" stopIfTrue="1" operator="equal">
      <formula>"CP"</formula>
    </cfRule>
  </conditionalFormatting>
  <conditionalFormatting sqref="F69 R69">
    <cfRule type="cellIs" dxfId="58" priority="33" stopIfTrue="1" operator="notEqual">
      <formula>0.770833333333333</formula>
    </cfRule>
  </conditionalFormatting>
  <conditionalFormatting sqref="E72 I72 Q72 U72">
    <cfRule type="cellIs" dxfId="57" priority="32" operator="notEqual">
      <formula>0.5625</formula>
    </cfRule>
  </conditionalFormatting>
  <conditionalFormatting sqref="S15">
    <cfRule type="cellIs" dxfId="56" priority="31" operator="notEqual">
      <formula>0.3125</formula>
    </cfRule>
  </conditionalFormatting>
  <conditionalFormatting sqref="V57">
    <cfRule type="cellIs" dxfId="55" priority="30" operator="notEqual">
      <formula>0.791666666666667</formula>
    </cfRule>
  </conditionalFormatting>
  <conditionalFormatting sqref="W48 O48 K48 C48">
    <cfRule type="cellIs" dxfId="54" priority="29" operator="notEqual">
      <formula>0.375</formula>
    </cfRule>
  </conditionalFormatting>
  <conditionalFormatting sqref="D48 L48 P48 T48 X48">
    <cfRule type="cellIs" dxfId="53" priority="28" operator="notEqual">
      <formula>0.5</formula>
    </cfRule>
  </conditionalFormatting>
  <conditionalFormatting sqref="E48 M48 Q48 U48 Y48">
    <cfRule type="cellIs" dxfId="52" priority="27" operator="notEqual">
      <formula>0.583333333333333</formula>
    </cfRule>
  </conditionalFormatting>
  <conditionalFormatting sqref="Z48 R48 F48">
    <cfRule type="cellIs" dxfId="51" priority="26" operator="notEqual">
      <formula>0.791666666666667</formula>
    </cfRule>
  </conditionalFormatting>
  <conditionalFormatting sqref="N48">
    <cfRule type="cellIs" dxfId="50" priority="25" operator="notEqual">
      <formula>0.791666666666667</formula>
    </cfRule>
  </conditionalFormatting>
  <conditionalFormatting sqref="V48">
    <cfRule type="cellIs" dxfId="49" priority="24" stopIfTrue="1" operator="notEqual">
      <formula>0.75</formula>
    </cfRule>
  </conditionalFormatting>
  <conditionalFormatting sqref="S48">
    <cfRule type="cellIs" dxfId="48" priority="20" stopIfTrue="1" operator="notEqual">
      <formula>0.3125</formula>
    </cfRule>
  </conditionalFormatting>
  <conditionalFormatting sqref="S48">
    <cfRule type="cellIs" dxfId="47" priority="19" stopIfTrue="1" operator="equal">
      <formula>"CP"</formula>
    </cfRule>
  </conditionalFormatting>
  <conditionalFormatting sqref="V9">
    <cfRule type="cellIs" dxfId="46" priority="15" stopIfTrue="1" operator="notEqual">
      <formula>0.791666666666667</formula>
    </cfRule>
  </conditionalFormatting>
  <conditionalFormatting sqref="AC45 AA45">
    <cfRule type="cellIs" dxfId="45" priority="7" stopIfTrue="1" operator="notEqual">
      <formula>0</formula>
    </cfRule>
  </conditionalFormatting>
  <conditionalFormatting sqref="AD45 AB45">
    <cfRule type="cellIs" dxfId="44" priority="8" stopIfTrue="1" operator="notEqual">
      <formula>0</formula>
    </cfRule>
  </conditionalFormatting>
  <conditionalFormatting sqref="AA45:AD45">
    <cfRule type="cellIs" dxfId="43" priority="6" stopIfTrue="1" operator="notEqual">
      <formula>0</formula>
    </cfRule>
  </conditionalFormatting>
  <conditionalFormatting sqref="AA47:AD47">
    <cfRule type="cellIs" dxfId="42" priority="5" stopIfTrue="1" operator="equal">
      <formula>"CP"</formula>
    </cfRule>
  </conditionalFormatting>
  <conditionalFormatting sqref="C45:Z45">
    <cfRule type="cellIs" dxfId="41" priority="4" stopIfTrue="1" operator="notEqual">
      <formula>0</formula>
    </cfRule>
  </conditionalFormatting>
  <conditionalFormatting sqref="C45:Z47">
    <cfRule type="cellIs" dxfId="40" priority="3" stopIfTrue="1" operator="equal">
      <formula>"CP"</formula>
    </cfRule>
  </conditionalFormatting>
  <conditionalFormatting sqref="C39:Z39">
    <cfRule type="cellIs" dxfId="39" priority="2" stopIfTrue="1" operator="notEqual">
      <formula>0</formula>
    </cfRule>
  </conditionalFormatting>
  <conditionalFormatting sqref="C39:Z41">
    <cfRule type="cellIs" dxfId="38" priority="1"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CS88"/>
  <sheetViews>
    <sheetView topLeftCell="B4" zoomScale="46" zoomScaleNormal="46" workbookViewId="0">
      <selection activeCell="C39" sqref="C39:Z41"/>
    </sheetView>
  </sheetViews>
  <sheetFormatPr baseColWidth="10" defaultRowHeight="28.5" outlineLevelRow="2" outlineLevelCol="1"/>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c r="A1" s="874" t="s">
        <v>14</v>
      </c>
      <c r="B1" s="874"/>
      <c r="C1" s="874"/>
      <c r="D1" s="874"/>
      <c r="E1" s="874"/>
      <c r="F1" s="874"/>
      <c r="G1" s="874"/>
      <c r="H1" s="874"/>
      <c r="I1" s="874"/>
      <c r="J1" s="874"/>
      <c r="K1" s="874"/>
      <c r="L1" s="874"/>
      <c r="M1" s="874"/>
      <c r="N1" s="874"/>
      <c r="O1" s="874"/>
      <c r="P1" s="874"/>
      <c r="Q1" s="874"/>
      <c r="R1" s="874"/>
      <c r="S1" s="874"/>
      <c r="T1" s="874"/>
      <c r="U1" s="874"/>
      <c r="V1" s="874"/>
      <c r="W1" s="874"/>
      <c r="X1" s="874"/>
      <c r="Y1" s="874"/>
      <c r="Z1" s="874"/>
      <c r="AA1" s="874"/>
      <c r="AB1" s="874"/>
      <c r="AC1" s="874"/>
      <c r="AD1" s="874"/>
      <c r="AE1" s="874"/>
      <c r="AF1" s="177"/>
    </row>
    <row r="2" spans="1:37" s="112" customFormat="1" ht="39.75" thickBot="1">
      <c r="B2" s="205" t="str">
        <f ca="1">MID(CELL("filename",A1),FIND("]",CELL("filename",A1))+1,32)</f>
        <v>Sem 4</v>
      </c>
      <c r="C2" s="114"/>
      <c r="E2" s="113"/>
      <c r="F2" s="875" t="str">
        <f ca="1">"du  "&amp;TEXT(C3,"jjjj jj mmmm")&amp;"  au  "&amp;TEXT(AA3,"jjjj jj mmmm aaaa")</f>
        <v>du  lundi 25 janvier  au  dimanche 31 janvier 2016</v>
      </c>
      <c r="G2" s="875"/>
      <c r="H2" s="875"/>
      <c r="I2" s="875"/>
      <c r="J2" s="875"/>
      <c r="K2" s="875"/>
      <c r="L2" s="875"/>
      <c r="M2" s="875"/>
      <c r="N2" s="875"/>
      <c r="O2" s="875"/>
      <c r="P2" s="875"/>
      <c r="Q2" s="875"/>
      <c r="R2" s="875"/>
      <c r="S2" s="875"/>
      <c r="T2" s="875"/>
      <c r="U2" s="875"/>
      <c r="V2" s="875"/>
      <c r="W2" s="113"/>
      <c r="X2" s="113"/>
      <c r="Y2" s="113"/>
      <c r="Z2" s="113"/>
      <c r="AA2" s="113"/>
      <c r="AB2" s="113"/>
      <c r="AC2" s="113"/>
      <c r="AD2" s="113"/>
      <c r="AE2" s="113"/>
      <c r="AF2" s="111"/>
      <c r="AG2" s="157"/>
    </row>
    <row r="3" spans="1:37" s="117" customFormat="1" ht="24" customHeight="1">
      <c r="A3" s="876"/>
      <c r="B3" s="878" t="s">
        <v>0</v>
      </c>
      <c r="C3" s="879">
        <f ca="1">VLOOKUP(B2,'[4]Sem 2016_Fériés_HSupp'!$A$11:$B$62,2,FALSE)</f>
        <v>42394</v>
      </c>
      <c r="D3" s="880"/>
      <c r="E3" s="880"/>
      <c r="F3" s="881"/>
      <c r="G3" s="882">
        <f ca="1">C3+1</f>
        <v>42395</v>
      </c>
      <c r="H3" s="883"/>
      <c r="I3" s="883"/>
      <c r="J3" s="884"/>
      <c r="K3" s="882">
        <f ca="1">G3+1</f>
        <v>42396</v>
      </c>
      <c r="L3" s="883"/>
      <c r="M3" s="883"/>
      <c r="N3" s="884"/>
      <c r="O3" s="882">
        <f ca="1">K3+1</f>
        <v>42397</v>
      </c>
      <c r="P3" s="883"/>
      <c r="Q3" s="883"/>
      <c r="R3" s="884"/>
      <c r="S3" s="882">
        <f ca="1">O3+1</f>
        <v>42398</v>
      </c>
      <c r="T3" s="883"/>
      <c r="U3" s="883"/>
      <c r="V3" s="884"/>
      <c r="W3" s="882">
        <f ca="1">S3+1</f>
        <v>42399</v>
      </c>
      <c r="X3" s="883"/>
      <c r="Y3" s="883"/>
      <c r="Z3" s="884"/>
      <c r="AA3" s="882">
        <f ca="1">W3+1</f>
        <v>42400</v>
      </c>
      <c r="AB3" s="883"/>
      <c r="AC3" s="883"/>
      <c r="AD3" s="884"/>
      <c r="AE3" s="115" t="s">
        <v>1</v>
      </c>
      <c r="AF3" s="116"/>
      <c r="AH3" s="118"/>
      <c r="AI3" s="119"/>
      <c r="AK3" s="120"/>
    </row>
    <row r="4" spans="1:37" s="117" customFormat="1" ht="24" customHeight="1">
      <c r="A4" s="877"/>
      <c r="B4" s="911"/>
      <c r="C4" s="885" t="s">
        <v>2</v>
      </c>
      <c r="D4" s="886"/>
      <c r="E4" s="887" t="s">
        <v>3</v>
      </c>
      <c r="F4" s="886"/>
      <c r="G4" s="888" t="s">
        <v>2</v>
      </c>
      <c r="H4" s="889"/>
      <c r="I4" s="890" t="s">
        <v>3</v>
      </c>
      <c r="J4" s="891"/>
      <c r="K4" s="890" t="s">
        <v>2</v>
      </c>
      <c r="L4" s="886"/>
      <c r="M4" s="887" t="s">
        <v>3</v>
      </c>
      <c r="N4" s="886"/>
      <c r="O4" s="885" t="s">
        <v>2</v>
      </c>
      <c r="P4" s="889"/>
      <c r="Q4" s="890" t="s">
        <v>3</v>
      </c>
      <c r="R4" s="906"/>
      <c r="S4" s="890" t="s">
        <v>2</v>
      </c>
      <c r="T4" s="886"/>
      <c r="U4" s="887" t="s">
        <v>3</v>
      </c>
      <c r="V4" s="886"/>
      <c r="W4" s="885" t="s">
        <v>2</v>
      </c>
      <c r="X4" s="889"/>
      <c r="Y4" s="890" t="s">
        <v>3</v>
      </c>
      <c r="Z4" s="906"/>
      <c r="AA4" s="912" t="s">
        <v>2</v>
      </c>
      <c r="AB4" s="913"/>
      <c r="AC4" s="914" t="s">
        <v>3</v>
      </c>
      <c r="AD4" s="915"/>
      <c r="AE4" s="121"/>
      <c r="AF4" s="116"/>
      <c r="AH4" s="118"/>
      <c r="AI4" s="119"/>
      <c r="AK4" s="120"/>
    </row>
    <row r="5" spans="1:37" s="117" customFormat="1" ht="24" hidden="1" customHeight="1">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c r="A9" s="907"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0"/>
      <c r="Q9" s="161"/>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c r="A10" s="908"/>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c r="A11" s="908"/>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c r="A12" s="908"/>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c r="A13" s="908"/>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c r="A14" s="908"/>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c r="A15" s="908"/>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c r="A16" s="908"/>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c r="A17" s="908"/>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c r="A18" s="908"/>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c r="A19" s="908"/>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c r="A20" s="908"/>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c r="A21" s="908"/>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c r="A22" s="908"/>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c r="A23" s="908"/>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c r="A24" s="908"/>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c r="A25" s="908"/>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c r="A26" s="908"/>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c r="A27" s="909"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c r="A28" s="908"/>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c r="A29" s="910"/>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c r="A33" s="892"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c r="A34" s="893"/>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c r="A35" s="893"/>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c r="A36" s="893"/>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c r="A37" s="893"/>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c r="A38" s="894"/>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c r="A41" s="150"/>
      <c r="B41" s="187" t="s">
        <v>61</v>
      </c>
      <c r="C41" s="66" t="str">
        <f t="shared" ref="C41:Z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ref="AA41:AD41" si="13">IF(AA39="","","T")</f>
        <v/>
      </c>
      <c r="AB41" s="110" t="str">
        <f t="shared" si="13"/>
        <v/>
      </c>
      <c r="AC41" s="71" t="str">
        <f t="shared" si="13"/>
        <v/>
      </c>
      <c r="AD41" s="148" t="str">
        <f t="shared" si="13"/>
        <v/>
      </c>
      <c r="AE41" s="149"/>
      <c r="AF41" s="37"/>
      <c r="AG41" s="25"/>
    </row>
    <row r="42" spans="1:33" s="24" customFormat="1" ht="48" hidden="1" customHeight="1" outlineLevel="1">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c r="A44" s="150"/>
      <c r="B44" s="183"/>
      <c r="C44" s="66" t="str">
        <f t="shared" ref="C44:AD44" si="14">IF(C42="","","T")</f>
        <v/>
      </c>
      <c r="D44" s="67" t="str">
        <f t="shared" si="14"/>
        <v/>
      </c>
      <c r="E44" s="167" t="str">
        <f t="shared" si="14"/>
        <v/>
      </c>
      <c r="F44" s="172" t="str">
        <f t="shared" si="14"/>
        <v/>
      </c>
      <c r="G44" s="66" t="str">
        <f t="shared" si="14"/>
        <v/>
      </c>
      <c r="H44" s="67" t="str">
        <f t="shared" si="14"/>
        <v/>
      </c>
      <c r="I44" s="167" t="str">
        <f t="shared" si="14"/>
        <v/>
      </c>
      <c r="J44" s="172" t="str">
        <f t="shared" si="14"/>
        <v/>
      </c>
      <c r="K44" s="66" t="str">
        <f t="shared" si="14"/>
        <v/>
      </c>
      <c r="L44" s="67" t="str">
        <f t="shared" si="14"/>
        <v/>
      </c>
      <c r="M44" s="167" t="str">
        <f t="shared" si="14"/>
        <v/>
      </c>
      <c r="N44" s="172" t="str">
        <f t="shared" si="14"/>
        <v/>
      </c>
      <c r="O44" s="66" t="str">
        <f t="shared" si="14"/>
        <v/>
      </c>
      <c r="P44" s="67" t="str">
        <f t="shared" si="14"/>
        <v/>
      </c>
      <c r="Q44" s="167" t="str">
        <f t="shared" si="14"/>
        <v/>
      </c>
      <c r="R44" s="172" t="str">
        <f t="shared" si="14"/>
        <v/>
      </c>
      <c r="S44" s="66" t="str">
        <f t="shared" si="14"/>
        <v/>
      </c>
      <c r="T44" s="67" t="str">
        <f t="shared" si="14"/>
        <v/>
      </c>
      <c r="U44" s="167" t="str">
        <f t="shared" si="14"/>
        <v/>
      </c>
      <c r="V44" s="172" t="str">
        <f t="shared" si="14"/>
        <v/>
      </c>
      <c r="W44" s="66" t="str">
        <f t="shared" si="14"/>
        <v/>
      </c>
      <c r="X44" s="67" t="str">
        <f t="shared" si="14"/>
        <v/>
      </c>
      <c r="Y44" s="167" t="str">
        <f t="shared" si="14"/>
        <v/>
      </c>
      <c r="Z44" s="172" t="str">
        <f t="shared" si="14"/>
        <v/>
      </c>
      <c r="AA44" s="70" t="str">
        <f t="shared" si="14"/>
        <v/>
      </c>
      <c r="AB44" s="110" t="str">
        <f t="shared" si="14"/>
        <v/>
      </c>
      <c r="AC44" s="71" t="str">
        <f t="shared" si="14"/>
        <v/>
      </c>
      <c r="AD44" s="148" t="str">
        <f t="shared" si="14"/>
        <v/>
      </c>
      <c r="AE44" s="149"/>
      <c r="AF44" s="37"/>
      <c r="AG44" s="25"/>
    </row>
    <row r="45" spans="1:33" s="98" customFormat="1" ht="48" hidden="1" customHeight="1" outlineLevel="1">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c r="A47" s="105"/>
      <c r="B47" s="183"/>
      <c r="C47" s="66" t="str">
        <f t="shared" ref="C47:Z47" si="15">IF(C45="","","T")</f>
        <v/>
      </c>
      <c r="D47" s="67" t="str">
        <f t="shared" si="15"/>
        <v/>
      </c>
      <c r="E47" s="167" t="str">
        <f t="shared" si="15"/>
        <v/>
      </c>
      <c r="F47" s="172" t="str">
        <f t="shared" si="15"/>
        <v/>
      </c>
      <c r="G47" s="66" t="str">
        <f t="shared" si="15"/>
        <v/>
      </c>
      <c r="H47" s="67" t="str">
        <f t="shared" si="15"/>
        <v/>
      </c>
      <c r="I47" s="167" t="str">
        <f t="shared" si="15"/>
        <v/>
      </c>
      <c r="J47" s="172" t="str">
        <f t="shared" si="15"/>
        <v/>
      </c>
      <c r="K47" s="66" t="str">
        <f t="shared" si="15"/>
        <v/>
      </c>
      <c r="L47" s="67" t="str">
        <f t="shared" si="15"/>
        <v/>
      </c>
      <c r="M47" s="167" t="str">
        <f t="shared" si="15"/>
        <v/>
      </c>
      <c r="N47" s="172" t="str">
        <f t="shared" si="15"/>
        <v/>
      </c>
      <c r="O47" s="66" t="str">
        <f t="shared" si="15"/>
        <v/>
      </c>
      <c r="P47" s="67" t="str">
        <f t="shared" si="15"/>
        <v/>
      </c>
      <c r="Q47" s="167" t="str">
        <f t="shared" si="15"/>
        <v/>
      </c>
      <c r="R47" s="172" t="str">
        <f t="shared" si="15"/>
        <v/>
      </c>
      <c r="S47" s="66" t="str">
        <f t="shared" si="15"/>
        <v/>
      </c>
      <c r="T47" s="67" t="str">
        <f t="shared" si="15"/>
        <v/>
      </c>
      <c r="U47" s="167" t="str">
        <f t="shared" si="15"/>
        <v/>
      </c>
      <c r="V47" s="172" t="str">
        <f t="shared" si="15"/>
        <v/>
      </c>
      <c r="W47" s="66" t="str">
        <f t="shared" si="15"/>
        <v/>
      </c>
      <c r="X47" s="67" t="str">
        <f t="shared" si="15"/>
        <v/>
      </c>
      <c r="Y47" s="167" t="str">
        <f t="shared" si="15"/>
        <v/>
      </c>
      <c r="Z47" s="172" t="str">
        <f t="shared" si="15"/>
        <v/>
      </c>
      <c r="AA47" s="66" t="str">
        <f>IF(AA45&lt;&gt;0,"T","")</f>
        <v/>
      </c>
      <c r="AB47" s="67" t="str">
        <f>IF(AB45&lt;&gt;0,"T","")</f>
        <v/>
      </c>
      <c r="AC47" s="68" t="str">
        <f>IF(AC45&lt;&gt;0,"T","")</f>
        <v/>
      </c>
      <c r="AD47" s="69" t="str">
        <f>IF(AD45&lt;&gt;0,"T","")</f>
        <v/>
      </c>
      <c r="AE47" s="28"/>
      <c r="AF47" s="37"/>
      <c r="AG47" s="25"/>
    </row>
    <row r="48" spans="1:33" s="98" customFormat="1" ht="48" customHeight="1" collapsed="1">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c r="A50" s="105"/>
      <c r="B50" s="193"/>
      <c r="C50" s="66" t="str">
        <f t="shared" ref="C50:F50" si="16">IF(C48=0,"A","")</f>
        <v/>
      </c>
      <c r="D50" s="165" t="str">
        <f t="shared" si="16"/>
        <v/>
      </c>
      <c r="E50" s="68" t="str">
        <f t="shared" si="16"/>
        <v/>
      </c>
      <c r="F50" s="166" t="str">
        <f t="shared" si="16"/>
        <v/>
      </c>
      <c r="G50" s="66" t="str">
        <f t="shared" ref="G50:J50" si="17">IF(G48="","","T")</f>
        <v/>
      </c>
      <c r="H50" s="67" t="str">
        <f t="shared" si="17"/>
        <v/>
      </c>
      <c r="I50" s="167" t="str">
        <f t="shared" si="17"/>
        <v/>
      </c>
      <c r="J50" s="164" t="str">
        <f t="shared" si="17"/>
        <v/>
      </c>
      <c r="K50" s="66" t="str">
        <f t="shared" ref="K50:Z50" si="18">IF(K48=0,"A","")</f>
        <v/>
      </c>
      <c r="L50" s="165" t="str">
        <f t="shared" si="18"/>
        <v/>
      </c>
      <c r="M50" s="68" t="str">
        <f t="shared" si="18"/>
        <v/>
      </c>
      <c r="N50" s="166" t="str">
        <f t="shared" si="18"/>
        <v/>
      </c>
      <c r="O50" s="66" t="str">
        <f t="shared" si="18"/>
        <v/>
      </c>
      <c r="P50" s="165" t="str">
        <f t="shared" si="18"/>
        <v/>
      </c>
      <c r="Q50" s="68" t="str">
        <f t="shared" si="18"/>
        <v/>
      </c>
      <c r="R50" s="166" t="str">
        <f t="shared" si="18"/>
        <v/>
      </c>
      <c r="S50" s="66" t="str">
        <f t="shared" si="18"/>
        <v/>
      </c>
      <c r="T50" s="165" t="str">
        <f t="shared" si="18"/>
        <v/>
      </c>
      <c r="U50" s="68" t="str">
        <f t="shared" si="18"/>
        <v/>
      </c>
      <c r="V50" s="166" t="str">
        <f t="shared" si="18"/>
        <v/>
      </c>
      <c r="W50" s="66" t="str">
        <f t="shared" si="18"/>
        <v/>
      </c>
      <c r="X50" s="165" t="str">
        <f t="shared" si="18"/>
        <v/>
      </c>
      <c r="Y50" s="68" t="str">
        <f t="shared" si="18"/>
        <v/>
      </c>
      <c r="Z50" s="166" t="str">
        <f t="shared" si="18"/>
        <v/>
      </c>
      <c r="AA50" s="66" t="str">
        <f>IF(AA48&lt;&gt;0,"T","")</f>
        <v/>
      </c>
      <c r="AB50" s="67" t="str">
        <f>IF(AB48&lt;&gt;0,"T","")</f>
        <v/>
      </c>
      <c r="AC50" s="68" t="str">
        <f>IF(AC48&lt;&gt;0,"T","")</f>
        <v/>
      </c>
      <c r="AD50" s="69" t="str">
        <f>IF(AD48&lt;&gt;0,"T","")</f>
        <v/>
      </c>
      <c r="AE50" s="28"/>
      <c r="AF50" s="37"/>
      <c r="AG50" s="25"/>
    </row>
    <row r="51" spans="1:33" s="24" customFormat="1" ht="48" hidden="1" customHeight="1" outlineLevel="1">
      <c r="A51" s="895"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c r="A52" s="896"/>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c r="A53" s="896"/>
      <c r="B53" s="183"/>
      <c r="C53" s="66" t="str">
        <f t="shared" ref="C53:AD53" si="19">IF(C51="","","T")</f>
        <v/>
      </c>
      <c r="D53" s="67" t="str">
        <f t="shared" si="19"/>
        <v/>
      </c>
      <c r="E53" s="167" t="str">
        <f t="shared" si="19"/>
        <v/>
      </c>
      <c r="F53" s="172" t="str">
        <f t="shared" si="19"/>
        <v/>
      </c>
      <c r="G53" s="66" t="str">
        <f t="shared" si="19"/>
        <v/>
      </c>
      <c r="H53" s="67" t="str">
        <f t="shared" si="19"/>
        <v/>
      </c>
      <c r="I53" s="167" t="str">
        <f t="shared" si="19"/>
        <v/>
      </c>
      <c r="J53" s="172" t="str">
        <f t="shared" si="19"/>
        <v/>
      </c>
      <c r="K53" s="66" t="str">
        <f t="shared" si="19"/>
        <v/>
      </c>
      <c r="L53" s="67" t="str">
        <f t="shared" si="19"/>
        <v/>
      </c>
      <c r="M53" s="167" t="str">
        <f t="shared" si="19"/>
        <v/>
      </c>
      <c r="N53" s="172" t="str">
        <f t="shared" si="19"/>
        <v/>
      </c>
      <c r="O53" s="66" t="str">
        <f t="shared" si="19"/>
        <v/>
      </c>
      <c r="P53" s="67" t="str">
        <f t="shared" si="19"/>
        <v/>
      </c>
      <c r="Q53" s="167" t="str">
        <f t="shared" si="19"/>
        <v/>
      </c>
      <c r="R53" s="172" t="str">
        <f t="shared" si="19"/>
        <v/>
      </c>
      <c r="S53" s="66" t="str">
        <f t="shared" si="19"/>
        <v/>
      </c>
      <c r="T53" s="67" t="str">
        <f t="shared" si="19"/>
        <v/>
      </c>
      <c r="U53" s="167" t="str">
        <f t="shared" si="19"/>
        <v/>
      </c>
      <c r="V53" s="172" t="str">
        <f t="shared" si="19"/>
        <v/>
      </c>
      <c r="W53" s="66" t="str">
        <f t="shared" si="19"/>
        <v/>
      </c>
      <c r="X53" s="67" t="str">
        <f t="shared" si="19"/>
        <v/>
      </c>
      <c r="Y53" s="167" t="str">
        <f t="shared" si="19"/>
        <v/>
      </c>
      <c r="Z53" s="172" t="str">
        <f t="shared" si="19"/>
        <v/>
      </c>
      <c r="AA53" s="70" t="str">
        <f t="shared" si="19"/>
        <v/>
      </c>
      <c r="AB53" s="110" t="str">
        <f t="shared" si="19"/>
        <v/>
      </c>
      <c r="AC53" s="71" t="str">
        <f t="shared" si="19"/>
        <v/>
      </c>
      <c r="AD53" s="148" t="str">
        <f t="shared" si="19"/>
        <v/>
      </c>
      <c r="AE53" s="149"/>
      <c r="AF53" s="37"/>
      <c r="AG53" s="25"/>
    </row>
    <row r="54" spans="1:33" s="87" customFormat="1" ht="48" customHeight="1" collapsed="1">
      <c r="A54" s="896"/>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c r="A55" s="896"/>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c r="A56" s="896"/>
      <c r="B56" s="195"/>
      <c r="C56" s="66" t="str">
        <f>IF(C54="","","T")</f>
        <v/>
      </c>
      <c r="D56" s="67" t="str">
        <f>IF(D54="","","T")</f>
        <v/>
      </c>
      <c r="E56" s="167" t="str">
        <f>IF(E54="","","T")</f>
        <v/>
      </c>
      <c r="F56" s="164" t="str">
        <f>IF(F54="","","T")</f>
        <v/>
      </c>
      <c r="G56" s="66" t="str">
        <f t="shared" ref="G56:Z56" si="20">IF(G54=0,"A","")</f>
        <v/>
      </c>
      <c r="H56" s="165" t="str">
        <f t="shared" si="20"/>
        <v/>
      </c>
      <c r="I56" s="68" t="str">
        <f t="shared" si="20"/>
        <v/>
      </c>
      <c r="J56" s="166" t="str">
        <f t="shared" si="20"/>
        <v/>
      </c>
      <c r="K56" s="66" t="str">
        <f t="shared" si="20"/>
        <v/>
      </c>
      <c r="L56" s="165" t="str">
        <f t="shared" si="20"/>
        <v/>
      </c>
      <c r="M56" s="68" t="str">
        <f t="shared" si="20"/>
        <v/>
      </c>
      <c r="N56" s="166" t="str">
        <f t="shared" si="20"/>
        <v/>
      </c>
      <c r="O56" s="66" t="str">
        <f t="shared" si="20"/>
        <v/>
      </c>
      <c r="P56" s="165" t="str">
        <f t="shared" si="20"/>
        <v/>
      </c>
      <c r="Q56" s="68" t="str">
        <f t="shared" si="20"/>
        <v/>
      </c>
      <c r="R56" s="166" t="str">
        <f t="shared" si="20"/>
        <v/>
      </c>
      <c r="S56" s="66" t="str">
        <f t="shared" si="20"/>
        <v/>
      </c>
      <c r="T56" s="165" t="str">
        <f t="shared" si="20"/>
        <v/>
      </c>
      <c r="U56" s="68" t="str">
        <f t="shared" si="20"/>
        <v/>
      </c>
      <c r="V56" s="166" t="str">
        <f t="shared" si="20"/>
        <v/>
      </c>
      <c r="W56" s="66" t="str">
        <f t="shared" si="20"/>
        <v/>
      </c>
      <c r="X56" s="165" t="str">
        <f t="shared" si="20"/>
        <v/>
      </c>
      <c r="Y56" s="68" t="str">
        <f t="shared" si="20"/>
        <v/>
      </c>
      <c r="Z56" s="166" t="str">
        <f t="shared" si="20"/>
        <v/>
      </c>
      <c r="AA56" s="66" t="str">
        <f>IF(AA54&lt;&gt;0,"T","")</f>
        <v/>
      </c>
      <c r="AB56" s="67" t="str">
        <f>IF(AB54&lt;&gt;0,"T","")</f>
        <v/>
      </c>
      <c r="AC56" s="68" t="str">
        <f>IF(AC54&lt;&gt;0,"T","")</f>
        <v/>
      </c>
      <c r="AD56" s="69" t="str">
        <f>IF(AD54&lt;&gt;0,"T","")</f>
        <v/>
      </c>
      <c r="AE56" s="30"/>
      <c r="AF56" s="34"/>
      <c r="AG56" s="21"/>
    </row>
    <row r="57" spans="1:33" s="87" customFormat="1" ht="48" customHeight="1">
      <c r="A57" s="896"/>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c r="A58" s="896"/>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c r="A59" s="896"/>
      <c r="B59" s="195"/>
      <c r="C59" s="66" t="str">
        <f>IF(C57="","","T")</f>
        <v/>
      </c>
      <c r="D59" s="67" t="str">
        <f>IF(D57="","","T")</f>
        <v/>
      </c>
      <c r="E59" s="167" t="str">
        <f>IF(E57="","","T")</f>
        <v/>
      </c>
      <c r="F59" s="164" t="str">
        <f>IF(F57="","","T")</f>
        <v/>
      </c>
      <c r="G59" s="66" t="str">
        <f t="shared" ref="G59:Z59" si="21">IF(G57=0,"A","")</f>
        <v/>
      </c>
      <c r="H59" s="165" t="str">
        <f t="shared" si="21"/>
        <v/>
      </c>
      <c r="I59" s="68" t="str">
        <f t="shared" si="21"/>
        <v/>
      </c>
      <c r="J59" s="166" t="str">
        <f t="shared" si="21"/>
        <v/>
      </c>
      <c r="K59" s="66" t="str">
        <f t="shared" si="21"/>
        <v/>
      </c>
      <c r="L59" s="165" t="str">
        <f t="shared" si="21"/>
        <v/>
      </c>
      <c r="M59" s="68" t="str">
        <f t="shared" si="21"/>
        <v/>
      </c>
      <c r="N59" s="166" t="str">
        <f t="shared" si="21"/>
        <v/>
      </c>
      <c r="O59" s="66" t="str">
        <f t="shared" si="21"/>
        <v/>
      </c>
      <c r="P59" s="165" t="str">
        <f t="shared" si="21"/>
        <v/>
      </c>
      <c r="Q59" s="68" t="str">
        <f t="shared" si="21"/>
        <v/>
      </c>
      <c r="R59" s="166" t="str">
        <f t="shared" si="21"/>
        <v/>
      </c>
      <c r="S59" s="66" t="str">
        <f t="shared" si="21"/>
        <v/>
      </c>
      <c r="T59" s="165" t="str">
        <f t="shared" si="21"/>
        <v/>
      </c>
      <c r="U59" s="68" t="str">
        <f t="shared" si="21"/>
        <v/>
      </c>
      <c r="V59" s="166" t="str">
        <f t="shared" si="21"/>
        <v/>
      </c>
      <c r="W59" s="66" t="str">
        <f t="shared" si="21"/>
        <v/>
      </c>
      <c r="X59" s="165" t="str">
        <f t="shared" si="21"/>
        <v/>
      </c>
      <c r="Y59" s="68" t="str">
        <f t="shared" si="21"/>
        <v/>
      </c>
      <c r="Z59" s="166" t="str">
        <f t="shared" si="21"/>
        <v/>
      </c>
      <c r="AA59" s="66" t="str">
        <f>IF(AA57&lt;&gt;0,"T","")</f>
        <v/>
      </c>
      <c r="AB59" s="67" t="str">
        <f>IF(AB57&lt;&gt;0,"T","")</f>
        <v/>
      </c>
      <c r="AC59" s="68" t="str">
        <f>IF(AC57&lt;&gt;0,"T","")</f>
        <v/>
      </c>
      <c r="AD59" s="69" t="str">
        <f>IF(AD57&lt;&gt;0,"T","")</f>
        <v/>
      </c>
      <c r="AE59" s="30"/>
      <c r="AF59" s="34"/>
      <c r="AG59" s="21"/>
    </row>
    <row r="60" spans="1:33" s="92" customFormat="1" ht="48" customHeight="1">
      <c r="A60" s="896"/>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c r="A61" s="896"/>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c r="A62" s="896"/>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2">IF(O60=0,"A","")</f>
        <v/>
      </c>
      <c r="P62" s="165" t="str">
        <f t="shared" si="22"/>
        <v/>
      </c>
      <c r="Q62" s="68" t="str">
        <f t="shared" si="22"/>
        <v/>
      </c>
      <c r="R62" s="166" t="str">
        <f t="shared" si="22"/>
        <v/>
      </c>
      <c r="S62" s="66" t="str">
        <f t="shared" si="22"/>
        <v/>
      </c>
      <c r="T62" s="165" t="str">
        <f t="shared" si="22"/>
        <v/>
      </c>
      <c r="U62" s="68" t="str">
        <f t="shared" si="22"/>
        <v/>
      </c>
      <c r="V62" s="166" t="str">
        <f t="shared" si="22"/>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c r="A63" s="896"/>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c r="A64" s="896"/>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c r="A65" s="896"/>
      <c r="B65" s="195"/>
      <c r="C65" s="164" t="str">
        <f t="shared" ref="C65:N65" si="23">IF(C63=0,"A","")</f>
        <v/>
      </c>
      <c r="D65" s="165" t="str">
        <f t="shared" si="23"/>
        <v/>
      </c>
      <c r="E65" s="68" t="str">
        <f t="shared" si="23"/>
        <v/>
      </c>
      <c r="F65" s="166" t="str">
        <f t="shared" si="23"/>
        <v/>
      </c>
      <c r="G65" s="66" t="str">
        <f t="shared" si="23"/>
        <v/>
      </c>
      <c r="H65" s="165" t="str">
        <f t="shared" si="23"/>
        <v/>
      </c>
      <c r="I65" s="68" t="str">
        <f t="shared" si="23"/>
        <v/>
      </c>
      <c r="J65" s="166" t="str">
        <f t="shared" si="23"/>
        <v/>
      </c>
      <c r="K65" s="66" t="str">
        <f t="shared" si="23"/>
        <v/>
      </c>
      <c r="L65" s="165" t="str">
        <f t="shared" si="23"/>
        <v/>
      </c>
      <c r="M65" s="68" t="str">
        <f t="shared" si="23"/>
        <v/>
      </c>
      <c r="N65" s="166" t="str">
        <f t="shared" si="23"/>
        <v/>
      </c>
      <c r="O65" s="66" t="str">
        <f>IF(O63="","","T")</f>
        <v/>
      </c>
      <c r="P65" s="67" t="str">
        <f>IF(P63="","","T")</f>
        <v/>
      </c>
      <c r="Q65" s="167" t="str">
        <f>IF(Q63="","","T")</f>
        <v/>
      </c>
      <c r="R65" s="164" t="str">
        <f>IF(R63="","","T")</f>
        <v/>
      </c>
      <c r="S65" s="66" t="str">
        <f t="shared" ref="S65:Z65" si="24">IF(S63=0,"A","")</f>
        <v/>
      </c>
      <c r="T65" s="165" t="str">
        <f t="shared" si="24"/>
        <v/>
      </c>
      <c r="U65" s="68" t="str">
        <f t="shared" si="24"/>
        <v/>
      </c>
      <c r="V65" s="166" t="str">
        <f t="shared" si="24"/>
        <v/>
      </c>
      <c r="W65" s="66" t="str">
        <f t="shared" si="24"/>
        <v/>
      </c>
      <c r="X65" s="165" t="str">
        <f t="shared" si="24"/>
        <v/>
      </c>
      <c r="Y65" s="68" t="str">
        <f t="shared" si="24"/>
        <v/>
      </c>
      <c r="Z65" s="166" t="str">
        <f t="shared" si="24"/>
        <v/>
      </c>
      <c r="AA65" s="66" t="str">
        <f>IF(AA63&lt;&gt;0,"T","")</f>
        <v/>
      </c>
      <c r="AB65" s="67" t="str">
        <f>IF(AB63&lt;&gt;0,"T","")</f>
        <v/>
      </c>
      <c r="AC65" s="68" t="str">
        <f>IF(AC63&lt;&gt;0,"T","")</f>
        <v/>
      </c>
      <c r="AD65" s="69" t="str">
        <f>IF(AD63&lt;&gt;0,"T","")</f>
        <v/>
      </c>
      <c r="AE65" s="29"/>
      <c r="AF65" s="37"/>
      <c r="AG65" s="25"/>
    </row>
    <row r="66" spans="1:97" s="24" customFormat="1" ht="48" hidden="1" customHeight="1" outlineLevel="1">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c r="A68" s="150"/>
      <c r="B68" s="183"/>
      <c r="C68" s="66" t="str">
        <f t="shared" ref="C68:AD68" si="25">IF(C66="","","T")</f>
        <v/>
      </c>
      <c r="D68" s="67" t="str">
        <f t="shared" si="25"/>
        <v/>
      </c>
      <c r="E68" s="167" t="str">
        <f t="shared" si="25"/>
        <v/>
      </c>
      <c r="F68" s="172" t="str">
        <f t="shared" si="25"/>
        <v/>
      </c>
      <c r="G68" s="66" t="str">
        <f t="shared" si="25"/>
        <v/>
      </c>
      <c r="H68" s="67" t="str">
        <f t="shared" si="25"/>
        <v/>
      </c>
      <c r="I68" s="167" t="str">
        <f t="shared" si="25"/>
        <v/>
      </c>
      <c r="J68" s="172" t="str">
        <f t="shared" si="25"/>
        <v/>
      </c>
      <c r="K68" s="66" t="str">
        <f t="shared" si="25"/>
        <v/>
      </c>
      <c r="L68" s="67" t="str">
        <f t="shared" si="25"/>
        <v/>
      </c>
      <c r="M68" s="167" t="str">
        <f t="shared" si="25"/>
        <v/>
      </c>
      <c r="N68" s="172" t="str">
        <f t="shared" si="25"/>
        <v/>
      </c>
      <c r="O68" s="66" t="str">
        <f t="shared" si="25"/>
        <v/>
      </c>
      <c r="P68" s="67" t="str">
        <f t="shared" si="25"/>
        <v/>
      </c>
      <c r="Q68" s="167" t="str">
        <f t="shared" si="25"/>
        <v/>
      </c>
      <c r="R68" s="172" t="str">
        <f t="shared" si="25"/>
        <v/>
      </c>
      <c r="S68" s="66" t="str">
        <f t="shared" si="25"/>
        <v/>
      </c>
      <c r="T68" s="67" t="str">
        <f t="shared" si="25"/>
        <v/>
      </c>
      <c r="U68" s="167" t="str">
        <f t="shared" si="25"/>
        <v/>
      </c>
      <c r="V68" s="172" t="str">
        <f t="shared" si="25"/>
        <v/>
      </c>
      <c r="W68" s="66" t="str">
        <f t="shared" si="25"/>
        <v/>
      </c>
      <c r="X68" s="67" t="str">
        <f t="shared" si="25"/>
        <v/>
      </c>
      <c r="Y68" s="167" t="str">
        <f t="shared" si="25"/>
        <v/>
      </c>
      <c r="Z68" s="172" t="str">
        <f t="shared" si="25"/>
        <v/>
      </c>
      <c r="AA68" s="70" t="str">
        <f t="shared" si="25"/>
        <v/>
      </c>
      <c r="AB68" s="110" t="str">
        <f t="shared" si="25"/>
        <v/>
      </c>
      <c r="AC68" s="71" t="str">
        <f t="shared" si="25"/>
        <v/>
      </c>
      <c r="AD68" s="148" t="str">
        <f t="shared" si="25"/>
        <v/>
      </c>
      <c r="AE68" s="149"/>
      <c r="AF68" s="37"/>
      <c r="AG68" s="25"/>
    </row>
    <row r="69" spans="1:97" s="98" customFormat="1" ht="48" customHeight="1" collapsed="1">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c r="A71" s="108"/>
      <c r="B71" s="198"/>
      <c r="C71" s="164" t="str">
        <f t="shared" ref="C71:J71" si="26">IF(C69=0,"A","")</f>
        <v/>
      </c>
      <c r="D71" s="165" t="str">
        <f t="shared" si="26"/>
        <v/>
      </c>
      <c r="E71" s="68" t="str">
        <f t="shared" si="26"/>
        <v/>
      </c>
      <c r="F71" s="166" t="str">
        <f t="shared" si="26"/>
        <v/>
      </c>
      <c r="G71" s="66" t="str">
        <f t="shared" si="26"/>
        <v/>
      </c>
      <c r="H71" s="165" t="str">
        <f t="shared" si="26"/>
        <v/>
      </c>
      <c r="I71" s="68" t="str">
        <f t="shared" si="26"/>
        <v/>
      </c>
      <c r="J71" s="166" t="str">
        <f t="shared" si="26"/>
        <v/>
      </c>
      <c r="K71" s="66" t="str">
        <f>IF(K69="","","T")</f>
        <v/>
      </c>
      <c r="L71" s="67" t="str">
        <f>IF(L69="","","T")</f>
        <v/>
      </c>
      <c r="M71" s="167" t="str">
        <f>IF(M69="","","T")</f>
        <v/>
      </c>
      <c r="N71" s="164" t="str">
        <f>IF(N69="","","T")</f>
        <v/>
      </c>
      <c r="O71" s="66" t="str">
        <f t="shared" ref="O71:V71" si="27">IF(O69=0,"A","")</f>
        <v/>
      </c>
      <c r="P71" s="165" t="str">
        <f t="shared" si="27"/>
        <v/>
      </c>
      <c r="Q71" s="68" t="str">
        <f t="shared" si="27"/>
        <v/>
      </c>
      <c r="R71" s="166" t="str">
        <f t="shared" si="27"/>
        <v/>
      </c>
      <c r="S71" s="66" t="str">
        <f t="shared" si="27"/>
        <v/>
      </c>
      <c r="T71" s="165" t="str">
        <f t="shared" si="27"/>
        <v/>
      </c>
      <c r="U71" s="68" t="str">
        <f t="shared" si="27"/>
        <v/>
      </c>
      <c r="V71" s="166" t="str">
        <f t="shared" si="27"/>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c r="A74" s="108"/>
      <c r="B74" s="199"/>
      <c r="C74" s="164" t="str">
        <f t="shared" ref="C74:L74" si="28">IF(C72=0,"A","")</f>
        <v/>
      </c>
      <c r="D74" s="165" t="str">
        <f t="shared" si="28"/>
        <v/>
      </c>
      <c r="E74" s="68" t="str">
        <f t="shared" si="28"/>
        <v/>
      </c>
      <c r="F74" s="166" t="str">
        <f t="shared" si="28"/>
        <v/>
      </c>
      <c r="G74" s="66" t="str">
        <f t="shared" si="28"/>
        <v/>
      </c>
      <c r="H74" s="165" t="str">
        <f t="shared" si="28"/>
        <v/>
      </c>
      <c r="I74" s="68" t="str">
        <f t="shared" si="28"/>
        <v/>
      </c>
      <c r="J74" s="166" t="str">
        <f t="shared" si="28"/>
        <v/>
      </c>
      <c r="K74" s="66" t="str">
        <f t="shared" si="28"/>
        <v/>
      </c>
      <c r="L74" s="165" t="str">
        <f t="shared" si="28"/>
        <v/>
      </c>
      <c r="M74" s="167" t="str">
        <f>IF(M72="","","T")</f>
        <v/>
      </c>
      <c r="N74" s="164" t="str">
        <f>IF(N72="","","T")</f>
        <v/>
      </c>
      <c r="O74" s="66" t="str">
        <f t="shared" ref="O74:V74" si="29">IF(O72=0,"A","")</f>
        <v/>
      </c>
      <c r="P74" s="165" t="str">
        <f t="shared" si="29"/>
        <v/>
      </c>
      <c r="Q74" s="68" t="str">
        <f t="shared" si="29"/>
        <v/>
      </c>
      <c r="R74" s="166" t="str">
        <f t="shared" si="29"/>
        <v/>
      </c>
      <c r="S74" s="66" t="str">
        <f t="shared" si="29"/>
        <v/>
      </c>
      <c r="T74" s="165" t="str">
        <f t="shared" si="29"/>
        <v/>
      </c>
      <c r="U74" s="68" t="str">
        <f t="shared" si="29"/>
        <v/>
      </c>
      <c r="V74" s="166" t="str">
        <f t="shared" si="29"/>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c r="A77" s="150"/>
      <c r="B77" s="183"/>
      <c r="C77" s="70" t="str">
        <f t="shared" ref="C77:AD77" si="30">IF(C75="","","T")</f>
        <v/>
      </c>
      <c r="D77" s="110" t="str">
        <f t="shared" si="30"/>
        <v/>
      </c>
      <c r="E77" s="71" t="str">
        <f t="shared" si="30"/>
        <v/>
      </c>
      <c r="F77" s="148" t="str">
        <f t="shared" si="30"/>
        <v/>
      </c>
      <c r="G77" s="70" t="str">
        <f t="shared" si="30"/>
        <v/>
      </c>
      <c r="H77" s="110" t="str">
        <f t="shared" si="30"/>
        <v/>
      </c>
      <c r="I77" s="71" t="str">
        <f t="shared" si="30"/>
        <v/>
      </c>
      <c r="J77" s="148" t="str">
        <f t="shared" si="30"/>
        <v/>
      </c>
      <c r="K77" s="70" t="str">
        <f t="shared" si="30"/>
        <v/>
      </c>
      <c r="L77" s="110" t="str">
        <f t="shared" si="30"/>
        <v/>
      </c>
      <c r="M77" s="71" t="str">
        <f t="shared" si="30"/>
        <v/>
      </c>
      <c r="N77" s="148" t="str">
        <f t="shared" si="30"/>
        <v/>
      </c>
      <c r="O77" s="70" t="str">
        <f t="shared" si="30"/>
        <v/>
      </c>
      <c r="P77" s="110" t="str">
        <f t="shared" si="30"/>
        <v/>
      </c>
      <c r="Q77" s="71" t="str">
        <f t="shared" si="30"/>
        <v/>
      </c>
      <c r="R77" s="148" t="str">
        <f t="shared" si="30"/>
        <v/>
      </c>
      <c r="S77" s="70" t="str">
        <f t="shared" si="30"/>
        <v/>
      </c>
      <c r="T77" s="110" t="str">
        <f t="shared" si="30"/>
        <v/>
      </c>
      <c r="U77" s="71" t="str">
        <f t="shared" si="30"/>
        <v/>
      </c>
      <c r="V77" s="148" t="str">
        <f t="shared" si="30"/>
        <v/>
      </c>
      <c r="W77" s="70" t="str">
        <f t="shared" si="30"/>
        <v/>
      </c>
      <c r="X77" s="110" t="str">
        <f t="shared" si="30"/>
        <v/>
      </c>
      <c r="Y77" s="71" t="str">
        <f t="shared" si="30"/>
        <v/>
      </c>
      <c r="Z77" s="148" t="str">
        <f t="shared" si="30"/>
        <v/>
      </c>
      <c r="AA77" s="70" t="str">
        <f t="shared" si="30"/>
        <v/>
      </c>
      <c r="AB77" s="110" t="str">
        <f t="shared" si="30"/>
        <v/>
      </c>
      <c r="AC77" s="71" t="str">
        <f t="shared" si="30"/>
        <v/>
      </c>
      <c r="AD77" s="148" t="str">
        <f t="shared" si="30"/>
        <v/>
      </c>
      <c r="AE77" s="149"/>
      <c r="AF77" s="37"/>
      <c r="AG77" s="25"/>
    </row>
    <row r="78" spans="1:97" s="1" customFormat="1" ht="35.25" customHeight="1" collapsed="1">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11</v>
      </c>
      <c r="X79" s="51"/>
      <c r="Y79" s="52">
        <f>COUNT(Y9:Y74)</f>
        <v>11</v>
      </c>
      <c r="Z79" s="54"/>
      <c r="AA79" s="55">
        <f>COUNT(AA9:AA74)</f>
        <v>0</v>
      </c>
      <c r="AB79" s="51"/>
      <c r="AC79" s="52">
        <f>COUNT(AC9:AC74)</f>
        <v>0</v>
      </c>
      <c r="AD79" s="53"/>
      <c r="AE79" s="56"/>
      <c r="AF79" s="36"/>
      <c r="AG79" s="2"/>
    </row>
    <row r="80" spans="1:97" s="10" customFormat="1">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c r="A81" s="74"/>
      <c r="B81" s="202"/>
      <c r="C81" s="4" t="s">
        <v>6</v>
      </c>
      <c r="L81" s="4" t="s">
        <v>7</v>
      </c>
      <c r="AF81" s="38"/>
    </row>
    <row r="82" spans="1:32" s="3" customFormat="1" ht="29.25" thickBot="1">
      <c r="A82" s="74"/>
      <c r="B82" s="202"/>
      <c r="AF82" s="38"/>
    </row>
    <row r="83" spans="1:32" s="144" customFormat="1" ht="18.75" customHeight="1">
      <c r="A83" s="142"/>
      <c r="B83" s="897" t="s">
        <v>15</v>
      </c>
      <c r="C83" s="898"/>
      <c r="D83" s="898"/>
      <c r="E83" s="898"/>
      <c r="F83" s="898"/>
      <c r="G83" s="898"/>
      <c r="H83" s="898"/>
      <c r="I83" s="898"/>
      <c r="J83" s="898"/>
      <c r="K83" s="898"/>
      <c r="L83" s="898"/>
      <c r="M83" s="898"/>
      <c r="N83" s="898"/>
      <c r="O83" s="898"/>
      <c r="P83" s="898"/>
      <c r="Q83" s="898"/>
      <c r="R83" s="898"/>
      <c r="S83" s="898"/>
      <c r="T83" s="898"/>
      <c r="U83" s="898"/>
      <c r="V83" s="898"/>
      <c r="W83" s="898"/>
      <c r="X83" s="898"/>
      <c r="Y83" s="898"/>
      <c r="Z83" s="898"/>
      <c r="AA83" s="898"/>
      <c r="AB83" s="898"/>
      <c r="AC83" s="898"/>
      <c r="AD83" s="898"/>
      <c r="AE83" s="899"/>
      <c r="AF83" s="143"/>
    </row>
    <row r="84" spans="1:32" s="144" customFormat="1" ht="18.75" customHeight="1">
      <c r="A84" s="142"/>
      <c r="B84" s="900"/>
      <c r="C84" s="901"/>
      <c r="D84" s="901"/>
      <c r="E84" s="901"/>
      <c r="F84" s="901"/>
      <c r="G84" s="901"/>
      <c r="H84" s="901"/>
      <c r="I84" s="901"/>
      <c r="J84" s="901"/>
      <c r="K84" s="901"/>
      <c r="L84" s="901"/>
      <c r="M84" s="901"/>
      <c r="N84" s="901"/>
      <c r="O84" s="901"/>
      <c r="P84" s="901"/>
      <c r="Q84" s="901"/>
      <c r="R84" s="901"/>
      <c r="S84" s="901"/>
      <c r="T84" s="901"/>
      <c r="U84" s="901"/>
      <c r="V84" s="901"/>
      <c r="W84" s="901"/>
      <c r="X84" s="901"/>
      <c r="Y84" s="901"/>
      <c r="Z84" s="901"/>
      <c r="AA84" s="901"/>
      <c r="AB84" s="901"/>
      <c r="AC84" s="901"/>
      <c r="AD84" s="901"/>
      <c r="AE84" s="902"/>
      <c r="AF84" s="143"/>
    </row>
    <row r="85" spans="1:32" s="112" customFormat="1" ht="25.5" customHeight="1">
      <c r="A85" s="145"/>
      <c r="B85" s="900"/>
      <c r="C85" s="901"/>
      <c r="D85" s="901"/>
      <c r="E85" s="901"/>
      <c r="F85" s="901"/>
      <c r="G85" s="901"/>
      <c r="H85" s="901"/>
      <c r="I85" s="901"/>
      <c r="J85" s="901"/>
      <c r="K85" s="901"/>
      <c r="L85" s="901"/>
      <c r="M85" s="901"/>
      <c r="N85" s="901"/>
      <c r="O85" s="901"/>
      <c r="P85" s="901"/>
      <c r="Q85" s="901"/>
      <c r="R85" s="901"/>
      <c r="S85" s="901"/>
      <c r="T85" s="901"/>
      <c r="U85" s="901"/>
      <c r="V85" s="901"/>
      <c r="W85" s="901"/>
      <c r="X85" s="901"/>
      <c r="Y85" s="901"/>
      <c r="Z85" s="901"/>
      <c r="AA85" s="901"/>
      <c r="AB85" s="901"/>
      <c r="AC85" s="901"/>
      <c r="AD85" s="901"/>
      <c r="AE85" s="902"/>
      <c r="AF85" s="111"/>
    </row>
    <row r="86" spans="1:32" s="112" customFormat="1" ht="26.25" customHeight="1" thickBot="1">
      <c r="A86" s="145"/>
      <c r="B86" s="903"/>
      <c r="C86" s="904"/>
      <c r="D86" s="904"/>
      <c r="E86" s="904"/>
      <c r="F86" s="904"/>
      <c r="G86" s="904"/>
      <c r="H86" s="904"/>
      <c r="I86" s="904"/>
      <c r="J86" s="904"/>
      <c r="K86" s="904"/>
      <c r="L86" s="904"/>
      <c r="M86" s="904"/>
      <c r="N86" s="904"/>
      <c r="O86" s="904"/>
      <c r="P86" s="904"/>
      <c r="Q86" s="904"/>
      <c r="R86" s="904"/>
      <c r="S86" s="904"/>
      <c r="T86" s="904"/>
      <c r="U86" s="904"/>
      <c r="V86" s="904"/>
      <c r="W86" s="904"/>
      <c r="X86" s="904"/>
      <c r="Y86" s="904"/>
      <c r="Z86" s="904"/>
      <c r="AA86" s="904"/>
      <c r="AB86" s="904"/>
      <c r="AC86" s="904"/>
      <c r="AD86" s="904"/>
      <c r="AE86" s="905"/>
      <c r="AF86" s="111"/>
    </row>
    <row r="87" spans="1:32" s="112" customFormat="1">
      <c r="A87" s="145"/>
      <c r="B87" s="204"/>
      <c r="AF87" s="111"/>
    </row>
    <row r="88" spans="1:32">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37" priority="32" stopIfTrue="1" operator="notEqual">
      <formula>0</formula>
    </cfRule>
  </conditionalFormatting>
  <conditionalFormatting sqref="AD27 AB27 AD33 AB33 AD36 AB36 AD51 AB51 AD57 AB57 AD60 AB60 AD72 AB72 AD69 AB69 AD63 AB63 AD9 AB9 AD12 AB12 AD15 AB15 AD18 AB18 AD48 AB48 AD54 AB54">
    <cfRule type="cellIs" dxfId="36" priority="33"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35" priority="34"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34" priority="35"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33" priority="36"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32" priority="37" stopIfTrue="1" operator="notEqual">
      <formula>0.791666666666667</formula>
    </cfRule>
  </conditionalFormatting>
  <conditionalFormatting sqref="S72 O72 K72 G72 C72 S9 S18">
    <cfRule type="cellIs" dxfId="31" priority="38" stopIfTrue="1" operator="notEqual">
      <formula>0.3125</formula>
    </cfRule>
  </conditionalFormatting>
  <conditionalFormatting sqref="R51 R27 J27 J36 V36 V12 R15 N18 V18 V72 V54">
    <cfRule type="cellIs" dxfId="30" priority="39" stopIfTrue="1" operator="notEqual">
      <formula>0.75</formula>
    </cfRule>
  </conditionalFormatting>
  <conditionalFormatting sqref="S27 S12">
    <cfRule type="cellIs" dxfId="29" priority="40" stopIfTrue="1" operator="notEqual">
      <formula>0.333333333333333</formula>
    </cfRule>
  </conditionalFormatting>
  <conditionalFormatting sqref="R33 V60 R72 J72 F72">
    <cfRule type="cellIs" dxfId="28" priority="41" stopIfTrue="1" operator="notEqual">
      <formula>0.708333333333333</formula>
    </cfRule>
  </conditionalFormatting>
  <conditionalFormatting sqref="C69 G69 O69 S69">
    <cfRule type="cellIs" dxfId="27" priority="42" stopIfTrue="1" operator="notEqual">
      <formula>0.354166666666667</formula>
    </cfRule>
  </conditionalFormatting>
  <conditionalFormatting sqref="E69 I69 Q69 U69">
    <cfRule type="cellIs" dxfId="26" priority="43" stopIfTrue="1" operator="notEqual">
      <formula>0.510416666666667</formula>
    </cfRule>
  </conditionalFormatting>
  <conditionalFormatting sqref="D72 H72 L72 P72 T72">
    <cfRule type="cellIs" dxfId="25" priority="44" stopIfTrue="1" operator="notEqual">
      <formula>0.520833333333333</formula>
    </cfRule>
  </conditionalFormatting>
  <conditionalFormatting sqref="C15:F15 O9:R9 K12:N12 C21:AD21 C24:AD24 G18:J18 C27:F27 C33:F33 K36:N36 C57:F57 C60:F60 K60:N60 W60:Z60 O63:R63 K69:N69 W69:Z69 W72:Z72 M72:N72 AA39:AD39 C42:AD42 C30:AD30 C51:AD51 C66:AD66 C75:AD75 C54:F54 G48:J48">
    <cfRule type="cellIs" dxfId="24" priority="31" stopIfTrue="1" operator="notEqual">
      <formula>0</formula>
    </cfRule>
  </conditionalFormatting>
  <conditionalFormatting sqref="J60">
    <cfRule type="cellIs" dxfId="23" priority="30" stopIfTrue="1" operator="notEqual">
      <formula>0.6875</formula>
    </cfRule>
  </conditionalFormatting>
  <conditionalFormatting sqref="AA27:AD27 AA33:AD33 AA36:AD36 AA51:AD51 AA57:AD57 AA60:AD60 AA63:AD63 AA69:AD69 AA72:AD72 AA9:AD9 AA12:AD12 AA15:AD15 AA18:AD18 C75:AD75 AA48:AD48 AA54:AD54">
    <cfRule type="cellIs" dxfId="22" priority="29" stopIfTrue="1" operator="notEqual">
      <formula>0</formula>
    </cfRule>
  </conditionalFormatting>
  <conditionalFormatting sqref="C35:AD35 C38:AD38 C29:AD32 C11:AD11 C14:AD14 C17:AD26 C59:AD59 C62:AD62 C71:AD71 C65:AD68 C74:AD77 C50:AD56 C42:AD44 AA39:AD41">
    <cfRule type="cellIs" dxfId="21" priority="28" stopIfTrue="1" operator="equal">
      <formula>"CP"</formula>
    </cfRule>
  </conditionalFormatting>
  <conditionalFormatting sqref="F69 R69">
    <cfRule type="cellIs" dxfId="20" priority="27" stopIfTrue="1" operator="notEqual">
      <formula>0.770833333333333</formula>
    </cfRule>
  </conditionalFormatting>
  <conditionalFormatting sqref="E72 I72 Q72 U72">
    <cfRule type="cellIs" dxfId="19" priority="26" operator="notEqual">
      <formula>0.5625</formula>
    </cfRule>
  </conditionalFormatting>
  <conditionalFormatting sqref="S15">
    <cfRule type="cellIs" dxfId="18" priority="25" operator="notEqual">
      <formula>0.3125</formula>
    </cfRule>
  </conditionalFormatting>
  <conditionalFormatting sqref="V57">
    <cfRule type="cellIs" dxfId="17" priority="24" operator="notEqual">
      <formula>0.791666666666667</formula>
    </cfRule>
  </conditionalFormatting>
  <conditionalFormatting sqref="W48 O48 K48 C48">
    <cfRule type="cellIs" dxfId="16" priority="23" operator="notEqual">
      <formula>0.375</formula>
    </cfRule>
  </conditionalFormatting>
  <conditionalFormatting sqref="D48 L48 P48 T48 X48">
    <cfRule type="cellIs" dxfId="15" priority="22" operator="notEqual">
      <formula>0.5</formula>
    </cfRule>
  </conditionalFormatting>
  <conditionalFormatting sqref="E48 M48 Q48 U48 Y48">
    <cfRule type="cellIs" dxfId="14" priority="21" operator="notEqual">
      <formula>0.583333333333333</formula>
    </cfRule>
  </conditionalFormatting>
  <conditionalFormatting sqref="Z48 R48 F48">
    <cfRule type="cellIs" dxfId="13" priority="20" operator="notEqual">
      <formula>0.791666666666667</formula>
    </cfRule>
  </conditionalFormatting>
  <conditionalFormatting sqref="N48">
    <cfRule type="cellIs" dxfId="12" priority="19" operator="notEqual">
      <formula>0.791666666666667</formula>
    </cfRule>
  </conditionalFormatting>
  <conditionalFormatting sqref="V48">
    <cfRule type="cellIs" dxfId="11" priority="18" stopIfTrue="1" operator="notEqual">
      <formula>0.75</formula>
    </cfRule>
  </conditionalFormatting>
  <conditionalFormatting sqref="S48">
    <cfRule type="cellIs" dxfId="10" priority="14" stopIfTrue="1" operator="notEqual">
      <formula>0.3125</formula>
    </cfRule>
  </conditionalFormatting>
  <conditionalFormatting sqref="S48">
    <cfRule type="cellIs" dxfId="9" priority="13" stopIfTrue="1" operator="equal">
      <formula>"CP"</formula>
    </cfRule>
  </conditionalFormatting>
  <conditionalFormatting sqref="V9">
    <cfRule type="cellIs" dxfId="8" priority="9" stopIfTrue="1" operator="notEqual">
      <formula>0.791666666666667</formula>
    </cfRule>
  </conditionalFormatting>
  <conditionalFormatting sqref="AC45 AA45">
    <cfRule type="cellIs" dxfId="7" priority="7" stopIfTrue="1" operator="notEqual">
      <formula>0</formula>
    </cfRule>
  </conditionalFormatting>
  <conditionalFormatting sqref="AD45 AB45">
    <cfRule type="cellIs" dxfId="6" priority="8" stopIfTrue="1" operator="notEqual">
      <formula>0</formula>
    </cfRule>
  </conditionalFormatting>
  <conditionalFormatting sqref="AA45:AD45">
    <cfRule type="cellIs" dxfId="5" priority="6" stopIfTrue="1" operator="notEqual">
      <formula>0</formula>
    </cfRule>
  </conditionalFormatting>
  <conditionalFormatting sqref="AA47:AD47">
    <cfRule type="cellIs" dxfId="4" priority="5" stopIfTrue="1" operator="equal">
      <formula>"CP"</formula>
    </cfRule>
  </conditionalFormatting>
  <conditionalFormatting sqref="C45:Z45">
    <cfRule type="cellIs" dxfId="3" priority="4" stopIfTrue="1" operator="notEqual">
      <formula>0</formula>
    </cfRule>
  </conditionalFormatting>
  <conditionalFormatting sqref="C45:Z47">
    <cfRule type="cellIs" dxfId="2" priority="3" stopIfTrue="1" operator="equal">
      <formula>"CP"</formula>
    </cfRule>
  </conditionalFormatting>
  <conditionalFormatting sqref="C39:Z39">
    <cfRule type="cellIs" dxfId="1" priority="2" stopIfTrue="1" operator="notEqual">
      <formula>0</formula>
    </cfRule>
  </conditionalFormatting>
  <conditionalFormatting sqref="C39:Z41">
    <cfRule type="cellIs" dxfId="0" priority="1" stopIfTrue="1" operator="equal">
      <formula>"CP"</formula>
    </cfRule>
  </conditionalFormatting>
  <pageMargins left="0" right="0.15748031496062992" top="0" bottom="0.15" header="0" footer="0"/>
  <pageSetup paperSize="9" scale="31" firstPageNumber="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Janvier 2016</vt:lpstr>
      <vt:lpstr>Sem 1</vt:lpstr>
      <vt:lpstr>Sem 2</vt:lpstr>
      <vt:lpstr>Sem 3</vt:lpstr>
      <vt:lpstr>Sem 4</vt:lpstr>
      <vt:lpstr>'Janvier 2016'!MOIS</vt:lpstr>
      <vt:lpstr>'Sem 1'!Zone_d_impression</vt:lpstr>
      <vt:lpstr>'Sem 2'!Zone_d_impression</vt:lpstr>
      <vt:lpstr>'Sem 3'!Zone_d_impression</vt:lpstr>
      <vt:lpstr>'Sem 4'!Zone_d_impression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Thomas</dc:creator>
  <cp:lastModifiedBy>gmb</cp:lastModifiedBy>
  <cp:lastPrinted>2015-12-27T08:13:52Z</cp:lastPrinted>
  <dcterms:created xsi:type="dcterms:W3CDTF">2014-01-09T07:13:35Z</dcterms:created>
  <dcterms:modified xsi:type="dcterms:W3CDTF">2015-12-28T08:15:22Z</dcterms:modified>
</cp:coreProperties>
</file>