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5880" activeTab="1"/>
  </bookViews>
  <sheets>
    <sheet name="Interface client -configurateur" sheetId="6" r:id="rId1"/>
    <sheet name="BD" sheetId="5" r:id="rId2"/>
  </sheets>
  <definedNames>
    <definedName name="_xlnm._FilterDatabase" localSheetId="1" hidden="1">BD!$A$7:$N$65536</definedName>
    <definedName name="_xlnm.Criteria" localSheetId="1">BD!$A$1:$Q$2</definedName>
  </definedNames>
  <calcPr calcId="162913"/>
</workbook>
</file>

<file path=xl/calcChain.xml><?xml version="1.0" encoding="utf-8"?>
<calcChain xmlns="http://schemas.openxmlformats.org/spreadsheetml/2006/main">
  <c r="D102" i="5" l="1"/>
  <c r="C102" i="5"/>
  <c r="D101" i="5"/>
  <c r="C101" i="5"/>
  <c r="C100" i="5"/>
  <c r="D88" i="5"/>
  <c r="C88" i="5"/>
  <c r="D79" i="5"/>
  <c r="C79" i="5"/>
  <c r="D50" i="5"/>
  <c r="C50" i="5"/>
  <c r="D40" i="5"/>
  <c r="C40" i="5"/>
  <c r="D38" i="5"/>
  <c r="C38" i="5"/>
  <c r="D32" i="5"/>
  <c r="C32" i="5"/>
  <c r="D25" i="5"/>
  <c r="C25" i="5"/>
  <c r="D23" i="5"/>
  <c r="C23" i="5"/>
  <c r="D20" i="5"/>
  <c r="C20" i="5"/>
  <c r="D17" i="5"/>
  <c r="C17" i="5"/>
  <c r="D12" i="5"/>
  <c r="C12" i="5"/>
  <c r="D9" i="5"/>
  <c r="C9" i="5"/>
  <c r="G95" i="5"/>
  <c r="C95" i="5"/>
  <c r="G87" i="5"/>
  <c r="D87" i="5" s="1"/>
  <c r="C87" i="5"/>
  <c r="G73" i="5"/>
  <c r="D73" i="5" s="1"/>
  <c r="C73" i="5"/>
  <c r="D48" i="5"/>
  <c r="C48" i="5"/>
  <c r="D39" i="5"/>
  <c r="C39" i="5"/>
  <c r="D37" i="5"/>
  <c r="C37" i="5"/>
  <c r="D31" i="5"/>
  <c r="C31" i="5"/>
  <c r="D24" i="5"/>
  <c r="C24" i="5"/>
  <c r="D22" i="5"/>
  <c r="C22" i="5"/>
  <c r="D19" i="5"/>
  <c r="C19" i="5"/>
  <c r="D16" i="5"/>
  <c r="C16" i="5"/>
  <c r="D11" i="5"/>
  <c r="C11" i="5"/>
  <c r="D8" i="5"/>
  <c r="C8" i="5"/>
  <c r="G94" i="5"/>
  <c r="D94" i="5" s="1"/>
  <c r="F94" i="5"/>
  <c r="C94" i="5" s="1"/>
  <c r="F86" i="5"/>
  <c r="C86" i="5" s="1"/>
  <c r="D86" i="5"/>
  <c r="F72" i="5"/>
  <c r="C72" i="5" s="1"/>
  <c r="D72" i="5"/>
  <c r="G93" i="5"/>
  <c r="D93" i="5" s="1"/>
  <c r="F93" i="5"/>
  <c r="C93" i="5" s="1"/>
  <c r="G84" i="5"/>
  <c r="D84" i="5" s="1"/>
  <c r="F84" i="5"/>
  <c r="C84" i="5" s="1"/>
  <c r="G71" i="5"/>
  <c r="D71" i="5" s="1"/>
  <c r="F71" i="5"/>
  <c r="C71" i="5" s="1"/>
  <c r="C69" i="5" l="1"/>
  <c r="C68" i="5"/>
  <c r="C56" i="5"/>
  <c r="C91" i="5"/>
  <c r="C90" i="5"/>
  <c r="C89" i="5"/>
  <c r="C67" i="5"/>
  <c r="C66" i="5"/>
  <c r="C65" i="5"/>
  <c r="C64" i="5"/>
  <c r="C63" i="5"/>
  <c r="C62" i="5"/>
  <c r="C30" i="5"/>
  <c r="C61" i="5"/>
  <c r="C60" i="5"/>
  <c r="C59" i="5"/>
  <c r="C14" i="5"/>
  <c r="C58" i="5"/>
  <c r="C57" i="5"/>
  <c r="C29" i="5"/>
  <c r="C92" i="5"/>
  <c r="C83" i="5"/>
  <c r="C55" i="5"/>
  <c r="C47" i="5"/>
  <c r="C46" i="5"/>
  <c r="C36" i="5"/>
  <c r="C28" i="5"/>
  <c r="C26" i="5"/>
  <c r="C21" i="5"/>
  <c r="C54" i="5"/>
  <c r="C53" i="5"/>
  <c r="C18" i="5"/>
  <c r="C13" i="5"/>
  <c r="C10" i="5"/>
  <c r="C52" i="5"/>
  <c r="C51" i="5"/>
  <c r="C27" i="5"/>
  <c r="C15" i="5"/>
</calcChain>
</file>

<file path=xl/sharedStrings.xml><?xml version="1.0" encoding="utf-8"?>
<sst xmlns="http://schemas.openxmlformats.org/spreadsheetml/2006/main" count="846" uniqueCount="152">
  <si>
    <t>Version</t>
  </si>
  <si>
    <t>Dimming</t>
  </si>
  <si>
    <t>17–40</t>
  </si>
  <si>
    <t>EasyLine</t>
  </si>
  <si>
    <t>—</t>
  </si>
  <si>
    <t>2–40</t>
  </si>
  <si>
    <t>ComfortLine</t>
  </si>
  <si>
    <t>DALI, PUSH</t>
  </si>
  <si>
    <t>LEDSet</t>
  </si>
  <si>
    <t>34–120*</t>
  </si>
  <si>
    <t>PrimeLine</t>
  </si>
  <si>
    <t>Programmable</t>
  </si>
  <si>
    <t>80–120</t>
  </si>
  <si>
    <t>Dip switch</t>
  </si>
  <si>
    <t>60–220*</t>
  </si>
  <si>
    <t xml:space="preserve">  50,000</t>
  </si>
  <si>
    <t>100,000</t>
  </si>
  <si>
    <t>Shop</t>
  </si>
  <si>
    <t>30–43</t>
  </si>
  <si>
    <t>14–34</t>
  </si>
  <si>
    <t>25-43</t>
  </si>
  <si>
    <t>30–53</t>
  </si>
  <si>
    <t>27–41</t>
  </si>
  <si>
    <t>3–25</t>
  </si>
  <si>
    <t>2–32</t>
  </si>
  <si>
    <t>27–48</t>
  </si>
  <si>
    <t>32–52</t>
  </si>
  <si>
    <t>16–57</t>
  </si>
  <si>
    <t>40–57</t>
  </si>
  <si>
    <t>57–86</t>
  </si>
  <si>
    <t>78–114</t>
  </si>
  <si>
    <t>54–107</t>
  </si>
  <si>
    <t>70–143</t>
  </si>
  <si>
    <t>107–210</t>
  </si>
  <si>
    <t>Rotary switch</t>
  </si>
  <si>
    <t>155–220</t>
  </si>
  <si>
    <t>130–220</t>
  </si>
  <si>
    <t>110–220</t>
  </si>
  <si>
    <t>M10</t>
  </si>
  <si>
    <t>359x30x21 mm</t>
  </si>
  <si>
    <t>146.7x21x18 mm</t>
  </si>
  <si>
    <t>K21</t>
  </si>
  <si>
    <t>M7.1</t>
  </si>
  <si>
    <t>280x30x20.9 mm</t>
  </si>
  <si>
    <t>57–114</t>
  </si>
  <si>
    <t>280x30x21 mm</t>
  </si>
  <si>
    <t>112–220</t>
  </si>
  <si>
    <t>104–208</t>
  </si>
  <si>
    <t>94–188</t>
  </si>
  <si>
    <t>85–170</t>
  </si>
  <si>
    <t>78–156</t>
  </si>
  <si>
    <t>72–144</t>
  </si>
  <si>
    <t>120–225</t>
  </si>
  <si>
    <t>113–220</t>
  </si>
  <si>
    <t>105–212</t>
  </si>
  <si>
    <t>K2.1</t>
  </si>
  <si>
    <t>103.6x67.4x31 mm</t>
  </si>
  <si>
    <t>K51.1</t>
  </si>
  <si>
    <t>115x45x25 mm</t>
  </si>
  <si>
    <t>K3.2</t>
  </si>
  <si>
    <t>123.4x79.4x32.6 mm</t>
  </si>
  <si>
    <t>K51</t>
  </si>
  <si>
    <t>81.6x42.5x23 mm</t>
  </si>
  <si>
    <t>8.4–20</t>
  </si>
  <si>
    <t>8.4–36</t>
  </si>
  <si>
    <t>K52</t>
  </si>
  <si>
    <t>122.8x45x19 mm</t>
  </si>
  <si>
    <t>K53</t>
  </si>
  <si>
    <t>153x41.4x32 mm</t>
  </si>
  <si>
    <t>K29</t>
  </si>
  <si>
    <t>65x30.7x21.5 mm</t>
  </si>
  <si>
    <t>K39</t>
  </si>
  <si>
    <t>128x37x28 mm</t>
  </si>
  <si>
    <t>K39.2</t>
  </si>
  <si>
    <t>184x37x33 mm</t>
  </si>
  <si>
    <t>M59.1</t>
  </si>
  <si>
    <t>240.1x43.1x30 mm</t>
  </si>
  <si>
    <t>M59.2</t>
  </si>
  <si>
    <t>240.1x60x41.1 mm</t>
  </si>
  <si>
    <t>Pmin (W)</t>
  </si>
  <si>
    <t>Pmax (W)</t>
  </si>
  <si>
    <t>Umin (V)</t>
  </si>
  <si>
    <t>Umax (V)</t>
  </si>
  <si>
    <t>Dimensions (mm)</t>
  </si>
  <si>
    <t>Bureaux / linéaires</t>
  </si>
  <si>
    <t>Application</t>
  </si>
  <si>
    <t>Courant de sortie DC (mA)</t>
  </si>
  <si>
    <t>Référence</t>
  </si>
  <si>
    <t>Résidentiel / Downlights</t>
  </si>
  <si>
    <t>Eclairage public</t>
  </si>
  <si>
    <t>Tension de sortie DC (V)</t>
  </si>
  <si>
    <t>Sélection du courant</t>
  </si>
  <si>
    <t>Connecteur</t>
  </si>
  <si>
    <t>Découpe de phase</t>
  </si>
  <si>
    <t>Réduction de puissance</t>
  </si>
  <si>
    <t>186565 + 149802</t>
  </si>
  <si>
    <t>186564 + 149802</t>
  </si>
  <si>
    <t>186585 + 149802</t>
  </si>
  <si>
    <t>186587 + 149802</t>
  </si>
  <si>
    <t>Durée de vie max (hrs)</t>
  </si>
  <si>
    <t>Boitier</t>
  </si>
  <si>
    <t>30-120</t>
  </si>
  <si>
    <t>100-225</t>
  </si>
  <si>
    <t>60-120</t>
  </si>
  <si>
    <t>120-220</t>
  </si>
  <si>
    <t>30-114</t>
  </si>
  <si>
    <t>56-111</t>
  </si>
  <si>
    <t>111-220</t>
  </si>
  <si>
    <t>30-106</t>
  </si>
  <si>
    <t>53-105</t>
  </si>
  <si>
    <t>105-210</t>
  </si>
  <si>
    <t>30-100</t>
  </si>
  <si>
    <t>100-213</t>
  </si>
  <si>
    <t>30-70</t>
  </si>
  <si>
    <t>30-130</t>
  </si>
  <si>
    <t>65-130</t>
  </si>
  <si>
    <t>K33.1</t>
  </si>
  <si>
    <t>97x43x30 mm</t>
  </si>
  <si>
    <t>186650 + 149802</t>
  </si>
  <si>
    <t>15-46</t>
  </si>
  <si>
    <t>K33.2 indép</t>
  </si>
  <si>
    <t xml:space="preserve">K33.2 </t>
  </si>
  <si>
    <t>146,5x43,7x30 mm</t>
  </si>
  <si>
    <t>97,1x42,6x30,3 mm</t>
  </si>
  <si>
    <t>20-57</t>
  </si>
  <si>
    <t>1-10V</t>
  </si>
  <si>
    <t>K2</t>
  </si>
  <si>
    <t>103,6x67,4x31 mm</t>
  </si>
  <si>
    <t>10-54</t>
  </si>
  <si>
    <t>K33.3</t>
  </si>
  <si>
    <t>129,5x42,5x30 mm</t>
  </si>
  <si>
    <t>K33.3 indép.</t>
  </si>
  <si>
    <t>97x42,5x30 mm</t>
  </si>
  <si>
    <t>186565+ 149802</t>
  </si>
  <si>
    <t>186564+ 149802</t>
  </si>
  <si>
    <t>250</t>
  </si>
  <si>
    <t>20-40</t>
  </si>
  <si>
    <t>50,000</t>
  </si>
  <si>
    <t>K7.2</t>
  </si>
  <si>
    <t>275x33x21,5mm</t>
  </si>
  <si>
    <t>84-188</t>
  </si>
  <si>
    <t>94-188</t>
  </si>
  <si>
    <t>186695 + 149802</t>
  </si>
  <si>
    <t>186696 + 149802</t>
  </si>
  <si>
    <t>Choisissez votre courant de sortie:</t>
  </si>
  <si>
    <t xml:space="preserve">Choisissez votre application: </t>
  </si>
  <si>
    <t>(Correspond à la colonne A de la BD)</t>
  </si>
  <si>
    <t>(Correspond à la colonne B de la BD)</t>
  </si>
  <si>
    <t>Choisissez la puissance (W):</t>
  </si>
  <si>
    <t>(valeur comprise entre la colonne C et D)</t>
  </si>
  <si>
    <t>…W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</si>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</sst>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3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1" fontId="0" fillId="0" borderId="0" xfId="0" applyNumberFormat="1"/>
    <xf numFmtId="49" fontId="0" fillId="0" borderId="1" xfId="0" applyNumberFormat="1" applyBorder="1"/>
    <xf numFmtId="1" fontId="0" fillId="0" borderId="1" xfId="0" applyNumberFormat="1" applyBorder="1"/>
    <xf numFmtId="49" fontId="1" fillId="0" borderId="1" xfId="0" applyNumberFormat="1" applyFont="1" applyBorder="1"/>
    <xf numFmtId="49" fontId="3" fillId="0" borderId="0" xfId="0" applyNumberFormat="1" applyFont="1" applyAlignment="1">
      <alignment wrapText="1"/>
    </xf>
    <xf numFmtId="164" fontId="2" fillId="0" borderId="1" xfId="0" applyNumberFormat="1" applyFont="1" applyBorder="1" applyAlignment="1">
      <alignment wrapText="1"/>
    </xf>
    <xf numFmtId="49" fontId="3" fillId="0" borderId="1" xfId="0" applyNumberFormat="1" applyFont="1" applyBorder="1" applyAlignment="1">
      <alignment wrapText="1"/>
    </xf>
    <xf numFmtId="0" fontId="2" fillId="2" borderId="1" xfId="0" applyNumberFormat="1" applyFont="1" applyFill="1" applyBorder="1" applyAlignment="1">
      <alignment horizontal="right" wrapText="1"/>
    </xf>
    <xf numFmtId="164" fontId="2" fillId="0" borderId="1" xfId="0" applyNumberFormat="1" applyFont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164" fontId="4" fillId="0" borderId="1" xfId="0" applyNumberFormat="1" applyFont="1" applyBorder="1" applyAlignment="1">
      <alignment horizontal="right" wrapText="1"/>
    </xf>
    <xf numFmtId="49" fontId="2" fillId="2" borderId="1" xfId="0" applyNumberFormat="1" applyFont="1" applyFill="1" applyBorder="1" applyAlignment="1">
      <alignment horizontal="right" wrapText="1"/>
    </xf>
    <xf numFmtId="49" fontId="2" fillId="0" borderId="0" xfId="0" applyNumberFormat="1" applyFont="1" applyAlignment="1">
      <alignment horizontal="right" wrapText="1"/>
    </xf>
    <xf numFmtId="164" fontId="2" fillId="0" borderId="0" xfId="0" applyNumberFormat="1" applyFont="1" applyAlignment="1">
      <alignment horizontal="right" wrapText="1"/>
    </xf>
    <xf numFmtId="49" fontId="0" fillId="0" borderId="2" xfId="0" applyNumberFormat="1" applyBorder="1"/>
    <xf numFmtId="164" fontId="2" fillId="0" borderId="2" xfId="0" applyNumberFormat="1" applyFont="1" applyBorder="1" applyAlignment="1">
      <alignment wrapText="1"/>
    </xf>
    <xf numFmtId="1" fontId="0" fillId="0" borderId="2" xfId="0" applyNumberFormat="1" applyBorder="1"/>
    <xf numFmtId="49" fontId="0" fillId="0" borderId="3" xfId="0" applyNumberFormat="1" applyBorder="1"/>
    <xf numFmtId="164" fontId="2" fillId="0" borderId="4" xfId="0" applyNumberFormat="1" applyFont="1" applyBorder="1" applyAlignment="1">
      <alignment horizontal="left" wrapText="1"/>
    </xf>
    <xf numFmtId="49" fontId="3" fillId="0" borderId="4" xfId="0" applyNumberFormat="1" applyFont="1" applyBorder="1" applyAlignment="1">
      <alignment wrapText="1"/>
    </xf>
    <xf numFmtId="49" fontId="0" fillId="0" borderId="4" xfId="0" applyNumberFormat="1" applyBorder="1"/>
    <xf numFmtId="49" fontId="0" fillId="0" borderId="5" xfId="0" applyNumberFormat="1" applyBorder="1"/>
    <xf numFmtId="1" fontId="0" fillId="0" borderId="0" xfId="0" applyNumberFormat="1" applyAlignment="1">
      <alignment horizontal="right"/>
    </xf>
    <xf numFmtId="1" fontId="0" fillId="0" borderId="4" xfId="0" applyNumberFormat="1" applyBorder="1" applyAlignment="1">
      <alignment horizontal="left"/>
    </xf>
    <xf numFmtId="1" fontId="0" fillId="0" borderId="1" xfId="0" applyNumberFormat="1" applyBorder="1" applyAlignment="1">
      <alignment horizontal="right"/>
    </xf>
    <xf numFmtId="1" fontId="1" fillId="0" borderId="1" xfId="0" applyNumberFormat="1" applyFont="1" applyBorder="1" applyAlignment="1">
      <alignment horizontal="right"/>
    </xf>
    <xf numFmtId="1" fontId="1" fillId="0" borderId="1" xfId="0" applyNumberFormat="1" applyFont="1" applyBorder="1"/>
    <xf numFmtId="49" fontId="6" fillId="0" borderId="0" xfId="0" applyNumberFormat="1" applyFont="1" applyAlignment="1"/>
    <xf numFmtId="0" fontId="7" fillId="0" borderId="0" xfId="0" applyFont="1"/>
    <xf numFmtId="0" fontId="9" fillId="0" borderId="0" xfId="0" quotePrefix="1" applyFont="1"/>
    <xf numFmtId="0" fontId="8" fillId="0" borderId="0" xfId="0" quotePrefix="1" applyFont="1"/>
    <xf numFmtId="0" fontId="10" fillId="0" borderId="0" xfId="0" applyFont="1"/>
    <xf numFmtId="1" fontId="2" fillId="2" borderId="2" xfId="0" applyNumberFormat="1" applyFont="1" applyFill="1" applyBorder="1" applyAlignment="1">
      <alignment horizontal="right" wrapText="1"/>
    </xf>
    <xf numFmtId="1" fontId="2" fillId="2" borderId="1" xfId="0" applyNumberFormat="1" applyFont="1" applyFill="1" applyBorder="1" applyAlignment="1">
      <alignment horizontal="right" wrapText="1"/>
    </xf>
    <xf numFmtId="0" fontId="3" fillId="0" borderId="2" xfId="0" applyNumberFormat="1" applyFont="1" applyBorder="1" applyAlignment="1">
      <alignment wrapText="1"/>
    </xf>
    <xf numFmtId="0" fontId="3" fillId="0" borderId="1" xfId="0" applyNumberFormat="1" applyFont="1" applyBorder="1" applyAlignment="1">
      <alignment wrapText="1"/>
    </xf>
    <xf numFmtId="0" fontId="5" fillId="0" borderId="1" xfId="0" applyNumberFormat="1" applyFont="1" applyBorder="1" applyAlignment="1">
      <alignment wrapText="1"/>
    </xf>
    <xf numFmtId="0" fontId="0" fillId="0" borderId="0" xfId="0" applyAlignment="1">
      <alignment horizontal="center"/>
    </xf>
    <xf numFmtId="49" fontId="0" fillId="3" borderId="3" xfId="0" applyNumberFormat="1" applyFill="1" applyBorder="1"/>
    <xf numFmtId="49" fontId="2" fillId="3" borderId="4" xfId="0" applyNumberFormat="1" applyFont="1" applyFill="1" applyBorder="1" applyAlignment="1">
      <alignment horizontal="right" wrapText="1"/>
    </xf>
    <xf numFmtId="49" fontId="12" fillId="0" borderId="6" xfId="0" applyNumberFormat="1" applyFont="1" applyFill="1" applyBorder="1" applyAlignment="1">
      <alignment horizontal="center" vertical="center"/>
    </xf>
    <xf numFmtId="49" fontId="11" fillId="0" borderId="7" xfId="0" applyNumberFormat="1" applyFont="1" applyFill="1" applyBorder="1" applyAlignment="1">
      <alignment horizontal="center" vertical="center" wrapText="1"/>
    </xf>
    <xf numFmtId="164" fontId="11" fillId="0" borderId="7" xfId="0" applyNumberFormat="1" applyFont="1" applyFill="1" applyBorder="1" applyAlignment="1">
      <alignment horizontal="center" vertical="center" wrapText="1"/>
    </xf>
    <xf numFmtId="1" fontId="12" fillId="0" borderId="7" xfId="0" applyNumberFormat="1" applyFont="1" applyFill="1" applyBorder="1" applyAlignment="1">
      <alignment horizontal="center" vertical="center"/>
    </xf>
    <xf numFmtId="49" fontId="12" fillId="0" borderId="7" xfId="0" applyNumberFormat="1" applyFont="1" applyFill="1" applyBorder="1" applyAlignment="1">
      <alignment horizontal="center" vertical="center"/>
    </xf>
    <xf numFmtId="49" fontId="12" fillId="0" borderId="8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 vertical="center" wrapText="1"/>
    </xf>
    <xf numFmtId="164" fontId="2" fillId="4" borderId="10" xfId="0" applyNumberFormat="1" applyFont="1" applyFill="1" applyBorder="1" applyAlignment="1">
      <alignment horizontal="center" vertical="center" wrapText="1"/>
    </xf>
    <xf numFmtId="49" fontId="3" fillId="4" borderId="10" xfId="0" applyNumberFormat="1" applyFont="1" applyFill="1" applyBorder="1" applyAlignment="1">
      <alignment horizontal="center" vertical="center" wrapText="1"/>
    </xf>
    <xf numFmtId="49" fontId="2" fillId="4" borderId="9" xfId="0" applyNumberFormat="1" applyFont="1" applyFill="1" applyBorder="1" applyAlignment="1">
      <alignment horizontal="center" vertical="center"/>
    </xf>
    <xf numFmtId="49" fontId="3" fillId="4" borderId="10" xfId="0" applyNumberFormat="1" applyFont="1" applyFill="1" applyBorder="1" applyAlignment="1">
      <alignment horizontal="center" vertical="center"/>
    </xf>
    <xf numFmtId="1" fontId="2" fillId="4" borderId="10" xfId="0" applyNumberFormat="1" applyFont="1" applyFill="1" applyBorder="1" applyAlignment="1">
      <alignment horizontal="center" vertical="center"/>
    </xf>
    <xf numFmtId="49" fontId="2" fillId="4" borderId="10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819150</xdr:colOff>
      <xdr:row>1</xdr:row>
      <xdr:rowOff>257175</xdr:rowOff>
    </xdr:from>
    <xdr:to>
      <xdr:col>3</xdr:col>
      <xdr:colOff>2171700</xdr:colOff>
      <xdr:row>5</xdr:row>
      <xdr:rowOff>9525</xdr:rowOff>
    </xdr:to>
    <xdr:pic>
      <xdr:nvPicPr>
        <xdr:cNvPr id="2051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71975" y="447675"/>
          <a:ext cx="1352550" cy="6191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828675</xdr:colOff>
      <xdr:row>7</xdr:row>
      <xdr:rowOff>9525</xdr:rowOff>
    </xdr:from>
    <xdr:to>
      <xdr:col>3</xdr:col>
      <xdr:colOff>1276350</xdr:colOff>
      <xdr:row>11</xdr:row>
      <xdr:rowOff>171450</xdr:rowOff>
    </xdr:to>
    <xdr:pic>
      <xdr:nvPicPr>
        <xdr:cNvPr id="2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733925" y="1447800"/>
          <a:ext cx="447675" cy="9620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744309</xdr:colOff>
      <xdr:row>2</xdr:row>
      <xdr:rowOff>299357</xdr:rowOff>
    </xdr:from>
    <xdr:to>
      <xdr:col>9</xdr:col>
      <xdr:colOff>775606</xdr:colOff>
      <xdr:row>5</xdr:row>
      <xdr:rowOff>78921</xdr:rowOff>
    </xdr:to>
    <xdr:sp macro="" textlink="">
      <xdr:nvSpPr>
        <xdr:cNvPr id="2" name="ZoneTexte 1"/>
        <xdr:cNvSpPr txBox="1"/>
      </xdr:nvSpPr>
      <xdr:spPr>
        <a:xfrm>
          <a:off x="7683952" y="1143000"/>
          <a:ext cx="4004583" cy="718457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Zone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de critères des puissances à saisir à la main;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ex :   &gt; 10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Saisir sur la ligne 2 les autres critèrers dans les listes déroulantes.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3</xdr:col>
      <xdr:colOff>530681</xdr:colOff>
      <xdr:row>1</xdr:row>
      <xdr:rowOff>258537</xdr:rowOff>
    </xdr:from>
    <xdr:to>
      <xdr:col>5</xdr:col>
      <xdr:colOff>744309</xdr:colOff>
      <xdr:row>4</xdr:row>
      <xdr:rowOff>32658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 flipV="1">
          <a:off x="5021038" y="639537"/>
          <a:ext cx="2662914" cy="862692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2</xdr:col>
      <xdr:colOff>775608</xdr:colOff>
      <xdr:row>1</xdr:row>
      <xdr:rowOff>299359</xdr:rowOff>
    </xdr:from>
    <xdr:to>
      <xdr:col>5</xdr:col>
      <xdr:colOff>744309</xdr:colOff>
      <xdr:row>4</xdr:row>
      <xdr:rowOff>32658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4367894" y="680359"/>
          <a:ext cx="3316058" cy="82187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353785</xdr:colOff>
      <xdr:row>2</xdr:row>
      <xdr:rowOff>142875</xdr:rowOff>
    </xdr:from>
    <xdr:to>
      <xdr:col>0</xdr:col>
      <xdr:colOff>1115785</xdr:colOff>
      <xdr:row>3</xdr:row>
      <xdr:rowOff>134711</xdr:rowOff>
    </xdr:to>
    <xdr:sp macro="[0]!Feuil2.RAZ" textlink="">
      <xdr:nvSpPr>
        <xdr:cNvPr id="11" name="ZoneTexte 10"/>
        <xdr:cNvSpPr txBox="1"/>
      </xdr:nvSpPr>
      <xdr:spPr>
        <a:xfrm>
          <a:off x="353785" y="986518"/>
          <a:ext cx="76200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I128"/>
  <sheetViews>
    <sheetView showGridLines="0" zoomScaleNormal="100" workbookViewId="0">
      <selection activeCell="F3" sqref="F3"/>
    </sheetView>
  </sheetViews>
  <sheetFormatPr baseColWidth="10" defaultRowHeight="15" x14ac:dyDescent="0.25"/>
  <cols>
    <col min="1" max="1" width="3.85546875" customWidth="1"/>
    <col min="3" max="3" width="31.85546875" bestFit="1" customWidth="1"/>
    <col min="4" max="4" width="33.5703125" customWidth="1"/>
  </cols>
  <sheetData>
    <row r="2" spans="1:9" ht="15.75" thickBot="1" x14ac:dyDescent="0.3"/>
    <row r="3" spans="1:9" s="31" customFormat="1" ht="18" customHeight="1" thickBot="1" x14ac:dyDescent="0.4">
      <c r="C3" s="20" t="s">
        <v>145</v>
      </c>
      <c r="F3" s="31" t="s">
        <v>146</v>
      </c>
    </row>
    <row r="7" spans="1:9" ht="15.75" thickBot="1" x14ac:dyDescent="0.3"/>
    <row r="8" spans="1:9" ht="18" customHeight="1" thickBot="1" x14ac:dyDescent="0.4">
      <c r="C8" s="20" t="s">
        <v>144</v>
      </c>
      <c r="F8" s="31" t="s">
        <v>147</v>
      </c>
    </row>
    <row r="14" spans="1:9" ht="21.75" thickBot="1" x14ac:dyDescent="0.4">
      <c r="A14" s="31"/>
      <c r="B14" s="32"/>
      <c r="C14" s="31"/>
      <c r="D14" s="31"/>
      <c r="E14" s="31"/>
      <c r="F14" s="31"/>
      <c r="G14" s="31"/>
      <c r="H14" s="31"/>
      <c r="I14" s="31"/>
    </row>
    <row r="15" spans="1:9" ht="18" customHeight="1" thickBot="1" x14ac:dyDescent="0.4">
      <c r="C15" s="20" t="s">
        <v>148</v>
      </c>
      <c r="D15" s="40" t="s">
        <v>150</v>
      </c>
      <c r="F15" s="31" t="s">
        <v>149</v>
      </c>
    </row>
    <row r="19" spans="3:3" x14ac:dyDescent="0.25">
      <c r="C19" t="s">
        <v>151</v>
      </c>
    </row>
    <row r="35" s="31" customFormat="1" ht="21" x14ac:dyDescent="0.35"/>
    <row r="68" spans="2:2" s="31" customFormat="1" ht="21" x14ac:dyDescent="0.35">
      <c r="B68" s="33"/>
    </row>
    <row r="101" spans="2:2" s="31" customFormat="1" ht="21" x14ac:dyDescent="0.35">
      <c r="B101" s="33"/>
    </row>
    <row r="102" spans="2:2" s="31" customFormat="1" ht="21" x14ac:dyDescent="0.35">
      <c r="B102" s="34"/>
    </row>
    <row r="103" spans="2:2" s="31" customFormat="1" ht="21" x14ac:dyDescent="0.35">
      <c r="B103" s="33"/>
    </row>
    <row r="128" spans="2:2" s="31" customFormat="1" ht="21" x14ac:dyDescent="0.35">
      <c r="B128" s="3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04"/>
  <sheetViews>
    <sheetView tabSelected="1" zoomScale="70" zoomScaleNormal="70" workbookViewId="0">
      <pane xSplit="1" ySplit="7" topLeftCell="B8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5.75" x14ac:dyDescent="0.25"/>
  <cols>
    <col min="1" max="1" width="23.140625" style="1" bestFit="1" customWidth="1"/>
    <col min="2" max="2" width="30.85546875" style="15" customWidth="1"/>
    <col min="3" max="4" width="13.42578125" style="16" customWidth="1"/>
    <col min="5" max="5" width="23.28515625" style="7" customWidth="1"/>
    <col min="6" max="6" width="11.140625" style="25" bestFit="1" customWidth="1"/>
    <col min="7" max="7" width="11.42578125" style="3" bestFit="1" customWidth="1"/>
    <col min="8" max="8" width="24.85546875" style="1" customWidth="1"/>
    <col min="9" max="9" width="12" style="1" bestFit="1" customWidth="1"/>
    <col min="10" max="10" width="21.5703125" style="1" bestFit="1" customWidth="1"/>
    <col min="11" max="11" width="22.140625" style="1" bestFit="1" customWidth="1"/>
    <col min="12" max="12" width="25.42578125" style="1" bestFit="1" customWidth="1"/>
    <col min="13" max="13" width="20.7109375" style="1" bestFit="1" customWidth="1"/>
    <col min="14" max="14" width="21.140625" style="1" customWidth="1"/>
    <col min="15" max="16384" width="11.42578125" style="1"/>
  </cols>
  <sheetData>
    <row r="1" spans="1:14" ht="30" customHeight="1" x14ac:dyDescent="0.25">
      <c r="A1" s="43" t="s">
        <v>85</v>
      </c>
      <c r="B1" s="44" t="s">
        <v>86</v>
      </c>
      <c r="C1" s="45" t="s">
        <v>79</v>
      </c>
      <c r="D1" s="45" t="s">
        <v>80</v>
      </c>
      <c r="E1" s="44" t="s">
        <v>87</v>
      </c>
      <c r="F1" s="46" t="s">
        <v>81</v>
      </c>
      <c r="G1" s="46" t="s">
        <v>82</v>
      </c>
      <c r="H1" s="47" t="s">
        <v>90</v>
      </c>
      <c r="I1" s="47" t="s">
        <v>0</v>
      </c>
      <c r="J1" s="47" t="s">
        <v>91</v>
      </c>
      <c r="K1" s="47" t="s">
        <v>1</v>
      </c>
      <c r="L1" s="47" t="s">
        <v>99</v>
      </c>
      <c r="M1" s="47" t="s">
        <v>100</v>
      </c>
      <c r="N1" s="48" t="s">
        <v>83</v>
      </c>
    </row>
    <row r="2" spans="1:14" ht="36.75" customHeight="1" thickBot="1" x14ac:dyDescent="0.3">
      <c r="A2" s="52"/>
      <c r="B2" s="49"/>
      <c r="C2" s="50"/>
      <c r="D2" s="53"/>
      <c r="E2" s="51"/>
      <c r="F2" s="54"/>
      <c r="G2" s="54"/>
      <c r="H2" s="55"/>
      <c r="I2" s="55"/>
      <c r="J2" s="55"/>
      <c r="K2" s="55"/>
      <c r="L2" s="55"/>
      <c r="M2" s="55"/>
      <c r="N2" s="56"/>
    </row>
    <row r="3" spans="1:14" ht="24.75" customHeight="1" x14ac:dyDescent="0.75">
      <c r="D3" s="30"/>
    </row>
    <row r="4" spans="1:14" ht="24.75" customHeight="1" x14ac:dyDescent="0.75">
      <c r="D4" s="30"/>
    </row>
    <row r="5" spans="1:14" ht="24.75" customHeight="1" x14ac:dyDescent="0.75">
      <c r="D5" s="30"/>
    </row>
    <row r="6" spans="1:14" ht="24.75" customHeight="1" thickBot="1" x14ac:dyDescent="0.8">
      <c r="D6" s="30"/>
    </row>
    <row r="7" spans="1:14" ht="16.5" thickBot="1" x14ac:dyDescent="0.3">
      <c r="A7" s="41" t="s">
        <v>85</v>
      </c>
      <c r="B7" s="42" t="s">
        <v>86</v>
      </c>
      <c r="C7" s="21" t="s">
        <v>79</v>
      </c>
      <c r="D7" s="21" t="s">
        <v>80</v>
      </c>
      <c r="E7" s="22" t="s">
        <v>87</v>
      </c>
      <c r="F7" s="26" t="s">
        <v>81</v>
      </c>
      <c r="G7" s="26" t="s">
        <v>82</v>
      </c>
      <c r="H7" s="23" t="s">
        <v>90</v>
      </c>
      <c r="I7" s="23" t="s">
        <v>0</v>
      </c>
      <c r="J7" s="23" t="s">
        <v>91</v>
      </c>
      <c r="K7" s="23" t="s">
        <v>1</v>
      </c>
      <c r="L7" s="23" t="s">
        <v>99</v>
      </c>
      <c r="M7" s="23" t="s">
        <v>100</v>
      </c>
      <c r="N7" s="24" t="s">
        <v>83</v>
      </c>
    </row>
    <row r="8" spans="1:14" x14ac:dyDescent="0.25">
      <c r="A8" s="17" t="s">
        <v>84</v>
      </c>
      <c r="B8" s="35">
        <v>99.502487562189046</v>
      </c>
      <c r="C8" s="18">
        <f>(B8/1000)*F8</f>
        <v>2.9850746268656714</v>
      </c>
      <c r="D8" s="18">
        <f>(B8/1000)*G8</f>
        <v>11.940298507462686</v>
      </c>
      <c r="E8" s="37">
        <v>186585</v>
      </c>
      <c r="F8" s="19">
        <v>30</v>
      </c>
      <c r="G8" s="19">
        <v>120</v>
      </c>
      <c r="H8" s="17" t="s">
        <v>101</v>
      </c>
      <c r="I8" s="17" t="s">
        <v>6</v>
      </c>
      <c r="J8" s="17" t="s">
        <v>8</v>
      </c>
      <c r="K8" s="17" t="s">
        <v>4</v>
      </c>
      <c r="L8" s="17" t="s">
        <v>16</v>
      </c>
      <c r="M8" s="17" t="s">
        <v>42</v>
      </c>
      <c r="N8" s="17" t="s">
        <v>43</v>
      </c>
    </row>
    <row r="9" spans="1:14" x14ac:dyDescent="0.25">
      <c r="A9" s="4" t="s">
        <v>84</v>
      </c>
      <c r="B9" s="36">
        <v>99.502487562189046</v>
      </c>
      <c r="C9" s="8">
        <f>(B9/1000)*F9</f>
        <v>9.9502487562189046</v>
      </c>
      <c r="D9" s="8">
        <f>(B9/1000)*G9</f>
        <v>22.388059701492537</v>
      </c>
      <c r="E9" s="38">
        <v>186587</v>
      </c>
      <c r="F9" s="5">
        <v>100</v>
      </c>
      <c r="G9" s="5">
        <v>225</v>
      </c>
      <c r="H9" s="4" t="s">
        <v>102</v>
      </c>
      <c r="I9" s="4" t="s">
        <v>6</v>
      </c>
      <c r="J9" s="4" t="s">
        <v>8</v>
      </c>
      <c r="K9" s="4" t="s">
        <v>4</v>
      </c>
      <c r="L9" s="4" t="s">
        <v>16</v>
      </c>
      <c r="M9" s="4" t="s">
        <v>42</v>
      </c>
      <c r="N9" s="4" t="s">
        <v>43</v>
      </c>
    </row>
    <row r="10" spans="1:14" s="2" customFormat="1" x14ac:dyDescent="0.25">
      <c r="A10" s="4" t="s">
        <v>84</v>
      </c>
      <c r="B10" s="10">
        <v>125</v>
      </c>
      <c r="C10" s="11">
        <f>B10/1000*F10</f>
        <v>19.375</v>
      </c>
      <c r="D10" s="11">
        <v>27.5</v>
      </c>
      <c r="E10" s="38">
        <v>186486</v>
      </c>
      <c r="F10" s="27">
        <v>155</v>
      </c>
      <c r="G10" s="5">
        <v>220</v>
      </c>
      <c r="H10" s="4" t="s">
        <v>35</v>
      </c>
      <c r="I10" s="4" t="s">
        <v>6</v>
      </c>
      <c r="J10" s="4" t="s">
        <v>92</v>
      </c>
      <c r="K10" s="4" t="s">
        <v>4</v>
      </c>
      <c r="L10" s="4" t="s">
        <v>16</v>
      </c>
      <c r="M10" s="4" t="s">
        <v>38</v>
      </c>
      <c r="N10" s="4" t="s">
        <v>39</v>
      </c>
    </row>
    <row r="11" spans="1:14" x14ac:dyDescent="0.25">
      <c r="A11" s="4" t="s">
        <v>84</v>
      </c>
      <c r="B11" s="36">
        <v>125</v>
      </c>
      <c r="C11" s="8">
        <f>(B11/1000)*F11</f>
        <v>3.75</v>
      </c>
      <c r="D11" s="8">
        <f>(B11/1000)*G11</f>
        <v>15</v>
      </c>
      <c r="E11" s="9" t="s">
        <v>97</v>
      </c>
      <c r="F11" s="5">
        <v>30</v>
      </c>
      <c r="G11" s="5">
        <v>120</v>
      </c>
      <c r="H11" s="4" t="s">
        <v>101</v>
      </c>
      <c r="I11" s="4" t="s">
        <v>6</v>
      </c>
      <c r="J11" s="4" t="s">
        <v>8</v>
      </c>
      <c r="K11" s="4" t="s">
        <v>4</v>
      </c>
      <c r="L11" s="4" t="s">
        <v>16</v>
      </c>
      <c r="M11" s="4" t="s">
        <v>42</v>
      </c>
      <c r="N11" s="4" t="s">
        <v>43</v>
      </c>
    </row>
    <row r="12" spans="1:14" x14ac:dyDescent="0.25">
      <c r="A12" s="4" t="s">
        <v>84</v>
      </c>
      <c r="B12" s="36">
        <v>125</v>
      </c>
      <c r="C12" s="8">
        <f>(B12/1000)*F12</f>
        <v>12.5</v>
      </c>
      <c r="D12" s="8">
        <f>(B12/1000)*G12</f>
        <v>28.125</v>
      </c>
      <c r="E12" s="9" t="s">
        <v>98</v>
      </c>
      <c r="F12" s="5">
        <v>100</v>
      </c>
      <c r="G12" s="5">
        <v>225</v>
      </c>
      <c r="H12" s="4" t="s">
        <v>102</v>
      </c>
      <c r="I12" s="4" t="s">
        <v>6</v>
      </c>
      <c r="J12" s="4" t="s">
        <v>8</v>
      </c>
      <c r="K12" s="4" t="s">
        <v>4</v>
      </c>
      <c r="L12" s="4" t="s">
        <v>16</v>
      </c>
      <c r="M12" s="4" t="s">
        <v>42</v>
      </c>
      <c r="N12" s="4" t="s">
        <v>43</v>
      </c>
    </row>
    <row r="13" spans="1:14" x14ac:dyDescent="0.25">
      <c r="A13" s="4" t="s">
        <v>84</v>
      </c>
      <c r="B13" s="10">
        <v>150</v>
      </c>
      <c r="C13" s="11">
        <f>B13/1000*F13</f>
        <v>19.5</v>
      </c>
      <c r="D13" s="11">
        <v>33</v>
      </c>
      <c r="E13" s="38">
        <v>186486</v>
      </c>
      <c r="F13" s="27">
        <v>130</v>
      </c>
      <c r="G13" s="5">
        <v>220</v>
      </c>
      <c r="H13" s="4" t="s">
        <v>36</v>
      </c>
      <c r="I13" s="4" t="s">
        <v>6</v>
      </c>
      <c r="J13" s="4" t="s">
        <v>92</v>
      </c>
      <c r="K13" s="4" t="s">
        <v>4</v>
      </c>
      <c r="L13" s="4" t="s">
        <v>16</v>
      </c>
      <c r="M13" s="4" t="s">
        <v>38</v>
      </c>
      <c r="N13" s="4" t="s">
        <v>39</v>
      </c>
    </row>
    <row r="14" spans="1:14" x14ac:dyDescent="0.25">
      <c r="A14" s="4" t="s">
        <v>88</v>
      </c>
      <c r="B14" s="10">
        <v>150</v>
      </c>
      <c r="C14" s="11">
        <f>B14/1000*F14</f>
        <v>4.05</v>
      </c>
      <c r="D14" s="11">
        <v>6</v>
      </c>
      <c r="E14" s="38">
        <v>186447</v>
      </c>
      <c r="F14" s="27">
        <v>27</v>
      </c>
      <c r="G14" s="5">
        <v>41</v>
      </c>
      <c r="H14" s="4" t="s">
        <v>22</v>
      </c>
      <c r="I14" s="4" t="s">
        <v>3</v>
      </c>
      <c r="J14" s="4" t="s">
        <v>4</v>
      </c>
      <c r="K14" s="4" t="s">
        <v>93</v>
      </c>
      <c r="L14" s="4" t="s">
        <v>15</v>
      </c>
      <c r="M14" s="4" t="s">
        <v>65</v>
      </c>
      <c r="N14" s="4" t="s">
        <v>66</v>
      </c>
    </row>
    <row r="15" spans="1:14" x14ac:dyDescent="0.25">
      <c r="A15" s="4" t="s">
        <v>84</v>
      </c>
      <c r="B15" s="10">
        <v>150</v>
      </c>
      <c r="C15" s="11">
        <f>B15/1000*F15</f>
        <v>2.5499999999999998</v>
      </c>
      <c r="D15" s="11">
        <v>6</v>
      </c>
      <c r="E15" s="38">
        <v>186530</v>
      </c>
      <c r="F15" s="27">
        <v>17</v>
      </c>
      <c r="G15" s="5">
        <v>40</v>
      </c>
      <c r="H15" s="4" t="s">
        <v>2</v>
      </c>
      <c r="I15" s="4" t="s">
        <v>3</v>
      </c>
      <c r="J15" s="4" t="s">
        <v>92</v>
      </c>
      <c r="K15" s="4" t="s">
        <v>4</v>
      </c>
      <c r="L15" s="4" t="s">
        <v>15</v>
      </c>
      <c r="M15" s="4" t="s">
        <v>38</v>
      </c>
      <c r="N15" s="4" t="s">
        <v>39</v>
      </c>
    </row>
    <row r="16" spans="1:14" x14ac:dyDescent="0.25">
      <c r="A16" s="4" t="s">
        <v>84</v>
      </c>
      <c r="B16" s="36">
        <v>150.37593984962405</v>
      </c>
      <c r="C16" s="8">
        <f>(B16/1000)*F16</f>
        <v>4.5112781954887211</v>
      </c>
      <c r="D16" s="8">
        <f>(B16/1000)*G16</f>
        <v>18.045112781954884</v>
      </c>
      <c r="E16" s="9" t="s">
        <v>97</v>
      </c>
      <c r="F16" s="5">
        <v>30</v>
      </c>
      <c r="G16" s="5">
        <v>120</v>
      </c>
      <c r="H16" s="4" t="s">
        <v>101</v>
      </c>
      <c r="I16" s="4" t="s">
        <v>6</v>
      </c>
      <c r="J16" s="4" t="s">
        <v>8</v>
      </c>
      <c r="K16" s="4" t="s">
        <v>4</v>
      </c>
      <c r="L16" s="4" t="s">
        <v>16</v>
      </c>
      <c r="M16" s="4" t="s">
        <v>42</v>
      </c>
      <c r="N16" s="4" t="s">
        <v>43</v>
      </c>
    </row>
    <row r="17" spans="1:14" x14ac:dyDescent="0.25">
      <c r="A17" s="4" t="s">
        <v>84</v>
      </c>
      <c r="B17" s="36">
        <v>150.37593984962405</v>
      </c>
      <c r="C17" s="8">
        <f>(B17/1000)*F17</f>
        <v>15.037593984962406</v>
      </c>
      <c r="D17" s="8">
        <f>(B17/1000)*G17</f>
        <v>33.834586466165412</v>
      </c>
      <c r="E17" s="9" t="s">
        <v>98</v>
      </c>
      <c r="F17" s="5">
        <v>100</v>
      </c>
      <c r="G17" s="5">
        <v>225</v>
      </c>
      <c r="H17" s="4" t="s">
        <v>102</v>
      </c>
      <c r="I17" s="4" t="s">
        <v>6</v>
      </c>
      <c r="J17" s="4" t="s">
        <v>8</v>
      </c>
      <c r="K17" s="4" t="s">
        <v>4</v>
      </c>
      <c r="L17" s="4" t="s">
        <v>16</v>
      </c>
      <c r="M17" s="4" t="s">
        <v>42</v>
      </c>
      <c r="N17" s="4" t="s">
        <v>43</v>
      </c>
    </row>
    <row r="18" spans="1:14" x14ac:dyDescent="0.25">
      <c r="A18" s="4" t="s">
        <v>84</v>
      </c>
      <c r="B18" s="10">
        <v>175</v>
      </c>
      <c r="C18" s="11">
        <f>B18/1000*F18</f>
        <v>19.25</v>
      </c>
      <c r="D18" s="11">
        <v>38.5</v>
      </c>
      <c r="E18" s="38">
        <v>186486</v>
      </c>
      <c r="F18" s="27">
        <v>110</v>
      </c>
      <c r="G18" s="5">
        <v>220</v>
      </c>
      <c r="H18" s="4" t="s">
        <v>37</v>
      </c>
      <c r="I18" s="4" t="s">
        <v>6</v>
      </c>
      <c r="J18" s="4" t="s">
        <v>92</v>
      </c>
      <c r="K18" s="4" t="s">
        <v>4</v>
      </c>
      <c r="L18" s="4" t="s">
        <v>16</v>
      </c>
      <c r="M18" s="4" t="s">
        <v>38</v>
      </c>
      <c r="N18" s="4" t="s">
        <v>39</v>
      </c>
    </row>
    <row r="19" spans="1:14" x14ac:dyDescent="0.25">
      <c r="A19" s="4" t="s">
        <v>84</v>
      </c>
      <c r="B19" s="36">
        <v>175.43859649122808</v>
      </c>
      <c r="C19" s="8">
        <f>(B19/1000)*F19</f>
        <v>5.2631578947368425</v>
      </c>
      <c r="D19" s="8">
        <f>(B19/1000)*G19</f>
        <v>21.05263157894737</v>
      </c>
      <c r="E19" s="9" t="s">
        <v>97</v>
      </c>
      <c r="F19" s="5">
        <v>30</v>
      </c>
      <c r="G19" s="5">
        <v>120</v>
      </c>
      <c r="H19" s="4" t="s">
        <v>101</v>
      </c>
      <c r="I19" s="4" t="s">
        <v>6</v>
      </c>
      <c r="J19" s="4" t="s">
        <v>8</v>
      </c>
      <c r="K19" s="4" t="s">
        <v>4</v>
      </c>
      <c r="L19" s="4" t="s">
        <v>16</v>
      </c>
      <c r="M19" s="4" t="s">
        <v>42</v>
      </c>
      <c r="N19" s="4" t="s">
        <v>43</v>
      </c>
    </row>
    <row r="20" spans="1:14" x14ac:dyDescent="0.25">
      <c r="A20" s="4" t="s">
        <v>84</v>
      </c>
      <c r="B20" s="36">
        <v>175.43859649122808</v>
      </c>
      <c r="C20" s="8">
        <f>(B20/1000)*F20</f>
        <v>17.543859649122808</v>
      </c>
      <c r="D20" s="8">
        <f>(B20/1000)*G20</f>
        <v>39.473684210526322</v>
      </c>
      <c r="E20" s="9" t="s">
        <v>98</v>
      </c>
      <c r="F20" s="5">
        <v>100</v>
      </c>
      <c r="G20" s="5">
        <v>225</v>
      </c>
      <c r="H20" s="4" t="s">
        <v>102</v>
      </c>
      <c r="I20" s="4" t="s">
        <v>6</v>
      </c>
      <c r="J20" s="4" t="s">
        <v>8</v>
      </c>
      <c r="K20" s="4" t="s">
        <v>4</v>
      </c>
      <c r="L20" s="4" t="s">
        <v>16</v>
      </c>
      <c r="M20" s="4" t="s">
        <v>42</v>
      </c>
      <c r="N20" s="4" t="s">
        <v>43</v>
      </c>
    </row>
    <row r="21" spans="1:14" x14ac:dyDescent="0.25">
      <c r="A21" s="4" t="s">
        <v>84</v>
      </c>
      <c r="B21" s="10">
        <v>200</v>
      </c>
      <c r="C21" s="11">
        <f>B21/1000*F21</f>
        <v>22.400000000000002</v>
      </c>
      <c r="D21" s="11">
        <v>44</v>
      </c>
      <c r="E21" s="38">
        <v>186487</v>
      </c>
      <c r="F21" s="27">
        <v>112</v>
      </c>
      <c r="G21" s="5">
        <v>220</v>
      </c>
      <c r="H21" s="4" t="s">
        <v>46</v>
      </c>
      <c r="I21" s="4" t="s">
        <v>6</v>
      </c>
      <c r="J21" s="4" t="s">
        <v>92</v>
      </c>
      <c r="K21" s="4" t="s">
        <v>4</v>
      </c>
      <c r="L21" s="4" t="s">
        <v>16</v>
      </c>
      <c r="M21" s="4" t="s">
        <v>38</v>
      </c>
      <c r="N21" s="4" t="s">
        <v>39</v>
      </c>
    </row>
    <row r="22" spans="1:14" x14ac:dyDescent="0.25">
      <c r="A22" s="4" t="s">
        <v>84</v>
      </c>
      <c r="B22" s="36">
        <v>200</v>
      </c>
      <c r="C22" s="8">
        <f>(B22/1000)*F22</f>
        <v>6</v>
      </c>
      <c r="D22" s="8">
        <f>(B22/1000)*G22</f>
        <v>24</v>
      </c>
      <c r="E22" s="9" t="s">
        <v>97</v>
      </c>
      <c r="F22" s="5">
        <v>30</v>
      </c>
      <c r="G22" s="5">
        <v>120</v>
      </c>
      <c r="H22" s="4" t="s">
        <v>101</v>
      </c>
      <c r="I22" s="4" t="s">
        <v>6</v>
      </c>
      <c r="J22" s="4" t="s">
        <v>8</v>
      </c>
      <c r="K22" s="4" t="s">
        <v>4</v>
      </c>
      <c r="L22" s="4" t="s">
        <v>16</v>
      </c>
      <c r="M22" s="4" t="s">
        <v>42</v>
      </c>
      <c r="N22" s="4" t="s">
        <v>43</v>
      </c>
    </row>
    <row r="23" spans="1:14" x14ac:dyDescent="0.25">
      <c r="A23" s="4" t="s">
        <v>84</v>
      </c>
      <c r="B23" s="36">
        <v>200</v>
      </c>
      <c r="C23" s="8">
        <f>(B23/1000)*F23</f>
        <v>20</v>
      </c>
      <c r="D23" s="8">
        <f>(B23/1000)*G23</f>
        <v>45</v>
      </c>
      <c r="E23" s="9" t="s">
        <v>98</v>
      </c>
      <c r="F23" s="5">
        <v>100</v>
      </c>
      <c r="G23" s="5">
        <v>225</v>
      </c>
      <c r="H23" s="4" t="s">
        <v>102</v>
      </c>
      <c r="I23" s="4" t="s">
        <v>6</v>
      </c>
      <c r="J23" s="4" t="s">
        <v>8</v>
      </c>
      <c r="K23" s="4" t="s">
        <v>4</v>
      </c>
      <c r="L23" s="4" t="s">
        <v>16</v>
      </c>
      <c r="M23" s="4" t="s">
        <v>42</v>
      </c>
      <c r="N23" s="4" t="s">
        <v>43</v>
      </c>
    </row>
    <row r="24" spans="1:14" x14ac:dyDescent="0.25">
      <c r="A24" s="4" t="s">
        <v>84</v>
      </c>
      <c r="B24" s="36">
        <v>224.71910112359552</v>
      </c>
      <c r="C24" s="8">
        <f>(B24/1000)*F24</f>
        <v>6.7415730337078656</v>
      </c>
      <c r="D24" s="8">
        <f>(B24/1000)*G24</f>
        <v>26.966292134831463</v>
      </c>
      <c r="E24" s="9" t="s">
        <v>97</v>
      </c>
      <c r="F24" s="5">
        <v>30</v>
      </c>
      <c r="G24" s="5">
        <v>120</v>
      </c>
      <c r="H24" s="4" t="s">
        <v>101</v>
      </c>
      <c r="I24" s="4" t="s">
        <v>6</v>
      </c>
      <c r="J24" s="4" t="s">
        <v>8</v>
      </c>
      <c r="K24" s="4" t="s">
        <v>4</v>
      </c>
      <c r="L24" s="4" t="s">
        <v>16</v>
      </c>
      <c r="M24" s="4" t="s">
        <v>42</v>
      </c>
      <c r="N24" s="4" t="s">
        <v>43</v>
      </c>
    </row>
    <row r="25" spans="1:14" x14ac:dyDescent="0.25">
      <c r="A25" s="4" t="s">
        <v>84</v>
      </c>
      <c r="B25" s="36">
        <v>224.71910112359552</v>
      </c>
      <c r="C25" s="8">
        <f>(B25/1000)*F25</f>
        <v>22.471910112359552</v>
      </c>
      <c r="D25" s="8">
        <f>(B25/1000)*G25</f>
        <v>50.561797752808992</v>
      </c>
      <c r="E25" s="9" t="s">
        <v>98</v>
      </c>
      <c r="F25" s="5">
        <v>100</v>
      </c>
      <c r="G25" s="5">
        <v>225</v>
      </c>
      <c r="H25" s="4" t="s">
        <v>102</v>
      </c>
      <c r="I25" s="4" t="s">
        <v>6</v>
      </c>
      <c r="J25" s="4" t="s">
        <v>8</v>
      </c>
      <c r="K25" s="4" t="s">
        <v>4</v>
      </c>
      <c r="L25" s="4" t="s">
        <v>16</v>
      </c>
      <c r="M25" s="4" t="s">
        <v>42</v>
      </c>
      <c r="N25" s="4" t="s">
        <v>43</v>
      </c>
    </row>
    <row r="26" spans="1:14" x14ac:dyDescent="0.25">
      <c r="A26" s="4" t="s">
        <v>84</v>
      </c>
      <c r="B26" s="10">
        <v>225</v>
      </c>
      <c r="C26" s="11">
        <f>B26/1000*F26</f>
        <v>23.400000000000002</v>
      </c>
      <c r="D26" s="11">
        <v>47</v>
      </c>
      <c r="E26" s="38">
        <v>186487</v>
      </c>
      <c r="F26" s="27">
        <v>104</v>
      </c>
      <c r="G26" s="5">
        <v>208</v>
      </c>
      <c r="H26" s="4" t="s">
        <v>47</v>
      </c>
      <c r="I26" s="4" t="s">
        <v>6</v>
      </c>
      <c r="J26" s="4" t="s">
        <v>92</v>
      </c>
      <c r="K26" s="4" t="s">
        <v>4</v>
      </c>
      <c r="L26" s="4" t="s">
        <v>16</v>
      </c>
      <c r="M26" s="4" t="s">
        <v>38</v>
      </c>
      <c r="N26" s="4" t="s">
        <v>39</v>
      </c>
    </row>
    <row r="27" spans="1:14" x14ac:dyDescent="0.25">
      <c r="A27" s="4" t="s">
        <v>84</v>
      </c>
      <c r="B27" s="10">
        <v>250</v>
      </c>
      <c r="C27" s="11">
        <f>B27/1000*F27</f>
        <v>4.25</v>
      </c>
      <c r="D27" s="11">
        <v>10</v>
      </c>
      <c r="E27" s="38">
        <v>186530</v>
      </c>
      <c r="F27" s="27">
        <v>17</v>
      </c>
      <c r="G27" s="5">
        <v>40</v>
      </c>
      <c r="H27" s="4" t="s">
        <v>2</v>
      </c>
      <c r="I27" s="4" t="s">
        <v>3</v>
      </c>
      <c r="J27" s="4" t="s">
        <v>92</v>
      </c>
      <c r="K27" s="4" t="s">
        <v>4</v>
      </c>
      <c r="L27" s="4" t="s">
        <v>15</v>
      </c>
      <c r="M27" s="4" t="s">
        <v>38</v>
      </c>
      <c r="N27" s="4" t="s">
        <v>39</v>
      </c>
    </row>
    <row r="28" spans="1:14" x14ac:dyDescent="0.25">
      <c r="A28" s="4" t="s">
        <v>84</v>
      </c>
      <c r="B28" s="10">
        <v>250</v>
      </c>
      <c r="C28" s="11">
        <f>B28/1000*F28</f>
        <v>23.5</v>
      </c>
      <c r="D28" s="11">
        <v>47</v>
      </c>
      <c r="E28" s="38">
        <v>186487</v>
      </c>
      <c r="F28" s="27">
        <v>94</v>
      </c>
      <c r="G28" s="5">
        <v>188</v>
      </c>
      <c r="H28" s="4" t="s">
        <v>48</v>
      </c>
      <c r="I28" s="4" t="s">
        <v>6</v>
      </c>
      <c r="J28" s="4" t="s">
        <v>92</v>
      </c>
      <c r="K28" s="4" t="s">
        <v>4</v>
      </c>
      <c r="L28" s="4" t="s">
        <v>16</v>
      </c>
      <c r="M28" s="4" t="s">
        <v>38</v>
      </c>
      <c r="N28" s="4" t="s">
        <v>39</v>
      </c>
    </row>
    <row r="29" spans="1:14" x14ac:dyDescent="0.25">
      <c r="A29" s="4" t="s">
        <v>17</v>
      </c>
      <c r="B29" s="10">
        <v>250</v>
      </c>
      <c r="C29" s="11">
        <f>B29/1000*F29</f>
        <v>4.25</v>
      </c>
      <c r="D29" s="11">
        <v>10</v>
      </c>
      <c r="E29" s="38">
        <v>186463</v>
      </c>
      <c r="F29" s="27">
        <v>17</v>
      </c>
      <c r="G29" s="5">
        <v>40</v>
      </c>
      <c r="H29" s="4" t="s">
        <v>2</v>
      </c>
      <c r="I29" s="4" t="s">
        <v>3</v>
      </c>
      <c r="J29" s="4" t="s">
        <v>92</v>
      </c>
      <c r="K29" s="4" t="s">
        <v>4</v>
      </c>
      <c r="L29" s="4" t="s">
        <v>15</v>
      </c>
      <c r="M29" s="4" t="s">
        <v>55</v>
      </c>
      <c r="N29" s="4" t="s">
        <v>56</v>
      </c>
    </row>
    <row r="30" spans="1:14" x14ac:dyDescent="0.25">
      <c r="A30" s="4" t="s">
        <v>88</v>
      </c>
      <c r="B30" s="10">
        <v>250</v>
      </c>
      <c r="C30" s="11">
        <f>B30/1000*F30</f>
        <v>6.75</v>
      </c>
      <c r="D30" s="11">
        <v>12</v>
      </c>
      <c r="E30" s="38">
        <v>186449</v>
      </c>
      <c r="F30" s="27">
        <v>27</v>
      </c>
      <c r="G30" s="5">
        <v>48</v>
      </c>
      <c r="H30" s="4" t="s">
        <v>25</v>
      </c>
      <c r="I30" s="4" t="s">
        <v>3</v>
      </c>
      <c r="J30" s="4" t="s">
        <v>4</v>
      </c>
      <c r="K30" s="4" t="s">
        <v>93</v>
      </c>
      <c r="L30" s="4" t="s">
        <v>15</v>
      </c>
      <c r="M30" s="4" t="s">
        <v>65</v>
      </c>
      <c r="N30" s="4" t="s">
        <v>66</v>
      </c>
    </row>
    <row r="31" spans="1:14" x14ac:dyDescent="0.25">
      <c r="A31" s="4" t="s">
        <v>84</v>
      </c>
      <c r="B31" s="36">
        <v>250</v>
      </c>
      <c r="C31" s="8">
        <f>(B31/1000)*F31</f>
        <v>7.5</v>
      </c>
      <c r="D31" s="8">
        <f>(B31/1000)*G31</f>
        <v>30</v>
      </c>
      <c r="E31" s="9" t="s">
        <v>97</v>
      </c>
      <c r="F31" s="5">
        <v>30</v>
      </c>
      <c r="G31" s="5">
        <v>120</v>
      </c>
      <c r="H31" s="4" t="s">
        <v>101</v>
      </c>
      <c r="I31" s="4" t="s">
        <v>6</v>
      </c>
      <c r="J31" s="4" t="s">
        <v>8</v>
      </c>
      <c r="K31" s="4" t="s">
        <v>4</v>
      </c>
      <c r="L31" s="4" t="s">
        <v>16</v>
      </c>
      <c r="M31" s="4" t="s">
        <v>42</v>
      </c>
      <c r="N31" s="4" t="s">
        <v>43</v>
      </c>
    </row>
    <row r="32" spans="1:14" x14ac:dyDescent="0.25">
      <c r="A32" s="4" t="s">
        <v>84</v>
      </c>
      <c r="B32" s="36">
        <v>250</v>
      </c>
      <c r="C32" s="8">
        <f>(B32/1000)*F32</f>
        <v>25</v>
      </c>
      <c r="D32" s="8">
        <f>(B32/1000)*G32</f>
        <v>56.25</v>
      </c>
      <c r="E32" s="9" t="s">
        <v>98</v>
      </c>
      <c r="F32" s="5">
        <v>100</v>
      </c>
      <c r="G32" s="5">
        <v>225</v>
      </c>
      <c r="H32" s="4" t="s">
        <v>102</v>
      </c>
      <c r="I32" s="4" t="s">
        <v>6</v>
      </c>
      <c r="J32" s="4" t="s">
        <v>8</v>
      </c>
      <c r="K32" s="4" t="s">
        <v>4</v>
      </c>
      <c r="L32" s="4" t="s">
        <v>16</v>
      </c>
      <c r="M32" s="4" t="s">
        <v>42</v>
      </c>
      <c r="N32" s="4" t="s">
        <v>43</v>
      </c>
    </row>
    <row r="33" spans="1:14" x14ac:dyDescent="0.25">
      <c r="A33" s="4" t="s">
        <v>88</v>
      </c>
      <c r="B33" s="14" t="s">
        <v>135</v>
      </c>
      <c r="C33" s="11">
        <v>5</v>
      </c>
      <c r="D33" s="11">
        <v>10</v>
      </c>
      <c r="E33" s="38">
        <v>186708</v>
      </c>
      <c r="F33" s="27">
        <v>20</v>
      </c>
      <c r="G33" s="5">
        <v>40</v>
      </c>
      <c r="H33" s="4" t="s">
        <v>136</v>
      </c>
      <c r="I33" s="4" t="s">
        <v>3</v>
      </c>
      <c r="J33" s="4" t="s">
        <v>4</v>
      </c>
      <c r="K33" s="4" t="s">
        <v>4</v>
      </c>
      <c r="L33" s="4" t="s">
        <v>15</v>
      </c>
      <c r="M33" s="4" t="s">
        <v>57</v>
      </c>
      <c r="N33" s="4" t="s">
        <v>58</v>
      </c>
    </row>
    <row r="34" spans="1:14" x14ac:dyDescent="0.25">
      <c r="A34" s="4" t="s">
        <v>88</v>
      </c>
      <c r="B34" s="14" t="s">
        <v>135</v>
      </c>
      <c r="C34" s="11">
        <v>5</v>
      </c>
      <c r="D34" s="11">
        <v>10</v>
      </c>
      <c r="E34" s="38">
        <v>186710</v>
      </c>
      <c r="F34" s="27">
        <v>20</v>
      </c>
      <c r="G34" s="5">
        <v>40</v>
      </c>
      <c r="H34" s="4" t="s">
        <v>136</v>
      </c>
      <c r="I34" s="6" t="s">
        <v>3</v>
      </c>
      <c r="J34" s="6" t="s">
        <v>4</v>
      </c>
      <c r="K34" s="4" t="s">
        <v>93</v>
      </c>
      <c r="L34" s="4" t="s">
        <v>15</v>
      </c>
      <c r="M34" s="4" t="s">
        <v>57</v>
      </c>
      <c r="N34" s="4" t="s">
        <v>58</v>
      </c>
    </row>
    <row r="35" spans="1:14" x14ac:dyDescent="0.25">
      <c r="A35" s="4" t="s">
        <v>84</v>
      </c>
      <c r="B35" s="10">
        <v>250</v>
      </c>
      <c r="C35" s="11">
        <v>21</v>
      </c>
      <c r="D35" s="11">
        <v>47</v>
      </c>
      <c r="E35" s="38">
        <v>186712</v>
      </c>
      <c r="F35" s="27">
        <v>84</v>
      </c>
      <c r="G35" s="5">
        <v>188</v>
      </c>
      <c r="H35" s="4" t="s">
        <v>140</v>
      </c>
      <c r="I35" s="4" t="s">
        <v>3</v>
      </c>
      <c r="J35" s="4" t="s">
        <v>4</v>
      </c>
      <c r="K35" s="4" t="s">
        <v>4</v>
      </c>
      <c r="L35" s="4" t="s">
        <v>137</v>
      </c>
      <c r="M35" s="4" t="s">
        <v>138</v>
      </c>
      <c r="N35" s="4" t="s">
        <v>139</v>
      </c>
    </row>
    <row r="36" spans="1:14" x14ac:dyDescent="0.25">
      <c r="A36" s="4" t="s">
        <v>84</v>
      </c>
      <c r="B36" s="10">
        <v>275</v>
      </c>
      <c r="C36" s="11">
        <f>B36/1000*F36</f>
        <v>23.375000000000004</v>
      </c>
      <c r="D36" s="11">
        <v>46.8</v>
      </c>
      <c r="E36" s="38">
        <v>186488</v>
      </c>
      <c r="F36" s="27">
        <v>85</v>
      </c>
      <c r="G36" s="5">
        <v>170</v>
      </c>
      <c r="H36" s="4" t="s">
        <v>49</v>
      </c>
      <c r="I36" s="4" t="s">
        <v>6</v>
      </c>
      <c r="J36" s="4" t="s">
        <v>92</v>
      </c>
      <c r="K36" s="4" t="s">
        <v>4</v>
      </c>
      <c r="L36" s="4" t="s">
        <v>16</v>
      </c>
      <c r="M36" s="4" t="s">
        <v>38</v>
      </c>
      <c r="N36" s="4" t="s">
        <v>39</v>
      </c>
    </row>
    <row r="37" spans="1:14" x14ac:dyDescent="0.25">
      <c r="A37" s="4" t="s">
        <v>84</v>
      </c>
      <c r="B37" s="36">
        <v>277.77777777777777</v>
      </c>
      <c r="C37" s="8">
        <f>(B37/1000)*F37</f>
        <v>8.3333333333333339</v>
      </c>
      <c r="D37" s="8">
        <f>(B37/1000)*G37</f>
        <v>33.333333333333336</v>
      </c>
      <c r="E37" s="9" t="s">
        <v>97</v>
      </c>
      <c r="F37" s="5">
        <v>30</v>
      </c>
      <c r="G37" s="5">
        <v>120</v>
      </c>
      <c r="H37" s="4" t="s">
        <v>101</v>
      </c>
      <c r="I37" s="4" t="s">
        <v>6</v>
      </c>
      <c r="J37" s="4" t="s">
        <v>8</v>
      </c>
      <c r="K37" s="4" t="s">
        <v>4</v>
      </c>
      <c r="L37" s="4" t="s">
        <v>16</v>
      </c>
      <c r="M37" s="4" t="s">
        <v>42</v>
      </c>
      <c r="N37" s="4" t="s">
        <v>43</v>
      </c>
    </row>
    <row r="38" spans="1:14" x14ac:dyDescent="0.25">
      <c r="A38" s="4" t="s">
        <v>84</v>
      </c>
      <c r="B38" s="36">
        <v>277.77777777777777</v>
      </c>
      <c r="C38" s="8">
        <f>(B38/1000)*F38</f>
        <v>27.777777777777779</v>
      </c>
      <c r="D38" s="8">
        <f>(B38/1000)*G38</f>
        <v>62.5</v>
      </c>
      <c r="E38" s="9" t="s">
        <v>98</v>
      </c>
      <c r="F38" s="5">
        <v>100</v>
      </c>
      <c r="G38" s="5">
        <v>225</v>
      </c>
      <c r="H38" s="4" t="s">
        <v>102</v>
      </c>
      <c r="I38" s="4" t="s">
        <v>6</v>
      </c>
      <c r="J38" s="4" t="s">
        <v>8</v>
      </c>
      <c r="K38" s="4" t="s">
        <v>4</v>
      </c>
      <c r="L38" s="4" t="s">
        <v>16</v>
      </c>
      <c r="M38" s="4" t="s">
        <v>42</v>
      </c>
      <c r="N38" s="4" t="s">
        <v>43</v>
      </c>
    </row>
    <row r="39" spans="1:14" s="2" customFormat="1" x14ac:dyDescent="0.25">
      <c r="A39" s="4" t="s">
        <v>84</v>
      </c>
      <c r="B39" s="36">
        <v>298.50746268656718</v>
      </c>
      <c r="C39" s="8">
        <f>(B39/1000)*F39</f>
        <v>8.9552238805970159</v>
      </c>
      <c r="D39" s="8">
        <f>(B39/1000)*G39</f>
        <v>35.820895522388064</v>
      </c>
      <c r="E39" s="9" t="s">
        <v>97</v>
      </c>
      <c r="F39" s="5">
        <v>30</v>
      </c>
      <c r="G39" s="5">
        <v>120</v>
      </c>
      <c r="H39" s="4" t="s">
        <v>101</v>
      </c>
      <c r="I39" s="4" t="s">
        <v>6</v>
      </c>
      <c r="J39" s="4" t="s">
        <v>8</v>
      </c>
      <c r="K39" s="4" t="s">
        <v>4</v>
      </c>
      <c r="L39" s="4" t="s">
        <v>16</v>
      </c>
      <c r="M39" s="4" t="s">
        <v>42</v>
      </c>
      <c r="N39" s="4" t="s">
        <v>43</v>
      </c>
    </row>
    <row r="40" spans="1:14" x14ac:dyDescent="0.25">
      <c r="A40" s="4" t="s">
        <v>84</v>
      </c>
      <c r="B40" s="36">
        <v>298.50746268656718</v>
      </c>
      <c r="C40" s="8">
        <f>(B40/1000)*F40</f>
        <v>29.850746268656721</v>
      </c>
      <c r="D40" s="8">
        <f>(B40/1000)*G40</f>
        <v>67.164179104477626</v>
      </c>
      <c r="E40" s="9" t="s">
        <v>98</v>
      </c>
      <c r="F40" s="5">
        <v>100</v>
      </c>
      <c r="G40" s="5">
        <v>225</v>
      </c>
      <c r="H40" s="4" t="s">
        <v>102</v>
      </c>
      <c r="I40" s="4" t="s">
        <v>6</v>
      </c>
      <c r="J40" s="4" t="s">
        <v>8</v>
      </c>
      <c r="K40" s="4" t="s">
        <v>4</v>
      </c>
      <c r="L40" s="4" t="s">
        <v>16</v>
      </c>
      <c r="M40" s="4" t="s">
        <v>42</v>
      </c>
      <c r="N40" s="4" t="s">
        <v>43</v>
      </c>
    </row>
    <row r="41" spans="1:14" s="2" customFormat="1" x14ac:dyDescent="0.25">
      <c r="A41" s="4" t="s">
        <v>17</v>
      </c>
      <c r="B41" s="36">
        <v>300</v>
      </c>
      <c r="C41" s="11">
        <v>7.5</v>
      </c>
      <c r="D41" s="11">
        <v>12.9</v>
      </c>
      <c r="E41" s="38">
        <v>186650</v>
      </c>
      <c r="F41" s="5">
        <v>25</v>
      </c>
      <c r="G41" s="5">
        <v>43</v>
      </c>
      <c r="H41" s="4" t="s">
        <v>20</v>
      </c>
      <c r="I41" s="4" t="s">
        <v>6</v>
      </c>
      <c r="J41" s="4" t="s">
        <v>8</v>
      </c>
      <c r="K41" s="4" t="s">
        <v>4</v>
      </c>
      <c r="L41" s="4" t="s">
        <v>16</v>
      </c>
      <c r="M41" s="4" t="s">
        <v>116</v>
      </c>
      <c r="N41" s="4" t="s">
        <v>117</v>
      </c>
    </row>
    <row r="42" spans="1:14" x14ac:dyDescent="0.25">
      <c r="A42" s="4" t="s">
        <v>17</v>
      </c>
      <c r="B42" s="10">
        <v>300</v>
      </c>
      <c r="C42" s="11">
        <v>3</v>
      </c>
      <c r="D42" s="11">
        <v>16.2</v>
      </c>
      <c r="E42" s="38">
        <v>186763</v>
      </c>
      <c r="F42" s="27">
        <v>10</v>
      </c>
      <c r="G42" s="5">
        <v>54</v>
      </c>
      <c r="H42" s="4" t="s">
        <v>128</v>
      </c>
      <c r="I42" s="4" t="s">
        <v>10</v>
      </c>
      <c r="J42" s="4" t="s">
        <v>13</v>
      </c>
      <c r="K42" s="4" t="s">
        <v>7</v>
      </c>
      <c r="L42" s="4" t="s">
        <v>16</v>
      </c>
      <c r="M42" s="4" t="s">
        <v>131</v>
      </c>
      <c r="N42" s="4" t="s">
        <v>130</v>
      </c>
    </row>
    <row r="43" spans="1:14" x14ac:dyDescent="0.25">
      <c r="A43" s="4" t="s">
        <v>17</v>
      </c>
      <c r="B43" s="10">
        <v>300</v>
      </c>
      <c r="C43" s="11">
        <v>3</v>
      </c>
      <c r="D43" s="11">
        <v>16.2</v>
      </c>
      <c r="E43" s="9">
        <v>186762</v>
      </c>
      <c r="F43" s="27">
        <v>10</v>
      </c>
      <c r="G43" s="5">
        <v>54</v>
      </c>
      <c r="H43" s="4" t="s">
        <v>128</v>
      </c>
      <c r="I43" s="4" t="s">
        <v>10</v>
      </c>
      <c r="J43" s="4" t="s">
        <v>13</v>
      </c>
      <c r="K43" s="4" t="s">
        <v>7</v>
      </c>
      <c r="L43" s="4" t="s">
        <v>16</v>
      </c>
      <c r="M43" s="4" t="s">
        <v>129</v>
      </c>
      <c r="N43" s="4" t="s">
        <v>132</v>
      </c>
    </row>
    <row r="44" spans="1:14" x14ac:dyDescent="0.25">
      <c r="A44" s="4" t="s">
        <v>88</v>
      </c>
      <c r="B44" s="10">
        <v>300</v>
      </c>
      <c r="C44" s="11">
        <v>6</v>
      </c>
      <c r="D44" s="11">
        <v>12</v>
      </c>
      <c r="E44" s="38">
        <v>186709</v>
      </c>
      <c r="F44" s="27">
        <v>20</v>
      </c>
      <c r="G44" s="5">
        <v>40</v>
      </c>
      <c r="H44" s="4" t="s">
        <v>136</v>
      </c>
      <c r="I44" s="6" t="s">
        <v>3</v>
      </c>
      <c r="J44" s="6" t="s">
        <v>4</v>
      </c>
      <c r="K44" s="6" t="s">
        <v>4</v>
      </c>
      <c r="L44" s="4" t="s">
        <v>15</v>
      </c>
      <c r="M44" s="4" t="s">
        <v>57</v>
      </c>
      <c r="N44" s="4" t="s">
        <v>58</v>
      </c>
    </row>
    <row r="45" spans="1:14" x14ac:dyDescent="0.25">
      <c r="A45" s="4" t="s">
        <v>88</v>
      </c>
      <c r="B45" s="10">
        <v>300</v>
      </c>
      <c r="C45" s="11">
        <v>6</v>
      </c>
      <c r="D45" s="11">
        <v>12</v>
      </c>
      <c r="E45" s="38">
        <v>186711</v>
      </c>
      <c r="F45" s="27">
        <v>20</v>
      </c>
      <c r="G45" s="5">
        <v>40</v>
      </c>
      <c r="H45" s="4" t="s">
        <v>136</v>
      </c>
      <c r="I45" s="6" t="s">
        <v>3</v>
      </c>
      <c r="J45" s="6" t="s">
        <v>4</v>
      </c>
      <c r="K45" s="4" t="s">
        <v>93</v>
      </c>
      <c r="L45" s="4" t="s">
        <v>15</v>
      </c>
      <c r="M45" s="4" t="s">
        <v>57</v>
      </c>
      <c r="N45" s="4" t="s">
        <v>58</v>
      </c>
    </row>
    <row r="46" spans="1:14" x14ac:dyDescent="0.25">
      <c r="A46" s="4" t="s">
        <v>84</v>
      </c>
      <c r="B46" s="10">
        <v>300</v>
      </c>
      <c r="C46" s="11">
        <f>B46/1000*F46</f>
        <v>23.4</v>
      </c>
      <c r="D46" s="11">
        <v>46.8</v>
      </c>
      <c r="E46" s="38">
        <v>186488</v>
      </c>
      <c r="F46" s="27">
        <v>78</v>
      </c>
      <c r="G46" s="5">
        <v>156</v>
      </c>
      <c r="H46" s="4" t="s">
        <v>50</v>
      </c>
      <c r="I46" s="4" t="s">
        <v>6</v>
      </c>
      <c r="J46" s="4" t="s">
        <v>92</v>
      </c>
      <c r="K46" s="4" t="s">
        <v>4</v>
      </c>
      <c r="L46" s="4" t="s">
        <v>16</v>
      </c>
      <c r="M46" s="4" t="s">
        <v>38</v>
      </c>
      <c r="N46" s="4" t="s">
        <v>39</v>
      </c>
    </row>
    <row r="47" spans="1:14" x14ac:dyDescent="0.25">
      <c r="A47" s="4" t="s">
        <v>84</v>
      </c>
      <c r="B47" s="10">
        <v>325</v>
      </c>
      <c r="C47" s="11">
        <f>B47/1000*F47</f>
        <v>23.400000000000002</v>
      </c>
      <c r="D47" s="11">
        <v>46.8</v>
      </c>
      <c r="E47" s="38">
        <v>186488</v>
      </c>
      <c r="F47" s="27">
        <v>72</v>
      </c>
      <c r="G47" s="5">
        <v>144</v>
      </c>
      <c r="H47" s="4" t="s">
        <v>51</v>
      </c>
      <c r="I47" s="4" t="s">
        <v>6</v>
      </c>
      <c r="J47" s="4" t="s">
        <v>92</v>
      </c>
      <c r="K47" s="4" t="s">
        <v>4</v>
      </c>
      <c r="L47" s="4" t="s">
        <v>16</v>
      </c>
      <c r="M47" s="4" t="s">
        <v>38</v>
      </c>
      <c r="N47" s="4" t="s">
        <v>39</v>
      </c>
    </row>
    <row r="48" spans="1:14" x14ac:dyDescent="0.25">
      <c r="A48" s="4" t="s">
        <v>84</v>
      </c>
      <c r="B48" s="36">
        <v>327.86885245901635</v>
      </c>
      <c r="C48" s="8">
        <f>(B48/1000)*F48</f>
        <v>9.8360655737704903</v>
      </c>
      <c r="D48" s="8">
        <f>(B48/1000)*G48</f>
        <v>39.344262295081961</v>
      </c>
      <c r="E48" s="9" t="s">
        <v>97</v>
      </c>
      <c r="F48" s="5">
        <v>30</v>
      </c>
      <c r="G48" s="5">
        <v>120</v>
      </c>
      <c r="H48" s="4" t="s">
        <v>101</v>
      </c>
      <c r="I48" s="4" t="s">
        <v>6</v>
      </c>
      <c r="J48" s="4" t="s">
        <v>8</v>
      </c>
      <c r="K48" s="4" t="s">
        <v>4</v>
      </c>
      <c r="L48" s="4" t="s">
        <v>16</v>
      </c>
      <c r="M48" s="4" t="s">
        <v>42</v>
      </c>
      <c r="N48" s="4" t="s">
        <v>43</v>
      </c>
    </row>
    <row r="49" spans="1:14" x14ac:dyDescent="0.25">
      <c r="A49" s="4" t="s">
        <v>17</v>
      </c>
      <c r="B49" s="36">
        <v>327.86885245901635</v>
      </c>
      <c r="C49" s="8">
        <v>8.1967213114754092</v>
      </c>
      <c r="D49" s="8">
        <v>14.098360655737704</v>
      </c>
      <c r="E49" s="9" t="s">
        <v>118</v>
      </c>
      <c r="F49" s="5">
        <v>25</v>
      </c>
      <c r="G49" s="5">
        <v>43</v>
      </c>
      <c r="H49" s="4" t="s">
        <v>20</v>
      </c>
      <c r="I49" s="4" t="s">
        <v>6</v>
      </c>
      <c r="J49" s="6" t="s">
        <v>8</v>
      </c>
      <c r="K49" s="4" t="s">
        <v>4</v>
      </c>
      <c r="L49" s="4" t="s">
        <v>16</v>
      </c>
      <c r="M49" s="4" t="s">
        <v>116</v>
      </c>
      <c r="N49" s="4" t="s">
        <v>117</v>
      </c>
    </row>
    <row r="50" spans="1:14" x14ac:dyDescent="0.25">
      <c r="A50" s="4" t="s">
        <v>84</v>
      </c>
      <c r="B50" s="36">
        <v>327.86885245901635</v>
      </c>
      <c r="C50" s="8">
        <f>(B50/1000)*F50</f>
        <v>32.786885245901637</v>
      </c>
      <c r="D50" s="8">
        <f>(B50/1000)*G50</f>
        <v>73.770491803278688</v>
      </c>
      <c r="E50" s="9" t="s">
        <v>98</v>
      </c>
      <c r="F50" s="5">
        <v>100</v>
      </c>
      <c r="G50" s="5">
        <v>225</v>
      </c>
      <c r="H50" s="4" t="s">
        <v>102</v>
      </c>
      <c r="I50" s="4" t="s">
        <v>6</v>
      </c>
      <c r="J50" s="4" t="s">
        <v>8</v>
      </c>
      <c r="K50" s="4" t="s">
        <v>4</v>
      </c>
      <c r="L50" s="4" t="s">
        <v>16</v>
      </c>
      <c r="M50" s="4" t="s">
        <v>42</v>
      </c>
      <c r="N50" s="4" t="s">
        <v>43</v>
      </c>
    </row>
    <row r="51" spans="1:14" x14ac:dyDescent="0.25">
      <c r="A51" s="4" t="s">
        <v>84</v>
      </c>
      <c r="B51" s="10">
        <v>350</v>
      </c>
      <c r="C51" s="11">
        <f>B51/1000*F51</f>
        <v>5.9499999999999993</v>
      </c>
      <c r="D51" s="11">
        <v>14</v>
      </c>
      <c r="E51" s="38">
        <v>186530</v>
      </c>
      <c r="F51" s="27">
        <v>17</v>
      </c>
      <c r="G51" s="5">
        <v>40</v>
      </c>
      <c r="H51" s="4" t="s">
        <v>2</v>
      </c>
      <c r="I51" s="4" t="s">
        <v>3</v>
      </c>
      <c r="J51" s="4" t="s">
        <v>92</v>
      </c>
      <c r="K51" s="4" t="s">
        <v>4</v>
      </c>
      <c r="L51" s="4" t="s">
        <v>15</v>
      </c>
      <c r="M51" s="4" t="s">
        <v>38</v>
      </c>
      <c r="N51" s="4" t="s">
        <v>39</v>
      </c>
    </row>
    <row r="52" spans="1:14" x14ac:dyDescent="0.25">
      <c r="A52" s="6" t="s">
        <v>84</v>
      </c>
      <c r="B52" s="12">
        <v>350</v>
      </c>
      <c r="C52" s="13">
        <f>B52/1000*F52</f>
        <v>0.7</v>
      </c>
      <c r="D52" s="13">
        <v>14</v>
      </c>
      <c r="E52" s="39">
        <v>186229</v>
      </c>
      <c r="F52" s="28">
        <v>2</v>
      </c>
      <c r="G52" s="29">
        <v>40</v>
      </c>
      <c r="H52" s="6" t="s">
        <v>5</v>
      </c>
      <c r="I52" s="6" t="s">
        <v>6</v>
      </c>
      <c r="J52" s="6" t="s">
        <v>4</v>
      </c>
      <c r="K52" s="6" t="s">
        <v>4</v>
      </c>
      <c r="L52" s="6" t="s">
        <v>16</v>
      </c>
      <c r="M52" s="6" t="s">
        <v>41</v>
      </c>
      <c r="N52" s="6" t="s">
        <v>40</v>
      </c>
    </row>
    <row r="53" spans="1:14" x14ac:dyDescent="0.25">
      <c r="A53" s="4" t="s">
        <v>84</v>
      </c>
      <c r="B53" s="10">
        <v>350</v>
      </c>
      <c r="C53" s="11">
        <f>B53/1000*F53</f>
        <v>19.95</v>
      </c>
      <c r="D53" s="11">
        <v>40</v>
      </c>
      <c r="E53" s="38">
        <v>186444</v>
      </c>
      <c r="F53" s="27">
        <v>57</v>
      </c>
      <c r="G53" s="5">
        <v>114</v>
      </c>
      <c r="H53" s="4" t="s">
        <v>44</v>
      </c>
      <c r="I53" s="4" t="s">
        <v>6</v>
      </c>
      <c r="J53" s="4" t="s">
        <v>92</v>
      </c>
      <c r="K53" s="4" t="s">
        <v>4</v>
      </c>
      <c r="L53" s="4" t="s">
        <v>16</v>
      </c>
      <c r="M53" s="4" t="s">
        <v>38</v>
      </c>
      <c r="N53" s="4" t="s">
        <v>39</v>
      </c>
    </row>
    <row r="54" spans="1:14" x14ac:dyDescent="0.25">
      <c r="A54" s="4" t="s">
        <v>84</v>
      </c>
      <c r="B54" s="10">
        <v>350</v>
      </c>
      <c r="C54" s="11">
        <f>B54/1000*F54</f>
        <v>28</v>
      </c>
      <c r="D54" s="11">
        <v>42</v>
      </c>
      <c r="E54" s="38">
        <v>186414</v>
      </c>
      <c r="F54" s="27">
        <v>80</v>
      </c>
      <c r="G54" s="5">
        <v>120</v>
      </c>
      <c r="H54" s="4" t="s">
        <v>12</v>
      </c>
      <c r="I54" s="4" t="s">
        <v>3</v>
      </c>
      <c r="J54" s="4" t="s">
        <v>4</v>
      </c>
      <c r="K54" s="4" t="s">
        <v>4</v>
      </c>
      <c r="L54" s="4" t="s">
        <v>15</v>
      </c>
      <c r="M54" s="4" t="s">
        <v>42</v>
      </c>
      <c r="N54" s="4" t="s">
        <v>45</v>
      </c>
    </row>
    <row r="55" spans="1:14" x14ac:dyDescent="0.25">
      <c r="A55" s="6" t="s">
        <v>84</v>
      </c>
      <c r="B55" s="12">
        <v>350</v>
      </c>
      <c r="C55" s="13">
        <f>B55/1000*F55</f>
        <v>42</v>
      </c>
      <c r="D55" s="13">
        <v>79</v>
      </c>
      <c r="E55" s="39">
        <v>186443</v>
      </c>
      <c r="F55" s="28">
        <v>120</v>
      </c>
      <c r="G55" s="29">
        <v>225</v>
      </c>
      <c r="H55" s="6" t="s">
        <v>52</v>
      </c>
      <c r="I55" s="6" t="s">
        <v>6</v>
      </c>
      <c r="J55" s="6" t="s">
        <v>92</v>
      </c>
      <c r="K55" s="6" t="s">
        <v>4</v>
      </c>
      <c r="L55" s="6" t="s">
        <v>16</v>
      </c>
      <c r="M55" s="6" t="s">
        <v>38</v>
      </c>
      <c r="N55" s="6" t="s">
        <v>39</v>
      </c>
    </row>
    <row r="56" spans="1:14" x14ac:dyDescent="0.25">
      <c r="A56" s="4" t="s">
        <v>84</v>
      </c>
      <c r="B56" s="10">
        <v>350</v>
      </c>
      <c r="C56" s="11">
        <f>B56*F56/1000</f>
        <v>21</v>
      </c>
      <c r="D56" s="11">
        <v>42</v>
      </c>
      <c r="E56" s="38">
        <v>186446</v>
      </c>
      <c r="F56" s="27">
        <v>60</v>
      </c>
      <c r="G56" s="5">
        <v>120</v>
      </c>
      <c r="H56" s="4" t="s">
        <v>9</v>
      </c>
      <c r="I56" s="4" t="s">
        <v>10</v>
      </c>
      <c r="J56" s="4" t="s">
        <v>11</v>
      </c>
      <c r="K56" s="4" t="s">
        <v>7</v>
      </c>
      <c r="L56" s="4" t="s">
        <v>16</v>
      </c>
      <c r="M56" s="4" t="s">
        <v>38</v>
      </c>
      <c r="N56" s="4" t="s">
        <v>39</v>
      </c>
    </row>
    <row r="57" spans="1:14" x14ac:dyDescent="0.25">
      <c r="A57" s="4" t="s">
        <v>17</v>
      </c>
      <c r="B57" s="10">
        <v>350</v>
      </c>
      <c r="C57" s="11">
        <f t="shared" ref="C57:C69" si="0">B57/1000*F57</f>
        <v>5.9499999999999993</v>
      </c>
      <c r="D57" s="11">
        <v>14</v>
      </c>
      <c r="E57" s="38">
        <v>186463</v>
      </c>
      <c r="F57" s="27">
        <v>17</v>
      </c>
      <c r="G57" s="5">
        <v>40</v>
      </c>
      <c r="H57" s="4" t="s">
        <v>2</v>
      </c>
      <c r="I57" s="4" t="s">
        <v>3</v>
      </c>
      <c r="J57" s="4" t="s">
        <v>92</v>
      </c>
      <c r="K57" s="4" t="s">
        <v>4</v>
      </c>
      <c r="L57" s="4" t="s">
        <v>15</v>
      </c>
      <c r="M57" s="4" t="s">
        <v>55</v>
      </c>
      <c r="N57" s="4" t="s">
        <v>56</v>
      </c>
    </row>
    <row r="58" spans="1:14" x14ac:dyDescent="0.25">
      <c r="A58" s="4" t="s">
        <v>17</v>
      </c>
      <c r="B58" s="10">
        <v>350</v>
      </c>
      <c r="C58" s="11">
        <f t="shared" si="0"/>
        <v>10.5</v>
      </c>
      <c r="D58" s="11">
        <v>15</v>
      </c>
      <c r="E58" s="38">
        <v>186591</v>
      </c>
      <c r="F58" s="27">
        <v>30</v>
      </c>
      <c r="G58" s="5">
        <v>43</v>
      </c>
      <c r="H58" s="4" t="s">
        <v>18</v>
      </c>
      <c r="I58" s="4" t="s">
        <v>3</v>
      </c>
      <c r="J58" s="4" t="s">
        <v>4</v>
      </c>
      <c r="K58" s="4" t="s">
        <v>4</v>
      </c>
      <c r="L58" s="4" t="s">
        <v>15</v>
      </c>
      <c r="M58" s="4" t="s">
        <v>57</v>
      </c>
      <c r="N58" s="4" t="s">
        <v>58</v>
      </c>
    </row>
    <row r="59" spans="1:14" x14ac:dyDescent="0.25">
      <c r="A59" s="4" t="s">
        <v>88</v>
      </c>
      <c r="B59" s="10">
        <v>350</v>
      </c>
      <c r="C59" s="11">
        <f t="shared" si="0"/>
        <v>2.94</v>
      </c>
      <c r="D59" s="11">
        <v>7</v>
      </c>
      <c r="E59" s="38">
        <v>186342</v>
      </c>
      <c r="F59" s="27">
        <v>8.4</v>
      </c>
      <c r="G59" s="5">
        <v>20</v>
      </c>
      <c r="H59" s="4" t="s">
        <v>63</v>
      </c>
      <c r="I59" s="4" t="s">
        <v>3</v>
      </c>
      <c r="J59" s="4" t="s">
        <v>4</v>
      </c>
      <c r="K59" s="4" t="s">
        <v>4</v>
      </c>
      <c r="L59" s="4" t="s">
        <v>15</v>
      </c>
      <c r="M59" s="4" t="s">
        <v>61</v>
      </c>
      <c r="N59" s="4" t="s">
        <v>62</v>
      </c>
    </row>
    <row r="60" spans="1:14" x14ac:dyDescent="0.25">
      <c r="A60" s="4" t="s">
        <v>88</v>
      </c>
      <c r="B60" s="10">
        <v>350</v>
      </c>
      <c r="C60" s="11">
        <f t="shared" si="0"/>
        <v>1.0499999999999998</v>
      </c>
      <c r="D60" s="11">
        <v>8.75</v>
      </c>
      <c r="E60" s="38">
        <v>186519</v>
      </c>
      <c r="F60" s="27">
        <v>3</v>
      </c>
      <c r="G60" s="5">
        <v>25</v>
      </c>
      <c r="H60" s="4" t="s">
        <v>23</v>
      </c>
      <c r="I60" s="4" t="s">
        <v>6</v>
      </c>
      <c r="J60" s="4" t="s">
        <v>4</v>
      </c>
      <c r="K60" s="4" t="s">
        <v>4</v>
      </c>
      <c r="L60" s="4" t="s">
        <v>16</v>
      </c>
      <c r="M60" s="4" t="s">
        <v>69</v>
      </c>
      <c r="N60" s="4" t="s">
        <v>70</v>
      </c>
    </row>
    <row r="61" spans="1:14" x14ac:dyDescent="0.25">
      <c r="A61" s="4" t="s">
        <v>88</v>
      </c>
      <c r="B61" s="10">
        <v>350</v>
      </c>
      <c r="C61" s="11">
        <f t="shared" si="0"/>
        <v>0.7</v>
      </c>
      <c r="D61" s="11">
        <v>11</v>
      </c>
      <c r="E61" s="38">
        <v>186679</v>
      </c>
      <c r="F61" s="27">
        <v>2</v>
      </c>
      <c r="G61" s="5">
        <v>32</v>
      </c>
      <c r="H61" s="4" t="s">
        <v>24</v>
      </c>
      <c r="I61" s="4" t="s">
        <v>6</v>
      </c>
      <c r="J61" s="4" t="s">
        <v>4</v>
      </c>
      <c r="K61" s="4" t="s">
        <v>4</v>
      </c>
      <c r="L61" s="4" t="s">
        <v>16</v>
      </c>
      <c r="M61" s="4" t="s">
        <v>71</v>
      </c>
      <c r="N61" s="4" t="s">
        <v>72</v>
      </c>
    </row>
    <row r="62" spans="1:14" x14ac:dyDescent="0.25">
      <c r="A62" s="4" t="s">
        <v>88</v>
      </c>
      <c r="B62" s="10">
        <v>350</v>
      </c>
      <c r="C62" s="11">
        <f t="shared" si="0"/>
        <v>2.94</v>
      </c>
      <c r="D62" s="11">
        <v>12.6</v>
      </c>
      <c r="E62" s="38">
        <v>186341</v>
      </c>
      <c r="F62" s="27">
        <v>8.4</v>
      </c>
      <c r="G62" s="5">
        <v>36</v>
      </c>
      <c r="H62" s="4" t="s">
        <v>64</v>
      </c>
      <c r="I62" s="4" t="s">
        <v>3</v>
      </c>
      <c r="J62" s="4" t="s">
        <v>4</v>
      </c>
      <c r="K62" s="4" t="s">
        <v>4</v>
      </c>
      <c r="L62" s="4" t="s">
        <v>15</v>
      </c>
      <c r="M62" s="4" t="s">
        <v>65</v>
      </c>
      <c r="N62" s="4" t="s">
        <v>66</v>
      </c>
    </row>
    <row r="63" spans="1:14" x14ac:dyDescent="0.25">
      <c r="A63" s="4" t="s">
        <v>88</v>
      </c>
      <c r="B63" s="10">
        <v>350</v>
      </c>
      <c r="C63" s="11">
        <f t="shared" si="0"/>
        <v>11.2</v>
      </c>
      <c r="D63" s="11">
        <v>18</v>
      </c>
      <c r="E63" s="38">
        <v>186415</v>
      </c>
      <c r="F63" s="27">
        <v>32</v>
      </c>
      <c r="G63" s="5">
        <v>52</v>
      </c>
      <c r="H63" s="4" t="s">
        <v>26</v>
      </c>
      <c r="I63" s="4" t="s">
        <v>3</v>
      </c>
      <c r="J63" s="4" t="s">
        <v>4</v>
      </c>
      <c r="K63" s="4" t="s">
        <v>93</v>
      </c>
      <c r="L63" s="4" t="s">
        <v>15</v>
      </c>
      <c r="M63" s="4" t="s">
        <v>67</v>
      </c>
      <c r="N63" s="4" t="s">
        <v>68</v>
      </c>
    </row>
    <row r="64" spans="1:14" x14ac:dyDescent="0.25">
      <c r="A64" s="4" t="s">
        <v>88</v>
      </c>
      <c r="B64" s="10">
        <v>350</v>
      </c>
      <c r="C64" s="11">
        <f t="shared" si="0"/>
        <v>5.6</v>
      </c>
      <c r="D64" s="11">
        <v>20</v>
      </c>
      <c r="E64" s="38">
        <v>186431</v>
      </c>
      <c r="F64" s="27">
        <v>16</v>
      </c>
      <c r="G64" s="5">
        <v>57</v>
      </c>
      <c r="H64" s="4" t="s">
        <v>27</v>
      </c>
      <c r="I64" s="4" t="s">
        <v>3</v>
      </c>
      <c r="J64" s="4" t="s">
        <v>4</v>
      </c>
      <c r="K64" s="4" t="s">
        <v>4</v>
      </c>
      <c r="L64" s="4" t="s">
        <v>15</v>
      </c>
      <c r="M64" s="4" t="s">
        <v>65</v>
      </c>
      <c r="N64" s="4" t="s">
        <v>66</v>
      </c>
    </row>
    <row r="65" spans="1:14" x14ac:dyDescent="0.25">
      <c r="A65" s="4" t="s">
        <v>88</v>
      </c>
      <c r="B65" s="10">
        <v>350</v>
      </c>
      <c r="C65" s="11">
        <f t="shared" si="0"/>
        <v>14</v>
      </c>
      <c r="D65" s="11">
        <v>20</v>
      </c>
      <c r="E65" s="38">
        <v>186507</v>
      </c>
      <c r="F65" s="27">
        <v>40</v>
      </c>
      <c r="G65" s="5">
        <v>57</v>
      </c>
      <c r="H65" s="4" t="s">
        <v>28</v>
      </c>
      <c r="I65" s="4" t="s">
        <v>3</v>
      </c>
      <c r="J65" s="4" t="s">
        <v>4</v>
      </c>
      <c r="K65" s="4" t="s">
        <v>4</v>
      </c>
      <c r="L65" s="4" t="s">
        <v>15</v>
      </c>
      <c r="M65" s="4" t="s">
        <v>65</v>
      </c>
      <c r="N65" s="4" t="s">
        <v>66</v>
      </c>
    </row>
    <row r="66" spans="1:14" x14ac:dyDescent="0.25">
      <c r="A66" s="4" t="s">
        <v>88</v>
      </c>
      <c r="B66" s="10">
        <v>350</v>
      </c>
      <c r="C66" s="11">
        <f t="shared" si="0"/>
        <v>19.95</v>
      </c>
      <c r="D66" s="11">
        <v>30</v>
      </c>
      <c r="E66" s="38">
        <v>186430</v>
      </c>
      <c r="F66" s="27">
        <v>57</v>
      </c>
      <c r="G66" s="5">
        <v>86</v>
      </c>
      <c r="H66" s="4" t="s">
        <v>29</v>
      </c>
      <c r="I66" s="4" t="s">
        <v>3</v>
      </c>
      <c r="J66" s="4" t="s">
        <v>4</v>
      </c>
      <c r="K66" s="4" t="s">
        <v>4</v>
      </c>
      <c r="L66" s="4" t="s">
        <v>15</v>
      </c>
      <c r="M66" s="4" t="s">
        <v>67</v>
      </c>
      <c r="N66" s="4" t="s">
        <v>68</v>
      </c>
    </row>
    <row r="67" spans="1:14" x14ac:dyDescent="0.25">
      <c r="A67" s="4" t="s">
        <v>89</v>
      </c>
      <c r="B67" s="10">
        <v>350</v>
      </c>
      <c r="C67" s="11">
        <f t="shared" si="0"/>
        <v>27.299999999999997</v>
      </c>
      <c r="D67" s="11">
        <v>40</v>
      </c>
      <c r="E67" s="38">
        <v>186550</v>
      </c>
      <c r="F67" s="27">
        <v>78</v>
      </c>
      <c r="G67" s="5">
        <v>114</v>
      </c>
      <c r="H67" s="4" t="s">
        <v>30</v>
      </c>
      <c r="I67" s="4" t="s">
        <v>6</v>
      </c>
      <c r="J67" s="4" t="s">
        <v>4</v>
      </c>
      <c r="K67" s="4" t="s">
        <v>4</v>
      </c>
      <c r="L67" s="4" t="s">
        <v>16</v>
      </c>
      <c r="M67" s="4" t="s">
        <v>73</v>
      </c>
      <c r="N67" s="4" t="s">
        <v>74</v>
      </c>
    </row>
    <row r="68" spans="1:14" x14ac:dyDescent="0.25">
      <c r="A68" s="4" t="s">
        <v>17</v>
      </c>
      <c r="B68" s="10">
        <v>350</v>
      </c>
      <c r="C68" s="11">
        <f t="shared" si="0"/>
        <v>4.8999999999999995</v>
      </c>
      <c r="D68" s="11">
        <v>12</v>
      </c>
      <c r="E68" s="38">
        <v>186465</v>
      </c>
      <c r="F68" s="27">
        <v>14</v>
      </c>
      <c r="G68" s="5">
        <v>34</v>
      </c>
      <c r="H68" s="4" t="s">
        <v>19</v>
      </c>
      <c r="I68" s="4" t="s">
        <v>10</v>
      </c>
      <c r="J68" s="4" t="s">
        <v>11</v>
      </c>
      <c r="K68" s="4" t="s">
        <v>7</v>
      </c>
      <c r="L68" s="4" t="s">
        <v>16</v>
      </c>
      <c r="M68" s="4" t="s">
        <v>55</v>
      </c>
      <c r="N68" s="4" t="s">
        <v>56</v>
      </c>
    </row>
    <row r="69" spans="1:14" x14ac:dyDescent="0.25">
      <c r="A69" s="4" t="s">
        <v>17</v>
      </c>
      <c r="B69" s="10">
        <v>350</v>
      </c>
      <c r="C69" s="11">
        <f t="shared" si="0"/>
        <v>10.5</v>
      </c>
      <c r="D69" s="11">
        <v>18.5</v>
      </c>
      <c r="E69" s="38">
        <v>186503</v>
      </c>
      <c r="F69" s="27">
        <v>30</v>
      </c>
      <c r="G69" s="5">
        <v>53</v>
      </c>
      <c r="H69" s="4" t="s">
        <v>21</v>
      </c>
      <c r="I69" s="4" t="s">
        <v>10</v>
      </c>
      <c r="J69" s="4" t="s">
        <v>11</v>
      </c>
      <c r="K69" s="4" t="s">
        <v>7</v>
      </c>
      <c r="L69" s="4" t="s">
        <v>16</v>
      </c>
      <c r="M69" s="4" t="s">
        <v>59</v>
      </c>
      <c r="N69" s="4" t="s">
        <v>60</v>
      </c>
    </row>
    <row r="70" spans="1:14" x14ac:dyDescent="0.25">
      <c r="A70" s="4" t="s">
        <v>84</v>
      </c>
      <c r="B70" s="10">
        <v>350</v>
      </c>
      <c r="C70" s="11">
        <v>42</v>
      </c>
      <c r="D70" s="11">
        <v>77</v>
      </c>
      <c r="E70" s="38">
        <v>186445</v>
      </c>
      <c r="F70" s="27">
        <v>120</v>
      </c>
      <c r="G70" s="5">
        <v>220</v>
      </c>
      <c r="H70" s="4" t="s">
        <v>14</v>
      </c>
      <c r="I70" s="4" t="s">
        <v>10</v>
      </c>
      <c r="J70" s="4" t="s">
        <v>11</v>
      </c>
      <c r="K70" s="4" t="s">
        <v>7</v>
      </c>
      <c r="L70" s="4" t="s">
        <v>16</v>
      </c>
      <c r="M70" s="4" t="s">
        <v>38</v>
      </c>
      <c r="N70" s="4" t="s">
        <v>39</v>
      </c>
    </row>
    <row r="71" spans="1:14" s="2" customFormat="1" x14ac:dyDescent="0.25">
      <c r="A71" s="4" t="s">
        <v>84</v>
      </c>
      <c r="B71" s="36">
        <v>350</v>
      </c>
      <c r="C71" s="11">
        <f>(B71/1000)*F71</f>
        <v>21</v>
      </c>
      <c r="D71" s="11">
        <f>(B71/1000)*G71</f>
        <v>42</v>
      </c>
      <c r="E71" s="9" t="s">
        <v>133</v>
      </c>
      <c r="F71" s="5">
        <f>42/((B71/1000)*2)</f>
        <v>60.000000000000007</v>
      </c>
      <c r="G71" s="5">
        <f>42/(B71/1000)</f>
        <v>120.00000000000001</v>
      </c>
      <c r="H71" s="4" t="s">
        <v>103</v>
      </c>
      <c r="I71" s="4" t="s">
        <v>6</v>
      </c>
      <c r="J71" s="4" t="s">
        <v>8</v>
      </c>
      <c r="K71" s="4" t="s">
        <v>7</v>
      </c>
      <c r="L71" s="4" t="s">
        <v>16</v>
      </c>
      <c r="M71" s="4" t="s">
        <v>38</v>
      </c>
      <c r="N71" s="4" t="s">
        <v>39</v>
      </c>
    </row>
    <row r="72" spans="1:14" x14ac:dyDescent="0.25">
      <c r="A72" s="4" t="s">
        <v>84</v>
      </c>
      <c r="B72" s="36">
        <v>350</v>
      </c>
      <c r="C72" s="8">
        <f>(B72/1000)*F72</f>
        <v>42</v>
      </c>
      <c r="D72" s="8">
        <f>(B72/1000)*G72</f>
        <v>77</v>
      </c>
      <c r="E72" s="9" t="s">
        <v>134</v>
      </c>
      <c r="F72" s="5">
        <f>84/((B72/1000)*2)</f>
        <v>120.00000000000001</v>
      </c>
      <c r="G72" s="5">
        <v>220</v>
      </c>
      <c r="H72" s="4" t="s">
        <v>104</v>
      </c>
      <c r="I72" s="4" t="s">
        <v>6</v>
      </c>
      <c r="J72" s="6" t="s">
        <v>8</v>
      </c>
      <c r="K72" s="4" t="s">
        <v>7</v>
      </c>
      <c r="L72" s="4" t="s">
        <v>16</v>
      </c>
      <c r="M72" s="4" t="s">
        <v>38</v>
      </c>
      <c r="N72" s="4" t="s">
        <v>39</v>
      </c>
    </row>
    <row r="73" spans="1:14" x14ac:dyDescent="0.25">
      <c r="A73" s="4" t="s">
        <v>84</v>
      </c>
      <c r="B73" s="36">
        <v>350</v>
      </c>
      <c r="C73" s="8">
        <f>(B73/1000)*F73</f>
        <v>10.5</v>
      </c>
      <c r="D73" s="8">
        <f>(B73/1000)*G73</f>
        <v>40</v>
      </c>
      <c r="E73" s="9" t="s">
        <v>97</v>
      </c>
      <c r="F73" s="5">
        <v>30</v>
      </c>
      <c r="G73" s="5">
        <f>40/(B73/1000)</f>
        <v>114.28571428571429</v>
      </c>
      <c r="H73" s="4" t="s">
        <v>105</v>
      </c>
      <c r="I73" s="4" t="s">
        <v>6</v>
      </c>
      <c r="J73" s="4" t="s">
        <v>8</v>
      </c>
      <c r="K73" s="4" t="s">
        <v>4</v>
      </c>
      <c r="L73" s="4" t="s">
        <v>16</v>
      </c>
      <c r="M73" s="4" t="s">
        <v>42</v>
      </c>
      <c r="N73" s="4" t="s">
        <v>43</v>
      </c>
    </row>
    <row r="74" spans="1:14" s="2" customFormat="1" x14ac:dyDescent="0.25">
      <c r="A74" s="4" t="s">
        <v>88</v>
      </c>
      <c r="B74" s="36">
        <v>350</v>
      </c>
      <c r="C74" s="11">
        <v>5.25</v>
      </c>
      <c r="D74" s="11">
        <v>16</v>
      </c>
      <c r="E74" s="38">
        <v>186719</v>
      </c>
      <c r="F74" s="5">
        <v>15</v>
      </c>
      <c r="G74" s="5">
        <v>46</v>
      </c>
      <c r="H74" s="4" t="s">
        <v>119</v>
      </c>
      <c r="I74" s="4" t="s">
        <v>3</v>
      </c>
      <c r="J74" s="6" t="s">
        <v>4</v>
      </c>
      <c r="K74" s="4" t="s">
        <v>4</v>
      </c>
      <c r="L74" s="4" t="s">
        <v>15</v>
      </c>
      <c r="M74" s="4" t="s">
        <v>120</v>
      </c>
      <c r="N74" s="4" t="s">
        <v>122</v>
      </c>
    </row>
    <row r="75" spans="1:14" x14ac:dyDescent="0.25">
      <c r="A75" s="4" t="s">
        <v>88</v>
      </c>
      <c r="B75" s="36">
        <v>350</v>
      </c>
      <c r="C75" s="11">
        <v>5.3</v>
      </c>
      <c r="D75" s="11">
        <v>16</v>
      </c>
      <c r="E75" s="38">
        <v>186720</v>
      </c>
      <c r="F75" s="5">
        <v>15</v>
      </c>
      <c r="G75" s="5">
        <v>46</v>
      </c>
      <c r="H75" s="4" t="s">
        <v>119</v>
      </c>
      <c r="I75" s="4" t="s">
        <v>3</v>
      </c>
      <c r="J75" s="6" t="s">
        <v>4</v>
      </c>
      <c r="K75" s="4" t="s">
        <v>4</v>
      </c>
      <c r="L75" s="4" t="s">
        <v>15</v>
      </c>
      <c r="M75" s="4" t="s">
        <v>121</v>
      </c>
      <c r="N75" s="4" t="s">
        <v>123</v>
      </c>
    </row>
    <row r="76" spans="1:14" x14ac:dyDescent="0.25">
      <c r="A76" s="4" t="s">
        <v>17</v>
      </c>
      <c r="B76" s="10">
        <v>350</v>
      </c>
      <c r="C76" s="11">
        <v>7</v>
      </c>
      <c r="D76" s="11">
        <v>19.95</v>
      </c>
      <c r="E76" s="38">
        <v>186581</v>
      </c>
      <c r="F76" s="27">
        <v>20</v>
      </c>
      <c r="G76" s="5">
        <v>57</v>
      </c>
      <c r="H76" s="4" t="s">
        <v>124</v>
      </c>
      <c r="I76" s="4" t="s">
        <v>6</v>
      </c>
      <c r="J76" s="4" t="s">
        <v>34</v>
      </c>
      <c r="K76" s="4" t="s">
        <v>125</v>
      </c>
      <c r="L76" s="4" t="s">
        <v>16</v>
      </c>
      <c r="M76" s="4" t="s">
        <v>126</v>
      </c>
      <c r="N76" s="4" t="s">
        <v>127</v>
      </c>
    </row>
    <row r="77" spans="1:14" x14ac:dyDescent="0.25">
      <c r="A77" s="4" t="s">
        <v>17</v>
      </c>
      <c r="B77" s="10">
        <v>350</v>
      </c>
      <c r="C77" s="11">
        <v>3.5</v>
      </c>
      <c r="D77" s="11">
        <v>18.899999999999999</v>
      </c>
      <c r="E77" s="38">
        <v>186763</v>
      </c>
      <c r="F77" s="27">
        <v>10</v>
      </c>
      <c r="G77" s="5">
        <v>54</v>
      </c>
      <c r="H77" s="4" t="s">
        <v>128</v>
      </c>
      <c r="I77" s="4" t="s">
        <v>10</v>
      </c>
      <c r="J77" s="4" t="s">
        <v>13</v>
      </c>
      <c r="K77" s="4" t="s">
        <v>7</v>
      </c>
      <c r="L77" s="4" t="s">
        <v>16</v>
      </c>
      <c r="M77" s="4" t="s">
        <v>131</v>
      </c>
      <c r="N77" s="4" t="s">
        <v>130</v>
      </c>
    </row>
    <row r="78" spans="1:14" x14ac:dyDescent="0.25">
      <c r="A78" s="4" t="s">
        <v>17</v>
      </c>
      <c r="B78" s="10">
        <v>350</v>
      </c>
      <c r="C78" s="11">
        <v>3.5</v>
      </c>
      <c r="D78" s="11">
        <v>18.899999999999999</v>
      </c>
      <c r="E78" s="9">
        <v>186762</v>
      </c>
      <c r="F78" s="27">
        <v>10</v>
      </c>
      <c r="G78" s="5">
        <v>54</v>
      </c>
      <c r="H78" s="4" t="s">
        <v>128</v>
      </c>
      <c r="I78" s="4" t="s">
        <v>10</v>
      </c>
      <c r="J78" s="4" t="s">
        <v>13</v>
      </c>
      <c r="K78" s="4" t="s">
        <v>7</v>
      </c>
      <c r="L78" s="4" t="s">
        <v>16</v>
      </c>
      <c r="M78" s="4" t="s">
        <v>129</v>
      </c>
      <c r="N78" s="4" t="s">
        <v>132</v>
      </c>
    </row>
    <row r="79" spans="1:14" x14ac:dyDescent="0.25">
      <c r="A79" s="4" t="s">
        <v>84</v>
      </c>
      <c r="B79" s="36">
        <v>350</v>
      </c>
      <c r="C79" s="8">
        <f>(B79/1000)*F79</f>
        <v>35</v>
      </c>
      <c r="D79" s="8">
        <f>(B79/1000)*G79</f>
        <v>78.75</v>
      </c>
      <c r="E79" s="9" t="s">
        <v>98</v>
      </c>
      <c r="F79" s="5">
        <v>100</v>
      </c>
      <c r="G79" s="5">
        <v>225</v>
      </c>
      <c r="H79" s="4" t="s">
        <v>102</v>
      </c>
      <c r="I79" s="4" t="s">
        <v>6</v>
      </c>
      <c r="J79" s="4" t="s">
        <v>8</v>
      </c>
      <c r="K79" s="4" t="s">
        <v>4</v>
      </c>
      <c r="L79" s="4" t="s">
        <v>16</v>
      </c>
      <c r="M79" s="4" t="s">
        <v>42</v>
      </c>
      <c r="N79" s="4" t="s">
        <v>43</v>
      </c>
    </row>
    <row r="80" spans="1:14" x14ac:dyDescent="0.25">
      <c r="A80" s="4" t="s">
        <v>84</v>
      </c>
      <c r="B80" s="10">
        <v>350</v>
      </c>
      <c r="C80" s="11">
        <v>23</v>
      </c>
      <c r="D80" s="11">
        <v>45</v>
      </c>
      <c r="E80" s="38">
        <v>186713</v>
      </c>
      <c r="F80" s="27">
        <v>65</v>
      </c>
      <c r="G80" s="5">
        <v>130</v>
      </c>
      <c r="H80" s="4" t="s">
        <v>115</v>
      </c>
      <c r="I80" s="4" t="s">
        <v>3</v>
      </c>
      <c r="J80" s="4" t="s">
        <v>4</v>
      </c>
      <c r="K80" s="4" t="s">
        <v>4</v>
      </c>
      <c r="L80" s="4" t="s">
        <v>137</v>
      </c>
      <c r="M80" s="4" t="s">
        <v>138</v>
      </c>
      <c r="N80" s="4" t="s">
        <v>139</v>
      </c>
    </row>
    <row r="81" spans="1:14" x14ac:dyDescent="0.25">
      <c r="A81" s="4" t="s">
        <v>84</v>
      </c>
      <c r="B81" s="10">
        <v>350</v>
      </c>
      <c r="C81" s="11">
        <v>33</v>
      </c>
      <c r="D81" s="11">
        <v>65.8</v>
      </c>
      <c r="E81" s="38">
        <v>186760</v>
      </c>
      <c r="F81" s="27">
        <v>94</v>
      </c>
      <c r="G81" s="5">
        <v>188</v>
      </c>
      <c r="H81" s="4" t="s">
        <v>141</v>
      </c>
      <c r="I81" s="4" t="s">
        <v>3</v>
      </c>
      <c r="J81" s="4" t="s">
        <v>4</v>
      </c>
      <c r="K81" s="4" t="s">
        <v>4</v>
      </c>
      <c r="L81" s="4" t="s">
        <v>137</v>
      </c>
      <c r="M81" s="4" t="s">
        <v>138</v>
      </c>
      <c r="N81" s="4" t="s">
        <v>139</v>
      </c>
    </row>
    <row r="82" spans="1:14" x14ac:dyDescent="0.25">
      <c r="A82" s="4" t="s">
        <v>17</v>
      </c>
      <c r="B82" s="36">
        <v>350.87719298245617</v>
      </c>
      <c r="C82" s="11">
        <v>8.7719298245614041</v>
      </c>
      <c r="D82" s="11">
        <v>15.087719298245615</v>
      </c>
      <c r="E82" s="9" t="s">
        <v>118</v>
      </c>
      <c r="F82" s="5">
        <v>25</v>
      </c>
      <c r="G82" s="5">
        <v>43</v>
      </c>
      <c r="H82" s="4" t="s">
        <v>20</v>
      </c>
      <c r="I82" s="4" t="s">
        <v>6</v>
      </c>
      <c r="J82" s="4" t="s">
        <v>8</v>
      </c>
      <c r="K82" s="4" t="s">
        <v>4</v>
      </c>
      <c r="L82" s="4" t="s">
        <v>16</v>
      </c>
      <c r="M82" s="4" t="s">
        <v>116</v>
      </c>
      <c r="N82" s="4" t="s">
        <v>117</v>
      </c>
    </row>
    <row r="83" spans="1:14" x14ac:dyDescent="0.25">
      <c r="A83" s="4" t="s">
        <v>84</v>
      </c>
      <c r="B83" s="10">
        <v>375</v>
      </c>
      <c r="C83" s="11">
        <f>B83/1000*F83</f>
        <v>42.375</v>
      </c>
      <c r="D83" s="11">
        <v>82.5</v>
      </c>
      <c r="E83" s="38">
        <v>186491</v>
      </c>
      <c r="F83" s="27">
        <v>113</v>
      </c>
      <c r="G83" s="5">
        <v>220</v>
      </c>
      <c r="H83" s="4" t="s">
        <v>53</v>
      </c>
      <c r="I83" s="4" t="s">
        <v>6</v>
      </c>
      <c r="J83" s="4" t="s">
        <v>92</v>
      </c>
      <c r="K83" s="4" t="s">
        <v>4</v>
      </c>
      <c r="L83" s="4" t="s">
        <v>16</v>
      </c>
      <c r="M83" s="4" t="s">
        <v>38</v>
      </c>
      <c r="N83" s="4" t="s">
        <v>39</v>
      </c>
    </row>
    <row r="84" spans="1:14" x14ac:dyDescent="0.25">
      <c r="A84" s="4" t="s">
        <v>84</v>
      </c>
      <c r="B84" s="36">
        <v>377.35849056603774</v>
      </c>
      <c r="C84" s="11">
        <f>(B84/1000)*F84</f>
        <v>21</v>
      </c>
      <c r="D84" s="11">
        <f>(B84/1000)*G84</f>
        <v>42</v>
      </c>
      <c r="E84" s="9" t="s">
        <v>95</v>
      </c>
      <c r="F84" s="5">
        <f>42/((B84/1000)*2)</f>
        <v>55.65</v>
      </c>
      <c r="G84" s="5">
        <f>42/(B84/1000)</f>
        <v>111.3</v>
      </c>
      <c r="H84" s="4" t="s">
        <v>106</v>
      </c>
      <c r="I84" s="4" t="s">
        <v>6</v>
      </c>
      <c r="J84" s="4" t="s">
        <v>8</v>
      </c>
      <c r="K84" s="4" t="s">
        <v>7</v>
      </c>
      <c r="L84" s="4" t="s">
        <v>16</v>
      </c>
      <c r="M84" s="4" t="s">
        <v>38</v>
      </c>
      <c r="N84" s="4" t="s">
        <v>39</v>
      </c>
    </row>
    <row r="85" spans="1:14" x14ac:dyDescent="0.25">
      <c r="A85" s="4" t="s">
        <v>17</v>
      </c>
      <c r="B85" s="36">
        <v>377.35849056603774</v>
      </c>
      <c r="C85" s="8">
        <v>9.433962264150944</v>
      </c>
      <c r="D85" s="8">
        <v>16.226415094339625</v>
      </c>
      <c r="E85" s="9" t="s">
        <v>118</v>
      </c>
      <c r="F85" s="5">
        <v>25</v>
      </c>
      <c r="G85" s="5">
        <v>43</v>
      </c>
      <c r="H85" s="4" t="s">
        <v>20</v>
      </c>
      <c r="I85" s="4" t="s">
        <v>6</v>
      </c>
      <c r="J85" s="6" t="s">
        <v>8</v>
      </c>
      <c r="K85" s="4" t="s">
        <v>4</v>
      </c>
      <c r="L85" s="4" t="s">
        <v>16</v>
      </c>
      <c r="M85" s="4" t="s">
        <v>116</v>
      </c>
      <c r="N85" s="4" t="s">
        <v>117</v>
      </c>
    </row>
    <row r="86" spans="1:14" x14ac:dyDescent="0.25">
      <c r="A86" s="4" t="s">
        <v>84</v>
      </c>
      <c r="B86" s="36">
        <v>377.35849056603774</v>
      </c>
      <c r="C86" s="8">
        <f>(B86/1000)*F86</f>
        <v>42</v>
      </c>
      <c r="D86" s="8">
        <f>(B86/1000)*G86</f>
        <v>83.018867924528308</v>
      </c>
      <c r="E86" s="9" t="s">
        <v>96</v>
      </c>
      <c r="F86" s="5">
        <f>84/((B86/1000)*2)</f>
        <v>111.3</v>
      </c>
      <c r="G86" s="5">
        <v>220</v>
      </c>
      <c r="H86" s="4" t="s">
        <v>107</v>
      </c>
      <c r="I86" s="4" t="s">
        <v>6</v>
      </c>
      <c r="J86" s="6" t="s">
        <v>8</v>
      </c>
      <c r="K86" s="4" t="s">
        <v>7</v>
      </c>
      <c r="L86" s="4" t="s">
        <v>16</v>
      </c>
      <c r="M86" s="4" t="s">
        <v>38</v>
      </c>
      <c r="N86" s="4" t="s">
        <v>39</v>
      </c>
    </row>
    <row r="87" spans="1:14" x14ac:dyDescent="0.25">
      <c r="A87" s="4" t="s">
        <v>84</v>
      </c>
      <c r="B87" s="36">
        <v>377.35849056603774</v>
      </c>
      <c r="C87" s="8">
        <f>(B87/1000)*F87</f>
        <v>11.320754716981133</v>
      </c>
      <c r="D87" s="8">
        <f>(B87/1000)*G87</f>
        <v>40</v>
      </c>
      <c r="E87" s="9" t="s">
        <v>97</v>
      </c>
      <c r="F87" s="5">
        <v>30</v>
      </c>
      <c r="G87" s="5">
        <f>40/(B87/1000)</f>
        <v>105.99999999999999</v>
      </c>
      <c r="H87" s="4" t="s">
        <v>108</v>
      </c>
      <c r="I87" s="4" t="s">
        <v>6</v>
      </c>
      <c r="J87" s="4" t="s">
        <v>8</v>
      </c>
      <c r="K87" s="4" t="s">
        <v>4</v>
      </c>
      <c r="L87" s="4" t="s">
        <v>16</v>
      </c>
      <c r="M87" s="4" t="s">
        <v>42</v>
      </c>
      <c r="N87" s="4" t="s">
        <v>43</v>
      </c>
    </row>
    <row r="88" spans="1:14" x14ac:dyDescent="0.25">
      <c r="A88" s="4" t="s">
        <v>84</v>
      </c>
      <c r="B88" s="36">
        <v>377.35849056603774</v>
      </c>
      <c r="C88" s="8">
        <f>(B88/1000)*F88</f>
        <v>37.735849056603776</v>
      </c>
      <c r="D88" s="8">
        <f>(B88/1000)*G88</f>
        <v>84.905660377358501</v>
      </c>
      <c r="E88" s="9" t="s">
        <v>98</v>
      </c>
      <c r="F88" s="5">
        <v>100</v>
      </c>
      <c r="G88" s="5">
        <v>225</v>
      </c>
      <c r="H88" s="4" t="s">
        <v>102</v>
      </c>
      <c r="I88" s="4" t="s">
        <v>6</v>
      </c>
      <c r="J88" s="4" t="s">
        <v>8</v>
      </c>
      <c r="K88" s="4" t="s">
        <v>4</v>
      </c>
      <c r="L88" s="4" t="s">
        <v>16</v>
      </c>
      <c r="M88" s="4" t="s">
        <v>42</v>
      </c>
      <c r="N88" s="4" t="s">
        <v>43</v>
      </c>
    </row>
    <row r="89" spans="1:14" x14ac:dyDescent="0.25">
      <c r="A89" s="4" t="s">
        <v>89</v>
      </c>
      <c r="B89" s="10">
        <v>400</v>
      </c>
      <c r="C89" s="11">
        <f>B89/1000*F89</f>
        <v>21.6</v>
      </c>
      <c r="D89" s="11">
        <v>42.8</v>
      </c>
      <c r="E89" s="38">
        <v>186397</v>
      </c>
      <c r="F89" s="27">
        <v>54</v>
      </c>
      <c r="G89" s="5">
        <v>107</v>
      </c>
      <c r="H89" s="4" t="s">
        <v>31</v>
      </c>
      <c r="I89" s="4" t="s">
        <v>6</v>
      </c>
      <c r="J89" s="4" t="s">
        <v>4</v>
      </c>
      <c r="K89" s="4" t="s">
        <v>94</v>
      </c>
      <c r="L89" s="4" t="s">
        <v>16</v>
      </c>
      <c r="M89" s="4" t="s">
        <v>75</v>
      </c>
      <c r="N89" s="4" t="s">
        <v>76</v>
      </c>
    </row>
    <row r="90" spans="1:14" x14ac:dyDescent="0.25">
      <c r="A90" s="4" t="s">
        <v>89</v>
      </c>
      <c r="B90" s="10">
        <v>400</v>
      </c>
      <c r="C90" s="11">
        <f>B90/1000*F90</f>
        <v>28</v>
      </c>
      <c r="D90" s="11">
        <v>57</v>
      </c>
      <c r="E90" s="38">
        <v>186398</v>
      </c>
      <c r="F90" s="27">
        <v>70</v>
      </c>
      <c r="G90" s="5">
        <v>143</v>
      </c>
      <c r="H90" s="4" t="s">
        <v>32</v>
      </c>
      <c r="I90" s="4" t="s">
        <v>6</v>
      </c>
      <c r="J90" s="4" t="s">
        <v>4</v>
      </c>
      <c r="K90" s="4" t="s">
        <v>94</v>
      </c>
      <c r="L90" s="4" t="s">
        <v>16</v>
      </c>
      <c r="M90" s="4" t="s">
        <v>77</v>
      </c>
      <c r="N90" s="4" t="s">
        <v>78</v>
      </c>
    </row>
    <row r="91" spans="1:14" x14ac:dyDescent="0.25">
      <c r="A91" s="4" t="s">
        <v>89</v>
      </c>
      <c r="B91" s="10">
        <v>400</v>
      </c>
      <c r="C91" s="11">
        <f>B91/1000*F91</f>
        <v>42.800000000000004</v>
      </c>
      <c r="D91" s="11">
        <v>84</v>
      </c>
      <c r="E91" s="38">
        <v>186509</v>
      </c>
      <c r="F91" s="27">
        <v>107</v>
      </c>
      <c r="G91" s="5">
        <v>210</v>
      </c>
      <c r="H91" s="4" t="s">
        <v>33</v>
      </c>
      <c r="I91" s="4" t="s">
        <v>6</v>
      </c>
      <c r="J91" s="4" t="s">
        <v>4</v>
      </c>
      <c r="K91" s="4" t="s">
        <v>94</v>
      </c>
      <c r="L91" s="4" t="s">
        <v>16</v>
      </c>
      <c r="M91" s="4" t="s">
        <v>77</v>
      </c>
      <c r="N91" s="4" t="s">
        <v>78</v>
      </c>
    </row>
    <row r="92" spans="1:14" x14ac:dyDescent="0.25">
      <c r="A92" s="4" t="s">
        <v>84</v>
      </c>
      <c r="B92" s="10">
        <v>400</v>
      </c>
      <c r="C92" s="11">
        <f>B92/1000*F92</f>
        <v>42</v>
      </c>
      <c r="D92" s="11">
        <v>84.8</v>
      </c>
      <c r="E92" s="38">
        <v>186491</v>
      </c>
      <c r="F92" s="27">
        <v>105</v>
      </c>
      <c r="G92" s="5">
        <v>212</v>
      </c>
      <c r="H92" s="4" t="s">
        <v>54</v>
      </c>
      <c r="I92" s="4" t="s">
        <v>6</v>
      </c>
      <c r="J92" s="4" t="s">
        <v>92</v>
      </c>
      <c r="K92" s="4" t="s">
        <v>4</v>
      </c>
      <c r="L92" s="4" t="s">
        <v>16</v>
      </c>
      <c r="M92" s="4" t="s">
        <v>38</v>
      </c>
      <c r="N92" s="4" t="s">
        <v>39</v>
      </c>
    </row>
    <row r="93" spans="1:14" x14ac:dyDescent="0.25">
      <c r="A93" s="4" t="s">
        <v>84</v>
      </c>
      <c r="B93" s="36">
        <v>400</v>
      </c>
      <c r="C93" s="11">
        <f>(B93/1000)*F93</f>
        <v>21</v>
      </c>
      <c r="D93" s="11">
        <f>(B93/1000)*G93</f>
        <v>42</v>
      </c>
      <c r="E93" s="9" t="s">
        <v>95</v>
      </c>
      <c r="F93" s="5">
        <f>42/((B93/1000)*2)</f>
        <v>52.5</v>
      </c>
      <c r="G93" s="5">
        <f>42/(B93/1000)</f>
        <v>105</v>
      </c>
      <c r="H93" s="4" t="s">
        <v>109</v>
      </c>
      <c r="I93" s="4" t="s">
        <v>6</v>
      </c>
      <c r="J93" s="4" t="s">
        <v>8</v>
      </c>
      <c r="K93" s="4" t="s">
        <v>7</v>
      </c>
      <c r="L93" s="4" t="s">
        <v>16</v>
      </c>
      <c r="M93" s="4" t="s">
        <v>38</v>
      </c>
      <c r="N93" s="4" t="s">
        <v>39</v>
      </c>
    </row>
    <row r="94" spans="1:14" x14ac:dyDescent="0.25">
      <c r="A94" s="4" t="s">
        <v>84</v>
      </c>
      <c r="B94" s="36">
        <v>400</v>
      </c>
      <c r="C94" s="8">
        <f>(B94/1000)*F94</f>
        <v>42</v>
      </c>
      <c r="D94" s="8">
        <f>(B94/1000)*G94</f>
        <v>84</v>
      </c>
      <c r="E94" s="9" t="s">
        <v>96</v>
      </c>
      <c r="F94" s="5">
        <f>84/((B94/1000)*2)</f>
        <v>105</v>
      </c>
      <c r="G94" s="5">
        <f>84/(B94/1000)</f>
        <v>210</v>
      </c>
      <c r="H94" s="4" t="s">
        <v>110</v>
      </c>
      <c r="I94" s="4" t="s">
        <v>6</v>
      </c>
      <c r="J94" s="6" t="s">
        <v>8</v>
      </c>
      <c r="K94" s="4" t="s">
        <v>7</v>
      </c>
      <c r="L94" s="4" t="s">
        <v>16</v>
      </c>
      <c r="M94" s="4" t="s">
        <v>38</v>
      </c>
      <c r="N94" s="4" t="s">
        <v>39</v>
      </c>
    </row>
    <row r="95" spans="1:14" x14ac:dyDescent="0.25">
      <c r="A95" s="4" t="s">
        <v>84</v>
      </c>
      <c r="B95" s="36">
        <v>400</v>
      </c>
      <c r="C95" s="8">
        <f>(B95/1000)*F95</f>
        <v>12</v>
      </c>
      <c r="D95" s="8">
        <v>40</v>
      </c>
      <c r="E95" s="38">
        <v>186585</v>
      </c>
      <c r="F95" s="5">
        <v>30</v>
      </c>
      <c r="G95" s="5">
        <f>40/(B95/1000)</f>
        <v>100</v>
      </c>
      <c r="H95" s="4" t="s">
        <v>111</v>
      </c>
      <c r="I95" s="4" t="s">
        <v>6</v>
      </c>
      <c r="J95" s="4" t="s">
        <v>8</v>
      </c>
      <c r="K95" s="4" t="s">
        <v>4</v>
      </c>
      <c r="L95" s="4" t="s">
        <v>16</v>
      </c>
      <c r="M95" s="4" t="s">
        <v>42</v>
      </c>
      <c r="N95" s="4" t="s">
        <v>43</v>
      </c>
    </row>
    <row r="96" spans="1:14" x14ac:dyDescent="0.25">
      <c r="A96" s="4" t="s">
        <v>17</v>
      </c>
      <c r="B96" s="10">
        <v>400</v>
      </c>
      <c r="C96" s="11">
        <v>10</v>
      </c>
      <c r="D96" s="11">
        <v>17.2</v>
      </c>
      <c r="E96" s="38">
        <v>186651</v>
      </c>
      <c r="F96" s="5">
        <v>25</v>
      </c>
      <c r="G96" s="5">
        <v>43</v>
      </c>
      <c r="H96" s="4" t="s">
        <v>20</v>
      </c>
      <c r="I96" s="4" t="s">
        <v>6</v>
      </c>
      <c r="J96" s="4" t="s">
        <v>92</v>
      </c>
      <c r="K96" s="4" t="s">
        <v>4</v>
      </c>
      <c r="L96" s="4" t="s">
        <v>16</v>
      </c>
      <c r="M96" s="4" t="s">
        <v>116</v>
      </c>
      <c r="N96" s="4" t="s">
        <v>117</v>
      </c>
    </row>
    <row r="97" spans="1:14" x14ac:dyDescent="0.25">
      <c r="A97" s="4" t="s">
        <v>17</v>
      </c>
      <c r="B97" s="36">
        <v>400</v>
      </c>
      <c r="C97" s="11">
        <v>10</v>
      </c>
      <c r="D97" s="11">
        <v>17.2</v>
      </c>
      <c r="E97" s="9" t="s">
        <v>118</v>
      </c>
      <c r="F97" s="5">
        <v>25</v>
      </c>
      <c r="G97" s="5">
        <v>43</v>
      </c>
      <c r="H97" s="4" t="s">
        <v>20</v>
      </c>
      <c r="I97" s="4" t="s">
        <v>6</v>
      </c>
      <c r="J97" s="4" t="s">
        <v>8</v>
      </c>
      <c r="K97" s="4" t="s">
        <v>4</v>
      </c>
      <c r="L97" s="4" t="s">
        <v>16</v>
      </c>
      <c r="M97" s="4" t="s">
        <v>116</v>
      </c>
      <c r="N97" s="4" t="s">
        <v>117</v>
      </c>
    </row>
    <row r="98" spans="1:14" x14ac:dyDescent="0.25">
      <c r="A98" s="4" t="s">
        <v>17</v>
      </c>
      <c r="B98" s="10">
        <v>400</v>
      </c>
      <c r="C98" s="11">
        <v>4</v>
      </c>
      <c r="D98" s="11">
        <v>21.6</v>
      </c>
      <c r="E98" s="38">
        <v>186763</v>
      </c>
      <c r="F98" s="27">
        <v>10</v>
      </c>
      <c r="G98" s="5">
        <v>54</v>
      </c>
      <c r="H98" s="4" t="s">
        <v>128</v>
      </c>
      <c r="I98" s="4" t="s">
        <v>10</v>
      </c>
      <c r="J98" s="4" t="s">
        <v>13</v>
      </c>
      <c r="K98" s="4" t="s">
        <v>7</v>
      </c>
      <c r="L98" s="4" t="s">
        <v>16</v>
      </c>
      <c r="M98" s="4" t="s">
        <v>131</v>
      </c>
      <c r="N98" s="4" t="s">
        <v>130</v>
      </c>
    </row>
    <row r="99" spans="1:14" x14ac:dyDescent="0.25">
      <c r="A99" s="4" t="s">
        <v>17</v>
      </c>
      <c r="B99" s="10">
        <v>400</v>
      </c>
      <c r="C99" s="11">
        <v>4</v>
      </c>
      <c r="D99" s="11">
        <v>21.6</v>
      </c>
      <c r="E99" s="9">
        <v>186762</v>
      </c>
      <c r="F99" s="27">
        <v>10</v>
      </c>
      <c r="G99" s="5">
        <v>54</v>
      </c>
      <c r="H99" s="4" t="s">
        <v>128</v>
      </c>
      <c r="I99" s="4" t="s">
        <v>10</v>
      </c>
      <c r="J99" s="4" t="s">
        <v>13</v>
      </c>
      <c r="K99" s="4" t="s">
        <v>7</v>
      </c>
      <c r="L99" s="4" t="s">
        <v>16</v>
      </c>
      <c r="M99" s="4" t="s">
        <v>129</v>
      </c>
      <c r="N99" s="4" t="s">
        <v>132</v>
      </c>
    </row>
    <row r="100" spans="1:14" x14ac:dyDescent="0.25">
      <c r="A100" s="4" t="s">
        <v>84</v>
      </c>
      <c r="B100" s="36">
        <v>400</v>
      </c>
      <c r="C100" s="8">
        <f>(B100/1000)*F100</f>
        <v>40</v>
      </c>
      <c r="D100" s="8">
        <v>85</v>
      </c>
      <c r="E100" s="38">
        <v>186587</v>
      </c>
      <c r="F100" s="5">
        <v>100</v>
      </c>
      <c r="G100" s="5">
        <v>212.5</v>
      </c>
      <c r="H100" s="4" t="s">
        <v>112</v>
      </c>
      <c r="I100" s="4" t="s">
        <v>6</v>
      </c>
      <c r="J100" s="4" t="s">
        <v>8</v>
      </c>
      <c r="K100" s="4" t="s">
        <v>4</v>
      </c>
      <c r="L100" s="4" t="s">
        <v>16</v>
      </c>
      <c r="M100" s="4" t="s">
        <v>42</v>
      </c>
      <c r="N100" s="4" t="s">
        <v>43</v>
      </c>
    </row>
    <row r="101" spans="1:14" x14ac:dyDescent="0.25">
      <c r="A101" s="4" t="s">
        <v>84</v>
      </c>
      <c r="B101" s="36">
        <v>400</v>
      </c>
      <c r="C101" s="8">
        <f>(B101/1000)*F101</f>
        <v>12</v>
      </c>
      <c r="D101" s="8">
        <f>(B101/1000)*G101</f>
        <v>28</v>
      </c>
      <c r="E101" s="38">
        <v>186586</v>
      </c>
      <c r="F101" s="5">
        <v>30</v>
      </c>
      <c r="G101" s="5">
        <v>70</v>
      </c>
      <c r="H101" s="4" t="s">
        <v>113</v>
      </c>
      <c r="I101" s="4" t="s">
        <v>6</v>
      </c>
      <c r="J101" s="4" t="s">
        <v>8</v>
      </c>
      <c r="K101" s="4" t="s">
        <v>4</v>
      </c>
      <c r="L101" s="4" t="s">
        <v>16</v>
      </c>
      <c r="M101" s="4" t="s">
        <v>42</v>
      </c>
      <c r="N101" s="4" t="s">
        <v>43</v>
      </c>
    </row>
    <row r="102" spans="1:14" x14ac:dyDescent="0.25">
      <c r="A102" s="4" t="s">
        <v>84</v>
      </c>
      <c r="B102" s="36">
        <v>400</v>
      </c>
      <c r="C102" s="8">
        <f>(B102/1000)*F102</f>
        <v>12</v>
      </c>
      <c r="D102" s="8">
        <f>(B102/1000)*G102</f>
        <v>52</v>
      </c>
      <c r="E102" s="38">
        <v>186588</v>
      </c>
      <c r="F102" s="5">
        <v>30</v>
      </c>
      <c r="G102" s="5">
        <v>130</v>
      </c>
      <c r="H102" s="4" t="s">
        <v>114</v>
      </c>
      <c r="I102" s="4" t="s">
        <v>6</v>
      </c>
      <c r="J102" s="4" t="s">
        <v>8</v>
      </c>
      <c r="K102" s="4" t="s">
        <v>4</v>
      </c>
      <c r="L102" s="4" t="s">
        <v>16</v>
      </c>
      <c r="M102" s="4" t="s">
        <v>42</v>
      </c>
      <c r="N102" s="4" t="s">
        <v>43</v>
      </c>
    </row>
    <row r="103" spans="1:14" x14ac:dyDescent="0.25">
      <c r="A103" s="4" t="s">
        <v>84</v>
      </c>
      <c r="B103" s="36">
        <v>400</v>
      </c>
      <c r="C103" s="8">
        <v>70</v>
      </c>
      <c r="D103" s="8">
        <v>112</v>
      </c>
      <c r="E103" s="9" t="s">
        <v>142</v>
      </c>
      <c r="F103" s="5">
        <v>175</v>
      </c>
      <c r="G103" s="5">
        <v>280</v>
      </c>
      <c r="H103" s="4"/>
      <c r="I103" s="4" t="s">
        <v>6</v>
      </c>
      <c r="J103" s="4" t="s">
        <v>8</v>
      </c>
      <c r="K103" s="4" t="s">
        <v>4</v>
      </c>
      <c r="L103" s="4" t="s">
        <v>16</v>
      </c>
      <c r="M103" s="4" t="s">
        <v>42</v>
      </c>
      <c r="N103" s="4" t="s">
        <v>43</v>
      </c>
    </row>
    <row r="104" spans="1:14" s="2" customFormat="1" x14ac:dyDescent="0.25">
      <c r="A104" s="4" t="s">
        <v>84</v>
      </c>
      <c r="B104" s="36">
        <v>400</v>
      </c>
      <c r="C104" s="8">
        <v>95</v>
      </c>
      <c r="D104" s="8">
        <v>144</v>
      </c>
      <c r="E104" s="9" t="s">
        <v>143</v>
      </c>
      <c r="F104" s="5">
        <v>237.5</v>
      </c>
      <c r="G104" s="5">
        <v>360</v>
      </c>
      <c r="H104" s="4"/>
      <c r="I104" s="4" t="s">
        <v>6</v>
      </c>
      <c r="J104" s="4" t="s">
        <v>8</v>
      </c>
      <c r="K104" s="4" t="s">
        <v>4</v>
      </c>
      <c r="L104" s="4" t="s">
        <v>16</v>
      </c>
      <c r="M104" s="4" t="s">
        <v>38</v>
      </c>
      <c r="N104" s="4" t="s">
        <v>39</v>
      </c>
    </row>
  </sheetData>
  <sortState ref="A3:N343">
    <sortCondition ref="B3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Interface client -configurateur</vt:lpstr>
      <vt:lpstr>BD</vt:lpstr>
      <vt:lpstr>BD!Criteres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Hoffmannc</dc:creator>
  <cp:lastModifiedBy>Guy Blancher</cp:lastModifiedBy>
  <dcterms:created xsi:type="dcterms:W3CDTF">2017-03-15T13:48:14Z</dcterms:created>
  <dcterms:modified xsi:type="dcterms:W3CDTF">2018-11-16T13:10:10Z</dcterms:modified>
</cp:coreProperties>
</file>