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1795" windowHeight="6690" tabRatio="910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 calcMode="manual"/>
</workbook>
</file>

<file path=xl/calcChain.xml><?xml version="1.0" encoding="utf-8"?>
<calcChain xmlns="http://schemas.openxmlformats.org/spreadsheetml/2006/main"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<sst xmlns="http://schemas.openxmlformats.org/spreadsheetml/2006/main" count="775" uniqueCount="63">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</sst>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5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7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7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7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7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7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/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0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0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/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1" s="11" customFormat="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108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108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/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2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2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2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2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2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7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7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8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8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8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8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8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9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9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9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9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9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0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0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/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topLeftCell="A10" zoomScaleNormal="100" zoomScaleSheetLayoutView="100" workbookViewId="0"/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5" activePane="bottomRight" state="frozen"/>
      <selection pane="topRight"/>
      <selection pane="bottomLeft"/>
      <selection pane="bottomRight" activeCell="F8" sqref="F8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8" t="s">
        <v>20</v>
      </c>
      <c r="Z2" s="79"/>
      <c r="AA2" s="82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0"/>
      <c r="Z3" s="81"/>
      <c r="AA3" s="83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0</v>
      </c>
      <c r="J5" s="49">
        <f t="shared" si="0"/>
        <v>0</v>
      </c>
      <c r="K5" s="49">
        <f t="shared" si="0"/>
        <v>0</v>
      </c>
      <c r="L5" s="49">
        <f t="shared" si="0"/>
        <v>0</v>
      </c>
      <c r="M5" s="49">
        <f t="shared" si="0"/>
        <v>0</v>
      </c>
      <c r="N5" s="49">
        <f t="shared" si="0"/>
        <v>0</v>
      </c>
      <c r="O5" s="49">
        <f t="shared" si="0"/>
        <v>0</v>
      </c>
      <c r="P5" s="49">
        <f t="shared" si="0"/>
        <v>0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0</v>
      </c>
      <c r="X5" s="50">
        <f>SUM(B5:W5)</f>
        <v>0</v>
      </c>
      <c r="Y5" s="51"/>
      <c r="Z5" s="63">
        <f>SUM(Z6)</f>
        <v>1852.4970000000001</v>
      </c>
      <c r="AA5" s="64">
        <f>SUM(AA6)</f>
        <v>-1852.4970000000001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0</v>
      </c>
      <c r="J6" s="8">
        <f>Insulae!$N6</f>
        <v>0</v>
      </c>
      <c r="K6" s="8">
        <f>'La Coupole SA'!$N6</f>
        <v>0</v>
      </c>
      <c r="L6" s="8">
        <f>'Menuiserie Radicchi SA'!$N6</f>
        <v>0</v>
      </c>
      <c r="M6" s="8">
        <f>'MGO Réalisations SA'!$N6</f>
        <v>0</v>
      </c>
      <c r="N6" s="8">
        <f>'Montres Stifani SA en liq'!$N6</f>
        <v>0</v>
      </c>
      <c r="O6" s="8">
        <f>'Pro Immob SA'!$N6</f>
        <v>0</v>
      </c>
      <c r="P6" s="8">
        <f>'Radicchi Promotion'!$N6</f>
        <v>0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0</v>
      </c>
      <c r="X6" s="9">
        <f>SUM(B6:W6)</f>
        <v>0</v>
      </c>
      <c r="Y6" s="51">
        <v>1</v>
      </c>
      <c r="Z6" s="66">
        <f>$AA$2*Y6</f>
        <v>1852.4970000000001</v>
      </c>
      <c r="AA6" s="65">
        <f>X6-Z6</f>
        <v>-1852.4970000000001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62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6">
        <f t="shared" si="1"/>
        <v>0</v>
      </c>
      <c r="O8" s="56">
        <f t="shared" si="1"/>
        <v>0</v>
      </c>
      <c r="P8" s="56">
        <f t="shared" si="1"/>
        <v>0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0</v>
      </c>
      <c r="Y8" s="51"/>
      <c r="Z8" s="63">
        <f>SUM(Z9:Z10)</f>
        <v>3519.7443000000003</v>
      </c>
      <c r="AA8" s="64">
        <f>SUM(AA9:AA10)</f>
        <v>-3519.7443000000003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0</v>
      </c>
      <c r="J9" s="8">
        <f>Insulae!$N9</f>
        <v>0</v>
      </c>
      <c r="K9" s="8">
        <f>'La Coupole SA'!$N9</f>
        <v>0</v>
      </c>
      <c r="L9" s="8">
        <f>'Menuiserie Radicchi SA'!$N9</f>
        <v>0</v>
      </c>
      <c r="M9" s="8">
        <f>'MGO Réalisations SA'!$N9</f>
        <v>0</v>
      </c>
      <c r="N9" s="8">
        <f>'Montres Stifani SA en liq'!$N9</f>
        <v>0</v>
      </c>
      <c r="O9" s="8">
        <f>'Pro Immob SA'!$N9</f>
        <v>0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0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-1852.4970000000001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0</v>
      </c>
      <c r="J10" s="8">
        <f>Insulae!$N10</f>
        <v>0</v>
      </c>
      <c r="K10" s="8">
        <f>'La Coupole SA'!$N10</f>
        <v>0</v>
      </c>
      <c r="L10" s="8">
        <f>'Menuiserie Radicchi SA'!$N10</f>
        <v>0</v>
      </c>
      <c r="M10" s="8">
        <f>'MGO Réalisations SA'!$N10</f>
        <v>0</v>
      </c>
      <c r="N10" s="8">
        <f>'Montres Stifani SA en liq'!$N10</f>
        <v>0</v>
      </c>
      <c r="O10" s="8">
        <f>'Pro Immob SA'!$N10</f>
        <v>0</v>
      </c>
      <c r="P10" s="8">
        <f>'Radicchi Promotion'!$N10</f>
        <v>0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0</v>
      </c>
      <c r="Y10" s="51">
        <v>0.9</v>
      </c>
      <c r="Z10" s="66">
        <f t="shared" si="2"/>
        <v>1667.2473</v>
      </c>
      <c r="AA10" s="65">
        <f t="shared" si="3"/>
        <v>-1667.2473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0</v>
      </c>
      <c r="J12" s="56">
        <f t="shared" si="4"/>
        <v>0</v>
      </c>
      <c r="K12" s="56">
        <f t="shared" si="4"/>
        <v>0</v>
      </c>
      <c r="L12" s="56">
        <f t="shared" si="4"/>
        <v>0</v>
      </c>
      <c r="M12" s="56">
        <f t="shared" si="4"/>
        <v>0</v>
      </c>
      <c r="N12" s="56">
        <f t="shared" si="4"/>
        <v>0</v>
      </c>
      <c r="O12" s="56">
        <f t="shared" si="4"/>
        <v>0</v>
      </c>
      <c r="P12" s="56">
        <f t="shared" si="4"/>
        <v>0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0</v>
      </c>
      <c r="Y12" s="51"/>
      <c r="Z12" s="63">
        <f>SUM(Z13:Z15)</f>
        <v>5186.9916000000003</v>
      </c>
      <c r="AA12" s="64">
        <f>SUM(AA13:AA15)</f>
        <v>-5186.9916000000003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0</v>
      </c>
      <c r="J13" s="8">
        <f>Insulae!$N13</f>
        <v>0</v>
      </c>
      <c r="K13" s="8">
        <f>'La Coupole SA'!$N13</f>
        <v>0</v>
      </c>
      <c r="L13" s="8">
        <f>'Menuiserie Radicchi SA'!$N13</f>
        <v>0</v>
      </c>
      <c r="M13" s="8">
        <f>'MGO Réalisations SA'!$N13</f>
        <v>0</v>
      </c>
      <c r="N13" s="8">
        <f>'Montres Stifani SA en liq'!$N13</f>
        <v>0</v>
      </c>
      <c r="O13" s="8">
        <f>'Pro Immob SA'!$N13</f>
        <v>0</v>
      </c>
      <c r="P13" s="8">
        <f>'Radicchi Promotion'!$N13</f>
        <v>0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0</v>
      </c>
      <c r="Y13" s="51">
        <v>1</v>
      </c>
      <c r="Z13" s="66">
        <f t="shared" si="2"/>
        <v>1852.4970000000001</v>
      </c>
      <c r="AA13" s="65">
        <f t="shared" si="3"/>
        <v>-1852.4970000000001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0</v>
      </c>
      <c r="J14" s="8">
        <f>Insulae!$N14</f>
        <v>0</v>
      </c>
      <c r="K14" s="8">
        <f>'La Coupole SA'!$N14</f>
        <v>0</v>
      </c>
      <c r="L14" s="8">
        <f>'Menuiserie Radicchi SA'!$N14</f>
        <v>0</v>
      </c>
      <c r="M14" s="8">
        <f>'MGO Réalisations SA'!$N14</f>
        <v>0</v>
      </c>
      <c r="N14" s="8">
        <f>'Montres Stifani SA en liq'!$N14</f>
        <v>0</v>
      </c>
      <c r="O14" s="8">
        <f>'Pro Immob SA'!$N14</f>
        <v>0</v>
      </c>
      <c r="P14" s="8">
        <f>'Radicchi Promotion'!$N14</f>
        <v>0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0</v>
      </c>
      <c r="Y14" s="51">
        <v>0.8</v>
      </c>
      <c r="Z14" s="66">
        <f t="shared" si="2"/>
        <v>1481.9976000000001</v>
      </c>
      <c r="AA14" s="65">
        <f t="shared" si="3"/>
        <v>-1481.9976000000001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0</v>
      </c>
      <c r="J15" s="8">
        <f>Insulae!$N15</f>
        <v>0</v>
      </c>
      <c r="K15" s="8">
        <f>'La Coupole SA'!$N15</f>
        <v>0</v>
      </c>
      <c r="L15" s="8">
        <f>'Menuiserie Radicchi SA'!$N15</f>
        <v>0</v>
      </c>
      <c r="M15" s="8">
        <f>'MGO Réalisations SA'!$N15</f>
        <v>0</v>
      </c>
      <c r="N15" s="8">
        <f>'Montres Stifani SA en liq'!$N15</f>
        <v>0</v>
      </c>
      <c r="O15" s="8">
        <f>'Pro Immob SA'!$N15</f>
        <v>0</v>
      </c>
      <c r="P15" s="8">
        <f>'Radicchi Promotion'!$N15</f>
        <v>0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0</v>
      </c>
      <c r="Y15" s="51">
        <v>1</v>
      </c>
      <c r="Z15" s="66">
        <f t="shared" si="2"/>
        <v>1852.4970000000001</v>
      </c>
      <c r="AA15" s="65">
        <f t="shared" si="3"/>
        <v>-1852.4970000000001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0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0</v>
      </c>
      <c r="N16" s="8">
        <f>'Montres Stifani SA en liq'!$N16</f>
        <v>0</v>
      </c>
      <c r="O16" s="8">
        <f>'Pro Immob SA'!$N16</f>
        <v>0</v>
      </c>
      <c r="P16" s="8">
        <f>'Radicchi Promotion'!$N16</f>
        <v>0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0</v>
      </c>
      <c r="Y16" s="51">
        <v>1</v>
      </c>
      <c r="Z16" s="66">
        <f>$AA$2*Y16</f>
        <v>1852.4970000000001</v>
      </c>
      <c r="AA16" s="65">
        <f>X16-Z16</f>
        <v>-1852.4970000000001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0</v>
      </c>
      <c r="J18" s="56">
        <f t="shared" si="6"/>
        <v>0</v>
      </c>
      <c r="K18" s="56">
        <f t="shared" si="6"/>
        <v>0</v>
      </c>
      <c r="L18" s="56">
        <f t="shared" si="6"/>
        <v>0</v>
      </c>
      <c r="M18" s="56">
        <f t="shared" si="6"/>
        <v>0</v>
      </c>
      <c r="N18" s="56">
        <f t="shared" si="6"/>
        <v>0</v>
      </c>
      <c r="O18" s="56">
        <f t="shared" si="6"/>
        <v>0</v>
      </c>
      <c r="P18" s="56">
        <f t="shared" si="6"/>
        <v>0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0</v>
      </c>
      <c r="Y18" s="51"/>
      <c r="Z18" s="63">
        <f>SUM(Z19:Z21)</f>
        <v>5372.2412999999997</v>
      </c>
      <c r="AA18" s="64">
        <f>SUM(AA19:AA21)</f>
        <v>-5372.2412999999997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0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0</v>
      </c>
      <c r="N19" s="8">
        <f>'Montres Stifani SA en liq'!$N19</f>
        <v>0</v>
      </c>
      <c r="O19" s="8">
        <f>'Pro Immob SA'!$N19</f>
        <v>0</v>
      </c>
      <c r="P19" s="8">
        <f>'Radicchi Promotion'!$N19</f>
        <v>0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0</v>
      </c>
      <c r="Y19" s="51">
        <v>1</v>
      </c>
      <c r="Z19" s="66">
        <f t="shared" si="2"/>
        <v>1852.4970000000001</v>
      </c>
      <c r="AA19" s="65">
        <f t="shared" si="3"/>
        <v>-1852.4970000000001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0</v>
      </c>
      <c r="Y20" s="51">
        <v>1</v>
      </c>
      <c r="Z20" s="66">
        <f t="shared" si="2"/>
        <v>1852.4970000000001</v>
      </c>
      <c r="AA20" s="65">
        <f t="shared" si="3"/>
        <v>-1852.4970000000001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0</v>
      </c>
      <c r="Y21" s="51">
        <v>0.9</v>
      </c>
      <c r="Z21" s="66">
        <f t="shared" si="2"/>
        <v>1667.2473</v>
      </c>
      <c r="AA21" s="65">
        <f t="shared" si="3"/>
        <v>-1667.2473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0</v>
      </c>
      <c r="F23" s="56">
        <f t="shared" si="7"/>
        <v>0</v>
      </c>
      <c r="G23" s="56">
        <f t="shared" si="7"/>
        <v>0</v>
      </c>
      <c r="H23" s="56">
        <f t="shared" si="7"/>
        <v>0</v>
      </c>
      <c r="I23" s="56">
        <f t="shared" si="7"/>
        <v>1</v>
      </c>
      <c r="J23" s="56">
        <f t="shared" si="7"/>
        <v>108</v>
      </c>
      <c r="K23" s="56">
        <f t="shared" si="7"/>
        <v>7</v>
      </c>
      <c r="L23" s="56">
        <f t="shared" si="7"/>
        <v>0</v>
      </c>
      <c r="M23" s="56">
        <f t="shared" si="7"/>
        <v>1</v>
      </c>
      <c r="N23" s="56">
        <f t="shared" si="7"/>
        <v>0</v>
      </c>
      <c r="O23" s="56">
        <f t="shared" si="7"/>
        <v>0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0</v>
      </c>
      <c r="U23" s="56">
        <f t="shared" si="7"/>
        <v>0</v>
      </c>
      <c r="V23" s="56">
        <f t="shared" si="7"/>
        <v>0</v>
      </c>
      <c r="W23" s="56">
        <f t="shared" si="7"/>
        <v>0</v>
      </c>
      <c r="X23" s="50">
        <f>SUM(B23:W23)</f>
        <v>117</v>
      </c>
      <c r="Y23" s="51"/>
      <c r="Z23" s="63">
        <f>SUM(Z24)</f>
        <v>1759.8721499999999</v>
      </c>
      <c r="AA23" s="64">
        <f>SUM(AA24)</f>
        <v>-1642.8721499999999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0</v>
      </c>
      <c r="I24" s="8">
        <f>'Immocolor SA'!$N24</f>
        <v>1</v>
      </c>
      <c r="J24" s="8">
        <f>Insulae!$N24</f>
        <v>108</v>
      </c>
      <c r="K24" s="8">
        <f>'La Coupole SA'!$N24</f>
        <v>7</v>
      </c>
      <c r="L24" s="8">
        <f>'Menuiserie Radicchi SA'!$N24</f>
        <v>0</v>
      </c>
      <c r="M24" s="8">
        <f>'MGO Réalisations SA'!$N24</f>
        <v>1</v>
      </c>
      <c r="N24" s="8">
        <f>'Montres Stifani SA en liq'!$N24</f>
        <v>0</v>
      </c>
      <c r="O24" s="8">
        <f>'Pro Immob SA'!$N24</f>
        <v>0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0</v>
      </c>
      <c r="U24" s="8">
        <f>'Schwarz-Etienne SA'!$N24</f>
        <v>0</v>
      </c>
      <c r="V24" s="8">
        <f>'TMH SA'!$N24</f>
        <v>0</v>
      </c>
      <c r="W24" s="8">
        <f>'Usine de la Charrière SA'!$N24</f>
        <v>0</v>
      </c>
      <c r="X24" s="9">
        <f>SUM(B24:W24)</f>
        <v>117</v>
      </c>
      <c r="Y24" s="51">
        <v>0.95</v>
      </c>
      <c r="Z24" s="66">
        <f t="shared" si="2"/>
        <v>1759.8721499999999</v>
      </c>
      <c r="AA24" s="65">
        <f t="shared" si="3"/>
        <v>-1642.8721499999999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0</v>
      </c>
      <c r="F26" s="75">
        <f t="shared" si="8"/>
        <v>0</v>
      </c>
      <c r="G26" s="75">
        <f t="shared" si="8"/>
        <v>0</v>
      </c>
      <c r="H26" s="75">
        <f t="shared" si="8"/>
        <v>0</v>
      </c>
      <c r="I26" s="75">
        <f t="shared" si="8"/>
        <v>1</v>
      </c>
      <c r="J26" s="75">
        <f t="shared" si="8"/>
        <v>108</v>
      </c>
      <c r="K26" s="75">
        <f t="shared" si="8"/>
        <v>7</v>
      </c>
      <c r="L26" s="75">
        <f t="shared" si="8"/>
        <v>0</v>
      </c>
      <c r="M26" s="75">
        <f t="shared" si="8"/>
        <v>1</v>
      </c>
      <c r="N26" s="75">
        <f t="shared" si="8"/>
        <v>0</v>
      </c>
      <c r="O26" s="75">
        <f t="shared" si="8"/>
        <v>0</v>
      </c>
      <c r="P26" s="75">
        <f t="shared" si="8"/>
        <v>0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0</v>
      </c>
      <c r="U26" s="75">
        <f t="shared" si="8"/>
        <v>0</v>
      </c>
      <c r="V26" s="75">
        <f t="shared" si="8"/>
        <v>0</v>
      </c>
      <c r="W26" s="76">
        <f t="shared" si="8"/>
        <v>0</v>
      </c>
      <c r="X26" s="57">
        <f t="shared" si="8"/>
        <v>117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108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0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0</v>
      </c>
      <c r="V27" s="43">
        <f>'Schwarz-Etienne SA'!N26</f>
        <v>0</v>
      </c>
      <c r="W27" s="43">
        <f>'TMH SA'!N26</f>
        <v>0</v>
      </c>
      <c r="X27" s="59">
        <f>SUM(B27:W27)</f>
        <v>108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2015-08-10T15:47:52Z</dcterms:modified>
</cp:coreProperties>
</file>