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55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L3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42" i="1" l="1"/>
  <c r="K41" i="1"/>
  <c r="K40" i="1"/>
  <c r="K39" i="1"/>
  <c r="I42" i="1" l="1"/>
  <c r="J42" i="1" s="1"/>
  <c r="H42" i="1"/>
  <c r="G42" i="1"/>
  <c r="F42" i="1"/>
  <c r="I41" i="1"/>
  <c r="J41" i="1" s="1"/>
  <c r="H41" i="1"/>
  <c r="G41" i="1"/>
  <c r="F41" i="1"/>
  <c r="H40" i="1"/>
  <c r="G40" i="1"/>
  <c r="F40" i="1"/>
  <c r="I40" i="1" s="1"/>
  <c r="J40" i="1" s="1"/>
  <c r="I39" i="1"/>
  <c r="J39" i="1" s="1"/>
  <c r="H39" i="1"/>
  <c r="G39" i="1"/>
  <c r="F39" i="1"/>
  <c r="H38" i="1"/>
  <c r="G38" i="1"/>
  <c r="F38" i="1"/>
  <c r="I38" i="1" s="1"/>
  <c r="J38" i="1" s="1"/>
  <c r="H37" i="1"/>
  <c r="G37" i="1"/>
  <c r="F37" i="1"/>
  <c r="I37" i="1" s="1"/>
  <c r="J37" i="1" s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4" i="1"/>
  <c r="F15" i="1"/>
  <c r="F16" i="1"/>
  <c r="F17" i="1"/>
  <c r="L37" i="1" l="1"/>
  <c r="L38" i="1"/>
  <c r="L42" i="1"/>
  <c r="L40" i="1"/>
  <c r="L41" i="1"/>
  <c r="L39" i="1"/>
  <c r="L13" i="1"/>
  <c r="L11" i="1"/>
  <c r="L6" i="1" l="1"/>
  <c r="I36" i="1"/>
  <c r="J36" i="1" s="1"/>
  <c r="H36" i="1"/>
  <c r="G36" i="1"/>
  <c r="H35" i="1"/>
  <c r="G35" i="1"/>
  <c r="I35" i="1"/>
  <c r="J35" i="1" s="1"/>
  <c r="H34" i="1"/>
  <c r="G34" i="1"/>
  <c r="I34" i="1"/>
  <c r="J34" i="1" s="1"/>
  <c r="H33" i="1"/>
  <c r="G33" i="1"/>
  <c r="I33" i="1"/>
  <c r="J33" i="1" s="1"/>
  <c r="I32" i="1"/>
  <c r="J32" i="1" s="1"/>
  <c r="H32" i="1"/>
  <c r="G32" i="1"/>
  <c r="I31" i="1"/>
  <c r="J31" i="1" s="1"/>
  <c r="H31" i="1"/>
  <c r="G31" i="1"/>
  <c r="I30" i="1"/>
  <c r="J30" i="1" s="1"/>
  <c r="H30" i="1"/>
  <c r="G30" i="1"/>
  <c r="I29" i="1"/>
  <c r="J29" i="1" s="1"/>
  <c r="H29" i="1"/>
  <c r="G29" i="1"/>
  <c r="I28" i="1"/>
  <c r="J28" i="1" s="1"/>
  <c r="H28" i="1"/>
  <c r="G28" i="1"/>
  <c r="I27" i="1"/>
  <c r="J27" i="1" s="1"/>
  <c r="H27" i="1"/>
  <c r="G27" i="1"/>
  <c r="I26" i="1"/>
  <c r="J26" i="1" s="1"/>
  <c r="H26" i="1"/>
  <c r="G26" i="1"/>
  <c r="I25" i="1"/>
  <c r="J25" i="1" s="1"/>
  <c r="H25" i="1"/>
  <c r="G25" i="1"/>
  <c r="J13" i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H19" i="1"/>
  <c r="H20" i="1"/>
  <c r="H21" i="1"/>
  <c r="H22" i="1"/>
  <c r="H23" i="1"/>
  <c r="H24" i="1"/>
  <c r="G19" i="1"/>
  <c r="G20" i="1"/>
  <c r="G21" i="1"/>
  <c r="G22" i="1"/>
  <c r="G23" i="1"/>
  <c r="G24" i="1"/>
  <c r="L36" i="1" l="1"/>
  <c r="F12" i="1"/>
  <c r="G12" i="1"/>
  <c r="H12" i="1"/>
  <c r="I12" i="1"/>
  <c r="J12" i="1" s="1"/>
  <c r="L12" i="1" s="1"/>
  <c r="F13" i="1"/>
  <c r="I13" i="1" s="1"/>
  <c r="G13" i="1"/>
  <c r="H13" i="1"/>
  <c r="I14" i="1"/>
  <c r="J14" i="1" s="1"/>
  <c r="G14" i="1"/>
  <c r="H14" i="1"/>
  <c r="I15" i="1"/>
  <c r="J15" i="1" s="1"/>
  <c r="G15" i="1"/>
  <c r="H15" i="1"/>
  <c r="I16" i="1"/>
  <c r="J16" i="1" s="1"/>
  <c r="G16" i="1"/>
  <c r="H16" i="1"/>
  <c r="I17" i="1"/>
  <c r="J17" i="1" s="1"/>
  <c r="G17" i="1"/>
  <c r="H17" i="1"/>
  <c r="I18" i="1"/>
  <c r="J18" i="1" s="1"/>
  <c r="G18" i="1"/>
  <c r="H18" i="1"/>
  <c r="F10" i="1"/>
  <c r="F11" i="1"/>
  <c r="I11" i="1" s="1"/>
  <c r="J11" i="1" s="1"/>
  <c r="G10" i="1"/>
  <c r="G11" i="1"/>
  <c r="I10" i="1"/>
  <c r="J10" i="1" s="1"/>
  <c r="L10" i="1" s="1"/>
  <c r="H10" i="1"/>
  <c r="H11" i="1"/>
  <c r="L15" i="1" l="1"/>
  <c r="L16" i="1"/>
  <c r="L34" i="1"/>
  <c r="L32" i="1"/>
  <c r="L30" i="1"/>
  <c r="L28" i="1"/>
  <c r="L26" i="1"/>
  <c r="L24" i="1"/>
  <c r="L22" i="1"/>
  <c r="L20" i="1"/>
  <c r="L14" i="1"/>
  <c r="L33" i="1"/>
  <c r="L31" i="1"/>
  <c r="L29" i="1"/>
  <c r="L27" i="1"/>
  <c r="L25" i="1"/>
  <c r="L23" i="1"/>
  <c r="L21" i="1"/>
  <c r="L19" i="1"/>
  <c r="L18" i="1"/>
  <c r="L17" i="1"/>
  <c r="L35" i="1" l="1"/>
  <c r="D4" i="1"/>
  <c r="B4" i="1"/>
  <c r="G3" i="1" s="1"/>
</calcChain>
</file>

<file path=xl/sharedStrings.xml><?xml version="1.0" encoding="utf-8"?>
<sst xmlns="http://schemas.openxmlformats.org/spreadsheetml/2006/main" count="24" uniqueCount="21">
  <si>
    <t>Horaire  de base</t>
  </si>
  <si>
    <t>Date</t>
  </si>
  <si>
    <t>Matin</t>
  </si>
  <si>
    <t>Aprè-midi</t>
  </si>
  <si>
    <t>Pause</t>
  </si>
  <si>
    <t>Début</t>
  </si>
  <si>
    <t>Fin</t>
  </si>
  <si>
    <t>Réalisé</t>
  </si>
  <si>
    <t>Après-midi</t>
  </si>
  <si>
    <t>Total j</t>
  </si>
  <si>
    <t>Heures supplémentaires</t>
  </si>
  <si>
    <t>du jour</t>
  </si>
  <si>
    <t>non récupérables</t>
  </si>
  <si>
    <t>cumulées/mois</t>
  </si>
  <si>
    <t>Mois</t>
  </si>
  <si>
    <t>Année</t>
  </si>
  <si>
    <t>HS du mois</t>
  </si>
  <si>
    <t>Hs payables</t>
  </si>
  <si>
    <t>P.U.</t>
  </si>
  <si>
    <t xml:space="preserve">HS à payer 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</si>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</sst>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;@"/>
    <numFmt numFmtId="165" formatCode="[$-F800]dddd\,\ mmmm\ dd\,\ yyyy"/>
    <numFmt numFmtId="166" formatCode="#,##0.00\ &quot;€&quot;"/>
    <numFmt numFmtId="167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20" fontId="0" fillId="0" borderId="0" xfId="0" applyNumberFormat="1"/>
    <xf numFmtId="20" fontId="0" fillId="2" borderId="1" xfId="0" applyNumberFormat="1" applyFill="1" applyBorder="1" applyAlignment="1">
      <alignment horizontal="centerContinuous"/>
    </xf>
    <xf numFmtId="20" fontId="0" fillId="2" borderId="2" xfId="0" applyNumberFormat="1" applyFill="1" applyBorder="1" applyAlignment="1">
      <alignment horizontal="centerContinuous"/>
    </xf>
    <xf numFmtId="20" fontId="0" fillId="2" borderId="5" xfId="0" applyNumberFormat="1" applyFill="1" applyBorder="1"/>
    <xf numFmtId="0" fontId="0" fillId="2" borderId="6" xfId="0" applyFill="1" applyBorder="1" applyAlignment="1">
      <alignment horizontal="centerContinuous"/>
    </xf>
    <xf numFmtId="20" fontId="0" fillId="0" borderId="7" xfId="0" applyNumberFormat="1" applyBorder="1" applyAlignment="1">
      <alignment horizontal="center"/>
    </xf>
    <xf numFmtId="20" fontId="0" fillId="2" borderId="6" xfId="0" applyNumberFormat="1" applyFill="1" applyBorder="1" applyAlignment="1">
      <alignment horizontal="centerContinuous"/>
    </xf>
    <xf numFmtId="165" fontId="1" fillId="0" borderId="1" xfId="0" applyNumberFormat="1" applyFont="1" applyBorder="1" applyAlignment="1">
      <alignment horizontal="left"/>
    </xf>
    <xf numFmtId="20" fontId="0" fillId="0" borderId="6" xfId="0" applyNumberFormat="1" applyBorder="1" applyAlignment="1">
      <alignment horizontal="center"/>
    </xf>
    <xf numFmtId="20" fontId="0" fillId="3" borderId="6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5" fontId="1" fillId="0" borderId="8" xfId="0" applyNumberFormat="1" applyFont="1" applyBorder="1" applyAlignment="1">
      <alignment horizontal="left"/>
    </xf>
    <xf numFmtId="20" fontId="0" fillId="0" borderId="0" xfId="0" applyNumberFormat="1" applyBorder="1" applyAlignment="1">
      <alignment horizontal="center"/>
    </xf>
    <xf numFmtId="20" fontId="0" fillId="3" borderId="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5" fontId="1" fillId="0" borderId="3" xfId="0" applyNumberFormat="1" applyFont="1" applyBorder="1" applyAlignment="1">
      <alignment horizontal="left"/>
    </xf>
    <xf numFmtId="0" fontId="0" fillId="0" borderId="7" xfId="0" applyBorder="1" applyAlignment="1">
      <alignment horizontal="center"/>
    </xf>
    <xf numFmtId="20" fontId="0" fillId="3" borderId="7" xfId="0" applyNumberFormat="1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20" fontId="0" fillId="2" borderId="8" xfId="0" applyNumberFormat="1" applyFill="1" applyBorder="1" applyAlignment="1">
      <alignment horizontal="center"/>
    </xf>
    <xf numFmtId="20" fontId="0" fillId="2" borderId="9" xfId="0" applyNumberFormat="1" applyFill="1" applyBorder="1" applyAlignment="1">
      <alignment horizontal="center"/>
    </xf>
    <xf numFmtId="20" fontId="0" fillId="2" borderId="10" xfId="0" applyNumberFormat="1" applyFill="1" applyBorder="1" applyAlignment="1">
      <alignment horizontal="center" vertical="top"/>
    </xf>
    <xf numFmtId="20" fontId="0" fillId="2" borderId="0" xfId="0" applyNumberForma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5" borderId="0" xfId="0" applyFill="1"/>
    <xf numFmtId="0" fontId="0" fillId="6" borderId="0" xfId="0" applyFill="1"/>
    <xf numFmtId="166" fontId="0" fillId="6" borderId="0" xfId="0" applyNumberFormat="1" applyFill="1"/>
    <xf numFmtId="20" fontId="0" fillId="6" borderId="0" xfId="0" applyNumberFormat="1" applyFill="1"/>
    <xf numFmtId="167" fontId="0" fillId="6" borderId="0" xfId="0" applyNumberFormat="1" applyFill="1" applyAlignment="1">
      <alignment horizontal="left"/>
    </xf>
    <xf numFmtId="0" fontId="0" fillId="5" borderId="0" xfId="0" applyFill="1" applyAlignment="1">
      <alignment horizontal="left"/>
    </xf>
    <xf numFmtId="164" fontId="0" fillId="6" borderId="0" xfId="0" applyNumberFormat="1" applyFill="1" applyAlignment="1">
      <alignment horizontal="left"/>
    </xf>
    <xf numFmtId="167" fontId="2" fillId="6" borderId="0" xfId="0" applyNumberFormat="1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42"/>
  <sheetViews>
    <sheetView tabSelected="1" zoomScale="90" zoomScaleNormal="90" workbookViewId="0">
      <pane ySplit="9" topLeftCell="A28" activePane="bottomLeft" state="frozenSplit"/>
      <selection pane="bottomLeft" activeCell="L1" sqref="L1"/>
    </sheetView>
  </sheetViews>
  <sheetFormatPr baseColWidth="10" defaultRowHeight="15" x14ac:dyDescent="0.25"/>
  <cols>
    <col min="1" max="1" width="25.5703125" bestFit="1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39" x14ac:dyDescent="0.25">
      <c r="A1" t="s">
        <v>0</v>
      </c>
      <c r="K1" s="32" t="s">
        <v>14</v>
      </c>
      <c r="L1" s="31" t="s">
        <v>20</v>
      </c>
      <c r="AK1">
        <v>1</v>
      </c>
      <c r="AL1">
        <v>1</v>
      </c>
      <c r="AM1">
        <v>1</v>
      </c>
    </row>
    <row r="2" spans="1:39" x14ac:dyDescent="0.25">
      <c r="K2" s="33" t="s">
        <v>15</v>
      </c>
      <c r="L2" s="36">
        <v>2017</v>
      </c>
    </row>
    <row r="3" spans="1:39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I3" s="1">
        <v>0.5</v>
      </c>
      <c r="J3" s="30">
        <v>14</v>
      </c>
      <c r="K3" s="34" t="s">
        <v>16</v>
      </c>
      <c r="L3" s="37">
        <f>K38</f>
        <v>2.0729166666666665</v>
      </c>
      <c r="M3" s="1"/>
    </row>
    <row r="4" spans="1:39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34" t="s">
        <v>17</v>
      </c>
      <c r="L4" s="37">
        <f>L38</f>
        <v>1.5729166666666665</v>
      </c>
      <c r="M4" s="1"/>
    </row>
    <row r="5" spans="1:3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34" t="s">
        <v>18</v>
      </c>
      <c r="L5" s="35">
        <v>14</v>
      </c>
      <c r="M5" s="1"/>
    </row>
    <row r="6" spans="1:3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34" t="s">
        <v>19</v>
      </c>
      <c r="L6" s="38">
        <f>IFERROR(IF(L4=0,"",L4*L5)*24,0)</f>
        <v>528.5</v>
      </c>
      <c r="M6" s="1"/>
    </row>
    <row r="7" spans="1:39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39" x14ac:dyDescent="0.25">
      <c r="A8" s="1" t="s">
        <v>1</v>
      </c>
      <c r="B8" s="2" t="s">
        <v>2</v>
      </c>
      <c r="C8" s="3"/>
      <c r="D8" s="2" t="s">
        <v>3</v>
      </c>
      <c r="E8" s="3"/>
      <c r="F8" s="4"/>
      <c r="G8" s="2" t="s">
        <v>7</v>
      </c>
      <c r="H8" s="5"/>
      <c r="I8" s="3"/>
      <c r="J8" s="2" t="s">
        <v>10</v>
      </c>
      <c r="K8" s="7"/>
      <c r="L8" s="3"/>
      <c r="M8" s="1"/>
    </row>
    <row r="9" spans="1:39" x14ac:dyDescent="0.25">
      <c r="A9" s="1"/>
      <c r="B9" s="21" t="s">
        <v>5</v>
      </c>
      <c r="C9" s="22" t="s">
        <v>6</v>
      </c>
      <c r="D9" s="21" t="s">
        <v>5</v>
      </c>
      <c r="E9" s="22" t="s">
        <v>6</v>
      </c>
      <c r="F9" s="23" t="s">
        <v>4</v>
      </c>
      <c r="G9" s="21" t="s">
        <v>2</v>
      </c>
      <c r="H9" s="24" t="s">
        <v>8</v>
      </c>
      <c r="I9" s="22" t="s">
        <v>9</v>
      </c>
      <c r="J9" s="21" t="s">
        <v>11</v>
      </c>
      <c r="K9" s="24" t="s">
        <v>13</v>
      </c>
      <c r="L9" s="22" t="s">
        <v>12</v>
      </c>
      <c r="M9" s="1"/>
    </row>
    <row r="10" spans="1:39" ht="24.75" customHeight="1" x14ac:dyDescent="0.25">
      <c r="A10" s="8">
        <v>42887</v>
      </c>
      <c r="B10" s="9">
        <v>0.29166666666666669</v>
      </c>
      <c r="C10" s="9">
        <v>0.5</v>
      </c>
      <c r="D10" s="9">
        <v>0.53125</v>
      </c>
      <c r="E10" s="9">
        <v>0.9375</v>
      </c>
      <c r="F10" s="10">
        <f t="shared" ref="F10:F11" si="0">IF(B10="","",1/96)</f>
        <v>1.0416666666666666E-2</v>
      </c>
      <c r="G10" s="10">
        <f t="shared" ref="G10:G11" si="1">IF(B10="","",IF(C10="",5-B10,C10-B10))</f>
        <v>0.20833333333333331</v>
      </c>
      <c r="H10" s="10">
        <f>IF(B10="","",IF(D10="",E10-0.5,E10-D10))</f>
        <v>0.40625</v>
      </c>
      <c r="I10" s="11">
        <f t="shared" ref="I10:I11" si="2">IF(B10="","",C10-B10+E10-D10-F10)</f>
        <v>0.60416666666666663</v>
      </c>
      <c r="J10" s="10">
        <f>IFERROR(IF(WEEKDAY(A10) = 7,I10,I10-1/3),"")</f>
        <v>0.27083333333333331</v>
      </c>
      <c r="K10" s="11">
        <f>IF(J10="","",SUM($J$10:J10))</f>
        <v>0.27083333333333331</v>
      </c>
      <c r="L10" s="27">
        <f t="shared" ref="L10:L24" si="3">IF(K10="","",MAX(0,K10-0.5))</f>
        <v>0</v>
      </c>
      <c r="M10" s="1"/>
    </row>
    <row r="11" spans="1:39" x14ac:dyDescent="0.25">
      <c r="A11" s="12">
        <v>42888</v>
      </c>
      <c r="B11" s="13">
        <v>0.3125</v>
      </c>
      <c r="C11" s="13">
        <v>0.5</v>
      </c>
      <c r="D11" s="13">
        <v>0.5</v>
      </c>
      <c r="E11" s="13">
        <v>0.72916666666666663</v>
      </c>
      <c r="F11" s="14">
        <f t="shared" si="0"/>
        <v>1.0416666666666666E-2</v>
      </c>
      <c r="G11" s="14">
        <f t="shared" si="1"/>
        <v>0.1875</v>
      </c>
      <c r="H11" s="14">
        <f>IF(B11="","",IF(D11="",E11-0.5,E11-D11))</f>
        <v>0.22916666666666663</v>
      </c>
      <c r="I11" s="15">
        <f t="shared" si="2"/>
        <v>0.40624999999999994</v>
      </c>
      <c r="J11" s="14">
        <f>IFERROR(IF(WEEKDAY(A11) = 7,I11,I11-1/3),"")</f>
        <v>7.291666666666663E-2</v>
      </c>
      <c r="K11" s="25">
        <f>IF(J11="","",SUM($J$10:J11))</f>
        <v>0.34374999999999994</v>
      </c>
      <c r="L11" s="28">
        <f>IF(K11="","",MAX(0,K11-0.5))</f>
        <v>0</v>
      </c>
      <c r="M11" s="1"/>
    </row>
    <row r="12" spans="1:39" x14ac:dyDescent="0.25">
      <c r="A12" s="16">
        <v>42889</v>
      </c>
      <c r="B12" s="6"/>
      <c r="C12" s="6"/>
      <c r="D12" s="17"/>
      <c r="E12" s="6"/>
      <c r="F12" s="18" t="str">
        <f t="shared" ref="F12:F36" si="4">IF(B12="","",1/96)</f>
        <v/>
      </c>
      <c r="G12" s="18" t="str">
        <f t="shared" ref="G12:G24" si="5">IF(B12="","",IF(C12="",5-B12,C12-B12))</f>
        <v/>
      </c>
      <c r="H12" s="18" t="str">
        <f t="shared" ref="H12:H24" si="6">IF(B12="","",IF(D12="",E12-0.5,E12-D12))</f>
        <v/>
      </c>
      <c r="I12" s="19" t="str">
        <f t="shared" ref="I12:I24" si="7">IF(B12="","",C12-B12+E12-D12-F12)</f>
        <v/>
      </c>
      <c r="J12" s="18" t="str">
        <f t="shared" ref="J12:J24" si="8">IFERROR(IF(WEEKDAY(A12) = 7,I12,I12-1/3),"")</f>
        <v/>
      </c>
      <c r="K12" s="19" t="str">
        <f>IF(J12="","",SUM($J$10:J12))</f>
        <v/>
      </c>
      <c r="L12" s="29" t="str">
        <f>IF(K12="","",MAX(0,K12-0.5))</f>
        <v/>
      </c>
    </row>
    <row r="13" spans="1:39" x14ac:dyDescent="0.25">
      <c r="A13" s="8">
        <v>42891</v>
      </c>
      <c r="B13" s="9">
        <v>0.28125</v>
      </c>
      <c r="C13" s="9">
        <v>0.51041666666666663</v>
      </c>
      <c r="D13" s="9">
        <v>0.53125</v>
      </c>
      <c r="E13" s="9">
        <v>0.70833333333333337</v>
      </c>
      <c r="F13" s="10">
        <f t="shared" si="4"/>
        <v>1.0416666666666666E-2</v>
      </c>
      <c r="G13" s="10">
        <f t="shared" si="5"/>
        <v>0.22916666666666663</v>
      </c>
      <c r="H13" s="10">
        <f t="shared" si="6"/>
        <v>0.17708333333333337</v>
      </c>
      <c r="I13" s="11">
        <f t="shared" si="7"/>
        <v>0.39583333333333331</v>
      </c>
      <c r="J13" s="10">
        <f t="shared" si="8"/>
        <v>6.25E-2</v>
      </c>
      <c r="K13" s="11">
        <f>IF(J13="","",SUM($J$10:J13))</f>
        <v>0.40624999999999994</v>
      </c>
      <c r="L13" s="27">
        <f>IF(K13="","",MAX(0,K13-0.5))</f>
        <v>0</v>
      </c>
    </row>
    <row r="14" spans="1:39" x14ac:dyDescent="0.25">
      <c r="A14" s="12">
        <v>42892</v>
      </c>
      <c r="B14" s="13">
        <v>0.28125</v>
      </c>
      <c r="C14" s="13">
        <v>0.51041666666666663</v>
      </c>
      <c r="D14" s="13">
        <v>0.53125</v>
      </c>
      <c r="E14" s="13">
        <v>0.70833333333333337</v>
      </c>
      <c r="F14" s="14">
        <f t="shared" si="4"/>
        <v>1.0416666666666666E-2</v>
      </c>
      <c r="G14" s="14">
        <f t="shared" si="5"/>
        <v>0.22916666666666663</v>
      </c>
      <c r="H14" s="14">
        <f t="shared" si="6"/>
        <v>0.17708333333333337</v>
      </c>
      <c r="I14" s="15">
        <f t="shared" si="7"/>
        <v>0.39583333333333331</v>
      </c>
      <c r="J14" s="14">
        <f t="shared" si="8"/>
        <v>6.25E-2</v>
      </c>
      <c r="K14" s="15">
        <f>IF(J14="","",SUM($J$10:J14))</f>
        <v>0.46874999999999994</v>
      </c>
      <c r="L14" s="28">
        <f t="shared" si="3"/>
        <v>0</v>
      </c>
    </row>
    <row r="15" spans="1:39" x14ac:dyDescent="0.25">
      <c r="A15" s="12">
        <v>42893</v>
      </c>
      <c r="B15" s="13">
        <v>0.28125</v>
      </c>
      <c r="C15" s="13">
        <v>0.51041666666666663</v>
      </c>
      <c r="D15" s="13">
        <v>0.53125</v>
      </c>
      <c r="E15" s="13">
        <v>0.70833333333333337</v>
      </c>
      <c r="F15" s="14">
        <f t="shared" si="4"/>
        <v>1.0416666666666666E-2</v>
      </c>
      <c r="G15" s="14">
        <f t="shared" si="5"/>
        <v>0.22916666666666663</v>
      </c>
      <c r="H15" s="14">
        <f t="shared" si="6"/>
        <v>0.17708333333333337</v>
      </c>
      <c r="I15" s="15">
        <f t="shared" si="7"/>
        <v>0.39583333333333331</v>
      </c>
      <c r="J15" s="14">
        <f t="shared" si="8"/>
        <v>6.25E-2</v>
      </c>
      <c r="K15" s="15">
        <f>IF(J15="","",SUM($J$10:J15))</f>
        <v>0.53125</v>
      </c>
      <c r="L15" s="28">
        <f>IF(K15="","",MAX(0,K15-0.5))</f>
        <v>3.125E-2</v>
      </c>
    </row>
    <row r="16" spans="1:39" x14ac:dyDescent="0.25">
      <c r="A16" s="12">
        <v>42894</v>
      </c>
      <c r="B16" s="13">
        <v>0.28125</v>
      </c>
      <c r="C16" s="13">
        <v>0.51041666666666663</v>
      </c>
      <c r="D16" s="13">
        <v>0.53125</v>
      </c>
      <c r="E16" s="13">
        <v>0.70833333333333337</v>
      </c>
      <c r="F16" s="14">
        <f t="shared" si="4"/>
        <v>1.0416666666666666E-2</v>
      </c>
      <c r="G16" s="14">
        <f t="shared" si="5"/>
        <v>0.22916666666666663</v>
      </c>
      <c r="H16" s="14">
        <f t="shared" si="6"/>
        <v>0.17708333333333337</v>
      </c>
      <c r="I16" s="15">
        <f t="shared" si="7"/>
        <v>0.39583333333333331</v>
      </c>
      <c r="J16" s="14">
        <f t="shared" si="8"/>
        <v>6.25E-2</v>
      </c>
      <c r="K16" s="15">
        <f>IF(J16="","",SUM($J$10:J16))</f>
        <v>0.59375</v>
      </c>
      <c r="L16" s="28">
        <f t="shared" si="3"/>
        <v>9.375E-2</v>
      </c>
    </row>
    <row r="17" spans="1:13" x14ac:dyDescent="0.25">
      <c r="A17" s="12">
        <v>42895</v>
      </c>
      <c r="B17" s="13">
        <v>0.28125</v>
      </c>
      <c r="C17" s="13">
        <v>0.51041666666666663</v>
      </c>
      <c r="D17" s="13">
        <v>0.53125</v>
      </c>
      <c r="E17" s="13">
        <v>0.70833333333333337</v>
      </c>
      <c r="F17" s="14">
        <f t="shared" si="4"/>
        <v>1.0416666666666666E-2</v>
      </c>
      <c r="G17" s="14">
        <f t="shared" si="5"/>
        <v>0.22916666666666663</v>
      </c>
      <c r="H17" s="14">
        <f t="shared" si="6"/>
        <v>0.17708333333333337</v>
      </c>
      <c r="I17" s="15">
        <f t="shared" si="7"/>
        <v>0.39583333333333331</v>
      </c>
      <c r="J17" s="14">
        <f t="shared" si="8"/>
        <v>6.25E-2</v>
      </c>
      <c r="K17" s="15">
        <f>IF(J17="","",SUM($J$10:J17))</f>
        <v>0.65625</v>
      </c>
      <c r="L17" s="28">
        <f t="shared" si="3"/>
        <v>0.15625</v>
      </c>
    </row>
    <row r="18" spans="1:13" x14ac:dyDescent="0.25">
      <c r="A18" s="16">
        <v>42896</v>
      </c>
      <c r="B18" s="6">
        <v>0.29166666666666669</v>
      </c>
      <c r="C18" s="6">
        <v>0.51041666666666663</v>
      </c>
      <c r="D18" s="17"/>
      <c r="E18" s="6"/>
      <c r="F18" s="18">
        <f t="shared" si="4"/>
        <v>1.0416666666666666E-2</v>
      </c>
      <c r="G18" s="18">
        <f t="shared" si="5"/>
        <v>0.21874999999999994</v>
      </c>
      <c r="H18" s="18">
        <f t="shared" si="6"/>
        <v>-0.5</v>
      </c>
      <c r="I18" s="19">
        <f t="shared" si="7"/>
        <v>0.20833333333333329</v>
      </c>
      <c r="J18" s="18">
        <f t="shared" si="8"/>
        <v>0.20833333333333329</v>
      </c>
      <c r="K18" s="26">
        <f>IF(J18="","",SUM($J$10:J18))</f>
        <v>0.86458333333333326</v>
      </c>
      <c r="L18" s="29">
        <f t="shared" si="3"/>
        <v>0.36458333333333326</v>
      </c>
      <c r="M18" s="1"/>
    </row>
    <row r="19" spans="1:13" x14ac:dyDescent="0.25">
      <c r="A19" s="8">
        <v>42898</v>
      </c>
      <c r="B19" s="9">
        <v>0.3125</v>
      </c>
      <c r="C19" s="9">
        <v>0.5</v>
      </c>
      <c r="D19" s="9">
        <v>0.54166666666666663</v>
      </c>
      <c r="E19" s="9">
        <v>0.69791666666666663</v>
      </c>
      <c r="F19" s="10">
        <f t="shared" si="4"/>
        <v>1.0416666666666666E-2</v>
      </c>
      <c r="G19" s="10">
        <f t="shared" si="5"/>
        <v>0.1875</v>
      </c>
      <c r="H19" s="10">
        <f t="shared" si="6"/>
        <v>0.15625</v>
      </c>
      <c r="I19" s="11">
        <f t="shared" si="7"/>
        <v>0.33333333333333331</v>
      </c>
      <c r="J19" s="10">
        <f t="shared" si="8"/>
        <v>0</v>
      </c>
      <c r="K19" s="11">
        <f>IF(J19="","",SUM($J$10:J19))</f>
        <v>0.86458333333333326</v>
      </c>
      <c r="L19" s="27">
        <f t="shared" si="3"/>
        <v>0.36458333333333326</v>
      </c>
    </row>
    <row r="20" spans="1:13" x14ac:dyDescent="0.25">
      <c r="A20" s="12">
        <v>42899</v>
      </c>
      <c r="B20" s="13">
        <v>0.28125</v>
      </c>
      <c r="C20" s="13">
        <v>0.51041666666666663</v>
      </c>
      <c r="D20" s="13">
        <v>0.54166666666666663</v>
      </c>
      <c r="E20" s="13">
        <v>0.70833333333333337</v>
      </c>
      <c r="F20" s="14">
        <f t="shared" si="4"/>
        <v>1.0416666666666666E-2</v>
      </c>
      <c r="G20" s="14">
        <f t="shared" si="5"/>
        <v>0.22916666666666663</v>
      </c>
      <c r="H20" s="14">
        <f t="shared" si="6"/>
        <v>0.16666666666666674</v>
      </c>
      <c r="I20" s="15">
        <f t="shared" si="7"/>
        <v>0.38541666666666669</v>
      </c>
      <c r="J20" s="14">
        <f t="shared" si="8"/>
        <v>5.208333333333337E-2</v>
      </c>
      <c r="K20" s="15">
        <f>IF(J20="","",SUM($J$10:J20))</f>
        <v>0.91666666666666663</v>
      </c>
      <c r="L20" s="28">
        <f t="shared" si="3"/>
        <v>0.41666666666666663</v>
      </c>
    </row>
    <row r="21" spans="1:13" x14ac:dyDescent="0.25">
      <c r="A21" s="12">
        <v>42900</v>
      </c>
      <c r="B21" s="13">
        <v>0.28125</v>
      </c>
      <c r="C21" s="13">
        <v>0.51041666666666663</v>
      </c>
      <c r="D21" s="13">
        <v>0.54166666666666663</v>
      </c>
      <c r="E21" s="13">
        <v>0.70833333333333337</v>
      </c>
      <c r="F21" s="14">
        <f t="shared" si="4"/>
        <v>1.0416666666666666E-2</v>
      </c>
      <c r="G21" s="14">
        <f t="shared" si="5"/>
        <v>0.22916666666666663</v>
      </c>
      <c r="H21" s="14">
        <f t="shared" si="6"/>
        <v>0.16666666666666674</v>
      </c>
      <c r="I21" s="15">
        <f t="shared" si="7"/>
        <v>0.38541666666666669</v>
      </c>
      <c r="J21" s="14">
        <f t="shared" si="8"/>
        <v>5.208333333333337E-2</v>
      </c>
      <c r="K21" s="15">
        <f>IF(J21="","",SUM($J$10:J21))</f>
        <v>0.96875</v>
      </c>
      <c r="L21" s="28">
        <f t="shared" si="3"/>
        <v>0.46875</v>
      </c>
    </row>
    <row r="22" spans="1:13" x14ac:dyDescent="0.25">
      <c r="A22" s="12">
        <v>42901</v>
      </c>
      <c r="B22" s="13">
        <v>0.28125</v>
      </c>
      <c r="C22" s="13">
        <v>0.51041666666666663</v>
      </c>
      <c r="D22" s="13">
        <v>0.54166666666666663</v>
      </c>
      <c r="E22" s="13">
        <v>0.70833333333333337</v>
      </c>
      <c r="F22" s="14">
        <f t="shared" si="4"/>
        <v>1.0416666666666666E-2</v>
      </c>
      <c r="G22" s="14">
        <f t="shared" si="5"/>
        <v>0.22916666666666663</v>
      </c>
      <c r="H22" s="14">
        <f t="shared" si="6"/>
        <v>0.16666666666666674</v>
      </c>
      <c r="I22" s="15">
        <f t="shared" si="7"/>
        <v>0.38541666666666669</v>
      </c>
      <c r="J22" s="14">
        <f t="shared" si="8"/>
        <v>5.208333333333337E-2</v>
      </c>
      <c r="K22" s="15">
        <f>IF(J22="","",SUM($J$10:J22))</f>
        <v>1.0208333333333335</v>
      </c>
      <c r="L22" s="28">
        <f t="shared" si="3"/>
        <v>0.52083333333333348</v>
      </c>
    </row>
    <row r="23" spans="1:13" x14ac:dyDescent="0.25">
      <c r="A23" s="12">
        <v>42902</v>
      </c>
      <c r="B23" s="13">
        <v>0.28125</v>
      </c>
      <c r="C23" s="13">
        <v>0.51041666666666663</v>
      </c>
      <c r="D23" s="13">
        <v>0.54166666666666663</v>
      </c>
      <c r="E23" s="13">
        <v>0.70833333333333337</v>
      </c>
      <c r="F23" s="14">
        <f t="shared" si="4"/>
        <v>1.0416666666666666E-2</v>
      </c>
      <c r="G23" s="14">
        <f t="shared" si="5"/>
        <v>0.22916666666666663</v>
      </c>
      <c r="H23" s="14">
        <f t="shared" si="6"/>
        <v>0.16666666666666674</v>
      </c>
      <c r="I23" s="15">
        <f t="shared" si="7"/>
        <v>0.38541666666666669</v>
      </c>
      <c r="J23" s="14">
        <f t="shared" si="8"/>
        <v>5.208333333333337E-2</v>
      </c>
      <c r="K23" s="15">
        <f>IF(J23="","",SUM($J$10:J23))</f>
        <v>1.072916666666667</v>
      </c>
      <c r="L23" s="28">
        <f t="shared" si="3"/>
        <v>0.57291666666666696</v>
      </c>
    </row>
    <row r="24" spans="1:13" x14ac:dyDescent="0.25">
      <c r="A24" s="16">
        <v>42903</v>
      </c>
      <c r="B24" s="6">
        <v>0.29166666666666669</v>
      </c>
      <c r="C24" s="6">
        <v>0.51041666666666663</v>
      </c>
      <c r="D24" s="17"/>
      <c r="E24" s="6"/>
      <c r="F24" s="18">
        <f t="shared" si="4"/>
        <v>1.0416666666666666E-2</v>
      </c>
      <c r="G24" s="18">
        <f t="shared" si="5"/>
        <v>0.21874999999999994</v>
      </c>
      <c r="H24" s="18">
        <f t="shared" si="6"/>
        <v>-0.5</v>
      </c>
      <c r="I24" s="19">
        <f t="shared" si="7"/>
        <v>0.20833333333333329</v>
      </c>
      <c r="J24" s="18">
        <f t="shared" si="8"/>
        <v>0.20833333333333329</v>
      </c>
      <c r="K24" s="26">
        <f>IF(J24="","",SUM($J$10:J24))</f>
        <v>1.2812500000000002</v>
      </c>
      <c r="L24" s="29">
        <f t="shared" si="3"/>
        <v>0.78125000000000022</v>
      </c>
    </row>
    <row r="25" spans="1:13" x14ac:dyDescent="0.25">
      <c r="A25" s="8">
        <v>42905</v>
      </c>
      <c r="B25" s="9">
        <v>0.3125</v>
      </c>
      <c r="C25" s="9">
        <v>0.5</v>
      </c>
      <c r="D25" s="9">
        <v>0.54166666666666663</v>
      </c>
      <c r="E25" s="9">
        <v>0.69791666666666663</v>
      </c>
      <c r="F25" s="10">
        <f t="shared" si="4"/>
        <v>1.0416666666666666E-2</v>
      </c>
      <c r="G25" s="10">
        <f t="shared" ref="G25:G30" si="9">IF(B25="","",IF(C25="",5-B25,C25-B25))</f>
        <v>0.1875</v>
      </c>
      <c r="H25" s="10">
        <f t="shared" ref="H25:H30" si="10">IF(B25="","",IF(D25="",E25-0.5,E25-D25))</f>
        <v>0.15625</v>
      </c>
      <c r="I25" s="11">
        <f t="shared" ref="I25:I30" si="11">IF(B25="","",C25-B25+E25-D25-F25)</f>
        <v>0.33333333333333331</v>
      </c>
      <c r="J25" s="10">
        <f t="shared" ref="J25:J30" si="12">IFERROR(IF(WEEKDAY(A25) = 7,I25,I25-1/3),"")</f>
        <v>0</v>
      </c>
      <c r="K25" s="11">
        <f>IF(J25="","",SUM($J$10:J25))</f>
        <v>1.2812500000000002</v>
      </c>
      <c r="L25" s="27">
        <f>IF(K25="","",MAX(0,K25-0.5))</f>
        <v>0.78125000000000022</v>
      </c>
    </row>
    <row r="26" spans="1:13" x14ac:dyDescent="0.25">
      <c r="A26" s="12">
        <v>42906</v>
      </c>
      <c r="B26" s="13">
        <v>0.3125</v>
      </c>
      <c r="C26" s="13">
        <v>0.5</v>
      </c>
      <c r="D26" s="13">
        <v>0.54166666666666663</v>
      </c>
      <c r="E26" s="13">
        <v>0.70833333333333337</v>
      </c>
      <c r="F26" s="14">
        <f t="shared" si="4"/>
        <v>1.0416666666666666E-2</v>
      </c>
      <c r="G26" s="14">
        <f t="shared" si="9"/>
        <v>0.1875</v>
      </c>
      <c r="H26" s="14">
        <f t="shared" si="10"/>
        <v>0.16666666666666674</v>
      </c>
      <c r="I26" s="15">
        <f t="shared" si="11"/>
        <v>0.34375000000000006</v>
      </c>
      <c r="J26" s="14">
        <f t="shared" si="12"/>
        <v>1.0416666666666741E-2</v>
      </c>
      <c r="K26" s="15">
        <f>IF(J26="","",SUM($J$10:J26))</f>
        <v>1.291666666666667</v>
      </c>
      <c r="L26" s="28">
        <f t="shared" ref="L26:L30" si="13">IF(K26="","",MAX(0,K26-0.5))</f>
        <v>0.79166666666666696</v>
      </c>
    </row>
    <row r="27" spans="1:13" x14ac:dyDescent="0.25">
      <c r="A27" s="12">
        <v>42907</v>
      </c>
      <c r="B27" s="13">
        <v>0.29166666666666669</v>
      </c>
      <c r="C27" s="13">
        <v>0.51041666666666663</v>
      </c>
      <c r="D27" s="13">
        <v>0.53125</v>
      </c>
      <c r="E27" s="13">
        <v>0.70833333333333337</v>
      </c>
      <c r="F27" s="14">
        <f t="shared" si="4"/>
        <v>1.0416666666666666E-2</v>
      </c>
      <c r="G27" s="14">
        <f t="shared" si="9"/>
        <v>0.21874999999999994</v>
      </c>
      <c r="H27" s="14">
        <f t="shared" si="10"/>
        <v>0.17708333333333337</v>
      </c>
      <c r="I27" s="15">
        <f t="shared" si="11"/>
        <v>0.38541666666666657</v>
      </c>
      <c r="J27" s="14">
        <f t="shared" si="12"/>
        <v>5.2083333333333259E-2</v>
      </c>
      <c r="K27" s="15">
        <f>IF(J27="","",SUM($J$10:J27))</f>
        <v>1.3437500000000002</v>
      </c>
      <c r="L27" s="28">
        <f t="shared" si="13"/>
        <v>0.84375000000000022</v>
      </c>
    </row>
    <row r="28" spans="1:13" x14ac:dyDescent="0.25">
      <c r="A28" s="12">
        <v>42908</v>
      </c>
      <c r="B28" s="13">
        <v>0.28125</v>
      </c>
      <c r="C28" s="13">
        <v>0.51041666666666663</v>
      </c>
      <c r="D28" s="13">
        <v>0.53125</v>
      </c>
      <c r="E28" s="13">
        <v>0.70833333333333337</v>
      </c>
      <c r="F28" s="14">
        <f t="shared" si="4"/>
        <v>1.0416666666666666E-2</v>
      </c>
      <c r="G28" s="14">
        <f t="shared" si="9"/>
        <v>0.22916666666666663</v>
      </c>
      <c r="H28" s="14">
        <f t="shared" si="10"/>
        <v>0.17708333333333337</v>
      </c>
      <c r="I28" s="15">
        <f t="shared" si="11"/>
        <v>0.39583333333333331</v>
      </c>
      <c r="J28" s="14">
        <f t="shared" si="12"/>
        <v>6.25E-2</v>
      </c>
      <c r="K28" s="15">
        <f>IF(J28="","",SUM($J$10:J28))</f>
        <v>1.4062500000000002</v>
      </c>
      <c r="L28" s="28">
        <f t="shared" si="13"/>
        <v>0.90625000000000022</v>
      </c>
    </row>
    <row r="29" spans="1:13" x14ac:dyDescent="0.25">
      <c r="A29" s="12">
        <v>42909</v>
      </c>
      <c r="B29" s="13">
        <v>0.28125</v>
      </c>
      <c r="C29" s="13">
        <v>0.51041666666666663</v>
      </c>
      <c r="D29" s="13">
        <v>0.53125</v>
      </c>
      <c r="E29" s="13">
        <v>0.70833333333333337</v>
      </c>
      <c r="F29" s="14">
        <f t="shared" si="4"/>
        <v>1.0416666666666666E-2</v>
      </c>
      <c r="G29" s="14">
        <f t="shared" si="9"/>
        <v>0.22916666666666663</v>
      </c>
      <c r="H29" s="14">
        <f t="shared" si="10"/>
        <v>0.17708333333333337</v>
      </c>
      <c r="I29" s="15">
        <f t="shared" si="11"/>
        <v>0.39583333333333331</v>
      </c>
      <c r="J29" s="14">
        <f t="shared" si="12"/>
        <v>6.25E-2</v>
      </c>
      <c r="K29" s="15">
        <f>IF(J29="","",SUM($J$10:J29))</f>
        <v>1.4687500000000002</v>
      </c>
      <c r="L29" s="28">
        <f t="shared" si="13"/>
        <v>0.96875000000000022</v>
      </c>
    </row>
    <row r="30" spans="1:13" x14ac:dyDescent="0.25">
      <c r="A30" s="16">
        <v>42910</v>
      </c>
      <c r="B30" s="6">
        <v>0.28125</v>
      </c>
      <c r="C30" s="6">
        <v>0.51041666666666663</v>
      </c>
      <c r="D30" s="17"/>
      <c r="E30" s="6"/>
      <c r="F30" s="18">
        <f t="shared" si="4"/>
        <v>1.0416666666666666E-2</v>
      </c>
      <c r="G30" s="18">
        <f t="shared" si="9"/>
        <v>0.22916666666666663</v>
      </c>
      <c r="H30" s="18">
        <f t="shared" si="10"/>
        <v>-0.5</v>
      </c>
      <c r="I30" s="19">
        <f t="shared" si="11"/>
        <v>0.21874999999999997</v>
      </c>
      <c r="J30" s="18">
        <f t="shared" si="12"/>
        <v>0.21874999999999997</v>
      </c>
      <c r="K30" s="26">
        <f>IF(J30="","",SUM($J$10:J30))</f>
        <v>1.6875000000000002</v>
      </c>
      <c r="L30" s="29">
        <f t="shared" si="13"/>
        <v>1.1875000000000002</v>
      </c>
    </row>
    <row r="31" spans="1:13" x14ac:dyDescent="0.25">
      <c r="A31" s="8">
        <v>42912</v>
      </c>
      <c r="B31" s="9">
        <v>0.3125</v>
      </c>
      <c r="C31" s="9">
        <v>0.5</v>
      </c>
      <c r="D31" s="9">
        <v>0.54166666666666663</v>
      </c>
      <c r="E31" s="9">
        <v>0.69791666666666663</v>
      </c>
      <c r="F31" s="10">
        <f t="shared" si="4"/>
        <v>1.0416666666666666E-2</v>
      </c>
      <c r="G31" s="10">
        <f t="shared" ref="G31:G36" si="14">IF(B31="","",IF(C31="",5-B31,C31-B31))</f>
        <v>0.1875</v>
      </c>
      <c r="H31" s="10">
        <f t="shared" ref="H31:H36" si="15">IF(B31="","",IF(D31="",E31-0.5,E31-D31))</f>
        <v>0.15625</v>
      </c>
      <c r="I31" s="11">
        <f t="shared" ref="I31:I36" si="16">IF(B31="","",C31-B31+E31-D31-F31)</f>
        <v>0.33333333333333331</v>
      </c>
      <c r="J31" s="10">
        <f t="shared" ref="J31:J36" si="17">IFERROR(IF(WEEKDAY(A31) = 7,I31,I31-1/3),"")</f>
        <v>0</v>
      </c>
      <c r="K31" s="11">
        <f>IF(J31="","",SUM($J$10:J31))</f>
        <v>1.6875000000000002</v>
      </c>
      <c r="L31" s="27">
        <f t="shared" ref="L31:L36" si="18">IF(K31="","",MAX(0,K31-0.5))</f>
        <v>1.1875000000000002</v>
      </c>
    </row>
    <row r="32" spans="1:13" x14ac:dyDescent="0.25">
      <c r="A32" s="12">
        <v>42913</v>
      </c>
      <c r="B32" s="13">
        <v>0.3125</v>
      </c>
      <c r="C32" s="13">
        <v>0.5</v>
      </c>
      <c r="D32" s="13">
        <v>0.54166666666666663</v>
      </c>
      <c r="E32" s="13">
        <v>0.69791666666666663</v>
      </c>
      <c r="F32" s="14">
        <f t="shared" si="4"/>
        <v>1.0416666666666666E-2</v>
      </c>
      <c r="G32" s="14">
        <f t="shared" si="14"/>
        <v>0.1875</v>
      </c>
      <c r="H32" s="14">
        <f t="shared" si="15"/>
        <v>0.15625</v>
      </c>
      <c r="I32" s="15">
        <f t="shared" si="16"/>
        <v>0.33333333333333331</v>
      </c>
      <c r="J32" s="14">
        <f t="shared" si="17"/>
        <v>0</v>
      </c>
      <c r="K32" s="15">
        <f>IF(J32="","",SUM($J$10:J32))</f>
        <v>1.6875000000000002</v>
      </c>
      <c r="L32" s="28">
        <f t="shared" si="18"/>
        <v>1.1875000000000002</v>
      </c>
    </row>
    <row r="33" spans="1:12" x14ac:dyDescent="0.25">
      <c r="A33" s="12">
        <v>42914</v>
      </c>
      <c r="B33" s="13">
        <v>0.3125</v>
      </c>
      <c r="C33" s="13">
        <v>0.51041666666666663</v>
      </c>
      <c r="D33" s="13">
        <v>0.54166666666666663</v>
      </c>
      <c r="E33" s="13">
        <v>0.69791666666666663</v>
      </c>
      <c r="F33" s="14">
        <f t="shared" si="4"/>
        <v>1.0416666666666666E-2</v>
      </c>
      <c r="G33" s="14">
        <f t="shared" si="14"/>
        <v>0.19791666666666663</v>
      </c>
      <c r="H33" s="14">
        <f t="shared" si="15"/>
        <v>0.15625</v>
      </c>
      <c r="I33" s="15">
        <f t="shared" si="16"/>
        <v>0.34374999999999994</v>
      </c>
      <c r="J33" s="14">
        <f t="shared" si="17"/>
        <v>1.041666666666663E-2</v>
      </c>
      <c r="K33" s="15">
        <f>IF(J33="","",SUM($J$10:J33))</f>
        <v>1.697916666666667</v>
      </c>
      <c r="L33" s="28">
        <f t="shared" si="18"/>
        <v>1.197916666666667</v>
      </c>
    </row>
    <row r="34" spans="1:12" x14ac:dyDescent="0.25">
      <c r="A34" s="12">
        <v>42915</v>
      </c>
      <c r="B34" s="13">
        <v>0.3125</v>
      </c>
      <c r="C34" s="13">
        <v>0.51041666666666663</v>
      </c>
      <c r="D34" s="13">
        <v>0.54166666666666663</v>
      </c>
      <c r="E34" s="13">
        <v>0.69791666666666663</v>
      </c>
      <c r="F34" s="14">
        <f t="shared" si="4"/>
        <v>1.0416666666666666E-2</v>
      </c>
      <c r="G34" s="14">
        <f t="shared" si="14"/>
        <v>0.19791666666666663</v>
      </c>
      <c r="H34" s="14">
        <f t="shared" si="15"/>
        <v>0.15625</v>
      </c>
      <c r="I34" s="15">
        <f t="shared" si="16"/>
        <v>0.34374999999999994</v>
      </c>
      <c r="J34" s="14">
        <f t="shared" si="17"/>
        <v>1.041666666666663E-2</v>
      </c>
      <c r="K34" s="15">
        <f>IF(J34="","",SUM($J$10:J34))</f>
        <v>1.7083333333333335</v>
      </c>
      <c r="L34" s="28">
        <f t="shared" si="18"/>
        <v>1.2083333333333335</v>
      </c>
    </row>
    <row r="35" spans="1:12" x14ac:dyDescent="0.25">
      <c r="A35" s="12">
        <v>42916</v>
      </c>
      <c r="B35" s="13">
        <v>0.3125</v>
      </c>
      <c r="C35" s="13">
        <v>0.51041666666666663</v>
      </c>
      <c r="D35" s="13">
        <v>0.54166666666666663</v>
      </c>
      <c r="E35" s="13">
        <v>0.69791666666666663</v>
      </c>
      <c r="F35" s="14">
        <f t="shared" si="4"/>
        <v>1.0416666666666666E-2</v>
      </c>
      <c r="G35" s="14">
        <f t="shared" si="14"/>
        <v>0.19791666666666663</v>
      </c>
      <c r="H35" s="14">
        <f t="shared" si="15"/>
        <v>0.15625</v>
      </c>
      <c r="I35" s="15">
        <f t="shared" si="16"/>
        <v>0.34374999999999994</v>
      </c>
      <c r="J35" s="14">
        <f>IFERROR(IF(WEEKDAY(A35) = 7,I35,I35-1/3),"")</f>
        <v>1.041666666666663E-2</v>
      </c>
      <c r="K35" s="25">
        <f>IF(J35="","",SUM($J$10:J35))</f>
        <v>1.71875</v>
      </c>
      <c r="L35" s="28">
        <f t="shared" si="18"/>
        <v>1.21875</v>
      </c>
    </row>
    <row r="36" spans="1:12" x14ac:dyDescent="0.25">
      <c r="A36" s="16">
        <v>42917</v>
      </c>
      <c r="B36" s="6"/>
      <c r="C36" s="6"/>
      <c r="D36" s="17"/>
      <c r="E36" s="6"/>
      <c r="F36" s="18" t="str">
        <f t="shared" si="4"/>
        <v/>
      </c>
      <c r="G36" s="18" t="str">
        <f t="shared" si="14"/>
        <v/>
      </c>
      <c r="H36" s="18" t="str">
        <f t="shared" si="15"/>
        <v/>
      </c>
      <c r="I36" s="19" t="str">
        <f t="shared" si="16"/>
        <v/>
      </c>
      <c r="J36" s="18" t="str">
        <f t="shared" si="17"/>
        <v/>
      </c>
      <c r="K36" s="18" t="str">
        <f>IF(J36="","",SUM($J$10:J36))</f>
        <v/>
      </c>
      <c r="L36" s="20" t="str">
        <f t="shared" si="18"/>
        <v/>
      </c>
    </row>
    <row r="37" spans="1:12" x14ac:dyDescent="0.25">
      <c r="A37" s="8">
        <v>42913</v>
      </c>
      <c r="B37" s="9">
        <v>0.33333333333333331</v>
      </c>
      <c r="C37" s="9"/>
      <c r="D37" s="9"/>
      <c r="E37" s="9">
        <v>0.91666666666666663</v>
      </c>
      <c r="F37" s="10">
        <f t="shared" ref="F37:F42" si="19">IF(B37="","",1/96)</f>
        <v>1.0416666666666666E-2</v>
      </c>
      <c r="G37" s="10">
        <f t="shared" ref="G37:G42" si="20">IF(B37="","",IF(C37="",5-B37,C37-B37))</f>
        <v>4.666666666666667</v>
      </c>
      <c r="H37" s="10">
        <f t="shared" ref="H37:H42" si="21">IF(B37="","",IF(D37="",E37-0.5,E37-D37))</f>
        <v>0.41666666666666663</v>
      </c>
      <c r="I37" s="11">
        <f t="shared" ref="I37:I42" si="22">IF(B37="","",C37-B37+E37-D37-F37)</f>
        <v>0.57291666666666663</v>
      </c>
      <c r="J37" s="10">
        <f t="shared" ref="J37:J40" si="23">IFERROR(IF(WEEKDAY(A37) = 7,I37,I37-1/3),"")</f>
        <v>0.23958333333333331</v>
      </c>
      <c r="K37" s="11">
        <f>IF(J37="","",SUM($J$10:J37))</f>
        <v>1.9583333333333333</v>
      </c>
      <c r="L37" s="27">
        <f t="shared" ref="L37:L42" si="24">IF(K37="","",MAX(0,K37-0.5))</f>
        <v>1.4583333333333333</v>
      </c>
    </row>
    <row r="38" spans="1:12" x14ac:dyDescent="0.25">
      <c r="A38" s="12">
        <v>42914</v>
      </c>
      <c r="B38" s="13">
        <v>0.33333333333333331</v>
      </c>
      <c r="C38" s="13"/>
      <c r="D38" s="13"/>
      <c r="E38" s="13">
        <v>0.79166666666666663</v>
      </c>
      <c r="F38" s="14">
        <f t="shared" si="19"/>
        <v>1.0416666666666666E-2</v>
      </c>
      <c r="G38" s="14">
        <f t="shared" si="20"/>
        <v>4.666666666666667</v>
      </c>
      <c r="H38" s="14">
        <f t="shared" si="21"/>
        <v>0.29166666666666663</v>
      </c>
      <c r="I38" s="15">
        <f t="shared" si="22"/>
        <v>0.44791666666666663</v>
      </c>
      <c r="J38" s="14">
        <f t="shared" si="23"/>
        <v>0.11458333333333331</v>
      </c>
      <c r="K38" s="15">
        <f>IF(J38="","",SUM($J$10:J38))</f>
        <v>2.0729166666666665</v>
      </c>
      <c r="L38" s="28">
        <f t="shared" si="24"/>
        <v>1.5729166666666665</v>
      </c>
    </row>
    <row r="39" spans="1:12" x14ac:dyDescent="0.25">
      <c r="A39" s="12">
        <v>42915</v>
      </c>
      <c r="B39" s="13"/>
      <c r="C39" s="13"/>
      <c r="D39" s="13"/>
      <c r="E39" s="13"/>
      <c r="F39" s="14" t="str">
        <f t="shared" si="19"/>
        <v/>
      </c>
      <c r="G39" s="14" t="str">
        <f t="shared" si="20"/>
        <v/>
      </c>
      <c r="H39" s="14" t="str">
        <f t="shared" si="21"/>
        <v/>
      </c>
      <c r="I39" s="15" t="str">
        <f t="shared" si="22"/>
        <v/>
      </c>
      <c r="J39" s="14" t="str">
        <f t="shared" si="23"/>
        <v/>
      </c>
      <c r="K39" s="15" t="str">
        <f>IF(J39="","",SUM($J$36:J39))</f>
        <v/>
      </c>
      <c r="L39" s="28" t="str">
        <f t="shared" si="24"/>
        <v/>
      </c>
    </row>
    <row r="40" spans="1:12" x14ac:dyDescent="0.25">
      <c r="A40" s="12">
        <v>42916</v>
      </c>
      <c r="B40" s="13"/>
      <c r="C40" s="13"/>
      <c r="D40" s="13"/>
      <c r="E40" s="13"/>
      <c r="F40" s="14" t="str">
        <f t="shared" si="19"/>
        <v/>
      </c>
      <c r="G40" s="14" t="str">
        <f t="shared" si="20"/>
        <v/>
      </c>
      <c r="H40" s="14" t="str">
        <f t="shared" si="21"/>
        <v/>
      </c>
      <c r="I40" s="15" t="str">
        <f t="shared" si="22"/>
        <v/>
      </c>
      <c r="J40" s="14" t="str">
        <f t="shared" si="23"/>
        <v/>
      </c>
      <c r="K40" s="15" t="str">
        <f>IF(J40="","",SUM($J$36:J40))</f>
        <v/>
      </c>
      <c r="L40" s="28" t="str">
        <f t="shared" si="24"/>
        <v/>
      </c>
    </row>
    <row r="41" spans="1:12" x14ac:dyDescent="0.25">
      <c r="A41" s="12">
        <v>42917</v>
      </c>
      <c r="B41" s="13"/>
      <c r="C41" s="13"/>
      <c r="D41" s="13"/>
      <c r="E41" s="13"/>
      <c r="F41" s="14" t="str">
        <f t="shared" si="19"/>
        <v/>
      </c>
      <c r="G41" s="14" t="str">
        <f t="shared" si="20"/>
        <v/>
      </c>
      <c r="H41" s="14" t="str">
        <f t="shared" si="21"/>
        <v/>
      </c>
      <c r="I41" s="15" t="str">
        <f t="shared" si="22"/>
        <v/>
      </c>
      <c r="J41" s="14" t="str">
        <f>IFERROR(IF(WEEKDAY(A41) = 7,I41,I41-1/3),"")</f>
        <v/>
      </c>
      <c r="K41" s="15" t="str">
        <f>IF(J41="","",SUM($J$36:J41))</f>
        <v/>
      </c>
      <c r="L41" s="28" t="str">
        <f t="shared" si="24"/>
        <v/>
      </c>
    </row>
    <row r="42" spans="1:12" x14ac:dyDescent="0.25">
      <c r="A42" s="16">
        <v>42918</v>
      </c>
      <c r="B42" s="6"/>
      <c r="C42" s="6"/>
      <c r="D42" s="17"/>
      <c r="E42" s="6"/>
      <c r="F42" s="18" t="str">
        <f t="shared" si="19"/>
        <v/>
      </c>
      <c r="G42" s="18" t="str">
        <f t="shared" si="20"/>
        <v/>
      </c>
      <c r="H42" s="18" t="str">
        <f t="shared" si="21"/>
        <v/>
      </c>
      <c r="I42" s="19" t="str">
        <f t="shared" si="22"/>
        <v/>
      </c>
      <c r="J42" s="18" t="str">
        <f t="shared" ref="J42" si="25">IFERROR(IF(WEEKDAY(A42) = 7,I42,I42-1/3),"")</f>
        <v/>
      </c>
      <c r="K42" s="18" t="str">
        <f>IF(J42="","",SUM($J$36:J42))</f>
        <v/>
      </c>
      <c r="L42" s="20" t="str">
        <f t="shared" si="24"/>
        <v/>
      </c>
    </row>
  </sheetData>
  <dataValidations count="1">
    <dataValidation type="list" allowBlank="1" showInputMessage="1" showErrorMessage="1" sqref="L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2017-06-03T12:24:15Z</dcterms:created>
  <dcterms:modified xsi:type="dcterms:W3CDTF">2017-06-04T10:58:01Z</dcterms:modified>
</cp:coreProperties>
</file>