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70" windowHeight="6540"/>
  </bookViews>
  <sheets>
    <sheet name="L494" sheetId="2" r:id="rId1"/>
    <sheet name="L494 (2)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NbZ43" localSheetId="1">[1]Données!#REF!</definedName>
    <definedName name="_NbZ43">[1]Données!#REF!</definedName>
    <definedName name="CauseLanceurRouge">[2]Lanceur!$X$6:$X$14</definedName>
    <definedName name="CommandeHolo" localSheetId="1">#REF!</definedName>
    <definedName name="CommandeHolo">#REF!</definedName>
    <definedName name="CommandeISTA" localSheetId="1">#REF!</definedName>
    <definedName name="CommandeISTA">#REF!</definedName>
    <definedName name="Commandekanban" localSheetId="1">#REF!</definedName>
    <definedName name="Commandekanban">#REF!</definedName>
    <definedName name="CommandePAC" localSheetId="1">#REF!,#REF!</definedName>
    <definedName name="CommandePAC">#REF!,#REF!</definedName>
    <definedName name="CommandeTrélazé" localSheetId="1">#REF!</definedName>
    <definedName name="CommandeTrélazé">#REF!</definedName>
    <definedName name="CommandeZ43" localSheetId="1">#REF!:#REF!</definedName>
    <definedName name="CommandeZ43">#REF!:#REF!</definedName>
    <definedName name="Date" localSheetId="1">#REF!</definedName>
    <definedName name="Date">#REF!</definedName>
    <definedName name="Expé" localSheetId="1">#REF!</definedName>
    <definedName name="Expé">#REF!</definedName>
    <definedName name="_xlnm.Print_Titles">#N/A</definedName>
    <definedName name="Lanceur_rouge">'[3]Planning ouverture'!$J$3:$J$6</definedName>
    <definedName name="Lignes">'[4]Repartition lignes'!$A$9:$A$24</definedName>
    <definedName name="NbHolo" localSheetId="1">[1]Données!#REF!</definedName>
    <definedName name="NbHolo">[1]Données!#REF!</definedName>
    <definedName name="NbISTA" localSheetId="1">[1]Données!#REF!</definedName>
    <definedName name="NbISTA">[1]Données!#REF!</definedName>
    <definedName name="NbPAC" localSheetId="1">[1]Données!#REF!</definedName>
    <definedName name="NbPAC">[1]Données!#REF!</definedName>
    <definedName name="NbTrélazé" localSheetId="1">[1]Données!#REF!</definedName>
    <definedName name="NbTrélazé">[1]Données!#REF!</definedName>
    <definedName name="Objet" localSheetId="1">#REF!</definedName>
    <definedName name="Objet">#REF!</definedName>
    <definedName name="Référence">'[3]Data refs'!$A$5:$A$10</definedName>
    <definedName name="solver_adj" localSheetId="0" hidden="1">'L494'!$U$5:$U$12</definedName>
    <definedName name="solver_adj" localSheetId="1" hidden="1">'L494 (2)'!$U$5:$U$12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'L494'!$N$5</definedName>
    <definedName name="solver_lhs1" localSheetId="1" hidden="1">'L494 (2)'!$N$5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0</definedName>
    <definedName name="solver_num" localSheetId="1" hidden="1">0</definedName>
    <definedName name="solver_nwt" localSheetId="0" hidden="1">1</definedName>
    <definedName name="solver_nwt" localSheetId="1" hidden="1">1</definedName>
    <definedName name="solver_opt" localSheetId="0" hidden="1">'L494'!$U$11</definedName>
    <definedName name="solver_opt" localSheetId="1" hidden="1">'L494 (2)'!$U$11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el1" localSheetId="0" hidden="1">3</definedName>
    <definedName name="solver_rel1" localSheetId="1" hidden="1">3</definedName>
    <definedName name="solver_rhs1" localSheetId="0" hidden="1">'L494'!$O$5</definedName>
    <definedName name="solver_rhs1" localSheetId="1" hidden="1">'L494 (2)'!$O$5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1</definedName>
    <definedName name="solver_typ" localSheetId="1" hidden="1">1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  <definedName name="Trains">[4]Données!$J$4:$J$9</definedName>
    <definedName name="_xlnm.Print_Area" localSheetId="1">#REF!</definedName>
    <definedName name="_xlnm.Print_Area">#REF!</definedName>
  </definedNames>
  <calcPr calcId="152511" calcOnSave="0"/>
</workbook>
</file>

<file path=xl/calcChain.xml><?xml version="1.0" encoding="utf-8"?>
<calcChain xmlns="http://schemas.openxmlformats.org/spreadsheetml/2006/main">
  <c r="AG13" i="3" l="1"/>
  <c r="AG14" i="3" s="1"/>
  <c r="AF13" i="3"/>
  <c r="AD13" i="3"/>
  <c r="AD14" i="3" s="1"/>
  <c r="AC13" i="3"/>
  <c r="AA13" i="3"/>
  <c r="AA14" i="3" s="1"/>
  <c r="Z13" i="3"/>
  <c r="X13" i="3"/>
  <c r="X14" i="3" s="1"/>
  <c r="W13" i="3"/>
  <c r="U13" i="3"/>
  <c r="AG15" i="3" s="1"/>
  <c r="T13" i="3"/>
  <c r="AF15" i="3" s="1"/>
  <c r="V12" i="3"/>
  <c r="Y12" i="3" s="1"/>
  <c r="AB12" i="3" s="1"/>
  <c r="AE12" i="3" s="1"/>
  <c r="AH12" i="3" s="1"/>
  <c r="AJ12" i="3" s="1"/>
  <c r="S12" i="3"/>
  <c r="G12" i="3"/>
  <c r="K12" i="3" s="1"/>
  <c r="B12" i="3"/>
  <c r="V11" i="3"/>
  <c r="Y11" i="3" s="1"/>
  <c r="AB11" i="3" s="1"/>
  <c r="AE11" i="3" s="1"/>
  <c r="AH11" i="3" s="1"/>
  <c r="AJ11" i="3" s="1"/>
  <c r="S11" i="3"/>
  <c r="N11" i="3"/>
  <c r="J11" i="3"/>
  <c r="G11" i="3"/>
  <c r="K11" i="3" s="1"/>
  <c r="B11" i="3"/>
  <c r="Y10" i="3"/>
  <c r="AB10" i="3" s="1"/>
  <c r="AE10" i="3" s="1"/>
  <c r="AH10" i="3" s="1"/>
  <c r="AJ10" i="3" s="1"/>
  <c r="V10" i="3"/>
  <c r="S10" i="3"/>
  <c r="J10" i="3"/>
  <c r="G10" i="3"/>
  <c r="N10" i="3" s="1"/>
  <c r="B10" i="3"/>
  <c r="V9" i="3"/>
  <c r="Y9" i="3" s="1"/>
  <c r="AB9" i="3" s="1"/>
  <c r="AE9" i="3" s="1"/>
  <c r="AH9" i="3" s="1"/>
  <c r="AJ9" i="3" s="1"/>
  <c r="S9" i="3"/>
  <c r="N9" i="3"/>
  <c r="J9" i="3"/>
  <c r="G9" i="3"/>
  <c r="K9" i="3" s="1"/>
  <c r="M9" i="3" s="1"/>
  <c r="AI9" i="3" s="1"/>
  <c r="B9" i="3"/>
  <c r="Y8" i="3"/>
  <c r="AB8" i="3" s="1"/>
  <c r="AE8" i="3" s="1"/>
  <c r="AH8" i="3" s="1"/>
  <c r="AJ8" i="3" s="1"/>
  <c r="V8" i="3"/>
  <c r="S8" i="3"/>
  <c r="J8" i="3"/>
  <c r="G8" i="3"/>
  <c r="N8" i="3" s="1"/>
  <c r="B8" i="3"/>
  <c r="V7" i="3"/>
  <c r="Y7" i="3" s="1"/>
  <c r="AB7" i="3" s="1"/>
  <c r="AE7" i="3" s="1"/>
  <c r="AH7" i="3" s="1"/>
  <c r="AJ7" i="3" s="1"/>
  <c r="S7" i="3"/>
  <c r="N7" i="3"/>
  <c r="J7" i="3"/>
  <c r="G7" i="3"/>
  <c r="K7" i="3" s="1"/>
  <c r="M7" i="3" s="1"/>
  <c r="AI7" i="3" s="1"/>
  <c r="B7" i="3"/>
  <c r="Y6" i="3"/>
  <c r="AB6" i="3" s="1"/>
  <c r="AE6" i="3" s="1"/>
  <c r="AH6" i="3" s="1"/>
  <c r="AJ6" i="3" s="1"/>
  <c r="V6" i="3"/>
  <c r="S6" i="3"/>
  <c r="J6" i="3"/>
  <c r="G6" i="3"/>
  <c r="N6" i="3" s="1"/>
  <c r="B6" i="3"/>
  <c r="V5" i="3"/>
  <c r="Y5" i="3" s="1"/>
  <c r="AB5" i="3" s="1"/>
  <c r="AE5" i="3" s="1"/>
  <c r="AH5" i="3" s="1"/>
  <c r="AJ5" i="3" s="1"/>
  <c r="Q5" i="3" s="1"/>
  <c r="R5" i="3" s="1"/>
  <c r="S5" i="3"/>
  <c r="N5" i="3"/>
  <c r="J5" i="3"/>
  <c r="G5" i="3"/>
  <c r="K5" i="3" s="1"/>
  <c r="B5" i="3"/>
  <c r="A5" i="3"/>
  <c r="T2" i="3"/>
  <c r="V5" i="2"/>
  <c r="Q6" i="3" l="1"/>
  <c r="R6" i="3" s="1"/>
  <c r="Q7" i="3"/>
  <c r="R7" i="3" s="1"/>
  <c r="Q8" i="3"/>
  <c r="R8" i="3" s="1"/>
  <c r="L7" i="3"/>
  <c r="M5" i="3"/>
  <c r="AI5" i="3" s="1"/>
  <c r="L5" i="3"/>
  <c r="L9" i="3"/>
  <c r="W2" i="3"/>
  <c r="Z2" i="3" s="1"/>
  <c r="AC2" i="3" s="1"/>
  <c r="AF2" i="3" s="1"/>
  <c r="AI1" i="3"/>
  <c r="K6" i="3"/>
  <c r="K8" i="3"/>
  <c r="Q9" i="3"/>
  <c r="R9" i="3" s="1"/>
  <c r="Q10" i="3"/>
  <c r="R10" i="3" s="1"/>
  <c r="M11" i="3"/>
  <c r="AI11" i="3" s="1"/>
  <c r="L11" i="3"/>
  <c r="Q11" i="3"/>
  <c r="R11" i="3" s="1"/>
  <c r="M12" i="3"/>
  <c r="AI12" i="3" s="1"/>
  <c r="L12" i="3"/>
  <c r="Q12" i="3"/>
  <c r="R12" i="3" s="1"/>
  <c r="K10" i="3"/>
  <c r="N12" i="3"/>
  <c r="U14" i="3"/>
  <c r="T14" i="3"/>
  <c r="W14" i="3" s="1"/>
  <c r="Z14" i="3" s="1"/>
  <c r="AC14" i="3" s="1"/>
  <c r="AF14" i="3" s="1"/>
  <c r="G6" i="2"/>
  <c r="G7" i="2"/>
  <c r="G8" i="2"/>
  <c r="G9" i="2"/>
  <c r="G10" i="2"/>
  <c r="G11" i="2"/>
  <c r="G12" i="2"/>
  <c r="G5" i="2"/>
  <c r="N6" i="2"/>
  <c r="N7" i="2"/>
  <c r="N8" i="2"/>
  <c r="N9" i="2"/>
  <c r="N10" i="2"/>
  <c r="N11" i="2"/>
  <c r="N12" i="2"/>
  <c r="N5" i="2"/>
  <c r="AG13" i="2"/>
  <c r="AG14" i="2" s="1"/>
  <c r="AD13" i="2"/>
  <c r="AD14" i="2" s="1"/>
  <c r="AA13" i="2"/>
  <c r="AA14" i="2" s="1"/>
  <c r="X13" i="2"/>
  <c r="X14" i="2" s="1"/>
  <c r="U13" i="2"/>
  <c r="V12" i="2"/>
  <c r="Y12" i="2" s="1"/>
  <c r="B12" i="2"/>
  <c r="V11" i="2"/>
  <c r="S11" i="2"/>
  <c r="B11" i="2"/>
  <c r="B10" i="2"/>
  <c r="V9" i="2"/>
  <c r="Y9" i="2" s="1"/>
  <c r="AB9" i="2" s="1"/>
  <c r="AE9" i="2" s="1"/>
  <c r="S9" i="2"/>
  <c r="K9" i="2"/>
  <c r="B9" i="2"/>
  <c r="V8" i="2"/>
  <c r="B8" i="2"/>
  <c r="V7" i="2"/>
  <c r="B7" i="2"/>
  <c r="V6" i="2"/>
  <c r="Y6" i="2" s="1"/>
  <c r="AB6" i="2" s="1"/>
  <c r="AE6" i="2" s="1"/>
  <c r="AH6" i="2" s="1"/>
  <c r="AJ6" i="2" s="1"/>
  <c r="B6" i="2"/>
  <c r="S5" i="2"/>
  <c r="B5" i="2"/>
  <c r="A5" i="2"/>
  <c r="T2" i="2"/>
  <c r="L10" i="3" l="1"/>
  <c r="M10" i="3"/>
  <c r="AI10" i="3" s="1"/>
  <c r="L6" i="3"/>
  <c r="M6" i="3"/>
  <c r="AI6" i="3" s="1"/>
  <c r="L8" i="3"/>
  <c r="M8" i="3"/>
  <c r="AI8" i="3" s="1"/>
  <c r="K13" i="3"/>
  <c r="L13" i="3" s="1"/>
  <c r="AB12" i="2"/>
  <c r="AE12" i="2" s="1"/>
  <c r="AH12" i="2" s="1"/>
  <c r="AJ12" i="2" s="1"/>
  <c r="Y11" i="2"/>
  <c r="AB11" i="2" s="1"/>
  <c r="AE11" i="2" s="1"/>
  <c r="AH11" i="2" s="1"/>
  <c r="AJ11" i="2" s="1"/>
  <c r="AF13" i="2"/>
  <c r="Y7" i="2"/>
  <c r="AB7" i="2" s="1"/>
  <c r="AE7" i="2" s="1"/>
  <c r="AH7" i="2" s="1"/>
  <c r="AJ7" i="2" s="1"/>
  <c r="Y8" i="2"/>
  <c r="AB8" i="2" s="1"/>
  <c r="AE8" i="2" s="1"/>
  <c r="AH8" i="2" s="1"/>
  <c r="AJ8" i="2" s="1"/>
  <c r="AH9" i="2"/>
  <c r="AJ9" i="2" s="1"/>
  <c r="AG15" i="2"/>
  <c r="T13" i="2"/>
  <c r="Y5" i="2"/>
  <c r="AB5" i="2" s="1"/>
  <c r="AE5" i="2" s="1"/>
  <c r="AH5" i="2" s="1"/>
  <c r="AJ5" i="2" s="1"/>
  <c r="K5" i="2"/>
  <c r="J5" i="2"/>
  <c r="L9" i="2"/>
  <c r="M9" i="2"/>
  <c r="AI9" i="2" s="1"/>
  <c r="J6" i="2"/>
  <c r="AI1" i="2"/>
  <c r="W2" i="2"/>
  <c r="Z2" i="2" s="1"/>
  <c r="AC2" i="2" s="1"/>
  <c r="AF2" i="2" s="1"/>
  <c r="W13" i="2"/>
  <c r="Z13" i="2"/>
  <c r="AC13" i="2"/>
  <c r="S6" i="2"/>
  <c r="J7" i="2"/>
  <c r="S8" i="2"/>
  <c r="J9" i="2"/>
  <c r="K11" i="2"/>
  <c r="J11" i="2"/>
  <c r="S7" i="2"/>
  <c r="J8" i="2"/>
  <c r="V10" i="2"/>
  <c r="Y10" i="2" s="1"/>
  <c r="AB10" i="2" s="1"/>
  <c r="AE10" i="2" s="1"/>
  <c r="AH10" i="2" s="1"/>
  <c r="AJ10" i="2" s="1"/>
  <c r="S10" i="2"/>
  <c r="J10" i="2"/>
  <c r="S12" i="2"/>
  <c r="U14" i="2"/>
  <c r="Q10" i="2" l="1"/>
  <c r="R10" i="2" s="1"/>
  <c r="Q11" i="2"/>
  <c r="R11" i="2" s="1"/>
  <c r="Q12" i="2"/>
  <c r="R12" i="2" s="1"/>
  <c r="Q5" i="2"/>
  <c r="R5" i="2" s="1"/>
  <c r="Q9" i="2"/>
  <c r="R9" i="2" s="1"/>
  <c r="Q8" i="2"/>
  <c r="R8" i="2" s="1"/>
  <c r="Q7" i="2"/>
  <c r="R7" i="2" s="1"/>
  <c r="Q6" i="2"/>
  <c r="R6" i="2" s="1"/>
  <c r="K10" i="2"/>
  <c r="L5" i="2"/>
  <c r="M5" i="2"/>
  <c r="AI5" i="2" s="1"/>
  <c r="K12" i="2"/>
  <c r="L11" i="2"/>
  <c r="M11" i="2"/>
  <c r="AI11" i="2" s="1"/>
  <c r="K8" i="2"/>
  <c r="K6" i="2"/>
  <c r="AF15" i="2"/>
  <c r="T14" i="2"/>
  <c r="W14" i="2" s="1"/>
  <c r="Z14" i="2" s="1"/>
  <c r="AC14" i="2" s="1"/>
  <c r="AF14" i="2" s="1"/>
  <c r="K7" i="2"/>
  <c r="K13" i="2" l="1"/>
  <c r="L13" i="2" s="1"/>
  <c r="M7" i="2"/>
  <c r="AI7" i="2" s="1"/>
  <c r="L7" i="2"/>
  <c r="M6" i="2"/>
  <c r="AI6" i="2" s="1"/>
  <c r="L6" i="2"/>
  <c r="L8" i="2"/>
  <c r="M8" i="2"/>
  <c r="AI8" i="2" s="1"/>
  <c r="M12" i="2"/>
  <c r="AI12" i="2" s="1"/>
  <c r="L12" i="2"/>
  <c r="M10" i="2"/>
  <c r="AI10" i="2" s="1"/>
  <c r="L10" i="2"/>
</calcChain>
</file>

<file path=xl/sharedStrings.xml><?xml version="1.0" encoding="utf-8"?>
<sst xmlns="http://schemas.openxmlformats.org/spreadsheetml/2006/main" count="122" uniqueCount="41">
  <si>
    <t>S</t>
  </si>
  <si>
    <t>Line Prod Day</t>
  </si>
  <si>
    <t>Lundi</t>
  </si>
  <si>
    <t>MARDI</t>
  </si>
  <si>
    <t>MERCREDI</t>
  </si>
  <si>
    <t>JEUDI</t>
  </si>
  <si>
    <t>VENDREDI</t>
  </si>
  <si>
    <t>Ligne</t>
  </si>
  <si>
    <t>Produit</t>
  </si>
  <si>
    <t>Référence</t>
  </si>
  <si>
    <t>UM</t>
  </si>
  <si>
    <t>Stock projeté Lundi 5h</t>
  </si>
  <si>
    <t>Stock projeté lundi S+1</t>
  </si>
  <si>
    <t>File d'attente (en plus du besoin client)</t>
  </si>
  <si>
    <t>File d'attente cartes</t>
  </si>
  <si>
    <t>besoin client</t>
  </si>
  <si>
    <t>File d'attente actualisée</t>
  </si>
  <si>
    <t>Contrat PDP hebdo</t>
  </si>
  <si>
    <t>Contrat PDP jr</t>
  </si>
  <si>
    <t>NB CARTES HEBDO</t>
  </si>
  <si>
    <t>ACTIVITE PDP/jr</t>
  </si>
  <si>
    <t>Taille de lot</t>
  </si>
  <si>
    <t>Classement</t>
  </si>
  <si>
    <t>Stock en cartes</t>
  </si>
  <si>
    <t>Besoin client J</t>
  </si>
  <si>
    <t>Planification</t>
  </si>
  <si>
    <t>Stocks après départ</t>
  </si>
  <si>
    <t>RESTE A SEQ</t>
  </si>
  <si>
    <t>stock projeté</t>
  </si>
  <si>
    <t>FR26.320.102</t>
  </si>
  <si>
    <t>HR</t>
  </si>
  <si>
    <t>FR26.320.202</t>
  </si>
  <si>
    <t>FR26.329.502</t>
  </si>
  <si>
    <t>LR</t>
  </si>
  <si>
    <t>FR26.329.402</t>
  </si>
  <si>
    <t>FR26.320.104</t>
  </si>
  <si>
    <t>FR26.320.204</t>
  </si>
  <si>
    <t>FR26.329.504</t>
  </si>
  <si>
    <t>FR26.329.404</t>
  </si>
  <si>
    <t>Somme Jour</t>
  </si>
  <si>
    <t>Somme Cumul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</si>
</sst>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&quot;€&quot;\ * #,##0_-;\-&quot;€&quot;\ * #,##0_-;_-&quot;€&quot;\ * &quot;-&quot;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color rgb="FFFFC000"/>
      <name val="Arial"/>
      <family val="2"/>
    </font>
    <font>
      <b/>
      <sz val="12"/>
      <name val="Arial"/>
      <family val="2"/>
    </font>
    <font>
      <b/>
      <sz val="12"/>
      <color rgb="FFFFC000"/>
      <name val="Calibri"/>
      <family val="2"/>
      <scheme val="minor"/>
    </font>
    <font>
      <b/>
      <sz val="10"/>
      <name val="Arial"/>
      <family val="2"/>
    </font>
    <font>
      <b/>
      <sz val="12"/>
      <color theme="0" tint="-4.9989318521683403E-2"/>
      <name val="Arial"/>
      <family val="2"/>
    </font>
    <font>
      <b/>
      <sz val="12"/>
      <color rgb="FFFFC00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78"/>
    </font>
    <font>
      <b/>
      <sz val="18"/>
      <color indexed="62"/>
      <name val="Cambria"/>
      <family val="2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">
    <xf numFmtId="0" fontId="0" fillId="0" borderId="0"/>
    <xf numFmtId="0" fontId="2" fillId="0" borderId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1" fillId="11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5" borderId="0" applyNumberFormat="0" applyBorder="0" applyAlignment="0" applyProtection="0"/>
    <xf numFmtId="0" fontId="11" fillId="15" borderId="0" applyNumberFormat="0" applyBorder="0" applyAlignment="0" applyProtection="0"/>
    <xf numFmtId="0" fontId="2" fillId="10" borderId="26" applyNumberFormat="0" applyFont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165" fontId="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3" fontId="5" fillId="3" borderId="10" xfId="0" applyNumberFormat="1" applyFont="1" applyFill="1" applyBorder="1" applyAlignment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 wrapText="1"/>
      <protection locked="0"/>
    </xf>
    <xf numFmtId="0" fontId="6" fillId="4" borderId="10" xfId="1" applyFont="1" applyFill="1" applyBorder="1" applyAlignment="1">
      <alignment horizontal="center" vertical="center" wrapText="1"/>
    </xf>
    <xf numFmtId="0" fontId="6" fillId="4" borderId="18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5" borderId="13" xfId="1" applyFont="1" applyFill="1" applyBorder="1" applyAlignment="1">
      <alignment horizontal="center" vertical="center" wrapText="1"/>
    </xf>
    <xf numFmtId="0" fontId="6" fillId="4" borderId="14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19" xfId="1" applyFont="1" applyFill="1" applyBorder="1" applyAlignment="1">
      <alignment horizontal="center" vertical="center" wrapText="1"/>
    </xf>
    <xf numFmtId="0" fontId="6" fillId="4" borderId="20" xfId="1" applyFont="1" applyFill="1" applyBorder="1" applyAlignment="1">
      <alignment horizontal="center" vertical="center" wrapText="1"/>
    </xf>
    <xf numFmtId="0" fontId="2" fillId="0" borderId="19" xfId="0" applyFont="1" applyBorder="1" applyAlignment="1" applyProtection="1">
      <alignment horizontal="center" vertical="center"/>
    </xf>
    <xf numFmtId="0" fontId="0" fillId="0" borderId="10" xfId="1" applyFont="1" applyBorder="1" applyAlignment="1">
      <alignment horizontal="center" vertical="center"/>
    </xf>
    <xf numFmtId="0" fontId="0" fillId="5" borderId="10" xfId="1" applyFont="1" applyFill="1" applyBorder="1" applyAlignment="1">
      <alignment horizontal="center"/>
    </xf>
    <xf numFmtId="0" fontId="0" fillId="0" borderId="10" xfId="1" applyFont="1" applyBorder="1" applyAlignment="1">
      <alignment horizontal="center"/>
    </xf>
    <xf numFmtId="1" fontId="0" fillId="6" borderId="10" xfId="1" applyNumberFormat="1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/>
    </xf>
    <xf numFmtId="1" fontId="0" fillId="0" borderId="22" xfId="1" applyNumberFormat="1" applyFont="1" applyBorder="1" applyAlignment="1">
      <alignment horizontal="center"/>
    </xf>
    <xf numFmtId="0" fontId="4" fillId="5" borderId="13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9" fillId="0" borderId="15" xfId="1" applyFont="1" applyFill="1" applyBorder="1" applyAlignment="1">
      <alignment horizontal="center"/>
    </xf>
    <xf numFmtId="0" fontId="4" fillId="0" borderId="19" xfId="1" applyFont="1" applyBorder="1" applyAlignment="1">
      <alignment horizontal="center"/>
    </xf>
    <xf numFmtId="164" fontId="4" fillId="0" borderId="16" xfId="1" applyNumberFormat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/>
    </xf>
    <xf numFmtId="0" fontId="0" fillId="0" borderId="13" xfId="1" applyFont="1" applyBorder="1" applyAlignment="1">
      <alignment horizontal="center"/>
    </xf>
    <xf numFmtId="0" fontId="0" fillId="2" borderId="14" xfId="1" applyFont="1" applyFill="1" applyBorder="1" applyAlignment="1">
      <alignment horizontal="center"/>
    </xf>
    <xf numFmtId="0" fontId="0" fillId="0" borderId="0" xfId="1" applyFont="1" applyFill="1" applyBorder="1" applyAlignment="1">
      <alignment horizontal="center"/>
    </xf>
    <xf numFmtId="0" fontId="0" fillId="0" borderId="0" xfId="1" applyFont="1" applyBorder="1" applyAlignment="1">
      <alignment horizontal="center"/>
    </xf>
    <xf numFmtId="0" fontId="0" fillId="0" borderId="23" xfId="1" applyFont="1" applyBorder="1" applyAlignment="1">
      <alignment horizontal="center"/>
    </xf>
    <xf numFmtId="0" fontId="0" fillId="0" borderId="24" xfId="1" applyFont="1" applyBorder="1" applyAlignment="1">
      <alignment horizontal="center"/>
    </xf>
    <xf numFmtId="0" fontId="0" fillId="2" borderId="25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/>
    </xf>
    <xf numFmtId="0" fontId="6" fillId="4" borderId="10" xfId="1" applyFont="1" applyFill="1" applyBorder="1" applyAlignment="1">
      <alignment horizontal="center" vertical="center" wrapText="1"/>
    </xf>
    <xf numFmtId="0" fontId="6" fillId="4" borderId="14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7" borderId="10" xfId="1" applyFont="1" applyFill="1" applyBorder="1" applyAlignment="1">
      <alignment horizontal="center" vertical="center" wrapText="1"/>
    </xf>
    <xf numFmtId="0" fontId="0" fillId="7" borderId="14" xfId="1" applyFont="1" applyFill="1" applyBorder="1" applyAlignment="1">
      <alignment horizontal="center"/>
    </xf>
    <xf numFmtId="0" fontId="2" fillId="19" borderId="10" xfId="0" applyFont="1" applyFill="1" applyBorder="1" applyAlignment="1" applyProtection="1">
      <alignment horizontal="left" vertical="center"/>
    </xf>
    <xf numFmtId="0" fontId="0" fillId="19" borderId="10" xfId="0" applyFill="1" applyBorder="1" applyAlignment="1" applyProtection="1">
      <alignment horizontal="left" vertical="center"/>
    </xf>
    <xf numFmtId="0" fontId="6" fillId="7" borderId="4" xfId="1" applyFont="1" applyFill="1" applyBorder="1" applyAlignment="1">
      <alignment horizontal="center" vertical="center" wrapText="1"/>
    </xf>
    <xf numFmtId="0" fontId="4" fillId="7" borderId="13" xfId="1" applyFont="1" applyFill="1" applyBorder="1" applyAlignment="1">
      <alignment horizontal="center" vertical="center"/>
    </xf>
    <xf numFmtId="0" fontId="6" fillId="4" borderId="13" xfId="1" applyFont="1" applyFill="1" applyBorder="1" applyAlignment="1">
      <alignment horizontal="center" vertical="center" wrapText="1"/>
    </xf>
    <xf numFmtId="0" fontId="6" fillId="4" borderId="10" xfId="1" applyFont="1" applyFill="1" applyBorder="1" applyAlignment="1">
      <alignment horizontal="center" vertical="center" wrapText="1"/>
    </xf>
    <xf numFmtId="0" fontId="6" fillId="4" borderId="14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0" fontId="6" fillId="4" borderId="11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</cellXfs>
  <cellStyles count="30">
    <cellStyle name="Accent1 - 20 %" xfId="2"/>
    <cellStyle name="Accent1 - 40 %" xfId="3"/>
    <cellStyle name="Accent1 - 60 %" xfId="4"/>
    <cellStyle name="Accent2 - 20 %" xfId="5"/>
    <cellStyle name="Accent2 - 40 %" xfId="6"/>
    <cellStyle name="Accent2 - 60 %" xfId="7"/>
    <cellStyle name="Accent3 - 20 %" xfId="8"/>
    <cellStyle name="Accent3 - 40 %" xfId="9"/>
    <cellStyle name="Accent3 - 60 %" xfId="10"/>
    <cellStyle name="Accent4 - 20 %" xfId="11"/>
    <cellStyle name="Accent4 - 40 %" xfId="12"/>
    <cellStyle name="Accent4 - 60 %" xfId="13"/>
    <cellStyle name="Accent5 - 20 %" xfId="14"/>
    <cellStyle name="Accent5 - 40 %" xfId="15"/>
    <cellStyle name="Accent5 - 60 %" xfId="16"/>
    <cellStyle name="Accent6 - 20 %" xfId="17"/>
    <cellStyle name="Accent6 - 40 %" xfId="18"/>
    <cellStyle name="Accent6 - 60 %" xfId="19"/>
    <cellStyle name="AutoFormat-Optionen" xfId="1"/>
    <cellStyle name="Commentaire 2" xfId="20"/>
    <cellStyle name="Emphase 1" xfId="21"/>
    <cellStyle name="Emphase 2" xfId="22"/>
    <cellStyle name="Emphase 3" xfId="23"/>
    <cellStyle name="Normal" xfId="0" builtinId="0"/>
    <cellStyle name="Normal 2" xfId="24"/>
    <cellStyle name="Normal 3" xfId="25"/>
    <cellStyle name="Pourcentage 2" xfId="26"/>
    <cellStyle name="Style 1" xfId="27"/>
    <cellStyle name="Titre de la feuille" xfId="28"/>
    <cellStyle name="Valuta (0)_Piano_Prod_Wk34" xfId="29"/>
  </cellStyles>
  <dxfs count="6">
    <dxf>
      <fill>
        <patternFill>
          <bgColor theme="6" tint="0.39994506668294322"/>
        </patternFill>
      </fill>
    </dxf>
    <dxf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334663</xdr:colOff>
      <xdr:row>0</xdr:row>
      <xdr:rowOff>38615</xdr:rowOff>
    </xdr:from>
    <xdr:to>
      <xdr:col>18</xdr:col>
      <xdr:colOff>360405</xdr:colOff>
      <xdr:row>1</xdr:row>
      <xdr:rowOff>77230</xdr:rowOff>
    </xdr:to>
    <xdr:sp macro="[0]!CompléterLaPlanif" textlink="">
      <xdr:nvSpPr>
        <xdr:cNvPr id="2" name="ZoneTexte 1"/>
        <xdr:cNvSpPr txBox="1"/>
      </xdr:nvSpPr>
      <xdr:spPr>
        <a:xfrm>
          <a:off x="12948852" y="38615"/>
          <a:ext cx="1544594" cy="3990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 la planif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LOGISTIQUE\Fichiers%20partag&#233;s\LOG%20Clients\ALERTE%20LOG%20CLIENT\WARNING%202008%20-%20RAPHA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F80912B\Desktop\Heijunka\Heijunk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WCM\MKLO020%20Projet%20Heijunka\5-%20Actions\Tests%20fichiers%20Heijunka\S&#233;quenceur%20L494%20en%20cour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JU1NFILE5.MMEMEA.MARELLIAD.NET\Partage_StJu\LOGAPP\Logistique\Flux%20physiques\Circuits%20Caristes\Calcul%20charge%20trains\Affectation%20caristes2.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WCM\MKLO020%20Projet%20Heijunka\5-%20Actions\Tests%20fichiers%20Heijunka\Essai%20Heijunka%20L494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Planification\PDP\Calcul%20PD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ertes Raphael"/>
      <sheetName val="MAIL4"/>
      <sheetName val="Données"/>
      <sheetName val="PSO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"/>
      <sheetName val="Planning ouverture ligne L494"/>
      <sheetName val="Séquenceur L494"/>
      <sheetName val="Séquenceur L494 suivi"/>
      <sheetName val="Lanceur"/>
      <sheetName val="Suivi Prod"/>
      <sheetName val="Feuil4"/>
      <sheetName val="Feuil3"/>
    </sheetNames>
    <sheetDataSet>
      <sheetData sheetId="0"/>
      <sheetData sheetId="1"/>
      <sheetData sheetId="2"/>
      <sheetData sheetId="3"/>
      <sheetData sheetId="4">
        <row r="6">
          <cell r="X6" t="str">
            <v>Pbm technique</v>
          </cell>
        </row>
        <row r="7">
          <cell r="X7" t="str">
            <v>Rupture Platine</v>
          </cell>
        </row>
        <row r="8">
          <cell r="X8" t="str">
            <v>Rupture Glace</v>
          </cell>
        </row>
        <row r="9">
          <cell r="X9" t="str">
            <v>Rupture Masque</v>
          </cell>
        </row>
        <row r="10">
          <cell r="X10" t="str">
            <v>Rupture Ecran</v>
          </cell>
        </row>
        <row r="11">
          <cell r="X11" t="str">
            <v>Rupture Catas</v>
          </cell>
        </row>
        <row r="12">
          <cell r="X12" t="str">
            <v>Rupture Porte Lampe</v>
          </cell>
        </row>
        <row r="13">
          <cell r="X13" t="str">
            <v>Rupture PCB</v>
          </cell>
        </row>
        <row r="14">
          <cell r="X14" t="str">
            <v>Rupture Joint</v>
          </cell>
        </row>
      </sheetData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quenceur L494"/>
      <sheetName val="Planning ouverture"/>
      <sheetName val="Data refs"/>
      <sheetName val="Qtés Preprod"/>
    </sheetNames>
    <sheetDataSet>
      <sheetData sheetId="0"/>
      <sheetData sheetId="1">
        <row r="3">
          <cell r="J3" t="str">
            <v>Rupture composant Acheté</v>
          </cell>
        </row>
        <row r="4">
          <cell r="J4" t="str">
            <v>Rupture composant interne</v>
          </cell>
        </row>
        <row r="5">
          <cell r="J5" t="str">
            <v>Problème technique</v>
          </cell>
        </row>
        <row r="6">
          <cell r="J6" t="str">
            <v>Autre</v>
          </cell>
        </row>
      </sheetData>
      <sheetData sheetId="2">
        <row r="5">
          <cell r="A5" t="str">
            <v>FR26320102</v>
          </cell>
        </row>
        <row r="6">
          <cell r="A6" t="str">
            <v>FR26320104</v>
          </cell>
        </row>
        <row r="7">
          <cell r="A7" t="str">
            <v>FR26320202</v>
          </cell>
        </row>
        <row r="8">
          <cell r="A8" t="str">
            <v>FR26320204</v>
          </cell>
        </row>
        <row r="9">
          <cell r="A9" t="str">
            <v>FR26329402</v>
          </cell>
        </row>
        <row r="10">
          <cell r="A10" t="str">
            <v>FR26329502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P"/>
      <sheetName val="Données"/>
      <sheetName val="Charge train"/>
      <sheetName val="Feuil1"/>
      <sheetName val="Feuil2"/>
      <sheetName val="Feuil3"/>
      <sheetName val="Repartition lignes"/>
      <sheetName val="."/>
      <sheetName val="UC"/>
      <sheetName val="Charge train PF"/>
      <sheetName val="Nombre train PF"/>
      <sheetName val=" "/>
      <sheetName val="PDP"/>
      <sheetName val="Planning"/>
      <sheetName val="Suivi charge WIP"/>
      <sheetName val="Suivi charge PF"/>
      <sheetName val="  "/>
      <sheetName val="Archive S21"/>
      <sheetName val="Archive S22"/>
      <sheetName val="Archive S23"/>
      <sheetName val="Archive S24"/>
      <sheetName val="Archive S25"/>
      <sheetName val="Archive S26"/>
      <sheetName val="Archive S27"/>
      <sheetName val="Archive S28"/>
      <sheetName val="Archive S29"/>
      <sheetName val="Archive S30"/>
      <sheetName val="Archive S35"/>
      <sheetName val="Archive S36"/>
      <sheetName val="Archive S37"/>
      <sheetName val="Archive S38"/>
      <sheetName val="Archive S39"/>
      <sheetName val="Archive S40"/>
      <sheetName val="Archive S41"/>
      <sheetName val="Archive S42"/>
      <sheetName val="Archive S44"/>
      <sheetName val="Archive S45"/>
      <sheetName val="Archive S47"/>
      <sheetName val="Archive S49"/>
      <sheetName val="Archive S50"/>
      <sheetName val="Archive S51"/>
    </sheetNames>
    <sheetDataSet>
      <sheetData sheetId="0"/>
      <sheetData sheetId="1">
        <row r="4">
          <cell r="J4" t="str">
            <v>Train N° 1
 (Produits finis)</v>
          </cell>
        </row>
        <row r="5">
          <cell r="J5" t="str">
            <v>Train N° 2</v>
          </cell>
        </row>
        <row r="6">
          <cell r="J6" t="str">
            <v>Train N° 3</v>
          </cell>
        </row>
        <row r="7">
          <cell r="J7" t="str">
            <v>Train N° 4</v>
          </cell>
        </row>
        <row r="8">
          <cell r="J8" t="str">
            <v>Train N° 5
(support)</v>
          </cell>
        </row>
        <row r="9">
          <cell r="J9">
            <v>0</v>
          </cell>
        </row>
      </sheetData>
      <sheetData sheetId="2"/>
      <sheetData sheetId="3"/>
      <sheetData sheetId="4"/>
      <sheetData sheetId="5"/>
      <sheetData sheetId="6">
        <row r="3">
          <cell r="J3" t="str">
            <v>Semaine suivante</v>
          </cell>
        </row>
        <row r="9">
          <cell r="A9" t="str">
            <v>B787</v>
          </cell>
        </row>
        <row r="10">
          <cell r="A10" t="str">
            <v>B98</v>
          </cell>
        </row>
        <row r="11">
          <cell r="A11" t="str">
            <v>D91 JAG L322 X10</v>
          </cell>
        </row>
        <row r="12">
          <cell r="A12" t="str">
            <v>EFFET 3D</v>
          </cell>
        </row>
        <row r="13">
          <cell r="A13" t="str">
            <v>GLOBAL D</v>
          </cell>
        </row>
        <row r="14">
          <cell r="A14" t="str">
            <v>L322 PRE</v>
          </cell>
        </row>
        <row r="15">
          <cell r="A15" t="str">
            <v>L494</v>
          </cell>
        </row>
        <row r="16">
          <cell r="A16" t="str">
            <v>T71</v>
          </cell>
        </row>
        <row r="17">
          <cell r="A17" t="str">
            <v>T87</v>
          </cell>
        </row>
        <row r="18">
          <cell r="A18" t="str">
            <v>TB8</v>
          </cell>
        </row>
        <row r="19">
          <cell r="A19" t="str">
            <v>TVOX</v>
          </cell>
        </row>
        <row r="20">
          <cell r="A20" t="str">
            <v>Total général</v>
          </cell>
        </row>
        <row r="21">
          <cell r="A21" t="str">
            <v>PREPROD</v>
          </cell>
        </row>
        <row r="22">
          <cell r="A22" t="str">
            <v>GLOBAL D2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L494"/>
      <sheetName val="L494"/>
      <sheetName val="Séquenceur L494"/>
      <sheetName val="Lanceur"/>
      <sheetName val="Quantités préprod"/>
      <sheetName val="Besoins clients"/>
      <sheetName val="Feuil1"/>
      <sheetName val="Feuil2"/>
      <sheetName val="L494 (2)"/>
    </sheetNames>
    <sheetDataSet>
      <sheetData sheetId="0">
        <row r="4">
          <cell r="B4">
            <v>42569</v>
          </cell>
        </row>
      </sheetData>
      <sheetData sheetId="1">
        <row r="2">
          <cell r="V2">
            <v>42569</v>
          </cell>
        </row>
      </sheetData>
      <sheetData sheetId="2"/>
      <sheetData sheetId="3"/>
      <sheetData sheetId="4"/>
      <sheetData sheetId="5">
        <row r="2">
          <cell r="M2" t="str">
            <v>Référence</v>
          </cell>
        </row>
      </sheetData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ion Plan"/>
      <sheetName val="T87"/>
      <sheetName val="L494"/>
      <sheetName val="B787"/>
      <sheetName val="TB8"/>
      <sheetName val="TVOX"/>
      <sheetName val="B98"/>
      <sheetName val="RT6 "/>
      <sheetName val="D91 JAG L322 X10"/>
      <sheetName val="GLOBAL D_TRUNK"/>
      <sheetName val="GLOBAL D_FENDER"/>
      <sheetName val="KFB"/>
      <sheetName val="Data_Capacity KFB"/>
      <sheetName val="Besoins Comp KFB"/>
      <sheetName val="Appro_KFB"/>
      <sheetName val="Data_Capacity B787 MV"/>
      <sheetName val="Besoins Comp B787 MV"/>
      <sheetName val="Appro_B787 MV"/>
      <sheetName val="Stock par ref"/>
      <sheetName val="Stock par famille"/>
      <sheetName val="Prod par ref"/>
      <sheetName val="Datas refs"/>
      <sheetName val="Datas Capacitaire Assy"/>
      <sheetName val="Check-Stock"/>
      <sheetName val="Demande client"/>
      <sheetName val="Data Reporting PD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C2" t="str">
            <v>LINE</v>
          </cell>
          <cell r="E2" t="str">
            <v>Week Number</v>
          </cell>
        </row>
        <row r="3">
          <cell r="C3">
            <v>0</v>
          </cell>
          <cell r="E3" t="str">
            <v>Week Starting</v>
          </cell>
        </row>
        <row r="4">
          <cell r="C4">
            <v>0</v>
          </cell>
          <cell r="E4">
            <v>0</v>
          </cell>
        </row>
        <row r="5">
          <cell r="C5" t="str">
            <v>B787</v>
          </cell>
          <cell r="E5" t="str">
            <v>FR26.310.202</v>
          </cell>
        </row>
        <row r="6">
          <cell r="C6" t="str">
            <v>B787</v>
          </cell>
          <cell r="E6" t="str">
            <v>FR26.319.402</v>
          </cell>
        </row>
        <row r="7">
          <cell r="C7" t="str">
            <v>B787</v>
          </cell>
          <cell r="E7" t="str">
            <v>FR26.310.102</v>
          </cell>
        </row>
        <row r="8">
          <cell r="C8" t="str">
            <v>B787</v>
          </cell>
          <cell r="E8" t="str">
            <v>FR26.319.502</v>
          </cell>
        </row>
        <row r="9">
          <cell r="C9" t="str">
            <v>B787</v>
          </cell>
          <cell r="E9" t="str">
            <v>FR26.540.102</v>
          </cell>
        </row>
        <row r="10">
          <cell r="C10" t="str">
            <v>B787</v>
          </cell>
          <cell r="E10" t="str">
            <v>FR26.540.202</v>
          </cell>
        </row>
        <row r="11">
          <cell r="C11" t="str">
            <v>B787</v>
          </cell>
          <cell r="E11" t="str">
            <v>FR26.290.202</v>
          </cell>
        </row>
        <row r="12">
          <cell r="C12" t="str">
            <v>B787</v>
          </cell>
          <cell r="E12" t="str">
            <v>FR26.299.402</v>
          </cell>
        </row>
        <row r="13">
          <cell r="C13" t="str">
            <v>B787</v>
          </cell>
          <cell r="E13" t="str">
            <v>FR26.290.102</v>
          </cell>
        </row>
        <row r="14">
          <cell r="C14" t="str">
            <v>B787</v>
          </cell>
          <cell r="E14" t="str">
            <v>FR26.299.502</v>
          </cell>
        </row>
        <row r="15">
          <cell r="C15" t="str">
            <v>B98</v>
          </cell>
          <cell r="E15" t="str">
            <v>FR26.389.402</v>
          </cell>
        </row>
        <row r="16">
          <cell r="C16" t="str">
            <v>B98</v>
          </cell>
          <cell r="E16" t="str">
            <v>FR26.389.502</v>
          </cell>
        </row>
        <row r="17">
          <cell r="C17" t="str">
            <v>B98</v>
          </cell>
          <cell r="E17" t="str">
            <v>FR26.380.104</v>
          </cell>
        </row>
        <row r="18">
          <cell r="C18" t="str">
            <v>B98</v>
          </cell>
          <cell r="E18" t="str">
            <v>FR26.380.204</v>
          </cell>
        </row>
        <row r="19">
          <cell r="C19" t="str">
            <v>D91 JAG L322 X10</v>
          </cell>
          <cell r="E19" t="str">
            <v>FR26.049.402</v>
          </cell>
        </row>
        <row r="20">
          <cell r="C20" t="str">
            <v>D91 JAG L322 X10</v>
          </cell>
          <cell r="E20" t="str">
            <v>FR26.049.502</v>
          </cell>
        </row>
        <row r="21">
          <cell r="C21" t="str">
            <v>D91 JAG L322 X10</v>
          </cell>
          <cell r="E21" t="str">
            <v>FR26.049.404</v>
          </cell>
        </row>
        <row r="22">
          <cell r="C22" t="str">
            <v>D91 JAG L322 X10</v>
          </cell>
          <cell r="E22" t="str">
            <v>FR26.049.504</v>
          </cell>
        </row>
        <row r="23">
          <cell r="C23" t="str">
            <v>D91 JAG L322 X10</v>
          </cell>
          <cell r="E23" t="str">
            <v>FR26.159.404</v>
          </cell>
        </row>
        <row r="24">
          <cell r="C24" t="str">
            <v>D91 JAG L322 X10</v>
          </cell>
          <cell r="E24" t="str">
            <v>FR26.159.404.A</v>
          </cell>
        </row>
        <row r="25">
          <cell r="C25" t="str">
            <v>D91 JAG L322 X10</v>
          </cell>
          <cell r="E25" t="str">
            <v>FR26.159.406</v>
          </cell>
        </row>
        <row r="26">
          <cell r="C26" t="str">
            <v>D91 JAG L322 X10</v>
          </cell>
          <cell r="E26" t="str">
            <v>FR26.159.406.A</v>
          </cell>
        </row>
        <row r="27">
          <cell r="C27" t="str">
            <v>D91 JAG L322 X10</v>
          </cell>
          <cell r="E27" t="str">
            <v>FR26.159.408</v>
          </cell>
        </row>
        <row r="28">
          <cell r="C28" t="str">
            <v>D91 JAG L322 X10</v>
          </cell>
          <cell r="E28" t="str">
            <v>FR26.159.408.A</v>
          </cell>
        </row>
        <row r="29">
          <cell r="C29" t="str">
            <v>D91 JAG L322 X10</v>
          </cell>
          <cell r="E29" t="str">
            <v>FR26.159.410</v>
          </cell>
        </row>
        <row r="30">
          <cell r="C30" t="str">
            <v>D91 JAG L322 X10</v>
          </cell>
          <cell r="E30" t="str">
            <v>FR26.159.412</v>
          </cell>
        </row>
        <row r="31">
          <cell r="C31" t="str">
            <v>D91 JAG L322 X10</v>
          </cell>
          <cell r="E31" t="str">
            <v>FR26.159.422</v>
          </cell>
        </row>
        <row r="32">
          <cell r="C32" t="str">
            <v>D91 JAG L322 X10</v>
          </cell>
          <cell r="E32" t="str">
            <v>FR26.159.424</v>
          </cell>
        </row>
        <row r="33">
          <cell r="C33" t="str">
            <v>D91 JAG L322 X10</v>
          </cell>
          <cell r="E33" t="str">
            <v>FR26.159.402</v>
          </cell>
        </row>
        <row r="34">
          <cell r="C34" t="str">
            <v>D91 JAG L322 X10</v>
          </cell>
          <cell r="E34" t="str">
            <v>FR26.159.402.A</v>
          </cell>
        </row>
        <row r="35">
          <cell r="C35" t="str">
            <v>D91 JAG L322 X10</v>
          </cell>
          <cell r="E35" t="str">
            <v>FR26.159.502</v>
          </cell>
        </row>
        <row r="36">
          <cell r="C36" t="str">
            <v>D91 JAG L322 X10</v>
          </cell>
          <cell r="E36" t="str">
            <v>FR26.159.502.A</v>
          </cell>
        </row>
        <row r="37">
          <cell r="C37" t="str">
            <v>D91 JAG L322 X10</v>
          </cell>
          <cell r="E37" t="str">
            <v>FR26.159.504</v>
          </cell>
        </row>
        <row r="38">
          <cell r="C38" t="str">
            <v>D91 JAG L322 X10</v>
          </cell>
          <cell r="E38" t="str">
            <v>FR26.159.504.A</v>
          </cell>
        </row>
        <row r="39">
          <cell r="C39" t="str">
            <v>D91 JAG L322 X10</v>
          </cell>
          <cell r="E39" t="str">
            <v>FR26.159.506</v>
          </cell>
        </row>
        <row r="40">
          <cell r="C40" t="str">
            <v>D91 JAG L322 X10</v>
          </cell>
          <cell r="E40" t="str">
            <v>FR26.159.506.A</v>
          </cell>
        </row>
        <row r="41">
          <cell r="C41" t="str">
            <v>D91 JAG L322 X10</v>
          </cell>
          <cell r="E41" t="str">
            <v>FR26.159.508</v>
          </cell>
        </row>
        <row r="42">
          <cell r="C42" t="str">
            <v>D91 JAG L322 X10</v>
          </cell>
          <cell r="E42" t="str">
            <v>FR26.159.508.A</v>
          </cell>
        </row>
        <row r="43">
          <cell r="C43" t="str">
            <v>D91 JAG L322 X10</v>
          </cell>
          <cell r="E43" t="str">
            <v>FR26.159.510</v>
          </cell>
        </row>
        <row r="44">
          <cell r="C44" t="str">
            <v>D91 JAG L322 X10</v>
          </cell>
          <cell r="E44" t="str">
            <v>FR26.159.512</v>
          </cell>
        </row>
        <row r="45">
          <cell r="C45" t="str">
            <v>D91 JAG L322 X10</v>
          </cell>
          <cell r="E45" t="str">
            <v>FR26.159.522</v>
          </cell>
        </row>
        <row r="46">
          <cell r="C46" t="str">
            <v>D91 JAG L322 X10</v>
          </cell>
          <cell r="E46" t="str">
            <v>FR26.159.524</v>
          </cell>
        </row>
        <row r="47">
          <cell r="C47" t="str">
            <v>D91 JAG L322 X10</v>
          </cell>
          <cell r="E47" t="str">
            <v>FR26.289.402</v>
          </cell>
        </row>
        <row r="48">
          <cell r="C48" t="str">
            <v>D91 JAG L322 X10</v>
          </cell>
          <cell r="E48" t="str">
            <v>FR26.289.502</v>
          </cell>
        </row>
        <row r="49">
          <cell r="C49" t="str">
            <v>D91 JAG L322 X10</v>
          </cell>
          <cell r="E49" t="str">
            <v>FR26.069.412</v>
          </cell>
        </row>
        <row r="50">
          <cell r="C50" t="str">
            <v>D91 JAG L322 X10</v>
          </cell>
          <cell r="E50" t="str">
            <v>FR26.069.512</v>
          </cell>
        </row>
        <row r="51">
          <cell r="C51" t="str">
            <v>D91 JAG L322 X10</v>
          </cell>
          <cell r="E51" t="str">
            <v>FR26.069.404</v>
          </cell>
        </row>
        <row r="52">
          <cell r="C52" t="str">
            <v>D91 JAG L322 X10</v>
          </cell>
          <cell r="E52" t="str">
            <v>FR26.069.504</v>
          </cell>
        </row>
        <row r="53">
          <cell r="C53" t="str">
            <v>D91 JAG L322 X10</v>
          </cell>
          <cell r="E53" t="str">
            <v>FR26.119.402</v>
          </cell>
        </row>
        <row r="54">
          <cell r="C54" t="str">
            <v>D91 JAG L322 X10</v>
          </cell>
          <cell r="E54" t="str">
            <v>FR26.119.502</v>
          </cell>
        </row>
        <row r="55">
          <cell r="C55" t="str">
            <v>L494</v>
          </cell>
          <cell r="E55" t="str">
            <v>FR26.320.202</v>
          </cell>
        </row>
        <row r="56">
          <cell r="C56" t="str">
            <v>L494</v>
          </cell>
          <cell r="E56" t="str">
            <v>FR26.329.402</v>
          </cell>
        </row>
        <row r="57">
          <cell r="C57" t="str">
            <v>L494</v>
          </cell>
          <cell r="E57" t="str">
            <v>FR26.329.402.A</v>
          </cell>
        </row>
        <row r="58">
          <cell r="C58" t="str">
            <v>L494</v>
          </cell>
          <cell r="E58" t="str">
            <v>FR26.320.102</v>
          </cell>
        </row>
        <row r="59">
          <cell r="C59" t="str">
            <v>L494</v>
          </cell>
          <cell r="E59" t="str">
            <v>FR26.329.502</v>
          </cell>
        </row>
        <row r="60">
          <cell r="C60" t="str">
            <v>L494</v>
          </cell>
          <cell r="E60" t="str">
            <v>FR26.329.502.A</v>
          </cell>
        </row>
        <row r="61">
          <cell r="C61" t="str">
            <v>L494</v>
          </cell>
          <cell r="E61" t="str">
            <v>FR26.320.104</v>
          </cell>
        </row>
        <row r="62">
          <cell r="C62" t="str">
            <v>L494</v>
          </cell>
          <cell r="E62" t="str">
            <v>FR26.320.204</v>
          </cell>
        </row>
        <row r="63">
          <cell r="C63" t="str">
            <v>L494</v>
          </cell>
          <cell r="E63" t="str">
            <v>FR26.329.504</v>
          </cell>
        </row>
        <row r="64">
          <cell r="C64" t="str">
            <v>L494</v>
          </cell>
          <cell r="E64" t="str">
            <v>FR26.329.404</v>
          </cell>
        </row>
        <row r="65">
          <cell r="C65" t="str">
            <v>L494</v>
          </cell>
          <cell r="E65" t="str">
            <v>FR26.230.202</v>
          </cell>
        </row>
        <row r="66">
          <cell r="C66" t="str">
            <v>L494</v>
          </cell>
          <cell r="E66" t="str">
            <v>FR26.239.402</v>
          </cell>
        </row>
        <row r="67">
          <cell r="C67" t="str">
            <v>L494</v>
          </cell>
          <cell r="E67" t="str">
            <v>FR26.230.102</v>
          </cell>
        </row>
        <row r="68">
          <cell r="C68" t="str">
            <v>L494</v>
          </cell>
          <cell r="E68" t="str">
            <v>FR26.239.502</v>
          </cell>
        </row>
        <row r="69">
          <cell r="C69" t="str">
            <v xml:space="preserve">RT6 </v>
          </cell>
          <cell r="E69" t="str">
            <v>FR02.532.004</v>
          </cell>
        </row>
        <row r="70">
          <cell r="C70" t="str">
            <v xml:space="preserve">RT6 </v>
          </cell>
          <cell r="E70" t="str">
            <v>FR02.532.005</v>
          </cell>
        </row>
        <row r="71">
          <cell r="C71" t="str">
            <v>D91 JAG L322 X10</v>
          </cell>
          <cell r="E71" t="str">
            <v>FR25.899.402</v>
          </cell>
        </row>
        <row r="72">
          <cell r="C72" t="str">
            <v>D91 JAG L322 X10</v>
          </cell>
          <cell r="E72" t="str">
            <v>FR25.899.404</v>
          </cell>
        </row>
        <row r="73">
          <cell r="C73" t="str">
            <v>D91 JAG L322 X10</v>
          </cell>
          <cell r="E73" t="str">
            <v>FR25.899.502</v>
          </cell>
        </row>
        <row r="74">
          <cell r="C74" t="str">
            <v>D91 JAG L322 X10</v>
          </cell>
          <cell r="E74" t="str">
            <v>FR25.899.504</v>
          </cell>
        </row>
        <row r="75">
          <cell r="C75" t="str">
            <v>T87</v>
          </cell>
          <cell r="E75" t="str">
            <v>FR26.220.210</v>
          </cell>
        </row>
        <row r="76">
          <cell r="C76" t="str">
            <v>T87</v>
          </cell>
          <cell r="E76" t="str">
            <v>FR26.229.410</v>
          </cell>
        </row>
        <row r="77">
          <cell r="C77" t="str">
            <v>T87</v>
          </cell>
          <cell r="E77" t="str">
            <v>FR26.220.110</v>
          </cell>
        </row>
        <row r="78">
          <cell r="C78" t="str">
            <v>T87</v>
          </cell>
          <cell r="E78" t="str">
            <v>FR26.229.510</v>
          </cell>
        </row>
        <row r="79">
          <cell r="C79" t="str">
            <v>T87</v>
          </cell>
          <cell r="E79" t="str">
            <v>FR26.120.202</v>
          </cell>
        </row>
        <row r="80">
          <cell r="C80" t="str">
            <v>T87</v>
          </cell>
          <cell r="E80" t="str">
            <v>FR26.129.402</v>
          </cell>
        </row>
        <row r="81">
          <cell r="C81" t="str">
            <v>T87</v>
          </cell>
          <cell r="E81" t="str">
            <v>FR26.120.102</v>
          </cell>
        </row>
        <row r="82">
          <cell r="C82" t="str">
            <v>T87</v>
          </cell>
          <cell r="E82" t="str">
            <v>FR26.129.502</v>
          </cell>
        </row>
        <row r="83">
          <cell r="C83" t="str">
            <v>T87</v>
          </cell>
          <cell r="E83" t="str">
            <v>FR26.124.103</v>
          </cell>
        </row>
        <row r="84">
          <cell r="C84" t="str">
            <v>T87</v>
          </cell>
          <cell r="E84" t="str">
            <v>FR26.124.203</v>
          </cell>
        </row>
        <row r="85">
          <cell r="C85" t="str">
            <v>T87</v>
          </cell>
          <cell r="E85" t="str">
            <v>FR25.629.401</v>
          </cell>
        </row>
        <row r="86">
          <cell r="C86" t="str">
            <v>T87</v>
          </cell>
          <cell r="E86" t="str">
            <v>FR25.629.461</v>
          </cell>
        </row>
        <row r="87">
          <cell r="C87" t="str">
            <v>T87</v>
          </cell>
          <cell r="E87" t="str">
            <v>FR25.629.501</v>
          </cell>
        </row>
        <row r="88">
          <cell r="C88" t="str">
            <v>T87</v>
          </cell>
          <cell r="E88" t="str">
            <v>FR25.629.561</v>
          </cell>
        </row>
        <row r="89">
          <cell r="C89" t="str">
            <v>TB8</v>
          </cell>
          <cell r="E89" t="str">
            <v>FR26.220.212</v>
          </cell>
        </row>
        <row r="90">
          <cell r="C90" t="str">
            <v>TB8</v>
          </cell>
          <cell r="E90" t="str">
            <v>FR26.229.412</v>
          </cell>
        </row>
        <row r="91">
          <cell r="C91" t="str">
            <v>TB8</v>
          </cell>
          <cell r="E91" t="str">
            <v>FR26.220.112</v>
          </cell>
        </row>
        <row r="92">
          <cell r="C92" t="str">
            <v>TB8</v>
          </cell>
          <cell r="E92" t="str">
            <v>FR26.229.512</v>
          </cell>
        </row>
        <row r="93">
          <cell r="C93" t="str">
            <v>TB8</v>
          </cell>
          <cell r="E93" t="str">
            <v>FR26.223.101</v>
          </cell>
        </row>
        <row r="94">
          <cell r="C94" t="str">
            <v>TB8</v>
          </cell>
          <cell r="E94" t="str">
            <v>FR26.223.201</v>
          </cell>
        </row>
        <row r="95">
          <cell r="C95" t="str">
            <v>TB8</v>
          </cell>
          <cell r="E95" t="str">
            <v>FR26.269.302</v>
          </cell>
        </row>
        <row r="96">
          <cell r="C96" t="str">
            <v>TB8</v>
          </cell>
          <cell r="E96" t="str">
            <v>FR26.269.432</v>
          </cell>
        </row>
        <row r="97">
          <cell r="C97" t="str">
            <v>TB8</v>
          </cell>
          <cell r="E97" t="str">
            <v>FR26.269.532</v>
          </cell>
        </row>
        <row r="98">
          <cell r="C98" t="str">
            <v>TB8</v>
          </cell>
          <cell r="E98" t="str">
            <v>FR26.269.402</v>
          </cell>
        </row>
        <row r="99">
          <cell r="C99" t="str">
            <v>TB8</v>
          </cell>
          <cell r="E99" t="str">
            <v>FR26.269.502</v>
          </cell>
        </row>
        <row r="100">
          <cell r="C100" t="str">
            <v>TB8</v>
          </cell>
          <cell r="E100" t="str">
            <v>FR26.400.102</v>
          </cell>
        </row>
        <row r="101">
          <cell r="C101" t="str">
            <v>TB8</v>
          </cell>
          <cell r="E101" t="str">
            <v>FR26.409.502</v>
          </cell>
        </row>
        <row r="102">
          <cell r="C102" t="str">
            <v>TB8</v>
          </cell>
          <cell r="E102" t="str">
            <v>FR26.740.102</v>
          </cell>
        </row>
        <row r="103">
          <cell r="C103" t="str">
            <v>TB8</v>
          </cell>
          <cell r="E103" t="str">
            <v>FR26.749.502</v>
          </cell>
        </row>
        <row r="104">
          <cell r="C104" t="str">
            <v>TB8</v>
          </cell>
          <cell r="E104" t="str">
            <v>FR26.400.202</v>
          </cell>
        </row>
        <row r="105">
          <cell r="C105" t="str">
            <v>TB8</v>
          </cell>
          <cell r="E105" t="str">
            <v>FR26.409.402</v>
          </cell>
        </row>
        <row r="106">
          <cell r="C106" t="str">
            <v>TB8</v>
          </cell>
          <cell r="E106" t="str">
            <v>FR26.740.202</v>
          </cell>
        </row>
        <row r="107">
          <cell r="C107" t="str">
            <v>TB8</v>
          </cell>
          <cell r="E107" t="str">
            <v>FR26.749.402</v>
          </cell>
        </row>
        <row r="108">
          <cell r="C108" t="str">
            <v>TB8</v>
          </cell>
          <cell r="E108" t="str">
            <v>FR26.400.132</v>
          </cell>
        </row>
        <row r="109">
          <cell r="C109" t="str">
            <v>TB8</v>
          </cell>
          <cell r="E109" t="str">
            <v>FR26.409.532</v>
          </cell>
        </row>
        <row r="110">
          <cell r="C110" t="str">
            <v>TB8</v>
          </cell>
          <cell r="E110" t="str">
            <v>FR26.740.132</v>
          </cell>
        </row>
        <row r="111">
          <cell r="C111" t="str">
            <v>TB8</v>
          </cell>
          <cell r="E111" t="str">
            <v>FR26.749.532</v>
          </cell>
        </row>
        <row r="112">
          <cell r="C112" t="str">
            <v>TB8</v>
          </cell>
          <cell r="E112" t="str">
            <v>FR26.400.134</v>
          </cell>
        </row>
        <row r="113">
          <cell r="C113" t="str">
            <v>TB8</v>
          </cell>
          <cell r="E113" t="str">
            <v>FR26.409.534</v>
          </cell>
        </row>
        <row r="114">
          <cell r="C114" t="str">
            <v>TB8</v>
          </cell>
          <cell r="E114" t="str">
            <v>FR26.740.134</v>
          </cell>
        </row>
        <row r="115">
          <cell r="C115" t="str">
            <v>TB8</v>
          </cell>
          <cell r="E115" t="str">
            <v>FR26.749.534</v>
          </cell>
        </row>
        <row r="116">
          <cell r="C116" t="str">
            <v>TB8</v>
          </cell>
          <cell r="E116" t="str">
            <v>FR26.400.232</v>
          </cell>
        </row>
        <row r="117">
          <cell r="C117" t="str">
            <v>TB8</v>
          </cell>
          <cell r="E117" t="str">
            <v>FR26.409.432</v>
          </cell>
        </row>
        <row r="118">
          <cell r="C118" t="str">
            <v>TB8</v>
          </cell>
          <cell r="E118" t="str">
            <v>FR26.740.232</v>
          </cell>
        </row>
        <row r="119">
          <cell r="C119" t="str">
            <v>TB8</v>
          </cell>
          <cell r="E119" t="str">
            <v>FR26.749.432</v>
          </cell>
        </row>
        <row r="120">
          <cell r="C120" t="str">
            <v>TB8</v>
          </cell>
          <cell r="E120" t="str">
            <v>FR26.400.234</v>
          </cell>
        </row>
        <row r="121">
          <cell r="C121" t="str">
            <v>TB8</v>
          </cell>
          <cell r="E121" t="str">
            <v>FR26.409.434</v>
          </cell>
        </row>
        <row r="122">
          <cell r="C122" t="str">
            <v>TB8</v>
          </cell>
          <cell r="E122" t="str">
            <v>FR26.740.234</v>
          </cell>
        </row>
        <row r="123">
          <cell r="C123" t="str">
            <v>TB8</v>
          </cell>
          <cell r="E123" t="str">
            <v>FR26.749.434</v>
          </cell>
        </row>
        <row r="124">
          <cell r="C124" t="str">
            <v>TB8</v>
          </cell>
          <cell r="E124" t="str">
            <v>FR26.400.062</v>
          </cell>
        </row>
        <row r="125">
          <cell r="C125" t="str">
            <v>TB8</v>
          </cell>
          <cell r="E125" t="str">
            <v>FR26.409.302</v>
          </cell>
        </row>
        <row r="126">
          <cell r="C126" t="str">
            <v>TB8</v>
          </cell>
          <cell r="E126" t="str">
            <v>FR26.740.062</v>
          </cell>
        </row>
        <row r="127">
          <cell r="C127" t="str">
            <v>TB8</v>
          </cell>
          <cell r="E127" t="str">
            <v>FR26.749.362</v>
          </cell>
        </row>
        <row r="128">
          <cell r="C128" t="str">
            <v>TB8</v>
          </cell>
          <cell r="E128" t="str">
            <v>FR26.403.101</v>
          </cell>
        </row>
        <row r="129">
          <cell r="C129" t="str">
            <v>TB8</v>
          </cell>
          <cell r="E129" t="str">
            <v>FR26.403.201</v>
          </cell>
        </row>
        <row r="130">
          <cell r="C130" t="str">
            <v>TB8</v>
          </cell>
          <cell r="E130" t="str">
            <v>FR26.269.304</v>
          </cell>
        </row>
        <row r="131">
          <cell r="C131" t="str">
            <v>TB8</v>
          </cell>
          <cell r="E131" t="str">
            <v>FR26.269.404</v>
          </cell>
        </row>
        <row r="132">
          <cell r="C132" t="str">
            <v>TB8</v>
          </cell>
          <cell r="E132" t="str">
            <v>FR26.269.434</v>
          </cell>
        </row>
        <row r="133">
          <cell r="C133" t="str">
            <v>TB8</v>
          </cell>
          <cell r="E133" t="str">
            <v>FR26.269.504</v>
          </cell>
        </row>
        <row r="134">
          <cell r="C134" t="str">
            <v>TB8</v>
          </cell>
          <cell r="E134" t="str">
            <v>FR26.269.534</v>
          </cell>
        </row>
        <row r="135">
          <cell r="C135" t="str">
            <v>TVOX</v>
          </cell>
          <cell r="E135" t="str">
            <v>FR26.450.102</v>
          </cell>
        </row>
        <row r="136">
          <cell r="C136" t="str">
            <v>TVOX</v>
          </cell>
          <cell r="E136" t="str">
            <v>FR26.450.202</v>
          </cell>
        </row>
        <row r="137">
          <cell r="C137" t="str">
            <v>TVOX</v>
          </cell>
          <cell r="E137" t="str">
            <v>FR26.450.132</v>
          </cell>
        </row>
        <row r="138">
          <cell r="C138" t="str">
            <v>TVOX</v>
          </cell>
          <cell r="E138" t="str">
            <v>FR26.450.232</v>
          </cell>
        </row>
        <row r="139">
          <cell r="C139" t="str">
            <v>TVOX</v>
          </cell>
          <cell r="E139" t="str">
            <v>FR26.459.502</v>
          </cell>
        </row>
        <row r="140">
          <cell r="C140" t="str">
            <v>TVOX</v>
          </cell>
          <cell r="E140" t="str">
            <v>FR26.459.402</v>
          </cell>
        </row>
        <row r="141">
          <cell r="C141" t="str">
            <v>TVOX</v>
          </cell>
          <cell r="E141" t="str">
            <v>FR26.459.532</v>
          </cell>
        </row>
        <row r="142">
          <cell r="C142" t="str">
            <v>TVOX</v>
          </cell>
          <cell r="E142" t="str">
            <v>FR26.459.432</v>
          </cell>
        </row>
        <row r="143">
          <cell r="C143" t="str">
            <v>GLOBAL D_FENDER</v>
          </cell>
          <cell r="E143" t="str">
            <v>FR26.460.102</v>
          </cell>
        </row>
        <row r="144">
          <cell r="C144" t="str">
            <v>GLOBAL D_FENDER</v>
          </cell>
          <cell r="E144" t="str">
            <v>FR26.460.202</v>
          </cell>
        </row>
        <row r="145">
          <cell r="C145" t="str">
            <v>GLOBAL D_FENDER</v>
          </cell>
          <cell r="E145" t="str">
            <v>FR26.460.112</v>
          </cell>
        </row>
        <row r="146">
          <cell r="C146" t="str">
            <v>GLOBAL D_FENDER</v>
          </cell>
          <cell r="E146" t="str">
            <v>FR26.460.212</v>
          </cell>
        </row>
        <row r="147">
          <cell r="C147" t="str">
            <v>GLOBAL D_TRUNK</v>
          </cell>
          <cell r="E147" t="str">
            <v>FR26.460.132</v>
          </cell>
        </row>
        <row r="148">
          <cell r="C148" t="str">
            <v>GLOBAL D_TRUNK</v>
          </cell>
          <cell r="E148" t="str">
            <v>FR26.460.142</v>
          </cell>
        </row>
        <row r="149">
          <cell r="C149" t="str">
            <v>GLOBAL D_TRUNK</v>
          </cell>
          <cell r="E149" t="str">
            <v>FR26.460.144</v>
          </cell>
        </row>
        <row r="150">
          <cell r="C150" t="str">
            <v>GLOBAL D_TRUNK</v>
          </cell>
          <cell r="E150" t="str">
            <v>FR26.460.232</v>
          </cell>
        </row>
        <row r="151">
          <cell r="C151" t="str">
            <v>GLOBAL D_TRUNK</v>
          </cell>
          <cell r="E151" t="str">
            <v>FR26.460.242</v>
          </cell>
        </row>
        <row r="152">
          <cell r="C152" t="str">
            <v>GLOBAL D_FENDER</v>
          </cell>
          <cell r="E152" t="str">
            <v>FR26.470.102</v>
          </cell>
        </row>
        <row r="153">
          <cell r="C153" t="str">
            <v>GLOBAL D_FENDER</v>
          </cell>
          <cell r="E153" t="str">
            <v>FR26.470.202</v>
          </cell>
        </row>
        <row r="154">
          <cell r="C154" t="str">
            <v>GLOBAL D_FENDER</v>
          </cell>
          <cell r="E154" t="str">
            <v>FR26.470.112</v>
          </cell>
        </row>
        <row r="155">
          <cell r="C155" t="str">
            <v>GLOBAL D_FENDER</v>
          </cell>
          <cell r="E155" t="str">
            <v>FR26.470.212</v>
          </cell>
        </row>
        <row r="156">
          <cell r="C156" t="str">
            <v>GLOBAL D_TRUNK</v>
          </cell>
          <cell r="E156" t="str">
            <v>FR26.470.132</v>
          </cell>
        </row>
        <row r="157">
          <cell r="C157" t="str">
            <v>GLOBAL D_TRUNK</v>
          </cell>
          <cell r="E157" t="str">
            <v>FR26.470.232</v>
          </cell>
        </row>
        <row r="158">
          <cell r="C158" t="str">
            <v>GLOBAL D_TRUNK</v>
          </cell>
          <cell r="E158" t="str">
            <v>FR26.470.142</v>
          </cell>
        </row>
        <row r="159">
          <cell r="C159" t="str">
            <v>GLOBAL D_TRUNK</v>
          </cell>
          <cell r="E159" t="str">
            <v>FR26.470.242</v>
          </cell>
        </row>
        <row r="160">
          <cell r="C160" t="str">
            <v>GLOBAL D_TRUNK</v>
          </cell>
          <cell r="E160" t="str">
            <v>FR26.470.144</v>
          </cell>
        </row>
        <row r="161">
          <cell r="C161" t="str">
            <v>GLOBAL D_FENDER</v>
          </cell>
          <cell r="E161" t="str">
            <v>FR26.480.102</v>
          </cell>
        </row>
        <row r="162">
          <cell r="C162" t="str">
            <v>GLOBAL D_FENDER</v>
          </cell>
          <cell r="E162" t="str">
            <v>FR26.480.202</v>
          </cell>
        </row>
        <row r="163">
          <cell r="C163" t="str">
            <v>GLOBAL D_TRUNK</v>
          </cell>
          <cell r="E163" t="str">
            <v>FR26.480.132</v>
          </cell>
        </row>
        <row r="164">
          <cell r="C164" t="str">
            <v>GLOBAL D_TRUNK</v>
          </cell>
          <cell r="E164" t="str">
            <v>FR26.480.232</v>
          </cell>
        </row>
        <row r="165">
          <cell r="C165" t="str">
            <v>D91 JAG L322 X10</v>
          </cell>
          <cell r="E165" t="str">
            <v>FR26.280.106</v>
          </cell>
        </row>
        <row r="166">
          <cell r="C166" t="str">
            <v>D91 JAG L322 X10</v>
          </cell>
          <cell r="E166" t="str">
            <v>FR26.280.206</v>
          </cell>
        </row>
        <row r="167">
          <cell r="C167" t="str">
            <v>D91 JAG L322 X10</v>
          </cell>
          <cell r="E167" t="str">
            <v>FR26.289.506</v>
          </cell>
        </row>
        <row r="168">
          <cell r="C168" t="str">
            <v>D91 JAG L322 X10</v>
          </cell>
          <cell r="E168" t="str">
            <v>FR26.289.406</v>
          </cell>
        </row>
        <row r="169">
          <cell r="C169" t="str">
            <v>TVOX</v>
          </cell>
          <cell r="E169" t="str">
            <v>FR26.453.101</v>
          </cell>
        </row>
        <row r="170">
          <cell r="C170" t="str">
            <v>TVOX</v>
          </cell>
          <cell r="E170" t="str">
            <v>FR26.453.201</v>
          </cell>
        </row>
        <row r="171">
          <cell r="C171" t="str">
            <v>D91 JAG L322 X10</v>
          </cell>
          <cell r="E171" t="str">
            <v>FR26.759.401</v>
          </cell>
        </row>
        <row r="172">
          <cell r="C172" t="str">
            <v>D91 JAG L322 X10</v>
          </cell>
          <cell r="E172" t="str">
            <v>FR26.759.501</v>
          </cell>
        </row>
        <row r="173">
          <cell r="C173" t="str">
            <v>D91 JAG L322 X10</v>
          </cell>
          <cell r="E173" t="str">
            <v>FR26.759.402</v>
          </cell>
        </row>
        <row r="174">
          <cell r="C174" t="str">
            <v>D91 JAG L322 X10</v>
          </cell>
          <cell r="E174" t="str">
            <v>FR26.759.502</v>
          </cell>
        </row>
        <row r="175">
          <cell r="C175" t="str">
            <v>GLOBAL D_FENDER</v>
          </cell>
          <cell r="E175" t="str">
            <v>FR26.469.402</v>
          </cell>
        </row>
        <row r="176">
          <cell r="C176" t="str">
            <v>GLOBAL D_FENDER</v>
          </cell>
          <cell r="E176" t="str">
            <v>FR26.469.502</v>
          </cell>
        </row>
        <row r="177">
          <cell r="C177" t="str">
            <v>GLOBAL D_TRUNK</v>
          </cell>
          <cell r="E177" t="str">
            <v>FR26.469.432</v>
          </cell>
        </row>
        <row r="178">
          <cell r="C178" t="str">
            <v>GLOBAL D_TRUNK</v>
          </cell>
          <cell r="E178" t="str">
            <v>FR26.469.532</v>
          </cell>
        </row>
        <row r="179">
          <cell r="C179" t="str">
            <v>GLOBAL D_TRUNK</v>
          </cell>
          <cell r="E179" t="str">
            <v>FR26.469.544</v>
          </cell>
        </row>
        <row r="180">
          <cell r="C180" t="str">
            <v>GLOBAL D_FENDER</v>
          </cell>
          <cell r="E180" t="str">
            <v>FR26.479.402</v>
          </cell>
        </row>
        <row r="181">
          <cell r="C181" t="str">
            <v>GLOBAL D_FENDER</v>
          </cell>
          <cell r="E181" t="str">
            <v>FR26.479.502</v>
          </cell>
        </row>
        <row r="182">
          <cell r="C182" t="str">
            <v>GLOBAL D_TRUNK</v>
          </cell>
          <cell r="E182" t="str">
            <v>FR26.479.432</v>
          </cell>
        </row>
        <row r="183">
          <cell r="C183" t="str">
            <v>GLOBAL D_TRUNK</v>
          </cell>
          <cell r="E183" t="str">
            <v>FR26.479.532</v>
          </cell>
        </row>
        <row r="184">
          <cell r="C184" t="str">
            <v>GLOBAL D_TRUNK</v>
          </cell>
          <cell r="E184" t="str">
            <v>FR26.479.544</v>
          </cell>
        </row>
        <row r="185">
          <cell r="C185" t="str">
            <v>GLOBAL D_FENDER</v>
          </cell>
          <cell r="E185" t="str">
            <v>FR26.489.402</v>
          </cell>
        </row>
        <row r="186">
          <cell r="C186" t="str">
            <v>GLOBAL D_FENDER</v>
          </cell>
          <cell r="E186" t="str">
            <v>FR26.489.502</v>
          </cell>
        </row>
        <row r="187">
          <cell r="C187" t="str">
            <v>GLOBAL D_TRUNK</v>
          </cell>
          <cell r="E187" t="str">
            <v>FR26.489.432</v>
          </cell>
        </row>
        <row r="188">
          <cell r="C188" t="str">
            <v>GLOBAL D_TRUNK</v>
          </cell>
          <cell r="E188" t="str">
            <v>FR26.489.532</v>
          </cell>
        </row>
        <row r="189">
          <cell r="C189" t="str">
            <v>KFB</v>
          </cell>
          <cell r="E189" t="str">
            <v>FR26.700.102</v>
          </cell>
        </row>
        <row r="190">
          <cell r="C190" t="str">
            <v>KFB</v>
          </cell>
          <cell r="E190" t="str">
            <v>FR26.700.202</v>
          </cell>
        </row>
        <row r="191">
          <cell r="C191" t="str">
            <v>KFB</v>
          </cell>
          <cell r="E191" t="str">
            <v>FR26.700.132</v>
          </cell>
        </row>
        <row r="192">
          <cell r="C192" t="str">
            <v>KFB</v>
          </cell>
          <cell r="E192" t="str">
            <v>FR26.700.232</v>
          </cell>
        </row>
        <row r="193">
          <cell r="C193" t="str">
            <v>B98</v>
          </cell>
          <cell r="E193" t="str">
            <v>FR26.389.504</v>
          </cell>
        </row>
        <row r="194">
          <cell r="C194" t="str">
            <v>B98</v>
          </cell>
          <cell r="E194" t="str">
            <v>FR26.389.404</v>
          </cell>
        </row>
        <row r="195">
          <cell r="C195" t="str">
            <v>KFB</v>
          </cell>
          <cell r="E195" t="str">
            <v>FR26.709.502</v>
          </cell>
        </row>
        <row r="196">
          <cell r="C196" t="str">
            <v>KFB</v>
          </cell>
          <cell r="E196" t="str">
            <v>FR26.709.402</v>
          </cell>
        </row>
        <row r="197">
          <cell r="C197" t="str">
            <v>KFB</v>
          </cell>
          <cell r="E197" t="str">
            <v>FR26.709.532</v>
          </cell>
        </row>
        <row r="198">
          <cell r="C198" t="str">
            <v>KFB</v>
          </cell>
          <cell r="E198" t="str">
            <v>FR26.709.432</v>
          </cell>
        </row>
        <row r="199">
          <cell r="C199">
            <v>0</v>
          </cell>
          <cell r="E199">
            <v>0</v>
          </cell>
        </row>
        <row r="200">
          <cell r="C200">
            <v>0</v>
          </cell>
          <cell r="E200">
            <v>0</v>
          </cell>
        </row>
        <row r="201">
          <cell r="C201">
            <v>0</v>
          </cell>
          <cell r="E201">
            <v>0</v>
          </cell>
        </row>
        <row r="202">
          <cell r="C202">
            <v>0</v>
          </cell>
          <cell r="E202">
            <v>0</v>
          </cell>
        </row>
        <row r="203">
          <cell r="C203">
            <v>0</v>
          </cell>
          <cell r="E203">
            <v>0</v>
          </cell>
        </row>
        <row r="204">
          <cell r="C204">
            <v>0</v>
          </cell>
          <cell r="E204">
            <v>0</v>
          </cell>
        </row>
        <row r="205">
          <cell r="C205">
            <v>0</v>
          </cell>
          <cell r="E205">
            <v>0</v>
          </cell>
        </row>
        <row r="206">
          <cell r="C206">
            <v>0</v>
          </cell>
          <cell r="E206">
            <v>0</v>
          </cell>
        </row>
        <row r="207">
          <cell r="C207">
            <v>0</v>
          </cell>
          <cell r="E207">
            <v>0</v>
          </cell>
        </row>
        <row r="208">
          <cell r="C208">
            <v>0</v>
          </cell>
          <cell r="E208">
            <v>0</v>
          </cell>
        </row>
        <row r="209">
          <cell r="C209">
            <v>0</v>
          </cell>
          <cell r="E209">
            <v>0</v>
          </cell>
        </row>
        <row r="210">
          <cell r="C210">
            <v>0</v>
          </cell>
          <cell r="E210">
            <v>0</v>
          </cell>
        </row>
        <row r="211">
          <cell r="C211">
            <v>0</v>
          </cell>
          <cell r="E211">
            <v>0</v>
          </cell>
        </row>
        <row r="212">
          <cell r="C212">
            <v>0</v>
          </cell>
          <cell r="E212">
            <v>0</v>
          </cell>
        </row>
        <row r="213">
          <cell r="C213">
            <v>0</v>
          </cell>
          <cell r="E213">
            <v>0</v>
          </cell>
        </row>
        <row r="214">
          <cell r="C214">
            <v>0</v>
          </cell>
          <cell r="E214">
            <v>0</v>
          </cell>
        </row>
        <row r="215">
          <cell r="C215">
            <v>0</v>
          </cell>
          <cell r="E215">
            <v>0</v>
          </cell>
        </row>
        <row r="216">
          <cell r="C216">
            <v>0</v>
          </cell>
          <cell r="E216">
            <v>0</v>
          </cell>
        </row>
        <row r="217">
          <cell r="C217">
            <v>0</v>
          </cell>
          <cell r="E217">
            <v>0</v>
          </cell>
        </row>
        <row r="218">
          <cell r="C218">
            <v>0</v>
          </cell>
          <cell r="E218">
            <v>0</v>
          </cell>
        </row>
        <row r="219">
          <cell r="C219">
            <v>0</v>
          </cell>
          <cell r="E219">
            <v>0</v>
          </cell>
        </row>
        <row r="220">
          <cell r="C220">
            <v>0</v>
          </cell>
          <cell r="E220">
            <v>0</v>
          </cell>
        </row>
        <row r="221">
          <cell r="C221">
            <v>0</v>
          </cell>
          <cell r="E221">
            <v>0</v>
          </cell>
        </row>
        <row r="222">
          <cell r="C222">
            <v>0</v>
          </cell>
          <cell r="E222">
            <v>0</v>
          </cell>
        </row>
        <row r="223">
          <cell r="C223">
            <v>0</v>
          </cell>
          <cell r="E223">
            <v>0</v>
          </cell>
        </row>
        <row r="224">
          <cell r="C224">
            <v>0</v>
          </cell>
          <cell r="E224">
            <v>0</v>
          </cell>
        </row>
        <row r="225">
          <cell r="C225">
            <v>0</v>
          </cell>
          <cell r="E225">
            <v>0</v>
          </cell>
        </row>
        <row r="226">
          <cell r="C226">
            <v>0</v>
          </cell>
          <cell r="E226">
            <v>0</v>
          </cell>
        </row>
        <row r="227">
          <cell r="C227">
            <v>0</v>
          </cell>
          <cell r="E227">
            <v>0</v>
          </cell>
        </row>
        <row r="228">
          <cell r="C228">
            <v>0</v>
          </cell>
          <cell r="E228">
            <v>0</v>
          </cell>
        </row>
        <row r="229">
          <cell r="C229">
            <v>0</v>
          </cell>
          <cell r="E229">
            <v>0</v>
          </cell>
        </row>
        <row r="230">
          <cell r="C230">
            <v>0</v>
          </cell>
          <cell r="E230">
            <v>0</v>
          </cell>
        </row>
        <row r="231">
          <cell r="C231">
            <v>0</v>
          </cell>
          <cell r="E231">
            <v>0</v>
          </cell>
        </row>
        <row r="232">
          <cell r="C232">
            <v>0</v>
          </cell>
          <cell r="E232">
            <v>0</v>
          </cell>
        </row>
        <row r="233">
          <cell r="C233">
            <v>0</v>
          </cell>
          <cell r="E233">
            <v>0</v>
          </cell>
        </row>
        <row r="234">
          <cell r="C234">
            <v>0</v>
          </cell>
          <cell r="E234">
            <v>0</v>
          </cell>
        </row>
        <row r="235">
          <cell r="C235">
            <v>0</v>
          </cell>
          <cell r="E235">
            <v>0</v>
          </cell>
        </row>
        <row r="236">
          <cell r="C236">
            <v>0</v>
          </cell>
          <cell r="E236">
            <v>0</v>
          </cell>
        </row>
        <row r="237">
          <cell r="C237">
            <v>0</v>
          </cell>
          <cell r="E237">
            <v>0</v>
          </cell>
        </row>
        <row r="238">
          <cell r="C238">
            <v>0</v>
          </cell>
          <cell r="E238">
            <v>0</v>
          </cell>
        </row>
        <row r="239">
          <cell r="C239">
            <v>0</v>
          </cell>
          <cell r="E239">
            <v>0</v>
          </cell>
        </row>
        <row r="240">
          <cell r="C240">
            <v>0</v>
          </cell>
          <cell r="E240">
            <v>0</v>
          </cell>
        </row>
        <row r="241">
          <cell r="C241">
            <v>0</v>
          </cell>
          <cell r="E241">
            <v>0</v>
          </cell>
        </row>
        <row r="242">
          <cell r="C242">
            <v>0</v>
          </cell>
          <cell r="E242">
            <v>0</v>
          </cell>
        </row>
        <row r="243">
          <cell r="C243">
            <v>0</v>
          </cell>
          <cell r="E243">
            <v>0</v>
          </cell>
        </row>
        <row r="244">
          <cell r="C244">
            <v>0</v>
          </cell>
          <cell r="E244">
            <v>0</v>
          </cell>
        </row>
        <row r="245">
          <cell r="C245">
            <v>0</v>
          </cell>
          <cell r="E245">
            <v>0</v>
          </cell>
        </row>
        <row r="246">
          <cell r="C246">
            <v>0</v>
          </cell>
          <cell r="E246">
            <v>0</v>
          </cell>
        </row>
        <row r="247">
          <cell r="C247">
            <v>0</v>
          </cell>
          <cell r="E247">
            <v>0</v>
          </cell>
        </row>
        <row r="248">
          <cell r="C248">
            <v>0</v>
          </cell>
          <cell r="E248">
            <v>0</v>
          </cell>
        </row>
        <row r="249">
          <cell r="C249">
            <v>0</v>
          </cell>
          <cell r="E249">
            <v>0</v>
          </cell>
        </row>
        <row r="250">
          <cell r="C250">
            <v>0</v>
          </cell>
          <cell r="E250">
            <v>0</v>
          </cell>
        </row>
        <row r="251">
          <cell r="C251">
            <v>0</v>
          </cell>
          <cell r="E251">
            <v>0</v>
          </cell>
        </row>
        <row r="252">
          <cell r="C252">
            <v>0</v>
          </cell>
          <cell r="E252">
            <v>0</v>
          </cell>
        </row>
        <row r="253">
          <cell r="C253">
            <v>0</v>
          </cell>
          <cell r="E253">
            <v>0</v>
          </cell>
        </row>
        <row r="254">
          <cell r="C254">
            <v>0</v>
          </cell>
          <cell r="E254">
            <v>0</v>
          </cell>
        </row>
        <row r="255">
          <cell r="C255">
            <v>0</v>
          </cell>
          <cell r="E255">
            <v>0</v>
          </cell>
        </row>
        <row r="256">
          <cell r="C256">
            <v>0</v>
          </cell>
          <cell r="E256">
            <v>0</v>
          </cell>
        </row>
        <row r="257">
          <cell r="C257">
            <v>0</v>
          </cell>
          <cell r="E257">
            <v>0</v>
          </cell>
        </row>
        <row r="258">
          <cell r="C258">
            <v>0</v>
          </cell>
          <cell r="E258">
            <v>0</v>
          </cell>
        </row>
        <row r="259">
          <cell r="C259">
            <v>0</v>
          </cell>
          <cell r="E259">
            <v>0</v>
          </cell>
        </row>
        <row r="260">
          <cell r="C260">
            <v>0</v>
          </cell>
          <cell r="E260">
            <v>0</v>
          </cell>
        </row>
        <row r="261">
          <cell r="C261">
            <v>0</v>
          </cell>
          <cell r="E261">
            <v>0</v>
          </cell>
        </row>
        <row r="262">
          <cell r="C262">
            <v>0</v>
          </cell>
          <cell r="E262">
            <v>0</v>
          </cell>
        </row>
        <row r="263">
          <cell r="C263">
            <v>0</v>
          </cell>
          <cell r="E263">
            <v>0</v>
          </cell>
        </row>
        <row r="264">
          <cell r="C264">
            <v>0</v>
          </cell>
          <cell r="E264">
            <v>0</v>
          </cell>
        </row>
        <row r="265">
          <cell r="C265">
            <v>0</v>
          </cell>
          <cell r="E265">
            <v>0</v>
          </cell>
        </row>
        <row r="266">
          <cell r="C266">
            <v>0</v>
          </cell>
          <cell r="E266">
            <v>0</v>
          </cell>
        </row>
        <row r="267">
          <cell r="C267">
            <v>0</v>
          </cell>
          <cell r="E267">
            <v>0</v>
          </cell>
        </row>
        <row r="268">
          <cell r="C268">
            <v>0</v>
          </cell>
          <cell r="E268">
            <v>0</v>
          </cell>
        </row>
        <row r="269">
          <cell r="C269">
            <v>0</v>
          </cell>
          <cell r="E269">
            <v>0</v>
          </cell>
        </row>
        <row r="270">
          <cell r="C270">
            <v>0</v>
          </cell>
          <cell r="E270">
            <v>0</v>
          </cell>
        </row>
        <row r="271">
          <cell r="C271">
            <v>0</v>
          </cell>
          <cell r="E271">
            <v>0</v>
          </cell>
        </row>
        <row r="272">
          <cell r="C272">
            <v>0</v>
          </cell>
          <cell r="E272">
            <v>0</v>
          </cell>
        </row>
        <row r="273">
          <cell r="C273">
            <v>0</v>
          </cell>
          <cell r="E273">
            <v>0</v>
          </cell>
        </row>
        <row r="274">
          <cell r="C274">
            <v>0</v>
          </cell>
          <cell r="E274">
            <v>0</v>
          </cell>
        </row>
        <row r="275">
          <cell r="C275">
            <v>0</v>
          </cell>
          <cell r="E275">
            <v>0</v>
          </cell>
        </row>
        <row r="276">
          <cell r="C276">
            <v>0</v>
          </cell>
          <cell r="E276">
            <v>0</v>
          </cell>
        </row>
        <row r="277">
          <cell r="C277">
            <v>0</v>
          </cell>
          <cell r="E277">
            <v>0</v>
          </cell>
        </row>
        <row r="278">
          <cell r="C278">
            <v>0</v>
          </cell>
          <cell r="E278">
            <v>0</v>
          </cell>
        </row>
        <row r="279">
          <cell r="C279">
            <v>0</v>
          </cell>
          <cell r="E279">
            <v>0</v>
          </cell>
        </row>
        <row r="280">
          <cell r="C280">
            <v>0</v>
          </cell>
          <cell r="E280">
            <v>0</v>
          </cell>
        </row>
        <row r="281">
          <cell r="C281">
            <v>0</v>
          </cell>
          <cell r="E281">
            <v>0</v>
          </cell>
        </row>
        <row r="282">
          <cell r="C282">
            <v>0</v>
          </cell>
          <cell r="E282">
            <v>0</v>
          </cell>
        </row>
        <row r="283">
          <cell r="C283">
            <v>0</v>
          </cell>
          <cell r="E283">
            <v>0</v>
          </cell>
        </row>
        <row r="284">
          <cell r="C284">
            <v>0</v>
          </cell>
          <cell r="E284">
            <v>0</v>
          </cell>
        </row>
        <row r="285">
          <cell r="C285">
            <v>0</v>
          </cell>
          <cell r="E285">
            <v>0</v>
          </cell>
        </row>
        <row r="286">
          <cell r="C286">
            <v>0</v>
          </cell>
          <cell r="E286">
            <v>0</v>
          </cell>
        </row>
        <row r="287">
          <cell r="C287">
            <v>0</v>
          </cell>
          <cell r="E287">
            <v>0</v>
          </cell>
        </row>
        <row r="288">
          <cell r="C288">
            <v>0</v>
          </cell>
          <cell r="E288">
            <v>0</v>
          </cell>
        </row>
        <row r="289">
          <cell r="C289">
            <v>0</v>
          </cell>
          <cell r="E289">
            <v>0</v>
          </cell>
        </row>
        <row r="290">
          <cell r="C290">
            <v>0</v>
          </cell>
          <cell r="E290">
            <v>0</v>
          </cell>
        </row>
        <row r="291">
          <cell r="C291">
            <v>0</v>
          </cell>
          <cell r="E291">
            <v>0</v>
          </cell>
        </row>
        <row r="292">
          <cell r="C292">
            <v>0</v>
          </cell>
          <cell r="E292">
            <v>0</v>
          </cell>
        </row>
        <row r="293">
          <cell r="C293">
            <v>0</v>
          </cell>
          <cell r="E293">
            <v>0</v>
          </cell>
        </row>
        <row r="294">
          <cell r="C294">
            <v>0</v>
          </cell>
          <cell r="E294">
            <v>0</v>
          </cell>
        </row>
        <row r="295">
          <cell r="C295">
            <v>0</v>
          </cell>
          <cell r="E295">
            <v>0</v>
          </cell>
        </row>
        <row r="296">
          <cell r="C296">
            <v>0</v>
          </cell>
          <cell r="E296">
            <v>0</v>
          </cell>
        </row>
        <row r="297">
          <cell r="C297">
            <v>0</v>
          </cell>
          <cell r="E297">
            <v>0</v>
          </cell>
        </row>
        <row r="298">
          <cell r="C298">
            <v>0</v>
          </cell>
          <cell r="E298">
            <v>0</v>
          </cell>
        </row>
        <row r="299">
          <cell r="C299">
            <v>0</v>
          </cell>
          <cell r="E299">
            <v>0</v>
          </cell>
        </row>
        <row r="300">
          <cell r="C300">
            <v>0</v>
          </cell>
          <cell r="E300">
            <v>0</v>
          </cell>
        </row>
        <row r="301">
          <cell r="C301">
            <v>0</v>
          </cell>
          <cell r="E301">
            <v>0</v>
          </cell>
        </row>
        <row r="302">
          <cell r="C302">
            <v>0</v>
          </cell>
          <cell r="E302">
            <v>0</v>
          </cell>
        </row>
        <row r="303">
          <cell r="C303">
            <v>0</v>
          </cell>
          <cell r="E303">
            <v>0</v>
          </cell>
        </row>
        <row r="304">
          <cell r="C304">
            <v>0</v>
          </cell>
          <cell r="E304">
            <v>0</v>
          </cell>
        </row>
        <row r="305">
          <cell r="C305">
            <v>0</v>
          </cell>
          <cell r="E305">
            <v>0</v>
          </cell>
        </row>
        <row r="306">
          <cell r="C306">
            <v>0</v>
          </cell>
          <cell r="E306">
            <v>0</v>
          </cell>
        </row>
        <row r="307">
          <cell r="C307">
            <v>0</v>
          </cell>
          <cell r="E307">
            <v>0</v>
          </cell>
        </row>
        <row r="308">
          <cell r="C308">
            <v>0</v>
          </cell>
          <cell r="E308">
            <v>0</v>
          </cell>
        </row>
        <row r="309">
          <cell r="C309">
            <v>0</v>
          </cell>
          <cell r="E309">
            <v>0</v>
          </cell>
        </row>
        <row r="310">
          <cell r="C310">
            <v>0</v>
          </cell>
          <cell r="E310">
            <v>0</v>
          </cell>
        </row>
        <row r="311">
          <cell r="C311">
            <v>0</v>
          </cell>
          <cell r="E311">
            <v>0</v>
          </cell>
        </row>
        <row r="312">
          <cell r="C312">
            <v>0</v>
          </cell>
          <cell r="E312">
            <v>0</v>
          </cell>
        </row>
      </sheetData>
      <sheetData sheetId="21">
        <row r="3">
          <cell r="B3" t="str">
            <v>Référence</v>
          </cell>
          <cell r="C3" t="str">
            <v>Désignation</v>
          </cell>
          <cell r="D3" t="str">
            <v>Famille</v>
          </cell>
        </row>
        <row r="4">
          <cell r="B4" t="str">
            <v>FR26.310.202</v>
          </cell>
          <cell r="C4" t="str">
            <v>B787 D EDG</v>
          </cell>
          <cell r="D4" t="str">
            <v>B787 EDG D</v>
          </cell>
        </row>
        <row r="5">
          <cell r="B5" t="str">
            <v>FR26.319.402</v>
          </cell>
          <cell r="C5" t="str">
            <v>B787 D EDG AM</v>
          </cell>
          <cell r="D5" t="str">
            <v>B787 EDG D</v>
          </cell>
        </row>
        <row r="6">
          <cell r="B6" t="str">
            <v>FR26.310.102</v>
          </cell>
          <cell r="C6" t="str">
            <v>B787 G EDG</v>
          </cell>
          <cell r="D6" t="str">
            <v>B787 EDG G</v>
          </cell>
        </row>
        <row r="7">
          <cell r="B7" t="str">
            <v>FR26.319.502</v>
          </cell>
          <cell r="C7" t="str">
            <v>B787 G EDG AM</v>
          </cell>
          <cell r="D7" t="str">
            <v>B787 EDG G</v>
          </cell>
        </row>
        <row r="8">
          <cell r="B8" t="str">
            <v>FR26.540.102</v>
          </cell>
          <cell r="C8" t="str">
            <v>FEU AR VOLET B787 EDG MDV *G*</v>
          </cell>
          <cell r="D8" t="str">
            <v>B787 EDG MDV G</v>
          </cell>
        </row>
        <row r="9">
          <cell r="B9" t="str">
            <v>FR26.540.202</v>
          </cell>
          <cell r="C9" t="str">
            <v>FEU AR VOLET B787 EDG MDV *D*</v>
          </cell>
          <cell r="D9" t="str">
            <v>B787 EDG MDV D</v>
          </cell>
        </row>
        <row r="10">
          <cell r="B10" t="str">
            <v>FR26.290.202</v>
          </cell>
          <cell r="C10" t="str">
            <v>B787 D HDG</v>
          </cell>
          <cell r="D10" t="str">
            <v>B787 HDG D</v>
          </cell>
        </row>
        <row r="11">
          <cell r="B11" t="str">
            <v>FR26.299.402</v>
          </cell>
          <cell r="C11" t="str">
            <v>B787 D HDG AM</v>
          </cell>
          <cell r="D11" t="str">
            <v>B787 HDG D</v>
          </cell>
        </row>
        <row r="12">
          <cell r="B12" t="str">
            <v>FR26.290.102</v>
          </cell>
          <cell r="C12" t="str">
            <v>B787 G HDG</v>
          </cell>
          <cell r="D12" t="str">
            <v>B787 HDG G</v>
          </cell>
        </row>
        <row r="13">
          <cell r="B13" t="str">
            <v>FR26.299.502</v>
          </cell>
          <cell r="C13" t="str">
            <v>B787 G HDG AM</v>
          </cell>
          <cell r="D13" t="str">
            <v>B787 HDG G</v>
          </cell>
        </row>
        <row r="14">
          <cell r="B14" t="str">
            <v>FR26.389.402</v>
          </cell>
          <cell r="C14" t="str">
            <v>B98 DROIT PR</v>
          </cell>
          <cell r="D14" t="str">
            <v>B98 D</v>
          </cell>
        </row>
        <row r="15">
          <cell r="B15" t="str">
            <v>FR26.389.502</v>
          </cell>
          <cell r="C15" t="str">
            <v>B98 GAUCHE PR</v>
          </cell>
          <cell r="D15" t="str">
            <v>B98 G</v>
          </cell>
        </row>
        <row r="16">
          <cell r="B16" t="str">
            <v>FR26.380.104</v>
          </cell>
          <cell r="C16" t="str">
            <v>B98 G</v>
          </cell>
          <cell r="D16" t="str">
            <v>B98 G</v>
          </cell>
        </row>
        <row r="17">
          <cell r="B17" t="str">
            <v>FR26.380.204</v>
          </cell>
          <cell r="C17" t="str">
            <v>B98 D</v>
          </cell>
          <cell r="D17" t="str">
            <v>B98 D</v>
          </cell>
        </row>
        <row r="18">
          <cell r="B18" t="str">
            <v>FR26.049.402</v>
          </cell>
          <cell r="C18" t="str">
            <v>D91 AILE  D PR</v>
          </cell>
          <cell r="D18" t="str">
            <v>D91 AILE D</v>
          </cell>
        </row>
        <row r="19">
          <cell r="B19" t="str">
            <v>FR26.049.502</v>
          </cell>
          <cell r="C19" t="str">
            <v>D91 AILE  G PR</v>
          </cell>
          <cell r="D19" t="str">
            <v>D91 AILE G</v>
          </cell>
        </row>
        <row r="20">
          <cell r="B20" t="str">
            <v>FR26.049.404</v>
          </cell>
          <cell r="C20" t="str">
            <v>D91 COFFRE D PR</v>
          </cell>
          <cell r="D20" t="str">
            <v>D91 COFFRE D</v>
          </cell>
        </row>
        <row r="21">
          <cell r="B21" t="str">
            <v>FR26.049.504</v>
          </cell>
          <cell r="C21" t="str">
            <v>D91 COFFRE G PR</v>
          </cell>
          <cell r="D21" t="str">
            <v>D91 COFFRE G</v>
          </cell>
        </row>
        <row r="22">
          <cell r="B22" t="str">
            <v>FR26.159.404</v>
          </cell>
          <cell r="C22" t="str">
            <v>L322 DROIT ECE NOIR PR</v>
          </cell>
          <cell r="D22" t="str">
            <v>L322 D</v>
          </cell>
        </row>
        <row r="23">
          <cell r="B23" t="str">
            <v>FR26.159.404.A</v>
          </cell>
          <cell r="C23" t="str">
            <v>S/E FEU L322 ECE / ROW GRIS POUR IAM *D*</v>
          </cell>
          <cell r="D23" t="str">
            <v>L322 D</v>
          </cell>
        </row>
        <row r="24">
          <cell r="B24" t="str">
            <v>FR26.159.406</v>
          </cell>
          <cell r="C24" t="str">
            <v>S/E FEU L322 SAE/NAS NOIR VYT FOG OES *D</v>
          </cell>
          <cell r="D24" t="str">
            <v>L322 D</v>
          </cell>
        </row>
        <row r="25">
          <cell r="B25" t="str">
            <v>FR26.159.406.A</v>
          </cell>
          <cell r="C25" t="str">
            <v>S/E FEU L322 SAE / NAS NOIR POUR IAM *D*</v>
          </cell>
          <cell r="D25" t="str">
            <v>L322 D</v>
          </cell>
        </row>
        <row r="26">
          <cell r="B26" t="str">
            <v>FR26.159.408</v>
          </cell>
          <cell r="C26" t="str">
            <v>S/E FEU L322 ECE/ROW NOIR VYT FOG OES *D</v>
          </cell>
          <cell r="D26" t="str">
            <v>L322 D</v>
          </cell>
        </row>
        <row r="27">
          <cell r="B27" t="str">
            <v>FR26.159.408.A</v>
          </cell>
          <cell r="C27" t="str">
            <v>S/E FEU L322 ECE / ROW NOIR POUR IAM D*</v>
          </cell>
          <cell r="D27" t="str">
            <v>L322 D</v>
          </cell>
        </row>
        <row r="28">
          <cell r="B28" t="str">
            <v>FR26.159.410</v>
          </cell>
          <cell r="C28" t="str">
            <v>L322 DROIT ECE NOIR PR</v>
          </cell>
          <cell r="D28" t="str">
            <v>L322 D</v>
          </cell>
        </row>
        <row r="29">
          <cell r="B29" t="str">
            <v>FR26.159.412</v>
          </cell>
          <cell r="C29" t="str">
            <v>L322 DROIT ECE NOIR PR</v>
          </cell>
          <cell r="D29" t="str">
            <v>L322 D</v>
          </cell>
        </row>
        <row r="30">
          <cell r="B30" t="str">
            <v>FR26.159.422</v>
          </cell>
          <cell r="C30" t="str">
            <v>L322 DROIT SAE PR</v>
          </cell>
          <cell r="D30" t="str">
            <v>L322 D</v>
          </cell>
        </row>
        <row r="31">
          <cell r="B31" t="str">
            <v>FR26.159.424</v>
          </cell>
          <cell r="C31" t="str">
            <v>L322 DROIT ECE PR GRIS</v>
          </cell>
          <cell r="D31" t="str">
            <v>L322 D</v>
          </cell>
        </row>
        <row r="32">
          <cell r="B32" t="str">
            <v>FR26.159.402</v>
          </cell>
          <cell r="C32" t="str">
            <v>S/E FEU L322 SAE / NAS GRIS POUR OES *D*</v>
          </cell>
          <cell r="D32" t="str">
            <v>L322 D</v>
          </cell>
        </row>
        <row r="33">
          <cell r="B33" t="str">
            <v>FR26.159.402.A</v>
          </cell>
          <cell r="C33" t="str">
            <v>S/E FEU L322 SAE / NAS GRIS POUR IAM *D*</v>
          </cell>
          <cell r="D33" t="str">
            <v>L322 D</v>
          </cell>
        </row>
        <row r="34">
          <cell r="B34" t="str">
            <v>FR26.159.502</v>
          </cell>
          <cell r="C34" t="str">
            <v>S/E FEU L322 SAE / NAS GRIS POUR OES *G*</v>
          </cell>
          <cell r="D34" t="str">
            <v>L322 G</v>
          </cell>
        </row>
        <row r="35">
          <cell r="B35" t="str">
            <v>FR26.159.502.A</v>
          </cell>
          <cell r="C35" t="str">
            <v>S/E FEU L322 SAE / NAS GRIS POUR IAM *G*</v>
          </cell>
          <cell r="D35" t="str">
            <v>L322 G</v>
          </cell>
        </row>
        <row r="36">
          <cell r="B36" t="str">
            <v>FR26.159.504</v>
          </cell>
          <cell r="C36" t="str">
            <v>S/E FEU L322 SAE / NAS GRIS POUR OES *G*</v>
          </cell>
          <cell r="D36" t="str">
            <v>L322 G</v>
          </cell>
        </row>
        <row r="37">
          <cell r="B37" t="str">
            <v>FR26.159.504.A</v>
          </cell>
          <cell r="C37" t="str">
            <v>S/E FEU L322 ECE / ROW GRIS POUR IAM *G*</v>
          </cell>
          <cell r="D37" t="str">
            <v>L322 G</v>
          </cell>
        </row>
        <row r="38">
          <cell r="B38" t="str">
            <v>FR26.159.506</v>
          </cell>
          <cell r="C38" t="str">
            <v>S/E FEU L322 SAE/NAS NOIR VYT FOG OES *G</v>
          </cell>
          <cell r="D38" t="str">
            <v>L322 G</v>
          </cell>
        </row>
        <row r="39">
          <cell r="B39" t="str">
            <v>FR26.159.506.A</v>
          </cell>
          <cell r="C39" t="str">
            <v>S/E FEU L322 SAE / NAS NOIR POUR IAM *G*</v>
          </cell>
          <cell r="D39" t="str">
            <v>L322 G</v>
          </cell>
        </row>
        <row r="40">
          <cell r="B40" t="str">
            <v>FR26.159.508</v>
          </cell>
          <cell r="C40" t="str">
            <v>S/E FEU L322 ECE/ROW NOIR VYT FOG OES *G</v>
          </cell>
          <cell r="D40" t="str">
            <v>L322 G</v>
          </cell>
        </row>
        <row r="41">
          <cell r="B41" t="str">
            <v>FR26.159.508.A</v>
          </cell>
          <cell r="C41" t="str">
            <v>S/E FEU L322 ECE / ROW NOIR POUR IAM *G*</v>
          </cell>
          <cell r="D41" t="str">
            <v>L322 G</v>
          </cell>
        </row>
        <row r="42">
          <cell r="B42" t="str">
            <v>FR26.159.510</v>
          </cell>
          <cell r="C42" t="str">
            <v>S/E FEU L322 SAE/NAS NOIR SS FOG OES *G</v>
          </cell>
          <cell r="D42" t="str">
            <v>L322 G</v>
          </cell>
        </row>
        <row r="43">
          <cell r="B43" t="str">
            <v>FR26.159.512</v>
          </cell>
          <cell r="C43" t="str">
            <v xml:space="preserve">L322 GAUCHE ECE NOIR PR </v>
          </cell>
          <cell r="D43" t="str">
            <v>L322 G</v>
          </cell>
        </row>
        <row r="44">
          <cell r="B44" t="str">
            <v>FR26.159.522</v>
          </cell>
          <cell r="C44" t="str">
            <v>L322 GAUCHE SAE PR</v>
          </cell>
          <cell r="D44" t="str">
            <v>L322 G</v>
          </cell>
        </row>
        <row r="45">
          <cell r="B45" t="str">
            <v>FR26.159.524</v>
          </cell>
          <cell r="C45" t="str">
            <v>L322 GAUCHE ECE PR GRIS</v>
          </cell>
          <cell r="D45" t="str">
            <v>L322 G</v>
          </cell>
        </row>
        <row r="46">
          <cell r="B46" t="str">
            <v>FR26.289.402</v>
          </cell>
          <cell r="C46" t="str">
            <v>X10 DROIT PR</v>
          </cell>
          <cell r="D46" t="str">
            <v>X10 D</v>
          </cell>
        </row>
        <row r="47">
          <cell r="B47" t="str">
            <v>FR26.289.502</v>
          </cell>
          <cell r="C47" t="str">
            <v>X10 GAUCHE PR</v>
          </cell>
          <cell r="D47" t="str">
            <v>X10 G</v>
          </cell>
        </row>
        <row r="48">
          <cell r="B48" t="str">
            <v>FR26.069.412</v>
          </cell>
          <cell r="C48" t="str">
            <v>AILE D PR</v>
          </cell>
          <cell r="D48" t="str">
            <v>X150 AILE D</v>
          </cell>
        </row>
        <row r="49">
          <cell r="B49" t="str">
            <v>FR26.069.512</v>
          </cell>
          <cell r="C49" t="str">
            <v>AILE G PR</v>
          </cell>
          <cell r="D49" t="str">
            <v>X150 AILE G</v>
          </cell>
        </row>
        <row r="50">
          <cell r="B50" t="str">
            <v>FR26.069.404</v>
          </cell>
          <cell r="C50" t="str">
            <v>COFFRE D PR</v>
          </cell>
          <cell r="D50" t="str">
            <v>X150 COFFRE D</v>
          </cell>
        </row>
        <row r="51">
          <cell r="B51" t="str">
            <v>FR26.069.504</v>
          </cell>
          <cell r="C51" t="str">
            <v>COFFRE G PR</v>
          </cell>
          <cell r="D51" t="str">
            <v>X150 COFFRE G</v>
          </cell>
        </row>
        <row r="52">
          <cell r="B52" t="str">
            <v>FR26.119.402</v>
          </cell>
          <cell r="C52" t="str">
            <v>X85 D PR</v>
          </cell>
          <cell r="D52" t="str">
            <v>X85 D</v>
          </cell>
        </row>
        <row r="53">
          <cell r="B53" t="str">
            <v>FR26.119.502</v>
          </cell>
          <cell r="C53" t="str">
            <v>X85 G PR</v>
          </cell>
          <cell r="D53" t="str">
            <v>X85 G</v>
          </cell>
        </row>
        <row r="54">
          <cell r="B54" t="str">
            <v>FR26.320.202</v>
          </cell>
          <cell r="C54" t="str">
            <v>L494 Droit</v>
          </cell>
          <cell r="D54" t="str">
            <v>L494 D</v>
          </cell>
        </row>
        <row r="55">
          <cell r="B55" t="str">
            <v>FR26.329.402</v>
          </cell>
          <cell r="C55" t="str">
            <v>L494 rechange Droit</v>
          </cell>
          <cell r="D55" t="str">
            <v>L494 D</v>
          </cell>
        </row>
        <row r="56">
          <cell r="B56" t="str">
            <v>FR26.329.402.A</v>
          </cell>
          <cell r="C56" t="str">
            <v>S/E R.LAMP SPARE WHEEL SS LOG RH L494 *D</v>
          </cell>
          <cell r="D56" t="str">
            <v>L494 D</v>
          </cell>
        </row>
        <row r="57">
          <cell r="B57" t="str">
            <v>FR26.320.102</v>
          </cell>
          <cell r="C57" t="str">
            <v>L494 Gauche</v>
          </cell>
          <cell r="D57" t="str">
            <v>L494 G</v>
          </cell>
        </row>
        <row r="58">
          <cell r="B58" t="str">
            <v>FR26.329.502</v>
          </cell>
          <cell r="C58" t="str">
            <v>L494 rechange Droit</v>
          </cell>
          <cell r="D58" t="str">
            <v>L494 G</v>
          </cell>
        </row>
        <row r="59">
          <cell r="B59" t="str">
            <v>FR26.329.502.A</v>
          </cell>
          <cell r="C59" t="str">
            <v>S/E R.LAMP SPARE WHEEL SS LOG RH L494 *G</v>
          </cell>
          <cell r="D59" t="str">
            <v>L494 G</v>
          </cell>
        </row>
        <row r="60">
          <cell r="B60" t="str">
            <v>FR26.320.104</v>
          </cell>
          <cell r="C60" t="str">
            <v>L494 Gauche Black Bezel</v>
          </cell>
          <cell r="D60" t="str">
            <v>L494 G</v>
          </cell>
        </row>
        <row r="61">
          <cell r="B61" t="str">
            <v>FR26.320.204</v>
          </cell>
          <cell r="C61" t="str">
            <v>L494 Droit Black Bezel</v>
          </cell>
          <cell r="D61" t="str">
            <v>L494 D</v>
          </cell>
        </row>
        <row r="62">
          <cell r="B62" t="str">
            <v>FR26.329.504</v>
          </cell>
          <cell r="C62" t="str">
            <v>S/E REAR LAMP BLACK PACK LH L494 *G*</v>
          </cell>
          <cell r="D62" t="str">
            <v>L494 G</v>
          </cell>
        </row>
        <row r="63">
          <cell r="B63" t="str">
            <v>FR26.329.404</v>
          </cell>
          <cell r="C63" t="str">
            <v>S/E REAR LAMP BLACK PACK RH L494 *D*</v>
          </cell>
          <cell r="D63" t="str">
            <v>L494 D</v>
          </cell>
        </row>
        <row r="64">
          <cell r="B64" t="str">
            <v>FR26.230.202</v>
          </cell>
          <cell r="C64" t="str">
            <v>Feu Ar T75 D</v>
          </cell>
          <cell r="D64" t="str">
            <v>T75 D</v>
          </cell>
        </row>
        <row r="65">
          <cell r="B65" t="str">
            <v>FR26.239.402</v>
          </cell>
          <cell r="C65" t="str">
            <v>Feu Ar T75 D PR</v>
          </cell>
          <cell r="D65" t="str">
            <v>T75 D</v>
          </cell>
        </row>
        <row r="66">
          <cell r="B66" t="str">
            <v>FR26.230.102</v>
          </cell>
          <cell r="C66" t="str">
            <v>Feu Ar T75 G</v>
          </cell>
          <cell r="D66" t="str">
            <v>T75 G</v>
          </cell>
        </row>
        <row r="67">
          <cell r="B67" t="str">
            <v>FR26.239.502</v>
          </cell>
          <cell r="C67" t="str">
            <v>Feu Ar T75 G PR</v>
          </cell>
          <cell r="D67" t="str">
            <v>T75 G</v>
          </cell>
        </row>
        <row r="68">
          <cell r="B68" t="str">
            <v>FR02.532.004</v>
          </cell>
          <cell r="C68" t="str">
            <v>CHASSIS METALL RT6 MM NEW 555551379005</v>
          </cell>
          <cell r="D68" t="str">
            <v xml:space="preserve">RT6 </v>
          </cell>
        </row>
        <row r="69">
          <cell r="B69" t="str">
            <v>FR02.532.005</v>
          </cell>
          <cell r="C69" t="str">
            <v>CHASSIS BRUT RT6 MM NEW 555551379006</v>
          </cell>
          <cell r="D69" t="str">
            <v xml:space="preserve">RT6 </v>
          </cell>
        </row>
        <row r="70">
          <cell r="B70" t="str">
            <v>FR25.899.402</v>
          </cell>
          <cell r="C70" t="str">
            <v>T71 PR  D</v>
          </cell>
          <cell r="D70" t="str">
            <v>T71 D</v>
          </cell>
        </row>
        <row r="71">
          <cell r="B71" t="str">
            <v>FR25.899.404</v>
          </cell>
          <cell r="C71" t="str">
            <v>T71 PR D</v>
          </cell>
          <cell r="D71" t="str">
            <v>T71 D</v>
          </cell>
        </row>
        <row r="72">
          <cell r="B72" t="str">
            <v>FR25.899.502</v>
          </cell>
          <cell r="C72" t="str">
            <v>T71 PR G</v>
          </cell>
          <cell r="D72" t="str">
            <v>T71 G</v>
          </cell>
        </row>
        <row r="73">
          <cell r="B73" t="str">
            <v>FR25.899.504</v>
          </cell>
          <cell r="C73" t="str">
            <v>T71 PR G</v>
          </cell>
          <cell r="D73" t="str">
            <v>T71 G</v>
          </cell>
        </row>
        <row r="74">
          <cell r="B74" t="str">
            <v>FR26.220.210</v>
          </cell>
          <cell r="C74" t="str">
            <v>B81 AILE D</v>
          </cell>
          <cell r="D74" t="str">
            <v>B81 AILE D</v>
          </cell>
        </row>
        <row r="75">
          <cell r="B75" t="str">
            <v>FR26.229.410</v>
          </cell>
          <cell r="C75" t="str">
            <v>B81 AILE D PR</v>
          </cell>
          <cell r="D75" t="str">
            <v>B81 AILE D</v>
          </cell>
        </row>
        <row r="76">
          <cell r="B76" t="str">
            <v>FR26.220.110</v>
          </cell>
          <cell r="C76" t="str">
            <v>B81 AILE G</v>
          </cell>
          <cell r="D76" t="str">
            <v>B81 AILE G</v>
          </cell>
        </row>
        <row r="77">
          <cell r="B77" t="str">
            <v>FR26.229.510</v>
          </cell>
          <cell r="C77" t="str">
            <v>B81 AILE G PR</v>
          </cell>
          <cell r="D77" t="str">
            <v>B81 AILE G</v>
          </cell>
        </row>
        <row r="78">
          <cell r="B78" t="str">
            <v>FR26.120.202</v>
          </cell>
          <cell r="C78" t="str">
            <v>T87 D</v>
          </cell>
          <cell r="D78" t="str">
            <v>T87 D</v>
          </cell>
        </row>
        <row r="79">
          <cell r="B79" t="str">
            <v>FR26.129.402</v>
          </cell>
          <cell r="C79" t="str">
            <v>T87 D PR</v>
          </cell>
          <cell r="D79" t="str">
            <v>T87 D</v>
          </cell>
        </row>
        <row r="80">
          <cell r="B80" t="str">
            <v>FR26.120.102</v>
          </cell>
          <cell r="C80" t="str">
            <v>T87 G</v>
          </cell>
          <cell r="D80" t="str">
            <v>T87 G</v>
          </cell>
        </row>
        <row r="81">
          <cell r="B81" t="str">
            <v>FR26.129.502</v>
          </cell>
          <cell r="C81" t="str">
            <v>T87 G PR</v>
          </cell>
          <cell r="D81" t="str">
            <v>T87 G</v>
          </cell>
        </row>
        <row r="82">
          <cell r="B82" t="str">
            <v>FR26.124.103</v>
          </cell>
          <cell r="C82" t="str">
            <v>COLLERETTE ADDITIONNELLE T87 STJU  *G*</v>
          </cell>
          <cell r="D82" t="str">
            <v>COLLERETTE T87 G</v>
          </cell>
        </row>
        <row r="83">
          <cell r="B83" t="str">
            <v>FR26.124.203</v>
          </cell>
          <cell r="C83" t="str">
            <v>COLLERETTE ADDITIONNELLE T87 STJU  *D*</v>
          </cell>
          <cell r="D83" t="str">
            <v>COLLERETTE T87 D</v>
          </cell>
        </row>
        <row r="84">
          <cell r="B84" t="str">
            <v>FR25.629.401</v>
          </cell>
          <cell r="C84" t="str">
            <v>X6 AILE D PR</v>
          </cell>
          <cell r="D84" t="str">
            <v>X6</v>
          </cell>
        </row>
        <row r="85">
          <cell r="B85" t="str">
            <v>FR25.629.461</v>
          </cell>
          <cell r="C85" t="str">
            <v>X6 COFFRE D PR</v>
          </cell>
          <cell r="D85" t="str">
            <v>X6</v>
          </cell>
        </row>
        <row r="86">
          <cell r="B86" t="str">
            <v>FR25.629.501</v>
          </cell>
          <cell r="C86" t="str">
            <v xml:space="preserve"> X6 AILE G PR</v>
          </cell>
          <cell r="D86" t="str">
            <v>X6</v>
          </cell>
        </row>
        <row r="87">
          <cell r="B87" t="str">
            <v>FR25.629.561</v>
          </cell>
          <cell r="C87" t="str">
            <v xml:space="preserve"> X6 COFFRE G PR</v>
          </cell>
          <cell r="D87" t="str">
            <v>X6</v>
          </cell>
        </row>
        <row r="88">
          <cell r="B88" t="str">
            <v>FR26.220.212</v>
          </cell>
          <cell r="C88" t="str">
            <v>B81 COFFRE D</v>
          </cell>
          <cell r="D88" t="str">
            <v>B81 COFFRE D</v>
          </cell>
        </row>
        <row r="89">
          <cell r="B89" t="str">
            <v>FR26.229.412</v>
          </cell>
          <cell r="C89" t="str">
            <v>B81 COFFRE D PR</v>
          </cell>
          <cell r="D89" t="str">
            <v>B81 COFFRE D</v>
          </cell>
        </row>
        <row r="90">
          <cell r="B90" t="str">
            <v>FR26.220.112</v>
          </cell>
          <cell r="C90" t="str">
            <v xml:space="preserve">B81 COFFRE G </v>
          </cell>
          <cell r="D90" t="str">
            <v>B81 COFFRE G</v>
          </cell>
        </row>
        <row r="91">
          <cell r="B91" t="str">
            <v>FR26.229.512</v>
          </cell>
          <cell r="C91" t="str">
            <v>B81 COFFRE G PR</v>
          </cell>
          <cell r="D91" t="str">
            <v>B81 COFFRE G</v>
          </cell>
        </row>
        <row r="92">
          <cell r="B92" t="str">
            <v>FR26.223.101</v>
          </cell>
          <cell r="C92" t="str">
            <v>COLLERETTE COFFRE B81 OEM *G*</v>
          </cell>
          <cell r="D92" t="str">
            <v>COLLERETTE B81 COFFRE G</v>
          </cell>
        </row>
        <row r="93">
          <cell r="B93" t="str">
            <v>FR26.223.201</v>
          </cell>
          <cell r="C93" t="str">
            <v>COLLERETTE COFFRE B81 OEM *D*</v>
          </cell>
          <cell r="D93" t="str">
            <v>COLLERETTE B81 COFFRE D</v>
          </cell>
        </row>
        <row r="94">
          <cell r="B94" t="str">
            <v>FR26.269.302</v>
          </cell>
          <cell r="C94" t="str">
            <v>STOP HONDA PR</v>
          </cell>
          <cell r="D94" t="str">
            <v xml:space="preserve">CHMSL </v>
          </cell>
        </row>
        <row r="95">
          <cell r="B95" t="str">
            <v>FR26.269.432</v>
          </cell>
          <cell r="C95" t="str">
            <v>LID D PR</v>
          </cell>
          <cell r="D95" t="str">
            <v>LID D</v>
          </cell>
        </row>
        <row r="96">
          <cell r="B96" t="str">
            <v>FR26.269.532</v>
          </cell>
          <cell r="C96" t="str">
            <v>LID G PR</v>
          </cell>
          <cell r="D96" t="str">
            <v>LID G</v>
          </cell>
        </row>
        <row r="97">
          <cell r="B97" t="str">
            <v>FR26.269.402</v>
          </cell>
          <cell r="C97" t="str">
            <v>TAIL D PR</v>
          </cell>
          <cell r="D97" t="str">
            <v>TAIL D</v>
          </cell>
        </row>
        <row r="98">
          <cell r="B98" t="str">
            <v>FR26.269.502</v>
          </cell>
          <cell r="C98" t="str">
            <v>TAIL G PR</v>
          </cell>
          <cell r="D98" t="str">
            <v>TAIL G</v>
          </cell>
        </row>
        <row r="99">
          <cell r="B99" t="str">
            <v>FR26.400.102</v>
          </cell>
          <cell r="C99" t="str">
            <v>TAIL REAR LAMP LH TB8 (AILE) *G*</v>
          </cell>
          <cell r="D99" t="str">
            <v>TB8 TAIL G</v>
          </cell>
        </row>
        <row r="100">
          <cell r="B100" t="str">
            <v>FR26.409.502</v>
          </cell>
          <cell r="C100" t="str">
            <v>S/E TAIL REAR LAMP LH TB8 (AILE) *G*</v>
          </cell>
          <cell r="D100" t="str">
            <v>TB8 TAIL G</v>
          </cell>
        </row>
        <row r="101">
          <cell r="B101" t="str">
            <v>FR26.740.102</v>
          </cell>
          <cell r="C101" t="str">
            <v>TAIL REAR LAMP LH TB9 MC (AILE) *G*</v>
          </cell>
          <cell r="D101" t="str">
            <v>TB8 TAIL G</v>
          </cell>
        </row>
        <row r="102">
          <cell r="B102" t="str">
            <v>FR26.749.502</v>
          </cell>
          <cell r="C102" t="str">
            <v>S/E TAIL REAR LAMP LH TB9 MC (AILE) *G*</v>
          </cell>
          <cell r="D102" t="str">
            <v>TB8 TAIL G</v>
          </cell>
        </row>
        <row r="103">
          <cell r="B103" t="str">
            <v>FR26.400.202</v>
          </cell>
          <cell r="C103" t="str">
            <v>TAIL REAR LAMP RH TB8 (AILE) *D*</v>
          </cell>
          <cell r="D103" t="str">
            <v>TB8 TAIL D</v>
          </cell>
        </row>
        <row r="104">
          <cell r="B104" t="str">
            <v>FR26.409.402</v>
          </cell>
          <cell r="C104" t="str">
            <v>S/E TAIL REAR LAMP RH TB8 (AILE) *D*</v>
          </cell>
          <cell r="D104" t="str">
            <v>TB8 TAIL D</v>
          </cell>
        </row>
        <row r="105">
          <cell r="B105" t="str">
            <v>FR26.740.202</v>
          </cell>
          <cell r="C105" t="str">
            <v>TAIL REAR LAMP RH TB9 MC (AILE) *D*</v>
          </cell>
          <cell r="D105" t="str">
            <v>TB8 TAIL D</v>
          </cell>
        </row>
        <row r="106">
          <cell r="B106" t="str">
            <v>FR26.749.402</v>
          </cell>
          <cell r="C106" t="str">
            <v>S/E TAIL REAR LAMP RH TB9 MC (AILE) *D*</v>
          </cell>
          <cell r="D106" t="str">
            <v>TB8 TAIL D</v>
          </cell>
        </row>
        <row r="107">
          <cell r="B107" t="str">
            <v>FR26.400.132</v>
          </cell>
          <cell r="C107" t="str">
            <v>LID REAR LAMP LH TB8 LHD (COFFRE EU) *G*</v>
          </cell>
          <cell r="D107" t="str">
            <v>TB8 LID G</v>
          </cell>
        </row>
        <row r="108">
          <cell r="B108" t="str">
            <v>FR26.409.532</v>
          </cell>
          <cell r="C108" t="str">
            <v>S/E LID REAR LAMP RH TB8 LHD (EU) *D*</v>
          </cell>
          <cell r="D108" t="str">
            <v>TB8 LID G</v>
          </cell>
        </row>
        <row r="109">
          <cell r="B109" t="str">
            <v>FR26.740.132</v>
          </cell>
          <cell r="C109" t="str">
            <v>LID REAR LAMP LH TB9 MC LHD EU (COFF) *G</v>
          </cell>
          <cell r="D109" t="str">
            <v>TB8 LID G</v>
          </cell>
        </row>
        <row r="110">
          <cell r="B110" t="str">
            <v>FR26.749.532</v>
          </cell>
          <cell r="C110" t="str">
            <v>S/E LID REAR LAMP LH TB9 MC LHD (EU) *G*</v>
          </cell>
          <cell r="D110" t="str">
            <v>TB8 LID G</v>
          </cell>
        </row>
        <row r="111">
          <cell r="B111" t="str">
            <v>FR26.400.134</v>
          </cell>
          <cell r="C111" t="str">
            <v>LID REAR LAMP LH TB8 RHD (COFFRE GB) *G*</v>
          </cell>
          <cell r="D111" t="str">
            <v>TB8 LID G</v>
          </cell>
        </row>
        <row r="112">
          <cell r="B112" t="str">
            <v>FR26.409.534</v>
          </cell>
          <cell r="C112" t="str">
            <v>S/E LID REAR LAMP RH TB8 RHD (GB) *D*</v>
          </cell>
          <cell r="D112" t="str">
            <v>TB8 LID G</v>
          </cell>
        </row>
        <row r="113">
          <cell r="B113" t="str">
            <v>FR26.740.134</v>
          </cell>
          <cell r="C113" t="str">
            <v>LID REAR LAMP LH TB9 MC RHD GB (COFF) *G</v>
          </cell>
          <cell r="D113" t="str">
            <v>TB8 LID G</v>
          </cell>
        </row>
        <row r="114">
          <cell r="B114" t="str">
            <v>FR26.749.534</v>
          </cell>
          <cell r="C114" t="str">
            <v>S/E LID REAR LAMP LH TB9 MC RHD (GB) *G*</v>
          </cell>
          <cell r="D114" t="str">
            <v>TB8 LID G</v>
          </cell>
        </row>
        <row r="115">
          <cell r="B115" t="str">
            <v>FR26.400.232</v>
          </cell>
          <cell r="C115" t="str">
            <v>LID REAR LAMP RH TB8 LHD (COFFRE EU) *D*</v>
          </cell>
          <cell r="D115" t="str">
            <v>TB8 LID D</v>
          </cell>
        </row>
        <row r="116">
          <cell r="B116" t="str">
            <v>FR26.409.432</v>
          </cell>
          <cell r="C116" t="str">
            <v>S/E LID REAR LAMP LH TB8 LHD (EU) *G*</v>
          </cell>
          <cell r="D116" t="str">
            <v>TB8 LID D</v>
          </cell>
        </row>
        <row r="117">
          <cell r="B117" t="str">
            <v>FR26.740.232</v>
          </cell>
          <cell r="C117" t="str">
            <v>LID REAR LAMP RH TB9 MC LHD EU (COFF) *D</v>
          </cell>
          <cell r="D117" t="str">
            <v>TB8 LID D</v>
          </cell>
        </row>
        <row r="118">
          <cell r="B118" t="str">
            <v>FR26.749.432</v>
          </cell>
          <cell r="C118" t="str">
            <v>S/E LID REAR LAMP LH TB9 MC LHD (EU) *G*</v>
          </cell>
          <cell r="D118" t="str">
            <v>TB8 LID D</v>
          </cell>
        </row>
        <row r="119">
          <cell r="B119" t="str">
            <v>FR26.400.234</v>
          </cell>
          <cell r="C119" t="str">
            <v>LID REAR LAMP RH TB8 RHD (COFFRE GB) *D*</v>
          </cell>
          <cell r="D119" t="str">
            <v>TB8 LID D</v>
          </cell>
        </row>
        <row r="120">
          <cell r="B120" t="str">
            <v>FR26.409.434</v>
          </cell>
          <cell r="C120" t="str">
            <v>S/E LID REAR LAMP LH TB8 RHD (GB) *G*</v>
          </cell>
          <cell r="D120" t="str">
            <v>TB8 LID D</v>
          </cell>
        </row>
        <row r="121">
          <cell r="B121" t="str">
            <v>FR26.740.234</v>
          </cell>
          <cell r="C121" t="str">
            <v>LID REAR LAMP RH TB9 MC RHD GB (COFF) *D</v>
          </cell>
          <cell r="D121" t="str">
            <v>TB8 LID D</v>
          </cell>
        </row>
        <row r="122">
          <cell r="B122" t="str">
            <v>FR26.749.434</v>
          </cell>
          <cell r="C122" t="str">
            <v>S/E LID REAR LAMP RH TB9 MC RHD (GB) *D*</v>
          </cell>
          <cell r="D122" t="str">
            <v>TB8 LID D</v>
          </cell>
        </row>
        <row r="123">
          <cell r="B123" t="str">
            <v>FR26.400.062</v>
          </cell>
          <cell r="C123" t="str">
            <v>CENTRAL PANEL TB8</v>
          </cell>
          <cell r="D123" t="str">
            <v xml:space="preserve">TB8 CHMSL </v>
          </cell>
        </row>
        <row r="124">
          <cell r="B124" t="str">
            <v>FR26.409.302</v>
          </cell>
          <cell r="C124" t="str">
            <v>S/E CENTRAL PANEL TB8</v>
          </cell>
          <cell r="D124" t="str">
            <v xml:space="preserve">TB8 CHMSL </v>
          </cell>
        </row>
        <row r="125">
          <cell r="B125" t="str">
            <v>FR26.740.062</v>
          </cell>
          <cell r="C125" t="str">
            <v>CENTRAL PANEL TB9 MC</v>
          </cell>
          <cell r="D125" t="str">
            <v xml:space="preserve">TB8 CHMSL </v>
          </cell>
        </row>
        <row r="126">
          <cell r="B126" t="str">
            <v>FR26.749.362</v>
          </cell>
          <cell r="C126" t="str">
            <v>S/E CENTRAL PANEL TB9 MC</v>
          </cell>
          <cell r="D126" t="str">
            <v xml:space="preserve">TB8 CHMSL </v>
          </cell>
        </row>
        <row r="127">
          <cell r="B127" t="str">
            <v>FR26.403.101</v>
          </cell>
          <cell r="C127" t="str">
            <v>BEZEL TAIL LH TB8 OEM HONDA *G*</v>
          </cell>
          <cell r="D127" t="str">
            <v>BEZEL TB8 G</v>
          </cell>
        </row>
        <row r="128">
          <cell r="B128" t="str">
            <v>FR26.403.201</v>
          </cell>
          <cell r="C128" t="str">
            <v>BEZEL TAIL LH TB8 OEM HONDA *D*</v>
          </cell>
          <cell r="D128" t="str">
            <v>BEZEL TB8 D</v>
          </cell>
        </row>
        <row r="129">
          <cell r="B129" t="str">
            <v>FR26.269.304</v>
          </cell>
          <cell r="C129" t="str">
            <v>S/E CHMSL LAMP TV0Y (STOP)</v>
          </cell>
          <cell r="D129" t="str">
            <v xml:space="preserve">CHMSL </v>
          </cell>
        </row>
        <row r="130">
          <cell r="B130" t="str">
            <v>FR26.269.404</v>
          </cell>
          <cell r="C130" t="str">
            <v>S/E TAIL REAR LAMP RH TV0Y (AILE) *D*</v>
          </cell>
          <cell r="D130" t="str">
            <v>TAIL D</v>
          </cell>
        </row>
        <row r="131">
          <cell r="B131" t="str">
            <v>FR26.269.434</v>
          </cell>
          <cell r="C131" t="str">
            <v>S/E LID REAR LAMP RH TV0Y (COFFRE) *D*</v>
          </cell>
          <cell r="D131" t="str">
            <v>LID D</v>
          </cell>
        </row>
        <row r="132">
          <cell r="B132" t="str">
            <v>FR26.269.504</v>
          </cell>
          <cell r="C132" t="str">
            <v>S/E TAIL REAR LAMP LH TV0Y (AILE) *G*</v>
          </cell>
          <cell r="D132" t="str">
            <v>TAIL G</v>
          </cell>
        </row>
        <row r="133">
          <cell r="B133" t="str">
            <v>FR26.269.534</v>
          </cell>
          <cell r="C133" t="str">
            <v>S/E LID REAR LAMP LH TV0Y (COFFRE) *G*</v>
          </cell>
          <cell r="D133" t="str">
            <v>LID G</v>
          </cell>
        </row>
        <row r="134">
          <cell r="B134" t="str">
            <v>FR26.450.102</v>
          </cell>
          <cell r="C134" t="str">
            <v>TAIL REAR LAMP LH TV0X (AILE) *G*</v>
          </cell>
          <cell r="D134" t="str">
            <v>TVOX TAIL G</v>
          </cell>
        </row>
        <row r="135">
          <cell r="B135" t="str">
            <v>FR26.450.202</v>
          </cell>
          <cell r="C135" t="str">
            <v>TAIL REAR LAMP RH TV0X (AILE) *D*</v>
          </cell>
          <cell r="D135" t="str">
            <v>TVOX TAIL D</v>
          </cell>
        </row>
        <row r="136">
          <cell r="B136" t="str">
            <v>FR26.450.132</v>
          </cell>
          <cell r="C136" t="str">
            <v>LID REAR LAMP LH TV0X (COFFRE) *G*</v>
          </cell>
          <cell r="D136" t="str">
            <v>TVOX LID G</v>
          </cell>
        </row>
        <row r="137">
          <cell r="B137" t="str">
            <v>FR26.450.232</v>
          </cell>
          <cell r="C137" t="str">
            <v>LID REAR LAMP RH TV0X (COFFRE) *D*</v>
          </cell>
          <cell r="D137" t="str">
            <v>TVOX LID D</v>
          </cell>
        </row>
        <row r="138">
          <cell r="B138" t="str">
            <v>FR26.459.502</v>
          </cell>
          <cell r="C138" t="str">
            <v>S/E TAIL REAR LAMP LH TV0X (AILE) *G*</v>
          </cell>
          <cell r="D138" t="str">
            <v>TVOX TAIL G</v>
          </cell>
        </row>
        <row r="139">
          <cell r="B139" t="str">
            <v>FR26.459.402</v>
          </cell>
          <cell r="C139" t="str">
            <v>S/E TAIL REAR LAMP LH TV0X (AILE) *D*</v>
          </cell>
          <cell r="D139" t="str">
            <v>TVOX TAIL D</v>
          </cell>
        </row>
        <row r="140">
          <cell r="B140" t="str">
            <v>FR26.459.532</v>
          </cell>
          <cell r="C140" t="str">
            <v>S/E LID REAR LAMP LH TV0X *G*</v>
          </cell>
          <cell r="D140" t="str">
            <v>TVOX LID G</v>
          </cell>
        </row>
        <row r="141">
          <cell r="B141" t="str">
            <v>FR26.459.432</v>
          </cell>
          <cell r="C141" t="str">
            <v>S/E LID REAR LAMP LH TV0X *D*</v>
          </cell>
          <cell r="D141" t="str">
            <v>TVOX LID D</v>
          </cell>
        </row>
        <row r="142">
          <cell r="B142" t="str">
            <v>FR26.460.102</v>
          </cell>
          <cell r="C142" t="str">
            <v>FEU AR AILE GLOBAL D LFD LOW DOUAI *G*</v>
          </cell>
          <cell r="D142" t="str">
            <v>LFD Low Fender G</v>
          </cell>
        </row>
        <row r="143">
          <cell r="B143" t="str">
            <v>FR26.460.202</v>
          </cell>
          <cell r="C143" t="str">
            <v>FEU AR AILE GLOBAL D LFD LOW DOUAI *D*</v>
          </cell>
          <cell r="D143" t="str">
            <v>LFD Low Fender D</v>
          </cell>
        </row>
        <row r="144">
          <cell r="B144" t="str">
            <v>FR26.460.112</v>
          </cell>
          <cell r="C144" t="str">
            <v>FEU AR AILE GLOBAL D LFD LOW BUSAN *G*</v>
          </cell>
          <cell r="D144" t="str">
            <v>LFD Low Fender G</v>
          </cell>
        </row>
        <row r="145">
          <cell r="B145" t="str">
            <v>FR26.460.212</v>
          </cell>
          <cell r="C145" t="str">
            <v>FEU AR AILE GLOBAL D LFD LOW BUSAN *D*</v>
          </cell>
          <cell r="D145" t="str">
            <v>LFD Low Fender D</v>
          </cell>
        </row>
        <row r="146">
          <cell r="B146" t="str">
            <v>FR26.460.132</v>
          </cell>
          <cell r="C146" t="str">
            <v>FEU AR COFFRE GLOBAL D LFD LOW DOUAI *G*</v>
          </cell>
          <cell r="D146" t="str">
            <v>LFD Low Trunk G</v>
          </cell>
        </row>
        <row r="147">
          <cell r="B147" t="str">
            <v>FR26.460.142</v>
          </cell>
          <cell r="C147" t="str">
            <v>FEU CF GLOBAL D LFD LOW BUSAN FOG *G*</v>
          </cell>
          <cell r="D147" t="str">
            <v>LFD Low Trunk G</v>
          </cell>
        </row>
        <row r="148">
          <cell r="B148" t="str">
            <v>FR26.460.144</v>
          </cell>
          <cell r="C148" t="str">
            <v>FEU CF GLOBAL D LFD LOW BUSAN SS FOG *G*</v>
          </cell>
          <cell r="D148" t="str">
            <v>LFD Low Trunk G</v>
          </cell>
        </row>
        <row r="149">
          <cell r="B149" t="str">
            <v>FR26.460.232</v>
          </cell>
          <cell r="C149" t="str">
            <v>FEU AR COFFRE GLOBAL D LFD LOW DOUAI *D*</v>
          </cell>
          <cell r="D149" t="str">
            <v>LFD Low Trunk D</v>
          </cell>
        </row>
        <row r="150">
          <cell r="B150" t="str">
            <v>FR26.460.242</v>
          </cell>
          <cell r="C150" t="str">
            <v>FEU CF GLOBAL D LFD LOW BUSAN SS FOG *D*</v>
          </cell>
          <cell r="D150" t="str">
            <v>LFD Low Trunk D</v>
          </cell>
        </row>
        <row r="151">
          <cell r="B151" t="str">
            <v>FR26.470.102</v>
          </cell>
          <cell r="C151" t="str">
            <v>FEU AR AILE GLOBAL D LFD HIGH DOUAI *G*</v>
          </cell>
          <cell r="D151" t="str">
            <v>LFD High Fender G</v>
          </cell>
        </row>
        <row r="152">
          <cell r="B152" t="str">
            <v>FR26.470.202</v>
          </cell>
          <cell r="C152" t="str">
            <v>FEU AR AILE GLOBAL D LFD HIGH DOUAI *D*</v>
          </cell>
          <cell r="D152" t="str">
            <v>LFD High Fender D</v>
          </cell>
        </row>
        <row r="153">
          <cell r="B153" t="str">
            <v>FR26.470.112</v>
          </cell>
          <cell r="C153" t="str">
            <v>FEU AR AILE GLOBAL D LFD HIGH BUSAN *G*</v>
          </cell>
          <cell r="D153" t="str">
            <v>LFD High Fender G</v>
          </cell>
        </row>
        <row r="154">
          <cell r="B154" t="str">
            <v>FR26.470.212</v>
          </cell>
          <cell r="C154" t="str">
            <v>FEU AR AILE GLOBAL D LFD HIGH BUSAN *D*</v>
          </cell>
          <cell r="D154" t="str">
            <v>LFD High Fender D</v>
          </cell>
        </row>
        <row r="155">
          <cell r="B155" t="str">
            <v>FR26.470.132</v>
          </cell>
          <cell r="C155" t="str">
            <v>FEU AR COFFR GLOBAL D LFD HIGH DOUAI *G*</v>
          </cell>
          <cell r="D155" t="str">
            <v>LFD High Trunk G</v>
          </cell>
        </row>
        <row r="156">
          <cell r="B156" t="str">
            <v>FR26.470.232</v>
          </cell>
          <cell r="C156" t="str">
            <v>FEU AR COFFR GLOBAL D LFD HIGH DOUAI *D*</v>
          </cell>
          <cell r="D156" t="str">
            <v>LFD High Trunk D</v>
          </cell>
        </row>
        <row r="157">
          <cell r="B157" t="str">
            <v>FR26.470.142</v>
          </cell>
          <cell r="C157" t="str">
            <v>FEU CF GLOBAL D LFD HIGH BUSAN FOG *G*</v>
          </cell>
          <cell r="D157" t="str">
            <v>LFD High Trunk G</v>
          </cell>
        </row>
        <row r="158">
          <cell r="B158" t="str">
            <v>FR26.470.242</v>
          </cell>
          <cell r="C158" t="str">
            <v>FEU CF GLOBAL D LFD HIGH BUSAN SS FOG *D</v>
          </cell>
          <cell r="D158" t="str">
            <v>LFD High Trunk D</v>
          </cell>
        </row>
        <row r="159">
          <cell r="B159" t="str">
            <v>FR26.470.144</v>
          </cell>
          <cell r="C159" t="str">
            <v>FEU CF GLOBAL D LFD HIGH BUSAN SS FOG *G</v>
          </cell>
          <cell r="D159" t="str">
            <v>LFD High Trunk G</v>
          </cell>
        </row>
        <row r="160">
          <cell r="B160" t="str">
            <v>FR26.480.102</v>
          </cell>
          <cell r="C160" t="str">
            <v>FEU AR AILE GLOBAL D KFD DOUAI *G*</v>
          </cell>
          <cell r="D160" t="str">
            <v>KFD Fender G</v>
          </cell>
        </row>
        <row r="161">
          <cell r="B161" t="str">
            <v>FR26.480.202</v>
          </cell>
          <cell r="C161" t="str">
            <v>FEU AR AILE GLOBAL D KFD DOUAI *D*</v>
          </cell>
          <cell r="D161" t="str">
            <v>KFD Fender D</v>
          </cell>
        </row>
        <row r="162">
          <cell r="B162" t="str">
            <v>FR26.480.132</v>
          </cell>
          <cell r="C162" t="str">
            <v>FEU AR COFFRE GLOBAL D KFD DOUAI *G*</v>
          </cell>
          <cell r="D162" t="str">
            <v>KFD Trunk G</v>
          </cell>
        </row>
        <row r="163">
          <cell r="B163" t="str">
            <v>FR26.480.232</v>
          </cell>
          <cell r="C163" t="str">
            <v>FEU AR COFFRE GLOBAL D KFD DOUAI *D*</v>
          </cell>
          <cell r="D163" t="str">
            <v>KFD Trunk D</v>
          </cell>
        </row>
        <row r="164">
          <cell r="B164" t="str">
            <v>FR26.280.106</v>
          </cell>
          <cell r="C164" t="str">
            <v>FEU AR X10 RENAULT LAMPE AMBRE GVS *G*</v>
          </cell>
          <cell r="D164" t="str">
            <v>X10 G</v>
          </cell>
        </row>
        <row r="165">
          <cell r="B165" t="str">
            <v>FR26.280.206</v>
          </cell>
          <cell r="C165" t="str">
            <v>FEU AR X10 RENAULT LAMPE AMBRE GVS *D*</v>
          </cell>
          <cell r="D165" t="str">
            <v>X10 D</v>
          </cell>
        </row>
        <row r="166">
          <cell r="B166" t="str">
            <v>FR26.289.506</v>
          </cell>
          <cell r="C166" t="str">
            <v>S/E FEU AR X10 RENAULT LPE AMBRE GVS *G*</v>
          </cell>
          <cell r="D166" t="str">
            <v>X10 G</v>
          </cell>
        </row>
        <row r="167">
          <cell r="B167" t="str">
            <v>FR26.289.406</v>
          </cell>
          <cell r="C167" t="str">
            <v>S/E FEU AR X10 RENAULT LPE AMBRE GVS *D*</v>
          </cell>
          <cell r="D167" t="str">
            <v>X10 D</v>
          </cell>
        </row>
        <row r="168">
          <cell r="B168" t="str">
            <v>FR26.453.101</v>
          </cell>
          <cell r="C168" t="str">
            <v>BEZEL TAIL LH TV0X OEM HONDA *G*</v>
          </cell>
          <cell r="D168" t="str">
            <v>BEZEL TVOX G</v>
          </cell>
        </row>
        <row r="169">
          <cell r="B169" t="str">
            <v>FR26.453.201</v>
          </cell>
          <cell r="C169" t="str">
            <v>BEZEL TAIL RH TV0X OEM HONDA *D*</v>
          </cell>
          <cell r="D169" t="str">
            <v>BEZEL TVOX D</v>
          </cell>
        </row>
        <row r="170">
          <cell r="B170" t="str">
            <v>FR26.759.401</v>
          </cell>
          <cell r="C170" t="str">
            <v>S/E FEU AR SANS PL ZAFIRA 3373 *D*</v>
          </cell>
          <cell r="D170" t="str">
            <v>ZAFIRA D</v>
          </cell>
        </row>
        <row r="171">
          <cell r="B171" t="str">
            <v>FR26.759.501</v>
          </cell>
          <cell r="C171" t="str">
            <v>S/E FEU AR SANS PL ZAFIRA 3373 *G*</v>
          </cell>
          <cell r="D171" t="str">
            <v>ZAFIRA G</v>
          </cell>
        </row>
        <row r="172">
          <cell r="B172" t="str">
            <v>FR26.759.402</v>
          </cell>
          <cell r="C172" t="str">
            <v>S/E FEU AR COMPLET ZAFIRA 3373 *D*</v>
          </cell>
          <cell r="D172" t="str">
            <v>ZAFIRA D</v>
          </cell>
        </row>
        <row r="173">
          <cell r="B173" t="str">
            <v>FR26.759.502</v>
          </cell>
          <cell r="C173" t="str">
            <v>S/E FEU AR COMPLET ZAFIRA 3373 *G*</v>
          </cell>
          <cell r="D173" t="str">
            <v>ZAFIRA G</v>
          </cell>
        </row>
        <row r="174">
          <cell r="B174" t="str">
            <v>FR26.469.402</v>
          </cell>
          <cell r="C174" t="str">
            <v>S/E FEU AR AILE LFD LOW *D*</v>
          </cell>
          <cell r="D174" t="str">
            <v>LFD Low Fender D</v>
          </cell>
        </row>
        <row r="175">
          <cell r="B175" t="str">
            <v>FR26.469.502</v>
          </cell>
          <cell r="C175" t="str">
            <v>S/E FEU AR AILE LFD LOW *G*</v>
          </cell>
          <cell r="D175" t="str">
            <v>LFD Low Fender G</v>
          </cell>
        </row>
        <row r="176">
          <cell r="B176" t="str">
            <v>FR26.469.432</v>
          </cell>
          <cell r="C176" t="str">
            <v>S/E FEU AR COFFRE LFD LOW SS FOG *D*</v>
          </cell>
          <cell r="D176" t="str">
            <v>LFD Low Trunk D</v>
          </cell>
        </row>
        <row r="177">
          <cell r="B177" t="str">
            <v>FR26.469.532</v>
          </cell>
          <cell r="C177" t="str">
            <v>S/E FEU AR COFFRE LFD LOW FOG *G*</v>
          </cell>
          <cell r="D177" t="str">
            <v>LFD Low Trunk G</v>
          </cell>
        </row>
        <row r="178">
          <cell r="B178" t="str">
            <v>FR26.469.544</v>
          </cell>
          <cell r="C178" t="str">
            <v>S/E FEU AR COFFRE LFD LOW SS FOG *G*</v>
          </cell>
          <cell r="D178" t="str">
            <v>LFD Low Trunk G</v>
          </cell>
        </row>
        <row r="179">
          <cell r="B179" t="str">
            <v>FR26.479.402</v>
          </cell>
          <cell r="C179" t="str">
            <v>S/E FEU AR AILE LFD HIGH *D*</v>
          </cell>
          <cell r="D179" t="str">
            <v>LFD High Fender D</v>
          </cell>
        </row>
        <row r="180">
          <cell r="B180" t="str">
            <v>FR26.479.502</v>
          </cell>
          <cell r="C180" t="str">
            <v>S/E FEU AR AILE LFD HIGH *G*</v>
          </cell>
          <cell r="D180" t="str">
            <v>LFD High Fender G</v>
          </cell>
        </row>
        <row r="181">
          <cell r="B181" t="str">
            <v>FR26.479.432</v>
          </cell>
          <cell r="C181" t="str">
            <v>S/E FEU AR COFFRE LFD HIGH SS FOG *D*</v>
          </cell>
          <cell r="D181" t="str">
            <v>LFD High Trunk D</v>
          </cell>
        </row>
        <row r="182">
          <cell r="B182" t="str">
            <v>FR26.479.532</v>
          </cell>
          <cell r="C182" t="str">
            <v>S/E FEU AR COFFRE LFD HIGH FOG *G*</v>
          </cell>
          <cell r="D182" t="str">
            <v>LFD High Trunk G</v>
          </cell>
        </row>
        <row r="183">
          <cell r="B183" t="str">
            <v>FR26.479.544</v>
          </cell>
          <cell r="C183" t="str">
            <v>S/E FEU AR COFFRE LFD HIGH SS FOG *G*</v>
          </cell>
          <cell r="D183" t="str">
            <v>LFD High Trunk G</v>
          </cell>
        </row>
        <row r="184">
          <cell r="B184" t="str">
            <v>FR26.489.402</v>
          </cell>
          <cell r="C184" t="str">
            <v>S/E FEU AR AILE KFD *D*</v>
          </cell>
          <cell r="D184" t="str">
            <v>KFD Fender D</v>
          </cell>
        </row>
        <row r="185">
          <cell r="B185" t="str">
            <v>FR26.489.502</v>
          </cell>
          <cell r="C185" t="str">
            <v>S/E FEU AR AILE KFD *G*</v>
          </cell>
          <cell r="D185" t="str">
            <v>KFD Fender G</v>
          </cell>
        </row>
        <row r="186">
          <cell r="B186" t="str">
            <v>FR26.489.432</v>
          </cell>
          <cell r="C186" t="str">
            <v>S/E FEU COFFRE KFD SS FOG *D*</v>
          </cell>
          <cell r="D186" t="str">
            <v>KFD Trunk D</v>
          </cell>
        </row>
        <row r="187">
          <cell r="B187" t="str">
            <v>FR26.489.532</v>
          </cell>
          <cell r="C187" t="str">
            <v>S/E FEU COFFRE KFD FOG *G*</v>
          </cell>
          <cell r="D187" t="str">
            <v>KFD Trunk G</v>
          </cell>
        </row>
        <row r="188">
          <cell r="B188" t="str">
            <v>FR26.700.102</v>
          </cell>
          <cell r="C188" t="str">
            <v>FEU AR AILE KFB OEM *G*</v>
          </cell>
          <cell r="D188" t="str">
            <v>KFB AILE G</v>
          </cell>
        </row>
        <row r="189">
          <cell r="B189" t="str">
            <v>FR26.700.202</v>
          </cell>
          <cell r="C189" t="str">
            <v>FEU AR AILE KFB OEM *D*</v>
          </cell>
          <cell r="D189" t="str">
            <v>KFB AILE D</v>
          </cell>
        </row>
        <row r="190">
          <cell r="B190" t="str">
            <v>FR26.700.132</v>
          </cell>
          <cell r="C190" t="str">
            <v>FEU COFFRE KFB OEM *G*</v>
          </cell>
          <cell r="D190" t="str">
            <v>KFB COFFRE G</v>
          </cell>
        </row>
        <row r="191">
          <cell r="B191" t="str">
            <v>FR26.700.232</v>
          </cell>
          <cell r="C191" t="str">
            <v>FEU COFFRE KFB OEM *D*</v>
          </cell>
          <cell r="D191" t="str">
            <v>KFB COFFRE D</v>
          </cell>
        </row>
        <row r="192">
          <cell r="B192" t="str">
            <v>FR26.389.504</v>
          </cell>
          <cell r="C192" t="str">
            <v>S/E FEU AR AILE B98 NEW 2 CLIP PIN *G*</v>
          </cell>
          <cell r="D192" t="str">
            <v>B98 G</v>
          </cell>
        </row>
        <row r="193">
          <cell r="B193" t="str">
            <v>FR26.389.404</v>
          </cell>
          <cell r="C193" t="str">
            <v>S/E FEU AR AILE B98 NEW 2 CLIP PIN *D*</v>
          </cell>
          <cell r="D193" t="str">
            <v>B98 D</v>
          </cell>
        </row>
        <row r="194">
          <cell r="B194" t="str">
            <v>FR26.709.502</v>
          </cell>
          <cell r="C194" t="str">
            <v>S/E FEU AR AILE KFB *G*</v>
          </cell>
          <cell r="D194" t="str">
            <v>KFB AILE G</v>
          </cell>
        </row>
        <row r="195">
          <cell r="B195" t="str">
            <v>FR26.709.402</v>
          </cell>
          <cell r="C195" t="str">
            <v>S/E FEU AR AILE KFB *D*</v>
          </cell>
          <cell r="D195" t="str">
            <v>KFB AILE D</v>
          </cell>
        </row>
        <row r="196">
          <cell r="B196" t="str">
            <v>FR26.709.532</v>
          </cell>
          <cell r="C196" t="str">
            <v>S/E FEU COFFRE KFB FOG *G*</v>
          </cell>
          <cell r="D196" t="str">
            <v>KFB COFFRE G</v>
          </cell>
        </row>
        <row r="197">
          <cell r="B197" t="str">
            <v>FR26.709.432</v>
          </cell>
          <cell r="C197" t="str">
            <v>S/E FEU COFFRE KFB SS FOG*D*</v>
          </cell>
          <cell r="D197" t="str">
            <v>KFB COFFRE D</v>
          </cell>
        </row>
      </sheetData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5"/>
  <sheetViews>
    <sheetView tabSelected="1" topLeftCell="J1" zoomScale="74" zoomScaleNormal="74" workbookViewId="0">
      <selection activeCell="AD19" sqref="AD19"/>
    </sheetView>
  </sheetViews>
  <sheetFormatPr baseColWidth="10" defaultRowHeight="12.75" x14ac:dyDescent="0.2"/>
  <cols>
    <col min="3" max="3" width="18.28515625" customWidth="1"/>
    <col min="21" max="21" width="13.85546875" customWidth="1"/>
    <col min="24" max="24" width="12.5703125" customWidth="1"/>
    <col min="27" max="27" width="12.140625" customWidth="1"/>
    <col min="30" max="30" width="12.28515625" customWidth="1"/>
    <col min="33" max="33" width="12.5703125" customWidth="1"/>
  </cols>
  <sheetData>
    <row r="1" spans="1:36" ht="28.5" thickBot="1" x14ac:dyDescent="0.45">
      <c r="D1" s="1"/>
      <c r="E1" s="2"/>
      <c r="F1" s="2"/>
      <c r="G1" s="2"/>
      <c r="H1" s="2"/>
      <c r="I1" s="2"/>
      <c r="J1" s="2"/>
      <c r="K1" s="2"/>
      <c r="L1" s="2"/>
      <c r="M1" s="3"/>
      <c r="N1" s="2"/>
      <c r="O1" s="2"/>
      <c r="P1" s="2"/>
      <c r="Q1" s="2"/>
      <c r="R1" s="2"/>
      <c r="S1" s="2"/>
      <c r="T1" s="57" t="s">
        <v>0</v>
      </c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2">
        <f>WEEKNUM($T$2)</f>
        <v>30</v>
      </c>
      <c r="AJ1" s="2"/>
    </row>
    <row r="2" spans="1:36" ht="13.5" thickBot="1" x14ac:dyDescent="0.25"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58">
        <f>'[5]Data L494'!B4</f>
        <v>42569</v>
      </c>
      <c r="U2" s="59"/>
      <c r="V2" s="59"/>
      <c r="W2" s="60">
        <f>T2+1</f>
        <v>42570</v>
      </c>
      <c r="X2" s="61"/>
      <c r="Y2" s="62"/>
      <c r="Z2" s="60">
        <f>W2+1</f>
        <v>42571</v>
      </c>
      <c r="AA2" s="61"/>
      <c r="AB2" s="62"/>
      <c r="AC2" s="60">
        <f>Z2+1</f>
        <v>42572</v>
      </c>
      <c r="AD2" s="61"/>
      <c r="AE2" s="62"/>
      <c r="AF2" s="60">
        <f>AC2+1</f>
        <v>42573</v>
      </c>
      <c r="AG2" s="61"/>
      <c r="AH2" s="63"/>
      <c r="AI2" s="2"/>
      <c r="AJ2" s="2"/>
    </row>
    <row r="3" spans="1:36" ht="16.5" thickBot="1" x14ac:dyDescent="0.25">
      <c r="C3" s="4" t="s">
        <v>1</v>
      </c>
      <c r="D3" s="4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66" t="s">
        <v>2</v>
      </c>
      <c r="U3" s="67"/>
      <c r="V3" s="67"/>
      <c r="W3" s="52" t="s">
        <v>3</v>
      </c>
      <c r="X3" s="53"/>
      <c r="Y3" s="54"/>
      <c r="Z3" s="52" t="s">
        <v>4</v>
      </c>
      <c r="AA3" s="53"/>
      <c r="AB3" s="54"/>
      <c r="AC3" s="52" t="s">
        <v>5</v>
      </c>
      <c r="AD3" s="53"/>
      <c r="AE3" s="54"/>
      <c r="AF3" s="52" t="s">
        <v>6</v>
      </c>
      <c r="AG3" s="53"/>
      <c r="AH3" s="55"/>
      <c r="AI3" s="2"/>
      <c r="AJ3" s="2"/>
    </row>
    <row r="4" spans="1:36" ht="63.75" x14ac:dyDescent="0.2">
      <c r="A4" s="5" t="s">
        <v>7</v>
      </c>
      <c r="B4" s="6" t="s">
        <v>8</v>
      </c>
      <c r="C4" s="7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46" t="s">
        <v>21</v>
      </c>
      <c r="P4" s="8" t="s">
        <v>22</v>
      </c>
      <c r="Q4" s="8" t="s">
        <v>22</v>
      </c>
      <c r="R4" s="8" t="s">
        <v>22</v>
      </c>
      <c r="S4" s="9" t="s">
        <v>23</v>
      </c>
      <c r="T4" s="50" t="s">
        <v>24</v>
      </c>
      <c r="U4" s="10" t="s">
        <v>25</v>
      </c>
      <c r="V4" s="11" t="s">
        <v>26</v>
      </c>
      <c r="W4" s="12" t="s">
        <v>24</v>
      </c>
      <c r="X4" s="8" t="s">
        <v>25</v>
      </c>
      <c r="Y4" s="13" t="s">
        <v>26</v>
      </c>
      <c r="Z4" s="12" t="s">
        <v>24</v>
      </c>
      <c r="AA4" s="8" t="s">
        <v>25</v>
      </c>
      <c r="AB4" s="13" t="s">
        <v>26</v>
      </c>
      <c r="AC4" s="12" t="s">
        <v>24</v>
      </c>
      <c r="AD4" s="8" t="s">
        <v>25</v>
      </c>
      <c r="AE4" s="13" t="s">
        <v>26</v>
      </c>
      <c r="AF4" s="12" t="s">
        <v>24</v>
      </c>
      <c r="AG4" s="8" t="s">
        <v>25</v>
      </c>
      <c r="AH4" s="14" t="s">
        <v>26</v>
      </c>
      <c r="AI4" s="15" t="s">
        <v>27</v>
      </c>
      <c r="AJ4" s="16" t="s">
        <v>28</v>
      </c>
    </row>
    <row r="5" spans="1:36" ht="15.75" x14ac:dyDescent="0.25">
      <c r="A5" s="56" t="str">
        <f>INDEX('[6]Prod par ref'!$C:$C,MATCH($C$5,'[6]Prod par ref'!$E:$E,0))</f>
        <v>L494</v>
      </c>
      <c r="B5" s="17" t="str">
        <f>VLOOKUP(C5,'[6]Datas refs'!$B:$D,3,FALSE)</f>
        <v>L494 G</v>
      </c>
      <c r="C5" s="48" t="s">
        <v>29</v>
      </c>
      <c r="D5" s="18">
        <v>48</v>
      </c>
      <c r="E5" s="19">
        <v>822</v>
      </c>
      <c r="F5" s="19">
        <v>1000</v>
      </c>
      <c r="G5" s="20">
        <f>F5-E5</f>
        <v>178</v>
      </c>
      <c r="H5" s="21">
        <v>31.333333333333332</v>
      </c>
      <c r="I5" s="22">
        <v>1728</v>
      </c>
      <c r="J5" s="23">
        <f t="shared" ref="J5:J11" si="0">H5+T5-U5+W5-X5+Z5-AA5+AC5-AD5+AF5-AG5</f>
        <v>71.333333333333329</v>
      </c>
      <c r="K5" s="20">
        <f t="shared" ref="K5:K12" si="1">I5+G5</f>
        <v>1906</v>
      </c>
      <c r="L5" s="20">
        <f>K5/5</f>
        <v>381.2</v>
      </c>
      <c r="M5" s="24">
        <f t="shared" ref="M5:M12" si="2">ROUNDUP(K5/D5,0)</f>
        <v>40</v>
      </c>
      <c r="N5" s="32">
        <f>(I5+G5)/$D$3/D5</f>
        <v>7.9416666666666664</v>
      </c>
      <c r="O5" s="47">
        <v>6</v>
      </c>
      <c r="P5" s="25" t="s">
        <v>30</v>
      </c>
      <c r="Q5" s="25">
        <f>IF(P5:P12="hr",RANK(AJ5,$AJ$5:$AJ$12),IF($P$5:$P$12="LR",RANK(AJ5,$AJ$5:$AJ$12)))*0</f>
        <v>0</v>
      </c>
      <c r="R5" s="25" t="str">
        <f>CONCATENATE(P5,Q5)</f>
        <v>HR0</v>
      </c>
      <c r="S5" s="26">
        <f t="shared" ref="S5:S12" si="3">E5/48</f>
        <v>17.125</v>
      </c>
      <c r="T5" s="51">
        <v>8</v>
      </c>
      <c r="U5" s="28"/>
      <c r="V5" s="29">
        <f>E5+(U5*D5)-(T5*48)</f>
        <v>438</v>
      </c>
      <c r="W5" s="27">
        <v>9</v>
      </c>
      <c r="X5" s="28"/>
      <c r="Y5" s="29">
        <f t="shared" ref="Y5:Y12" si="4">V5+(X5*D5)-(W5*D5)</f>
        <v>6</v>
      </c>
      <c r="Z5" s="27">
        <v>8</v>
      </c>
      <c r="AA5" s="28"/>
      <c r="AB5" s="29">
        <f t="shared" ref="AB5:AB12" si="5">Y5+(AA5*D5)-(Z5*D5)</f>
        <v>-378</v>
      </c>
      <c r="AC5" s="27">
        <v>7</v>
      </c>
      <c r="AD5" s="28"/>
      <c r="AE5" s="29">
        <f t="shared" ref="AE5:AE12" si="6">AB5+(AD5*D5)-(AC5*D5)</f>
        <v>-714</v>
      </c>
      <c r="AF5" s="27">
        <v>8</v>
      </c>
      <c r="AG5" s="28"/>
      <c r="AH5" s="30">
        <f t="shared" ref="AH5:AH12" si="7">AE5+(AG5*D5)-(AF5*D5)</f>
        <v>-1098</v>
      </c>
      <c r="AI5" s="31">
        <f t="shared" ref="AI5:AI12" si="8">SUM(U5,X5,AA5,AD5,AG5)-M5</f>
        <v>-40</v>
      </c>
      <c r="AJ5" s="2">
        <f>AH5</f>
        <v>-1098</v>
      </c>
    </row>
    <row r="6" spans="1:36" ht="15.75" x14ac:dyDescent="0.25">
      <c r="A6" s="56"/>
      <c r="B6" s="17" t="str">
        <f>VLOOKUP(C6,'[6]Datas refs'!$B:$D,3,FALSE)</f>
        <v>L494 D</v>
      </c>
      <c r="C6" s="48" t="s">
        <v>31</v>
      </c>
      <c r="D6" s="18">
        <v>48</v>
      </c>
      <c r="E6" s="19">
        <v>856</v>
      </c>
      <c r="F6" s="19">
        <v>1000</v>
      </c>
      <c r="G6" s="20">
        <f t="shared" ref="G6:G12" si="9">F6-E6</f>
        <v>144</v>
      </c>
      <c r="H6" s="21">
        <v>31.333333333333332</v>
      </c>
      <c r="I6" s="22">
        <v>1728</v>
      </c>
      <c r="J6" s="23">
        <f t="shared" si="0"/>
        <v>67.333333333333329</v>
      </c>
      <c r="K6" s="20">
        <f t="shared" si="1"/>
        <v>1872</v>
      </c>
      <c r="L6" s="20">
        <f>K6/5</f>
        <v>374.4</v>
      </c>
      <c r="M6" s="24">
        <f t="shared" si="2"/>
        <v>39</v>
      </c>
      <c r="N6" s="32">
        <f t="shared" ref="N6:N12" si="10">(I6+G6)/$D$3/D6</f>
        <v>7.8</v>
      </c>
      <c r="O6" s="47">
        <v>6</v>
      </c>
      <c r="P6" s="25" t="s">
        <v>30</v>
      </c>
      <c r="Q6" s="25">
        <f t="shared" ref="Q6:Q12" si="11">IF(P6:P13="hr",RANK(AJ6,$AJ$5:$AJ$12),IF($P$5:$P$12="LR",RANK(AJ6,$AJ$5:$AJ$12)))</f>
        <v>7</v>
      </c>
      <c r="R6" s="25" t="str">
        <f t="shared" ref="R6:R12" si="12">CONCATENATE(P6,Q6)</f>
        <v>HR7</v>
      </c>
      <c r="S6" s="26">
        <f t="shared" si="3"/>
        <v>17.833333333333332</v>
      </c>
      <c r="T6" s="51">
        <v>8</v>
      </c>
      <c r="U6" s="28"/>
      <c r="V6" s="29">
        <f t="shared" ref="V5:V12" si="13">E6+(U6*D6)-(T6*48)</f>
        <v>472</v>
      </c>
      <c r="W6" s="27">
        <v>6</v>
      </c>
      <c r="X6" s="28"/>
      <c r="Y6" s="29">
        <f t="shared" si="4"/>
        <v>184</v>
      </c>
      <c r="Z6" s="27">
        <v>8</v>
      </c>
      <c r="AA6" s="28"/>
      <c r="AB6" s="29">
        <f t="shared" si="5"/>
        <v>-200</v>
      </c>
      <c r="AC6" s="27">
        <v>7</v>
      </c>
      <c r="AD6" s="28"/>
      <c r="AE6" s="29">
        <f t="shared" si="6"/>
        <v>-536</v>
      </c>
      <c r="AF6" s="27">
        <v>7</v>
      </c>
      <c r="AG6" s="28"/>
      <c r="AH6" s="30">
        <f t="shared" si="7"/>
        <v>-872</v>
      </c>
      <c r="AI6" s="31">
        <f t="shared" si="8"/>
        <v>-39</v>
      </c>
      <c r="AJ6" s="2">
        <f t="shared" ref="AJ6:AJ12" si="14">AH6</f>
        <v>-872</v>
      </c>
    </row>
    <row r="7" spans="1:36" ht="15.75" x14ac:dyDescent="0.25">
      <c r="A7" s="56"/>
      <c r="B7" s="17" t="str">
        <f>VLOOKUP(C7,'[6]Datas refs'!$B:$D,3,FALSE)</f>
        <v>L494 G</v>
      </c>
      <c r="C7" s="49" t="s">
        <v>32</v>
      </c>
      <c r="D7" s="18">
        <v>48</v>
      </c>
      <c r="E7" s="19">
        <v>116</v>
      </c>
      <c r="F7" s="19">
        <v>216</v>
      </c>
      <c r="G7" s="20">
        <f t="shared" si="9"/>
        <v>100</v>
      </c>
      <c r="H7" s="21">
        <v>2.0833333333333335</v>
      </c>
      <c r="I7" s="22">
        <v>0</v>
      </c>
      <c r="J7" s="23">
        <f t="shared" si="0"/>
        <v>2.0833333333333335</v>
      </c>
      <c r="K7" s="20">
        <f t="shared" si="1"/>
        <v>100</v>
      </c>
      <c r="L7" s="20">
        <f>K7/5</f>
        <v>20</v>
      </c>
      <c r="M7" s="24">
        <f t="shared" si="2"/>
        <v>3</v>
      </c>
      <c r="N7" s="32">
        <f t="shared" si="10"/>
        <v>0.41666666666666669</v>
      </c>
      <c r="O7" s="47">
        <v>1</v>
      </c>
      <c r="P7" s="25" t="s">
        <v>33</v>
      </c>
      <c r="Q7" s="25">
        <f t="shared" si="11"/>
        <v>3</v>
      </c>
      <c r="R7" s="25" t="str">
        <f t="shared" si="12"/>
        <v>LR3</v>
      </c>
      <c r="S7" s="26">
        <f t="shared" si="3"/>
        <v>2.4166666666666665</v>
      </c>
      <c r="T7" s="51">
        <v>0</v>
      </c>
      <c r="U7" s="28"/>
      <c r="V7" s="29">
        <f t="shared" si="13"/>
        <v>116</v>
      </c>
      <c r="W7" s="27">
        <v>0</v>
      </c>
      <c r="X7" s="28"/>
      <c r="Y7" s="29">
        <f t="shared" si="4"/>
        <v>116</v>
      </c>
      <c r="Z7" s="27">
        <v>0</v>
      </c>
      <c r="AA7" s="28"/>
      <c r="AB7" s="29">
        <f t="shared" si="5"/>
        <v>116</v>
      </c>
      <c r="AC7" s="27">
        <v>0</v>
      </c>
      <c r="AD7" s="28"/>
      <c r="AE7" s="29">
        <f t="shared" si="6"/>
        <v>116</v>
      </c>
      <c r="AF7" s="27">
        <v>0</v>
      </c>
      <c r="AG7" s="28"/>
      <c r="AH7" s="30">
        <f t="shared" si="7"/>
        <v>116</v>
      </c>
      <c r="AI7" s="31">
        <f t="shared" si="8"/>
        <v>-3</v>
      </c>
      <c r="AJ7" s="2">
        <f t="shared" si="14"/>
        <v>116</v>
      </c>
    </row>
    <row r="8" spans="1:36" ht="15.75" x14ac:dyDescent="0.25">
      <c r="A8" s="56"/>
      <c r="B8" s="17" t="str">
        <f>VLOOKUP(C8,'[6]Datas refs'!$B:$D,3,FALSE)</f>
        <v>L494 D</v>
      </c>
      <c r="C8" s="49" t="s">
        <v>34</v>
      </c>
      <c r="D8" s="18">
        <v>48</v>
      </c>
      <c r="E8" s="19">
        <v>13</v>
      </c>
      <c r="F8" s="19">
        <v>163</v>
      </c>
      <c r="G8" s="20">
        <f t="shared" si="9"/>
        <v>150</v>
      </c>
      <c r="H8" s="21">
        <v>3.125</v>
      </c>
      <c r="I8" s="22">
        <v>0</v>
      </c>
      <c r="J8" s="23">
        <f t="shared" si="0"/>
        <v>3.125</v>
      </c>
      <c r="K8" s="20">
        <f t="shared" si="1"/>
        <v>150</v>
      </c>
      <c r="L8" s="20">
        <f>K8/5</f>
        <v>30</v>
      </c>
      <c r="M8" s="24">
        <f t="shared" si="2"/>
        <v>4</v>
      </c>
      <c r="N8" s="32">
        <f t="shared" si="10"/>
        <v>0.625</v>
      </c>
      <c r="O8" s="47">
        <v>1</v>
      </c>
      <c r="P8" s="25" t="s">
        <v>33</v>
      </c>
      <c r="Q8" s="25">
        <f t="shared" si="11"/>
        <v>4</v>
      </c>
      <c r="R8" s="25" t="str">
        <f t="shared" si="12"/>
        <v>LR4</v>
      </c>
      <c r="S8" s="26">
        <f t="shared" si="3"/>
        <v>0.27083333333333331</v>
      </c>
      <c r="T8" s="51">
        <v>0</v>
      </c>
      <c r="U8" s="28"/>
      <c r="V8" s="29">
        <f t="shared" si="13"/>
        <v>13</v>
      </c>
      <c r="W8" s="27">
        <v>0</v>
      </c>
      <c r="X8" s="28"/>
      <c r="Y8" s="29">
        <f t="shared" si="4"/>
        <v>13</v>
      </c>
      <c r="Z8" s="27">
        <v>0</v>
      </c>
      <c r="AA8" s="28"/>
      <c r="AB8" s="29">
        <f t="shared" si="5"/>
        <v>13</v>
      </c>
      <c r="AC8" s="27">
        <v>0</v>
      </c>
      <c r="AD8" s="28"/>
      <c r="AE8" s="29">
        <f t="shared" si="6"/>
        <v>13</v>
      </c>
      <c r="AF8" s="27">
        <v>0</v>
      </c>
      <c r="AG8" s="28"/>
      <c r="AH8" s="30">
        <f t="shared" si="7"/>
        <v>13</v>
      </c>
      <c r="AI8" s="31">
        <f t="shared" si="8"/>
        <v>-4</v>
      </c>
      <c r="AJ8" s="2">
        <f t="shared" si="14"/>
        <v>13</v>
      </c>
    </row>
    <row r="9" spans="1:36" ht="15.75" x14ac:dyDescent="0.25">
      <c r="A9" s="56"/>
      <c r="B9" s="17" t="str">
        <f>VLOOKUP(C9,'[6]Datas refs'!$B:$D,3,FALSE)</f>
        <v>L494 G</v>
      </c>
      <c r="C9" s="49" t="s">
        <v>35</v>
      </c>
      <c r="D9" s="18">
        <v>48</v>
      </c>
      <c r="E9" s="19">
        <v>144</v>
      </c>
      <c r="F9" s="19">
        <v>432</v>
      </c>
      <c r="G9" s="20">
        <f t="shared" si="9"/>
        <v>288</v>
      </c>
      <c r="H9" s="21">
        <v>6</v>
      </c>
      <c r="I9" s="22">
        <v>288</v>
      </c>
      <c r="J9" s="23">
        <f t="shared" si="0"/>
        <v>13</v>
      </c>
      <c r="K9" s="20">
        <f t="shared" si="1"/>
        <v>576</v>
      </c>
      <c r="L9" s="20">
        <f>K9/5</f>
        <v>115.2</v>
      </c>
      <c r="M9" s="24">
        <f t="shared" si="2"/>
        <v>12</v>
      </c>
      <c r="N9" s="32">
        <f t="shared" si="10"/>
        <v>2.4</v>
      </c>
      <c r="O9" s="47">
        <v>2</v>
      </c>
      <c r="P9" s="25" t="s">
        <v>33</v>
      </c>
      <c r="Q9" s="25">
        <f t="shared" si="11"/>
        <v>6</v>
      </c>
      <c r="R9" s="25" t="str">
        <f t="shared" si="12"/>
        <v>LR6</v>
      </c>
      <c r="S9" s="26">
        <f t="shared" si="3"/>
        <v>3</v>
      </c>
      <c r="T9" s="51">
        <v>1</v>
      </c>
      <c r="U9" s="28"/>
      <c r="V9" s="29">
        <f t="shared" si="13"/>
        <v>96</v>
      </c>
      <c r="W9" s="27">
        <v>2</v>
      </c>
      <c r="X9" s="28"/>
      <c r="Y9" s="29">
        <f t="shared" si="4"/>
        <v>0</v>
      </c>
      <c r="Z9" s="27">
        <v>1</v>
      </c>
      <c r="AA9" s="28"/>
      <c r="AB9" s="29">
        <f t="shared" si="5"/>
        <v>-48</v>
      </c>
      <c r="AC9" s="27">
        <v>2</v>
      </c>
      <c r="AD9" s="28"/>
      <c r="AE9" s="29">
        <f t="shared" si="6"/>
        <v>-144</v>
      </c>
      <c r="AF9" s="27">
        <v>1</v>
      </c>
      <c r="AG9" s="28"/>
      <c r="AH9" s="30">
        <f t="shared" si="7"/>
        <v>-192</v>
      </c>
      <c r="AI9" s="31">
        <f t="shared" si="8"/>
        <v>-12</v>
      </c>
      <c r="AJ9" s="2">
        <f t="shared" si="14"/>
        <v>-192</v>
      </c>
    </row>
    <row r="10" spans="1:36" ht="15.75" x14ac:dyDescent="0.25">
      <c r="A10" s="56"/>
      <c r="B10" s="17" t="str">
        <f>VLOOKUP(C10,'[6]Datas refs'!$B:$D,3,FALSE)</f>
        <v>L494 D</v>
      </c>
      <c r="C10" s="49" t="s">
        <v>36</v>
      </c>
      <c r="D10" s="18">
        <v>48</v>
      </c>
      <c r="E10" s="19">
        <v>144</v>
      </c>
      <c r="F10" s="19">
        <v>480</v>
      </c>
      <c r="G10" s="20">
        <f t="shared" si="9"/>
        <v>336</v>
      </c>
      <c r="H10" s="21">
        <v>7</v>
      </c>
      <c r="I10" s="22">
        <v>192</v>
      </c>
      <c r="J10" s="23">
        <f t="shared" si="0"/>
        <v>13</v>
      </c>
      <c r="K10" s="20">
        <f t="shared" si="1"/>
        <v>528</v>
      </c>
      <c r="L10" s="20">
        <f t="shared" ref="L10:L12" si="15">K10/5</f>
        <v>105.6</v>
      </c>
      <c r="M10" s="24">
        <f t="shared" si="2"/>
        <v>11</v>
      </c>
      <c r="N10" s="32">
        <f t="shared" si="10"/>
        <v>2.1999999999999997</v>
      </c>
      <c r="O10" s="47">
        <v>2</v>
      </c>
      <c r="P10" s="25" t="s">
        <v>33</v>
      </c>
      <c r="Q10" s="25">
        <f t="shared" si="11"/>
        <v>5</v>
      </c>
      <c r="R10" s="25" t="str">
        <f t="shared" si="12"/>
        <v>LR5</v>
      </c>
      <c r="S10" s="26">
        <f t="shared" si="3"/>
        <v>3</v>
      </c>
      <c r="T10" s="51">
        <v>1</v>
      </c>
      <c r="U10" s="28"/>
      <c r="V10" s="29">
        <f t="shared" si="13"/>
        <v>96</v>
      </c>
      <c r="W10" s="27">
        <v>2</v>
      </c>
      <c r="X10" s="28"/>
      <c r="Y10" s="29">
        <f t="shared" si="4"/>
        <v>0</v>
      </c>
      <c r="Z10" s="27">
        <v>0</v>
      </c>
      <c r="AA10" s="28"/>
      <c r="AB10" s="29">
        <f t="shared" si="5"/>
        <v>0</v>
      </c>
      <c r="AC10" s="27">
        <v>1</v>
      </c>
      <c r="AD10" s="28"/>
      <c r="AE10" s="29">
        <f t="shared" si="6"/>
        <v>-48</v>
      </c>
      <c r="AF10" s="27">
        <v>2</v>
      </c>
      <c r="AG10" s="28"/>
      <c r="AH10" s="30">
        <f t="shared" si="7"/>
        <v>-144</v>
      </c>
      <c r="AI10" s="31">
        <f t="shared" si="8"/>
        <v>-11</v>
      </c>
      <c r="AJ10" s="2">
        <f t="shared" si="14"/>
        <v>-144</v>
      </c>
    </row>
    <row r="11" spans="1:36" ht="15.75" x14ac:dyDescent="0.25">
      <c r="A11" s="56"/>
      <c r="B11" s="17" t="str">
        <f>VLOOKUP(C11,'[6]Datas refs'!$B:$D,3,FALSE)</f>
        <v>L494 G</v>
      </c>
      <c r="C11" s="49" t="s">
        <v>37</v>
      </c>
      <c r="D11" s="18">
        <v>48</v>
      </c>
      <c r="E11" s="19">
        <v>188</v>
      </c>
      <c r="F11" s="19">
        <v>188</v>
      </c>
      <c r="G11" s="20">
        <f t="shared" si="9"/>
        <v>0</v>
      </c>
      <c r="H11" s="21">
        <v>0</v>
      </c>
      <c r="I11" s="22">
        <v>0</v>
      </c>
      <c r="J11" s="23">
        <f t="shared" si="0"/>
        <v>0</v>
      </c>
      <c r="K11" s="20">
        <f t="shared" si="1"/>
        <v>0</v>
      </c>
      <c r="L11" s="20">
        <f t="shared" si="15"/>
        <v>0</v>
      </c>
      <c r="M11" s="24">
        <f t="shared" si="2"/>
        <v>0</v>
      </c>
      <c r="N11" s="32">
        <f t="shared" si="10"/>
        <v>0</v>
      </c>
      <c r="O11" s="47">
        <v>1</v>
      </c>
      <c r="P11" s="25" t="s">
        <v>33</v>
      </c>
      <c r="Q11" s="25">
        <f t="shared" si="11"/>
        <v>2</v>
      </c>
      <c r="R11" s="25" t="str">
        <f t="shared" si="12"/>
        <v>LR2</v>
      </c>
      <c r="S11" s="26">
        <f t="shared" si="3"/>
        <v>3.9166666666666665</v>
      </c>
      <c r="T11" s="51">
        <v>0</v>
      </c>
      <c r="U11" s="28"/>
      <c r="V11" s="29">
        <f t="shared" si="13"/>
        <v>188</v>
      </c>
      <c r="W11" s="27">
        <v>0</v>
      </c>
      <c r="X11" s="28"/>
      <c r="Y11" s="29">
        <f t="shared" si="4"/>
        <v>188</v>
      </c>
      <c r="Z11" s="27">
        <v>0</v>
      </c>
      <c r="AA11" s="28"/>
      <c r="AB11" s="29">
        <f t="shared" si="5"/>
        <v>188</v>
      </c>
      <c r="AC11" s="27">
        <v>0</v>
      </c>
      <c r="AD11" s="28"/>
      <c r="AE11" s="29">
        <f t="shared" si="6"/>
        <v>188</v>
      </c>
      <c r="AF11" s="27">
        <v>0</v>
      </c>
      <c r="AG11" s="28"/>
      <c r="AH11" s="30">
        <f t="shared" si="7"/>
        <v>188</v>
      </c>
      <c r="AI11" s="31">
        <f t="shared" si="8"/>
        <v>0</v>
      </c>
      <c r="AJ11" s="2">
        <f t="shared" si="14"/>
        <v>188</v>
      </c>
    </row>
    <row r="12" spans="1:36" ht="16.5" thickBot="1" x14ac:dyDescent="0.3">
      <c r="A12" s="56"/>
      <c r="B12" s="17" t="str">
        <f>VLOOKUP(C12,'[6]Datas refs'!$B:$D,3,FALSE)</f>
        <v>L494 D</v>
      </c>
      <c r="C12" s="49" t="s">
        <v>38</v>
      </c>
      <c r="D12" s="18">
        <v>48</v>
      </c>
      <c r="E12" s="19">
        <v>230</v>
      </c>
      <c r="F12" s="19">
        <v>230</v>
      </c>
      <c r="G12" s="20">
        <f t="shared" si="9"/>
        <v>0</v>
      </c>
      <c r="H12" s="21">
        <v>0</v>
      </c>
      <c r="I12" s="22">
        <v>0</v>
      </c>
      <c r="J12" s="23">
        <v>0</v>
      </c>
      <c r="K12" s="20">
        <f t="shared" si="1"/>
        <v>0</v>
      </c>
      <c r="L12" s="20">
        <f t="shared" si="15"/>
        <v>0</v>
      </c>
      <c r="M12" s="24">
        <f t="shared" si="2"/>
        <v>0</v>
      </c>
      <c r="N12" s="32">
        <f t="shared" si="10"/>
        <v>0</v>
      </c>
      <c r="O12" s="47">
        <v>1</v>
      </c>
      <c r="P12" s="25" t="s">
        <v>33</v>
      </c>
      <c r="Q12" s="25">
        <f t="shared" si="11"/>
        <v>1</v>
      </c>
      <c r="R12" s="25" t="str">
        <f t="shared" si="12"/>
        <v>LR1</v>
      </c>
      <c r="S12" s="26">
        <f t="shared" si="3"/>
        <v>4.791666666666667</v>
      </c>
      <c r="T12" s="51">
        <v>0</v>
      </c>
      <c r="U12" s="28"/>
      <c r="V12" s="29">
        <f t="shared" si="13"/>
        <v>230</v>
      </c>
      <c r="W12" s="27">
        <v>0</v>
      </c>
      <c r="X12" s="28"/>
      <c r="Y12" s="29">
        <f t="shared" si="4"/>
        <v>230</v>
      </c>
      <c r="Z12" s="27">
        <v>0</v>
      </c>
      <c r="AA12" s="28"/>
      <c r="AB12" s="29">
        <f t="shared" si="5"/>
        <v>230</v>
      </c>
      <c r="AC12" s="27">
        <v>0</v>
      </c>
      <c r="AD12" s="28"/>
      <c r="AE12" s="29">
        <f t="shared" si="6"/>
        <v>230</v>
      </c>
      <c r="AF12" s="27">
        <v>0</v>
      </c>
      <c r="AG12" s="28"/>
      <c r="AH12" s="30">
        <f t="shared" si="7"/>
        <v>230</v>
      </c>
      <c r="AI12" s="31">
        <f t="shared" si="8"/>
        <v>0</v>
      </c>
      <c r="AJ12" s="2">
        <f t="shared" si="14"/>
        <v>230</v>
      </c>
    </row>
    <row r="13" spans="1:36" ht="16.5" thickBot="1" x14ac:dyDescent="0.25">
      <c r="D13" s="1"/>
      <c r="E13" s="2"/>
      <c r="F13" s="2"/>
      <c r="G13" s="2"/>
      <c r="H13" s="2"/>
      <c r="I13" s="2"/>
      <c r="J13" s="2"/>
      <c r="K13" s="33">
        <f>K5+K6+K7+K11+K12</f>
        <v>3878</v>
      </c>
      <c r="L13" s="20">
        <f>K13/5</f>
        <v>775.6</v>
      </c>
      <c r="M13" s="2"/>
      <c r="N13" s="64" t="s">
        <v>39</v>
      </c>
      <c r="O13" s="65"/>
      <c r="P13" s="65"/>
      <c r="Q13" s="65"/>
      <c r="R13" s="65"/>
      <c r="S13" s="65"/>
      <c r="T13" s="34">
        <f>SUMPRODUCT(T5:T12,$D$5:$D$12)</f>
        <v>864</v>
      </c>
      <c r="U13" s="20">
        <f>SUMPRODUCT(U5:U12,$D$5:$D$12)</f>
        <v>0</v>
      </c>
      <c r="V13" s="35"/>
      <c r="W13" s="34">
        <f>SUMPRODUCT(W5:W12,$D$5:$D$12)</f>
        <v>912</v>
      </c>
      <c r="X13" s="20">
        <f>SUMPRODUCT(X5:X12,$D$5:$D$12)</f>
        <v>0</v>
      </c>
      <c r="Y13" s="35"/>
      <c r="Z13" s="34">
        <f>SUMPRODUCT(Z5:Z12,$D$5:$D$12)</f>
        <v>816</v>
      </c>
      <c r="AA13" s="20">
        <f>SUMPRODUCT(AA5:AA12,$D$5:$D$12)</f>
        <v>0</v>
      </c>
      <c r="AB13" s="35"/>
      <c r="AC13" s="34">
        <f>SUMPRODUCT(AC5:AC12,$D$5:$D$12)</f>
        <v>816</v>
      </c>
      <c r="AD13" s="20">
        <f>SUMPRODUCT(AD5:AD12,$D$5:$D$12)</f>
        <v>0</v>
      </c>
      <c r="AE13" s="35"/>
      <c r="AF13" s="34">
        <f>SUMPRODUCT(AF5:AF12,$D$5:$D$12)</f>
        <v>864</v>
      </c>
      <c r="AG13" s="20">
        <f>SUMPRODUCT(AG5:AG12,$D$5:$D$12)</f>
        <v>0</v>
      </c>
      <c r="AH13" s="35"/>
      <c r="AI13" s="2"/>
      <c r="AJ13" s="2"/>
    </row>
    <row r="14" spans="1:36" ht="16.5" thickBot="1" x14ac:dyDescent="0.25">
      <c r="D14" s="1"/>
      <c r="E14" s="2"/>
      <c r="F14" s="2"/>
      <c r="G14" s="2"/>
      <c r="H14" s="2"/>
      <c r="I14" s="2"/>
      <c r="J14" s="2"/>
      <c r="K14" s="36"/>
      <c r="L14" s="37"/>
      <c r="M14" s="2"/>
      <c r="N14" s="64" t="s">
        <v>40</v>
      </c>
      <c r="O14" s="65"/>
      <c r="P14" s="65"/>
      <c r="Q14" s="65"/>
      <c r="R14" s="65"/>
      <c r="S14" s="65"/>
      <c r="T14" s="38">
        <f>T13</f>
        <v>864</v>
      </c>
      <c r="U14" s="39">
        <f t="shared" ref="U14:AG14" si="16">U13</f>
        <v>0</v>
      </c>
      <c r="V14" s="40"/>
      <c r="W14" s="38">
        <f>T14+W13</f>
        <v>1776</v>
      </c>
      <c r="X14" s="39">
        <f t="shared" si="16"/>
        <v>0</v>
      </c>
      <c r="Y14" s="40"/>
      <c r="Z14" s="38">
        <f>Z13+W14</f>
        <v>2592</v>
      </c>
      <c r="AA14" s="39">
        <f t="shared" si="16"/>
        <v>0</v>
      </c>
      <c r="AB14" s="40"/>
      <c r="AC14" s="38">
        <f>AC13+Z14</f>
        <v>3408</v>
      </c>
      <c r="AD14" s="39">
        <f t="shared" si="16"/>
        <v>0</v>
      </c>
      <c r="AE14" s="40"/>
      <c r="AF14" s="38">
        <f>AF13+AC14</f>
        <v>4272</v>
      </c>
      <c r="AG14" s="39">
        <f t="shared" si="16"/>
        <v>0</v>
      </c>
      <c r="AH14" s="40"/>
      <c r="AI14" s="2"/>
      <c r="AJ14" s="2"/>
    </row>
    <row r="15" spans="1:36" ht="16.5" thickBot="1" x14ac:dyDescent="0.3">
      <c r="D15" s="1"/>
      <c r="E15" s="2"/>
      <c r="F15" s="2"/>
      <c r="G15" s="2"/>
      <c r="H15" s="2"/>
      <c r="I15" s="2"/>
      <c r="J15" s="2"/>
      <c r="K15" s="2"/>
      <c r="L15" s="3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41">
        <f>T13+W13+Z13+AC13+AF13</f>
        <v>4272</v>
      </c>
      <c r="AG15" s="42">
        <f>U13+X13+AA13+AD13+AG13</f>
        <v>0</v>
      </c>
      <c r="AH15" s="2"/>
      <c r="AI15" s="2"/>
      <c r="AJ15" s="2"/>
    </row>
  </sheetData>
  <mergeCells count="14">
    <mergeCell ref="N13:S13"/>
    <mergeCell ref="N14:S14"/>
    <mergeCell ref="T3:V3"/>
    <mergeCell ref="W3:Y3"/>
    <mergeCell ref="Z3:AB3"/>
    <mergeCell ref="AC3:AE3"/>
    <mergeCell ref="AF3:AH3"/>
    <mergeCell ref="A5:A12"/>
    <mergeCell ref="T1:AH1"/>
    <mergeCell ref="T2:V2"/>
    <mergeCell ref="W2:Y2"/>
    <mergeCell ref="Z2:AB2"/>
    <mergeCell ref="AC2:AE2"/>
    <mergeCell ref="AF2:AH2"/>
  </mergeCells>
  <conditionalFormatting sqref="AF15:AG15 AI5:AI12">
    <cfRule type="cellIs" dxfId="5" priority="4" stopIfTrue="1" operator="lessThan">
      <formula>0</formula>
    </cfRule>
    <cfRule type="cellIs" dxfId="4" priority="5" stopIfTrue="1" operator="greaterThanOrEqual">
      <formula>0</formula>
    </cfRule>
  </conditionalFormatting>
  <conditionalFormatting sqref="AJ5:AJ12">
    <cfRule type="cellIs" dxfId="3" priority="1" operator="equal">
      <formula>$F$5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5"/>
  <sheetViews>
    <sheetView topLeftCell="J1" zoomScale="74" zoomScaleNormal="74" workbookViewId="0">
      <selection activeCell="J14" sqref="J14:J15"/>
    </sheetView>
  </sheetViews>
  <sheetFormatPr baseColWidth="10" defaultRowHeight="12.75" x14ac:dyDescent="0.2"/>
  <cols>
    <col min="3" max="3" width="18.28515625" customWidth="1"/>
    <col min="21" max="21" width="13.85546875" customWidth="1"/>
    <col min="24" max="24" width="12.5703125" customWidth="1"/>
    <col min="27" max="27" width="12.140625" customWidth="1"/>
    <col min="30" max="30" width="12.28515625" customWidth="1"/>
    <col min="33" max="33" width="12.5703125" customWidth="1"/>
  </cols>
  <sheetData>
    <row r="1" spans="1:36" ht="28.5" thickBot="1" x14ac:dyDescent="0.45">
      <c r="D1" s="1"/>
      <c r="E1" s="2"/>
      <c r="F1" s="2"/>
      <c r="G1" s="2"/>
      <c r="H1" s="2"/>
      <c r="I1" s="2"/>
      <c r="J1" s="2"/>
      <c r="K1" s="2"/>
      <c r="L1" s="2"/>
      <c r="M1" s="3"/>
      <c r="N1" s="2"/>
      <c r="O1" s="2"/>
      <c r="P1" s="2"/>
      <c r="Q1" s="2"/>
      <c r="R1" s="2"/>
      <c r="S1" s="2"/>
      <c r="T1" s="57" t="s">
        <v>0</v>
      </c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2">
        <f>WEEKNUM($T$2)</f>
        <v>30</v>
      </c>
      <c r="AJ1" s="2"/>
    </row>
    <row r="2" spans="1:36" ht="13.5" thickBot="1" x14ac:dyDescent="0.25"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58">
        <f>'[5]Data L494'!B4</f>
        <v>42569</v>
      </c>
      <c r="U2" s="59"/>
      <c r="V2" s="59"/>
      <c r="W2" s="60">
        <f>T2+1</f>
        <v>42570</v>
      </c>
      <c r="X2" s="61"/>
      <c r="Y2" s="62"/>
      <c r="Z2" s="60">
        <f>W2+1</f>
        <v>42571</v>
      </c>
      <c r="AA2" s="61"/>
      <c r="AB2" s="62"/>
      <c r="AC2" s="60">
        <f>Z2+1</f>
        <v>42572</v>
      </c>
      <c r="AD2" s="61"/>
      <c r="AE2" s="62"/>
      <c r="AF2" s="60">
        <f>AC2+1</f>
        <v>42573</v>
      </c>
      <c r="AG2" s="61"/>
      <c r="AH2" s="63"/>
      <c r="AI2" s="2"/>
      <c r="AJ2" s="2"/>
    </row>
    <row r="3" spans="1:36" ht="16.5" thickBot="1" x14ac:dyDescent="0.25">
      <c r="C3" s="4" t="s">
        <v>1</v>
      </c>
      <c r="D3" s="4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66" t="s">
        <v>2</v>
      </c>
      <c r="U3" s="67"/>
      <c r="V3" s="67"/>
      <c r="W3" s="52" t="s">
        <v>3</v>
      </c>
      <c r="X3" s="53"/>
      <c r="Y3" s="54"/>
      <c r="Z3" s="52" t="s">
        <v>4</v>
      </c>
      <c r="AA3" s="53"/>
      <c r="AB3" s="54"/>
      <c r="AC3" s="52" t="s">
        <v>5</v>
      </c>
      <c r="AD3" s="53"/>
      <c r="AE3" s="54"/>
      <c r="AF3" s="52" t="s">
        <v>6</v>
      </c>
      <c r="AG3" s="53"/>
      <c r="AH3" s="55"/>
      <c r="AI3" s="2"/>
      <c r="AJ3" s="2"/>
    </row>
    <row r="4" spans="1:36" ht="63.75" x14ac:dyDescent="0.2">
      <c r="A4" s="5" t="s">
        <v>7</v>
      </c>
      <c r="B4" s="6" t="s">
        <v>8</v>
      </c>
      <c r="C4" s="7" t="s">
        <v>9</v>
      </c>
      <c r="D4" s="43" t="s">
        <v>10</v>
      </c>
      <c r="E4" s="43" t="s">
        <v>11</v>
      </c>
      <c r="F4" s="43" t="s">
        <v>12</v>
      </c>
      <c r="G4" s="43" t="s">
        <v>13</v>
      </c>
      <c r="H4" s="43" t="s">
        <v>14</v>
      </c>
      <c r="I4" s="43" t="s">
        <v>15</v>
      </c>
      <c r="J4" s="43" t="s">
        <v>16</v>
      </c>
      <c r="K4" s="43" t="s">
        <v>17</v>
      </c>
      <c r="L4" s="43" t="s">
        <v>18</v>
      </c>
      <c r="M4" s="43" t="s">
        <v>19</v>
      </c>
      <c r="N4" s="43" t="s">
        <v>20</v>
      </c>
      <c r="O4" s="46" t="s">
        <v>21</v>
      </c>
      <c r="P4" s="43" t="s">
        <v>22</v>
      </c>
      <c r="Q4" s="43" t="s">
        <v>22</v>
      </c>
      <c r="R4" s="43" t="s">
        <v>22</v>
      </c>
      <c r="S4" s="9" t="s">
        <v>23</v>
      </c>
      <c r="T4" s="50" t="s">
        <v>24</v>
      </c>
      <c r="U4" s="10" t="s">
        <v>25</v>
      </c>
      <c r="V4" s="11" t="s">
        <v>26</v>
      </c>
      <c r="W4" s="12" t="s">
        <v>24</v>
      </c>
      <c r="X4" s="43" t="s">
        <v>25</v>
      </c>
      <c r="Y4" s="44" t="s">
        <v>26</v>
      </c>
      <c r="Z4" s="12" t="s">
        <v>24</v>
      </c>
      <c r="AA4" s="43" t="s">
        <v>25</v>
      </c>
      <c r="AB4" s="44" t="s">
        <v>26</v>
      </c>
      <c r="AC4" s="12" t="s">
        <v>24</v>
      </c>
      <c r="AD4" s="43" t="s">
        <v>25</v>
      </c>
      <c r="AE4" s="44" t="s">
        <v>26</v>
      </c>
      <c r="AF4" s="12" t="s">
        <v>24</v>
      </c>
      <c r="AG4" s="43" t="s">
        <v>25</v>
      </c>
      <c r="AH4" s="45" t="s">
        <v>26</v>
      </c>
      <c r="AI4" s="15" t="s">
        <v>27</v>
      </c>
      <c r="AJ4" s="16" t="s">
        <v>28</v>
      </c>
    </row>
    <row r="5" spans="1:36" ht="15.75" x14ac:dyDescent="0.25">
      <c r="A5" s="56" t="str">
        <f>INDEX('[6]Prod par ref'!$C:$C,MATCH($C$5,'[6]Prod par ref'!$E:$E,0))</f>
        <v>L494</v>
      </c>
      <c r="B5" s="17" t="str">
        <f>VLOOKUP(C5,'[6]Datas refs'!$B:$D,3,FALSE)</f>
        <v>L494 G</v>
      </c>
      <c r="C5" s="48" t="s">
        <v>29</v>
      </c>
      <c r="D5" s="18">
        <v>48</v>
      </c>
      <c r="E5" s="19">
        <v>822</v>
      </c>
      <c r="F5" s="19">
        <v>1000</v>
      </c>
      <c r="G5" s="20">
        <f>F5-E5</f>
        <v>178</v>
      </c>
      <c r="H5" s="21">
        <v>31.333333333333332</v>
      </c>
      <c r="I5" s="22">
        <v>1728</v>
      </c>
      <c r="J5" s="23">
        <f t="shared" ref="J5:J11" si="0">H5+T5-U5+W5-X5+Z5-AA5+AC5-AD5+AF5-AG5</f>
        <v>71.333333333333329</v>
      </c>
      <c r="K5" s="20">
        <f t="shared" ref="K5:K12" si="1">I5+G5</f>
        <v>1906</v>
      </c>
      <c r="L5" s="20">
        <f>K5/5</f>
        <v>381.2</v>
      </c>
      <c r="M5" s="24">
        <f t="shared" ref="M5:M12" si="2">ROUNDUP(K5/D5,0)</f>
        <v>40</v>
      </c>
      <c r="N5" s="32">
        <f>(I5+G5)/$D$3/D5</f>
        <v>7.9416666666666664</v>
      </c>
      <c r="O5" s="47">
        <v>6</v>
      </c>
      <c r="P5" s="25" t="s">
        <v>30</v>
      </c>
      <c r="Q5" s="25">
        <f>IF(P5:P12="hr",RANK(AJ5,$AJ$5:$AJ$12),IF($P$5:$P$12="LR",RANK(AJ5,$AJ$5:$AJ$12)))*0</f>
        <v>0</v>
      </c>
      <c r="R5" s="25" t="str">
        <f>CONCATENATE(P5,Q5)</f>
        <v>HR0</v>
      </c>
      <c r="S5" s="26">
        <f t="shared" ref="S5:S12" si="3">E5/48</f>
        <v>17.125</v>
      </c>
      <c r="T5" s="51">
        <v>8</v>
      </c>
      <c r="U5" s="28"/>
      <c r="V5" s="29">
        <f>E5+(U5*D5)-(T5*48)</f>
        <v>438</v>
      </c>
      <c r="W5" s="27">
        <v>9</v>
      </c>
      <c r="X5" s="28"/>
      <c r="Y5" s="29">
        <f t="shared" ref="Y5:Y12" si="4">V5+(X5*D5)-(W5*D5)</f>
        <v>6</v>
      </c>
      <c r="Z5" s="27">
        <v>8</v>
      </c>
      <c r="AA5" s="28"/>
      <c r="AB5" s="29">
        <f t="shared" ref="AB5:AB12" si="5">Y5+(AA5*D5)-(Z5*D5)</f>
        <v>-378</v>
      </c>
      <c r="AC5" s="27">
        <v>7</v>
      </c>
      <c r="AD5" s="28"/>
      <c r="AE5" s="29">
        <f t="shared" ref="AE5:AE12" si="6">AB5+(AD5*D5)-(AC5*D5)</f>
        <v>-714</v>
      </c>
      <c r="AF5" s="27">
        <v>8</v>
      </c>
      <c r="AG5" s="28"/>
      <c r="AH5" s="30">
        <f t="shared" ref="AH5:AH12" si="7">AE5+(AG5*D5)-(AF5*D5)</f>
        <v>-1098</v>
      </c>
      <c r="AI5" s="31">
        <f t="shared" ref="AI5:AI12" si="8">SUM(U5,X5,AA5,AD5,AG5)-M5</f>
        <v>-40</v>
      </c>
      <c r="AJ5" s="2">
        <f>AH5</f>
        <v>-1098</v>
      </c>
    </row>
    <row r="6" spans="1:36" ht="15.75" x14ac:dyDescent="0.25">
      <c r="A6" s="56"/>
      <c r="B6" s="17" t="str">
        <f>VLOOKUP(C6,'[6]Datas refs'!$B:$D,3,FALSE)</f>
        <v>L494 D</v>
      </c>
      <c r="C6" s="48" t="s">
        <v>31</v>
      </c>
      <c r="D6" s="18">
        <v>48</v>
      </c>
      <c r="E6" s="19">
        <v>856</v>
      </c>
      <c r="F6" s="19">
        <v>1000</v>
      </c>
      <c r="G6" s="20">
        <f t="shared" ref="G6:G12" si="9">F6-E6</f>
        <v>144</v>
      </c>
      <c r="H6" s="21">
        <v>31.333333333333332</v>
      </c>
      <c r="I6" s="22">
        <v>1728</v>
      </c>
      <c r="J6" s="23">
        <f t="shared" si="0"/>
        <v>67.333333333333329</v>
      </c>
      <c r="K6" s="20">
        <f t="shared" si="1"/>
        <v>1872</v>
      </c>
      <c r="L6" s="20">
        <f>K6/5</f>
        <v>374.4</v>
      </c>
      <c r="M6" s="24">
        <f t="shared" si="2"/>
        <v>39</v>
      </c>
      <c r="N6" s="32">
        <f t="shared" ref="N6:N12" si="10">(I6+G6)/$D$3/D6</f>
        <v>7.8</v>
      </c>
      <c r="O6" s="47">
        <v>6</v>
      </c>
      <c r="P6" s="25" t="s">
        <v>30</v>
      </c>
      <c r="Q6" s="25">
        <f t="shared" ref="Q6:Q12" si="11">IF(P6:P13="hr",RANK(AJ6,$AJ$5:$AJ$12),IF($P$5:$P$12="LR",RANK(AJ6,$AJ$5:$AJ$12)))</f>
        <v>7</v>
      </c>
      <c r="R6" s="25" t="str">
        <f t="shared" ref="R6:R12" si="12">CONCATENATE(P6,Q6)</f>
        <v>HR7</v>
      </c>
      <c r="S6" s="26">
        <f t="shared" si="3"/>
        <v>17.833333333333332</v>
      </c>
      <c r="T6" s="51">
        <v>8</v>
      </c>
      <c r="U6" s="28"/>
      <c r="V6" s="29">
        <f t="shared" ref="V6:V12" si="13">E6+(U6*D6)-(T6*48)</f>
        <v>472</v>
      </c>
      <c r="W6" s="27">
        <v>6</v>
      </c>
      <c r="X6" s="28"/>
      <c r="Y6" s="29">
        <f t="shared" si="4"/>
        <v>184</v>
      </c>
      <c r="Z6" s="27">
        <v>8</v>
      </c>
      <c r="AA6" s="28"/>
      <c r="AB6" s="29">
        <f t="shared" si="5"/>
        <v>-200</v>
      </c>
      <c r="AC6" s="27">
        <v>7</v>
      </c>
      <c r="AD6" s="28"/>
      <c r="AE6" s="29">
        <f t="shared" si="6"/>
        <v>-536</v>
      </c>
      <c r="AF6" s="27">
        <v>7</v>
      </c>
      <c r="AG6" s="28"/>
      <c r="AH6" s="30">
        <f t="shared" si="7"/>
        <v>-872</v>
      </c>
      <c r="AI6" s="31">
        <f t="shared" si="8"/>
        <v>-39</v>
      </c>
      <c r="AJ6" s="2">
        <f t="shared" ref="AJ6:AJ12" si="14">AH6</f>
        <v>-872</v>
      </c>
    </row>
    <row r="7" spans="1:36" ht="15.75" x14ac:dyDescent="0.25">
      <c r="A7" s="56"/>
      <c r="B7" s="17" t="str">
        <f>VLOOKUP(C7,'[6]Datas refs'!$B:$D,3,FALSE)</f>
        <v>L494 G</v>
      </c>
      <c r="C7" s="49" t="s">
        <v>32</v>
      </c>
      <c r="D7" s="18">
        <v>48</v>
      </c>
      <c r="E7" s="19">
        <v>116</v>
      </c>
      <c r="F7" s="19">
        <v>216</v>
      </c>
      <c r="G7" s="20">
        <f t="shared" si="9"/>
        <v>100</v>
      </c>
      <c r="H7" s="21">
        <v>2.0833333333333335</v>
      </c>
      <c r="I7" s="22">
        <v>0</v>
      </c>
      <c r="J7" s="23">
        <f t="shared" si="0"/>
        <v>2.0833333333333335</v>
      </c>
      <c r="K7" s="20">
        <f t="shared" si="1"/>
        <v>100</v>
      </c>
      <c r="L7" s="20">
        <f>K7/5</f>
        <v>20</v>
      </c>
      <c r="M7" s="24">
        <f t="shared" si="2"/>
        <v>3</v>
      </c>
      <c r="N7" s="32">
        <f t="shared" si="10"/>
        <v>0.41666666666666669</v>
      </c>
      <c r="O7" s="47">
        <v>1</v>
      </c>
      <c r="P7" s="25" t="s">
        <v>33</v>
      </c>
      <c r="Q7" s="25">
        <f t="shared" si="11"/>
        <v>3</v>
      </c>
      <c r="R7" s="25" t="str">
        <f t="shared" si="12"/>
        <v>LR3</v>
      </c>
      <c r="S7" s="26">
        <f t="shared" si="3"/>
        <v>2.4166666666666665</v>
      </c>
      <c r="T7" s="51">
        <v>0</v>
      </c>
      <c r="U7" s="28"/>
      <c r="V7" s="29">
        <f t="shared" si="13"/>
        <v>116</v>
      </c>
      <c r="W7" s="27">
        <v>0</v>
      </c>
      <c r="X7" s="28"/>
      <c r="Y7" s="29">
        <f t="shared" si="4"/>
        <v>116</v>
      </c>
      <c r="Z7" s="27">
        <v>0</v>
      </c>
      <c r="AA7" s="28"/>
      <c r="AB7" s="29">
        <f t="shared" si="5"/>
        <v>116</v>
      </c>
      <c r="AC7" s="27">
        <v>0</v>
      </c>
      <c r="AD7" s="28"/>
      <c r="AE7" s="29">
        <f t="shared" si="6"/>
        <v>116</v>
      </c>
      <c r="AF7" s="27">
        <v>0</v>
      </c>
      <c r="AG7" s="28"/>
      <c r="AH7" s="30">
        <f t="shared" si="7"/>
        <v>116</v>
      </c>
      <c r="AI7" s="31">
        <f t="shared" si="8"/>
        <v>-3</v>
      </c>
      <c r="AJ7" s="2">
        <f t="shared" si="14"/>
        <v>116</v>
      </c>
    </row>
    <row r="8" spans="1:36" ht="15.75" x14ac:dyDescent="0.25">
      <c r="A8" s="56"/>
      <c r="B8" s="17" t="str">
        <f>VLOOKUP(C8,'[6]Datas refs'!$B:$D,3,FALSE)</f>
        <v>L494 D</v>
      </c>
      <c r="C8" s="49" t="s">
        <v>34</v>
      </c>
      <c r="D8" s="18">
        <v>48</v>
      </c>
      <c r="E8" s="19">
        <v>13</v>
      </c>
      <c r="F8" s="19">
        <v>163</v>
      </c>
      <c r="G8" s="20">
        <f t="shared" si="9"/>
        <v>150</v>
      </c>
      <c r="H8" s="21">
        <v>3.125</v>
      </c>
      <c r="I8" s="22">
        <v>0</v>
      </c>
      <c r="J8" s="23">
        <f t="shared" si="0"/>
        <v>3.125</v>
      </c>
      <c r="K8" s="20">
        <f t="shared" si="1"/>
        <v>150</v>
      </c>
      <c r="L8" s="20">
        <f>K8/5</f>
        <v>30</v>
      </c>
      <c r="M8" s="24">
        <f t="shared" si="2"/>
        <v>4</v>
      </c>
      <c r="N8" s="32">
        <f t="shared" si="10"/>
        <v>0.625</v>
      </c>
      <c r="O8" s="47">
        <v>1</v>
      </c>
      <c r="P8" s="25" t="s">
        <v>33</v>
      </c>
      <c r="Q8" s="25">
        <f t="shared" si="11"/>
        <v>4</v>
      </c>
      <c r="R8" s="25" t="str">
        <f t="shared" si="12"/>
        <v>LR4</v>
      </c>
      <c r="S8" s="26">
        <f t="shared" si="3"/>
        <v>0.27083333333333331</v>
      </c>
      <c r="T8" s="51">
        <v>0</v>
      </c>
      <c r="U8" s="28"/>
      <c r="V8" s="29">
        <f t="shared" si="13"/>
        <v>13</v>
      </c>
      <c r="W8" s="27">
        <v>0</v>
      </c>
      <c r="X8" s="28"/>
      <c r="Y8" s="29">
        <f t="shared" si="4"/>
        <v>13</v>
      </c>
      <c r="Z8" s="27">
        <v>0</v>
      </c>
      <c r="AA8" s="28"/>
      <c r="AB8" s="29">
        <f t="shared" si="5"/>
        <v>13</v>
      </c>
      <c r="AC8" s="27">
        <v>0</v>
      </c>
      <c r="AD8" s="28"/>
      <c r="AE8" s="29">
        <f t="shared" si="6"/>
        <v>13</v>
      </c>
      <c r="AF8" s="27">
        <v>0</v>
      </c>
      <c r="AG8" s="28"/>
      <c r="AH8" s="30">
        <f t="shared" si="7"/>
        <v>13</v>
      </c>
      <c r="AI8" s="31">
        <f t="shared" si="8"/>
        <v>-4</v>
      </c>
      <c r="AJ8" s="2">
        <f t="shared" si="14"/>
        <v>13</v>
      </c>
    </row>
    <row r="9" spans="1:36" ht="15.75" x14ac:dyDescent="0.25">
      <c r="A9" s="56"/>
      <c r="B9" s="17" t="str">
        <f>VLOOKUP(C9,'[6]Datas refs'!$B:$D,3,FALSE)</f>
        <v>L494 G</v>
      </c>
      <c r="C9" s="49" t="s">
        <v>35</v>
      </c>
      <c r="D9" s="18">
        <v>48</v>
      </c>
      <c r="E9" s="19">
        <v>144</v>
      </c>
      <c r="F9" s="19">
        <v>432</v>
      </c>
      <c r="G9" s="20">
        <f t="shared" si="9"/>
        <v>288</v>
      </c>
      <c r="H9" s="21">
        <v>6</v>
      </c>
      <c r="I9" s="22">
        <v>288</v>
      </c>
      <c r="J9" s="23">
        <f t="shared" si="0"/>
        <v>13</v>
      </c>
      <c r="K9" s="20">
        <f t="shared" si="1"/>
        <v>576</v>
      </c>
      <c r="L9" s="20">
        <f>K9/5</f>
        <v>115.2</v>
      </c>
      <c r="M9" s="24">
        <f t="shared" si="2"/>
        <v>12</v>
      </c>
      <c r="N9" s="32">
        <f t="shared" si="10"/>
        <v>2.4</v>
      </c>
      <c r="O9" s="47">
        <v>2</v>
      </c>
      <c r="P9" s="25" t="s">
        <v>33</v>
      </c>
      <c r="Q9" s="25">
        <f t="shared" si="11"/>
        <v>6</v>
      </c>
      <c r="R9" s="25" t="str">
        <f t="shared" si="12"/>
        <v>LR6</v>
      </c>
      <c r="S9" s="26">
        <f t="shared" si="3"/>
        <v>3</v>
      </c>
      <c r="T9" s="51">
        <v>1</v>
      </c>
      <c r="U9" s="28"/>
      <c r="V9" s="29">
        <f t="shared" si="13"/>
        <v>96</v>
      </c>
      <c r="W9" s="27">
        <v>2</v>
      </c>
      <c r="X9" s="28"/>
      <c r="Y9" s="29">
        <f t="shared" si="4"/>
        <v>0</v>
      </c>
      <c r="Z9" s="27">
        <v>1</v>
      </c>
      <c r="AA9" s="28"/>
      <c r="AB9" s="29">
        <f t="shared" si="5"/>
        <v>-48</v>
      </c>
      <c r="AC9" s="27">
        <v>2</v>
      </c>
      <c r="AD9" s="28"/>
      <c r="AE9" s="29">
        <f t="shared" si="6"/>
        <v>-144</v>
      </c>
      <c r="AF9" s="27">
        <v>1</v>
      </c>
      <c r="AG9" s="28"/>
      <c r="AH9" s="30">
        <f t="shared" si="7"/>
        <v>-192</v>
      </c>
      <c r="AI9" s="31">
        <f t="shared" si="8"/>
        <v>-12</v>
      </c>
      <c r="AJ9" s="2">
        <f t="shared" si="14"/>
        <v>-192</v>
      </c>
    </row>
    <row r="10" spans="1:36" ht="15.75" x14ac:dyDescent="0.25">
      <c r="A10" s="56"/>
      <c r="B10" s="17" t="str">
        <f>VLOOKUP(C10,'[6]Datas refs'!$B:$D,3,FALSE)</f>
        <v>L494 D</v>
      </c>
      <c r="C10" s="49" t="s">
        <v>36</v>
      </c>
      <c r="D10" s="18">
        <v>48</v>
      </c>
      <c r="E10" s="19">
        <v>144</v>
      </c>
      <c r="F10" s="19">
        <v>480</v>
      </c>
      <c r="G10" s="20">
        <f t="shared" si="9"/>
        <v>336</v>
      </c>
      <c r="H10" s="21">
        <v>7</v>
      </c>
      <c r="I10" s="22">
        <v>192</v>
      </c>
      <c r="J10" s="23">
        <f t="shared" si="0"/>
        <v>13</v>
      </c>
      <c r="K10" s="20">
        <f t="shared" si="1"/>
        <v>528</v>
      </c>
      <c r="L10" s="20">
        <f t="shared" ref="L10:L12" si="15">K10/5</f>
        <v>105.6</v>
      </c>
      <c r="M10" s="24">
        <f t="shared" si="2"/>
        <v>11</v>
      </c>
      <c r="N10" s="32">
        <f t="shared" si="10"/>
        <v>2.1999999999999997</v>
      </c>
      <c r="O10" s="47">
        <v>2</v>
      </c>
      <c r="P10" s="25" t="s">
        <v>33</v>
      </c>
      <c r="Q10" s="25">
        <f t="shared" si="11"/>
        <v>5</v>
      </c>
      <c r="R10" s="25" t="str">
        <f t="shared" si="12"/>
        <v>LR5</v>
      </c>
      <c r="S10" s="26">
        <f t="shared" si="3"/>
        <v>3</v>
      </c>
      <c r="T10" s="51">
        <v>1</v>
      </c>
      <c r="U10" s="28"/>
      <c r="V10" s="29">
        <f t="shared" si="13"/>
        <v>96</v>
      </c>
      <c r="W10" s="27">
        <v>2</v>
      </c>
      <c r="X10" s="28"/>
      <c r="Y10" s="29">
        <f t="shared" si="4"/>
        <v>0</v>
      </c>
      <c r="Z10" s="27">
        <v>0</v>
      </c>
      <c r="AA10" s="28"/>
      <c r="AB10" s="29">
        <f t="shared" si="5"/>
        <v>0</v>
      </c>
      <c r="AC10" s="27">
        <v>1</v>
      </c>
      <c r="AD10" s="28"/>
      <c r="AE10" s="29">
        <f t="shared" si="6"/>
        <v>-48</v>
      </c>
      <c r="AF10" s="27">
        <v>2</v>
      </c>
      <c r="AG10" s="28"/>
      <c r="AH10" s="30">
        <f t="shared" si="7"/>
        <v>-144</v>
      </c>
      <c r="AI10" s="31">
        <f t="shared" si="8"/>
        <v>-11</v>
      </c>
      <c r="AJ10" s="2">
        <f t="shared" si="14"/>
        <v>-144</v>
      </c>
    </row>
    <row r="11" spans="1:36" ht="15.75" x14ac:dyDescent="0.25">
      <c r="A11" s="56"/>
      <c r="B11" s="17" t="str">
        <f>VLOOKUP(C11,'[6]Datas refs'!$B:$D,3,FALSE)</f>
        <v>L494 G</v>
      </c>
      <c r="C11" s="49" t="s">
        <v>37</v>
      </c>
      <c r="D11" s="18">
        <v>48</v>
      </c>
      <c r="E11" s="19">
        <v>188</v>
      </c>
      <c r="F11" s="19">
        <v>188</v>
      </c>
      <c r="G11" s="20">
        <f t="shared" si="9"/>
        <v>0</v>
      </c>
      <c r="H11" s="21">
        <v>0</v>
      </c>
      <c r="I11" s="22">
        <v>0</v>
      </c>
      <c r="J11" s="23">
        <f t="shared" si="0"/>
        <v>0</v>
      </c>
      <c r="K11" s="20">
        <f t="shared" si="1"/>
        <v>0</v>
      </c>
      <c r="L11" s="20">
        <f t="shared" si="15"/>
        <v>0</v>
      </c>
      <c r="M11" s="24">
        <f t="shared" si="2"/>
        <v>0</v>
      </c>
      <c r="N11" s="32">
        <f t="shared" si="10"/>
        <v>0</v>
      </c>
      <c r="O11" s="47">
        <v>1</v>
      </c>
      <c r="P11" s="25" t="s">
        <v>33</v>
      </c>
      <c r="Q11" s="25">
        <f t="shared" si="11"/>
        <v>2</v>
      </c>
      <c r="R11" s="25" t="str">
        <f t="shared" si="12"/>
        <v>LR2</v>
      </c>
      <c r="S11" s="26">
        <f t="shared" si="3"/>
        <v>3.9166666666666665</v>
      </c>
      <c r="T11" s="51">
        <v>0</v>
      </c>
      <c r="U11" s="28"/>
      <c r="V11" s="29">
        <f t="shared" si="13"/>
        <v>188</v>
      </c>
      <c r="W11" s="27">
        <v>0</v>
      </c>
      <c r="X11" s="28"/>
      <c r="Y11" s="29">
        <f t="shared" si="4"/>
        <v>188</v>
      </c>
      <c r="Z11" s="27">
        <v>0</v>
      </c>
      <c r="AA11" s="28"/>
      <c r="AB11" s="29">
        <f t="shared" si="5"/>
        <v>188</v>
      </c>
      <c r="AC11" s="27">
        <v>0</v>
      </c>
      <c r="AD11" s="28"/>
      <c r="AE11" s="29">
        <f t="shared" si="6"/>
        <v>188</v>
      </c>
      <c r="AF11" s="27">
        <v>0</v>
      </c>
      <c r="AG11" s="28"/>
      <c r="AH11" s="30">
        <f t="shared" si="7"/>
        <v>188</v>
      </c>
      <c r="AI11" s="31">
        <f t="shared" si="8"/>
        <v>0</v>
      </c>
      <c r="AJ11" s="2">
        <f t="shared" si="14"/>
        <v>188</v>
      </c>
    </row>
    <row r="12" spans="1:36" ht="16.5" thickBot="1" x14ac:dyDescent="0.3">
      <c r="A12" s="56"/>
      <c r="B12" s="17" t="str">
        <f>VLOOKUP(C12,'[6]Datas refs'!$B:$D,3,FALSE)</f>
        <v>L494 D</v>
      </c>
      <c r="C12" s="49" t="s">
        <v>38</v>
      </c>
      <c r="D12" s="18">
        <v>48</v>
      </c>
      <c r="E12" s="19">
        <v>230</v>
      </c>
      <c r="F12" s="19">
        <v>230</v>
      </c>
      <c r="G12" s="20">
        <f t="shared" si="9"/>
        <v>0</v>
      </c>
      <c r="H12" s="21">
        <v>0</v>
      </c>
      <c r="I12" s="22">
        <v>0</v>
      </c>
      <c r="J12" s="23">
        <v>0</v>
      </c>
      <c r="K12" s="20">
        <f t="shared" si="1"/>
        <v>0</v>
      </c>
      <c r="L12" s="20">
        <f t="shared" si="15"/>
        <v>0</v>
      </c>
      <c r="M12" s="24">
        <f t="shared" si="2"/>
        <v>0</v>
      </c>
      <c r="N12" s="32">
        <f t="shared" si="10"/>
        <v>0</v>
      </c>
      <c r="O12" s="47">
        <v>1</v>
      </c>
      <c r="P12" s="25" t="s">
        <v>33</v>
      </c>
      <c r="Q12" s="25">
        <f t="shared" si="11"/>
        <v>1</v>
      </c>
      <c r="R12" s="25" t="str">
        <f t="shared" si="12"/>
        <v>LR1</v>
      </c>
      <c r="S12" s="26">
        <f t="shared" si="3"/>
        <v>4.791666666666667</v>
      </c>
      <c r="T12" s="51">
        <v>0</v>
      </c>
      <c r="U12" s="28"/>
      <c r="V12" s="29">
        <f t="shared" si="13"/>
        <v>230</v>
      </c>
      <c r="W12" s="27">
        <v>0</v>
      </c>
      <c r="X12" s="28"/>
      <c r="Y12" s="29">
        <f t="shared" si="4"/>
        <v>230</v>
      </c>
      <c r="Z12" s="27">
        <v>0</v>
      </c>
      <c r="AA12" s="28"/>
      <c r="AB12" s="29">
        <f t="shared" si="5"/>
        <v>230</v>
      </c>
      <c r="AC12" s="27">
        <v>0</v>
      </c>
      <c r="AD12" s="28"/>
      <c r="AE12" s="29">
        <f t="shared" si="6"/>
        <v>230</v>
      </c>
      <c r="AF12" s="27">
        <v>0</v>
      </c>
      <c r="AG12" s="28"/>
      <c r="AH12" s="30">
        <f t="shared" si="7"/>
        <v>230</v>
      </c>
      <c r="AI12" s="31">
        <f t="shared" si="8"/>
        <v>0</v>
      </c>
      <c r="AJ12" s="2">
        <f t="shared" si="14"/>
        <v>230</v>
      </c>
    </row>
    <row r="13" spans="1:36" ht="16.5" thickBot="1" x14ac:dyDescent="0.25">
      <c r="D13" s="1"/>
      <c r="E13" s="2"/>
      <c r="F13" s="2"/>
      <c r="G13" s="2"/>
      <c r="H13" s="2"/>
      <c r="I13" s="2"/>
      <c r="J13" s="2"/>
      <c r="K13" s="33">
        <f>K5+K6+K7+K11+K12</f>
        <v>3878</v>
      </c>
      <c r="L13" s="20">
        <f>K13/5</f>
        <v>775.6</v>
      </c>
      <c r="M13" s="2"/>
      <c r="N13" s="64" t="s">
        <v>39</v>
      </c>
      <c r="O13" s="65"/>
      <c r="P13" s="65"/>
      <c r="Q13" s="65"/>
      <c r="R13" s="65"/>
      <c r="S13" s="65"/>
      <c r="T13" s="34">
        <f>SUMPRODUCT(T5:T12,$D$5:$D$12)</f>
        <v>864</v>
      </c>
      <c r="U13" s="20">
        <f>SUMPRODUCT(U5:U12,$D$5:$D$12)</f>
        <v>0</v>
      </c>
      <c r="V13" s="35"/>
      <c r="W13" s="34">
        <f>SUMPRODUCT(W5:W12,$D$5:$D$12)</f>
        <v>912</v>
      </c>
      <c r="X13" s="20">
        <f>SUMPRODUCT(X5:X12,$D$5:$D$12)</f>
        <v>0</v>
      </c>
      <c r="Y13" s="35"/>
      <c r="Z13" s="34">
        <f>SUMPRODUCT(Z5:Z12,$D$5:$D$12)</f>
        <v>816</v>
      </c>
      <c r="AA13" s="20">
        <f>SUMPRODUCT(AA5:AA12,$D$5:$D$12)</f>
        <v>0</v>
      </c>
      <c r="AB13" s="35"/>
      <c r="AC13" s="34">
        <f>SUMPRODUCT(AC5:AC12,$D$5:$D$12)</f>
        <v>816</v>
      </c>
      <c r="AD13" s="20">
        <f>SUMPRODUCT(AD5:AD12,$D$5:$D$12)</f>
        <v>0</v>
      </c>
      <c r="AE13" s="35"/>
      <c r="AF13" s="34">
        <f>SUMPRODUCT(AF5:AF12,$D$5:$D$12)</f>
        <v>864</v>
      </c>
      <c r="AG13" s="20">
        <f>SUMPRODUCT(AG5:AG12,$D$5:$D$12)</f>
        <v>0</v>
      </c>
      <c r="AH13" s="35"/>
      <c r="AI13" s="2"/>
      <c r="AJ13" s="2"/>
    </row>
    <row r="14" spans="1:36" ht="16.5" thickBot="1" x14ac:dyDescent="0.25">
      <c r="D14" s="1"/>
      <c r="E14" s="2"/>
      <c r="F14" s="2"/>
      <c r="G14" s="2"/>
      <c r="H14" s="2"/>
      <c r="I14" s="2"/>
      <c r="J14" s="2"/>
      <c r="K14" s="36"/>
      <c r="L14" s="37"/>
      <c r="M14" s="2"/>
      <c r="N14" s="64" t="s">
        <v>40</v>
      </c>
      <c r="O14" s="65"/>
      <c r="P14" s="65"/>
      <c r="Q14" s="65"/>
      <c r="R14" s="65"/>
      <c r="S14" s="65"/>
      <c r="T14" s="38">
        <f>T13</f>
        <v>864</v>
      </c>
      <c r="U14" s="39">
        <f t="shared" ref="U14:AG14" si="16">U13</f>
        <v>0</v>
      </c>
      <c r="V14" s="40"/>
      <c r="W14" s="38">
        <f>T14+W13</f>
        <v>1776</v>
      </c>
      <c r="X14" s="39">
        <f t="shared" si="16"/>
        <v>0</v>
      </c>
      <c r="Y14" s="40"/>
      <c r="Z14" s="38">
        <f>Z13+W14</f>
        <v>2592</v>
      </c>
      <c r="AA14" s="39">
        <f t="shared" si="16"/>
        <v>0</v>
      </c>
      <c r="AB14" s="40"/>
      <c r="AC14" s="38">
        <f>AC13+Z14</f>
        <v>3408</v>
      </c>
      <c r="AD14" s="39">
        <f t="shared" si="16"/>
        <v>0</v>
      </c>
      <c r="AE14" s="40"/>
      <c r="AF14" s="38">
        <f>AF13+AC14</f>
        <v>4272</v>
      </c>
      <c r="AG14" s="39">
        <f t="shared" si="16"/>
        <v>0</v>
      </c>
      <c r="AH14" s="40"/>
      <c r="AI14" s="2"/>
      <c r="AJ14" s="2"/>
    </row>
    <row r="15" spans="1:36" ht="16.5" thickBot="1" x14ac:dyDescent="0.3">
      <c r="D15" s="1"/>
      <c r="E15" s="2"/>
      <c r="F15" s="2"/>
      <c r="G15" s="2"/>
      <c r="H15" s="2"/>
      <c r="I15" s="2"/>
      <c r="J15" s="2"/>
      <c r="K15" s="2"/>
      <c r="L15" s="37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41">
        <f>T13+W13+Z13+AC13+AF13</f>
        <v>4272</v>
      </c>
      <c r="AG15" s="42">
        <f>U13+X13+AA13+AD13+AG13</f>
        <v>0</v>
      </c>
      <c r="AH15" s="2"/>
      <c r="AI15" s="2"/>
      <c r="AJ15" s="2"/>
    </row>
  </sheetData>
  <mergeCells count="14">
    <mergeCell ref="N13:S13"/>
    <mergeCell ref="N14:S14"/>
    <mergeCell ref="T3:V3"/>
    <mergeCell ref="W3:Y3"/>
    <mergeCell ref="Z3:AB3"/>
    <mergeCell ref="AC3:AE3"/>
    <mergeCell ref="AF3:AH3"/>
    <mergeCell ref="A5:A12"/>
    <mergeCell ref="T1:AH1"/>
    <mergeCell ref="T2:V2"/>
    <mergeCell ref="W2:Y2"/>
    <mergeCell ref="Z2:AB2"/>
    <mergeCell ref="AC2:AE2"/>
    <mergeCell ref="AF2:AH2"/>
  </mergeCells>
  <conditionalFormatting sqref="AF15:AG15 AI5:AI12">
    <cfRule type="cellIs" dxfId="2" priority="2" stopIfTrue="1" operator="lessThan">
      <formula>0</formula>
    </cfRule>
    <cfRule type="cellIs" dxfId="1" priority="3" stopIfTrue="1" operator="greaterThanOrEqual">
      <formula>0</formula>
    </cfRule>
  </conditionalFormatting>
  <conditionalFormatting sqref="AJ5:AJ12">
    <cfRule type="cellIs" dxfId="0" priority="1" operator="equal">
      <formula>$F$5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L494</vt:lpstr>
      <vt:lpstr>L494 (2)</vt:lpstr>
    </vt:vector>
  </TitlesOfParts>
  <Company>Fiat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ESSAFIANI</dc:creator>
  <cp:lastModifiedBy>gmb</cp:lastModifiedBy>
  <dcterms:created xsi:type="dcterms:W3CDTF">2016-07-19T13:43:21Z</dcterms:created>
  <dcterms:modified xsi:type="dcterms:W3CDTF">2016-07-19T19:00:51Z</dcterms:modified>
</cp:coreProperties>
</file>