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20" windowHeight="2880" tabRatio="965"/>
  </bookViews>
  <sheets>
    <sheet name="Garde" sheetId="5" r:id="rId1"/>
    <sheet name="equipier1" sheetId="1" r:id="rId2"/>
    <sheet name="equipier 2" sheetId="6" r:id="rId3"/>
    <sheet name="equipier 3" sheetId="7" r:id="rId4"/>
    <sheet name="equipier 4" sheetId="8" r:id="rId5"/>
    <sheet name="equipier 5" sheetId="9" r:id="rId6"/>
    <sheet name="equipier 6" sheetId="13" r:id="rId7"/>
    <sheet name="equipier7" sheetId="14" r:id="rId8"/>
    <sheet name="equipier 8" sheetId="11" r:id="rId9"/>
    <sheet name="equipier 9" sheetId="12" r:id="rId10"/>
    <sheet name="equipier 10" sheetId="17" r:id="rId11"/>
    <sheet name="Sous off 1" sheetId="15" r:id="rId12"/>
    <sheet name="Sous off 2" sheetId="16" r:id="rId13"/>
    <sheet name="Sous off 3" sheetId="19" r:id="rId14"/>
    <sheet name="Sous off 4" sheetId="20" r:id="rId15"/>
    <sheet name="Sous off 5" sheetId="21" r:id="rId16"/>
    <sheet name="Sous off 6" sheetId="23" r:id="rId17"/>
  </sheets>
  <functionGroups builtInGroupCount="18"/>
  <definedNames>
    <definedName name="_xlnm.Print_Area" localSheetId="10">'equipier 10'!$A$1:$Q$13</definedName>
    <definedName name="_xlnm.Print_Area" localSheetId="2">'equipier 2'!$A$1:$Q$13</definedName>
    <definedName name="_xlnm.Print_Area" localSheetId="3">'equipier 3'!$A$1:$Q$13</definedName>
    <definedName name="_xlnm.Print_Area" localSheetId="4">'equipier 4'!$A$1:$Q$13</definedName>
    <definedName name="_xlnm.Print_Area" localSheetId="5">'equipier 5'!$A$1:$Q$13</definedName>
    <definedName name="_xlnm.Print_Area" localSheetId="6">'equipier 6'!$A$1:$Q$13</definedName>
    <definedName name="_xlnm.Print_Area" localSheetId="8">'equipier 8'!$A$1:$Q$13</definedName>
    <definedName name="_xlnm.Print_Area" localSheetId="9">'equipier 9'!$A$1:$Q$13</definedName>
    <definedName name="_xlnm.Print_Area" localSheetId="1">equipier1!$A$1:$Q$14</definedName>
    <definedName name="_xlnm.Print_Area" localSheetId="7">equipier7!$A$1:$Q$13</definedName>
    <definedName name="_xlnm.Print_Area" localSheetId="0">Garde!$I$1:$Y$44</definedName>
    <definedName name="_xlnm.Print_Area" localSheetId="11">'Sous off 1'!$A$1:$P$11</definedName>
    <definedName name="_xlnm.Print_Area" localSheetId="12">'Sous off 2'!$A$1:$P$11</definedName>
    <definedName name="_xlnm.Print_Area" localSheetId="13">'Sous off 3'!$A$1:$P$11</definedName>
    <definedName name="_xlnm.Print_Area" localSheetId="14">'Sous off 4'!$A$1:$P$11</definedName>
    <definedName name="_xlnm.Print_Area" localSheetId="15">'Sous off 5'!$A$1:$P$11</definedName>
    <definedName name="_xlnm.Print_Area" localSheetId="16">'Sous off 6'!$A$1:$P$11</definedName>
  </definedNames>
  <calcPr calcId="152511"/>
</workbook>
</file>

<file path=xl/calcChain.xml><?xml version="1.0" encoding="utf-8"?>
<calcChain xmlns="http://schemas.openxmlformats.org/spreadsheetml/2006/main">
  <c r="B50" i="5" l="1"/>
  <c r="B48" i="5"/>
  <c r="B46" i="5"/>
  <c r="B44" i="5"/>
  <c r="B42" i="5"/>
  <c r="B40" i="5"/>
  <c r="B38" i="5"/>
  <c r="B36" i="5"/>
  <c r="B34" i="5"/>
  <c r="B32" i="5"/>
  <c r="I93" i="5" a="1"/>
  <c r="I93" i="5" s="1"/>
  <c r="I92" i="5" a="1"/>
  <c r="I92" i="5" s="1"/>
  <c r="I91" i="5" a="1"/>
  <c r="I91" i="5" s="1"/>
  <c r="I90" i="5" a="1"/>
  <c r="I90" i="5" s="1"/>
  <c r="I89" i="5" a="1"/>
  <c r="I89" i="5" s="1"/>
  <c r="I88" i="5" a="1"/>
  <c r="I88" i="5" s="1"/>
  <c r="I87" i="5" a="1"/>
  <c r="I87" i="5" s="1"/>
  <c r="I86" i="5" a="1"/>
  <c r="I86" i="5" s="1"/>
  <c r="I85" i="5" a="1"/>
  <c r="I85" i="5" s="1"/>
  <c r="I84" i="5" a="1"/>
  <c r="I84" i="5" s="1"/>
  <c r="I83" i="5" a="1"/>
  <c r="I83" i="5" s="1"/>
  <c r="I82" i="5" a="1"/>
  <c r="I82" i="5" s="1"/>
  <c r="I81" i="5" a="1"/>
  <c r="I81" i="5" s="1"/>
  <c r="I80" i="5" a="1"/>
  <c r="I80" i="5" s="1"/>
  <c r="I79" i="5" a="1"/>
  <c r="I79" i="5" s="1"/>
  <c r="I78" i="5" a="1"/>
  <c r="I78" i="5" s="1"/>
  <c r="I77" i="5" a="1"/>
  <c r="I77" i="5" s="1"/>
  <c r="I76" i="5" a="1"/>
  <c r="I76" i="5" s="1"/>
  <c r="I75" i="5" a="1"/>
  <c r="I75" i="5" s="1"/>
  <c r="I74" i="5" a="1"/>
  <c r="I74" i="5" s="1"/>
  <c r="I73" i="5" a="1"/>
  <c r="I73" i="5" s="1"/>
  <c r="I72" i="5" a="1"/>
  <c r="I72" i="5" s="1"/>
  <c r="I71" i="5" a="1"/>
  <c r="I71" i="5" s="1"/>
  <c r="I70" i="5" a="1"/>
  <c r="I70" i="5" s="1"/>
  <c r="I69" i="5" a="1"/>
  <c r="I69" i="5" s="1"/>
  <c r="I68" i="5" a="1"/>
  <c r="I68" i="5" s="1"/>
  <c r="I67" i="5" a="1"/>
  <c r="I67" i="5" s="1"/>
  <c r="I66" i="5" a="1"/>
  <c r="I66" i="5" s="1"/>
  <c r="I65" i="5" a="1"/>
  <c r="I65" i="5" s="1"/>
  <c r="I64" i="5" a="1"/>
  <c r="I64" i="5" s="1"/>
  <c r="AA13" i="5" s="1"/>
  <c r="I63" i="5" a="1"/>
  <c r="I63" i="5" s="1"/>
  <c r="Y12" i="5" s="1"/>
  <c r="I62" i="5" a="1"/>
  <c r="I62" i="5" s="1"/>
  <c r="W14" i="5" s="1"/>
  <c r="I61" i="5" a="1"/>
  <c r="I61" i="5" s="1"/>
  <c r="U12" i="5" s="1"/>
  <c r="I60" i="5" a="1"/>
  <c r="I60" i="5" s="1"/>
  <c r="S14" i="5" s="1"/>
  <c r="I59" i="5" a="1"/>
  <c r="I59" i="5" s="1"/>
  <c r="Q12" i="5" s="1"/>
  <c r="I58" i="5" a="1"/>
  <c r="I58" i="5" s="1"/>
  <c r="O14" i="5" s="1"/>
  <c r="I57" i="5" a="1"/>
  <c r="I57" i="5" s="1"/>
  <c r="M12" i="5" s="1"/>
  <c r="I56" i="5" a="1"/>
  <c r="I56" i="5" s="1"/>
  <c r="I55" i="5" a="1"/>
  <c r="I55" i="5" s="1"/>
  <c r="K93" i="5"/>
  <c r="K92" i="5"/>
  <c r="K91" i="5"/>
  <c r="K90" i="5"/>
  <c r="K89" i="5"/>
  <c r="K88" i="5"/>
  <c r="K87" i="5"/>
  <c r="K86" i="5"/>
  <c r="K85" i="5"/>
  <c r="K84" i="5"/>
  <c r="K83" i="5"/>
  <c r="K82" i="5"/>
  <c r="K81" i="5"/>
  <c r="K80" i="5"/>
  <c r="K79" i="5"/>
  <c r="K78" i="5"/>
  <c r="K77" i="5"/>
  <c r="K76" i="5"/>
  <c r="K75" i="5"/>
  <c r="K74" i="5"/>
  <c r="K73" i="5"/>
  <c r="K72" i="5"/>
  <c r="K71" i="5"/>
  <c r="K70" i="5"/>
  <c r="K69" i="5"/>
  <c r="K68" i="5"/>
  <c r="K67" i="5"/>
  <c r="K66" i="5"/>
  <c r="AA23" i="5" s="1"/>
  <c r="K65" i="5"/>
  <c r="AA17" i="5" s="1"/>
  <c r="K64" i="5"/>
  <c r="AA11" i="5" s="1"/>
  <c r="K63" i="5"/>
  <c r="K62" i="5"/>
  <c r="K61" i="5"/>
  <c r="K60" i="5"/>
  <c r="K59" i="5"/>
  <c r="K58" i="5"/>
  <c r="K57" i="5"/>
  <c r="K56" i="5"/>
  <c r="M93" i="5" a="1"/>
  <c r="M93" i="5" s="1"/>
  <c r="M92" i="5" a="1"/>
  <c r="M92" i="5" s="1"/>
  <c r="M91" i="5" a="1"/>
  <c r="M91" i="5" s="1"/>
  <c r="M90" i="5" a="1"/>
  <c r="M90" i="5" s="1"/>
  <c r="M89" i="5" a="1"/>
  <c r="M89" i="5" s="1"/>
  <c r="M88" i="5" a="1"/>
  <c r="M88" i="5" s="1"/>
  <c r="M87" i="5" a="1"/>
  <c r="M87" i="5" s="1"/>
  <c r="M86" i="5" a="1"/>
  <c r="M86" i="5" s="1"/>
  <c r="M85" i="5" a="1"/>
  <c r="M85" i="5" s="1"/>
  <c r="M84" i="5" a="1"/>
  <c r="M84" i="5" s="1"/>
  <c r="M83" i="5" a="1"/>
  <c r="M83" i="5" s="1"/>
  <c r="M82" i="5" a="1"/>
  <c r="M82" i="5" s="1"/>
  <c r="M81" i="5" a="1"/>
  <c r="M81" i="5" s="1"/>
  <c r="M80" i="5" a="1"/>
  <c r="M80" i="5" s="1"/>
  <c r="M79" i="5" a="1"/>
  <c r="M79" i="5" s="1"/>
  <c r="M78" i="5" a="1"/>
  <c r="M78" i="5" s="1"/>
  <c r="M77" i="5" a="1"/>
  <c r="M77" i="5" s="1"/>
  <c r="M76" i="5" a="1"/>
  <c r="M76" i="5" s="1"/>
  <c r="M75" i="5" a="1"/>
  <c r="M75" i="5" s="1"/>
  <c r="M74" i="5" a="1"/>
  <c r="M74" i="5" s="1"/>
  <c r="M73" i="5" a="1"/>
  <c r="M73" i="5" s="1"/>
  <c r="M72" i="5" a="1"/>
  <c r="M72" i="5" s="1"/>
  <c r="M71" i="5" a="1"/>
  <c r="M71" i="5" s="1"/>
  <c r="M70" i="5" a="1"/>
  <c r="M70" i="5" s="1"/>
  <c r="M69" i="5" a="1"/>
  <c r="M69" i="5" s="1"/>
  <c r="M68" i="5" a="1"/>
  <c r="M68" i="5" s="1"/>
  <c r="M67" i="5" a="1"/>
  <c r="M67" i="5" s="1"/>
  <c r="M66" i="5" a="1"/>
  <c r="M66" i="5" s="1"/>
  <c r="AA14" i="5" s="1"/>
  <c r="M65" i="5" a="1"/>
  <c r="M65" i="5" s="1"/>
  <c r="M64" i="5" a="1"/>
  <c r="M64" i="5" s="1"/>
  <c r="W12" i="5" s="1"/>
  <c r="M63" i="5" a="1"/>
  <c r="M63" i="5" s="1"/>
  <c r="M62" i="5" a="1"/>
  <c r="M62" i="5" s="1"/>
  <c r="S12" i="5" s="1"/>
  <c r="M61" i="5" a="1"/>
  <c r="M61" i="5" s="1"/>
  <c r="M60" i="5" a="1"/>
  <c r="M60" i="5" s="1"/>
  <c r="O12" i="5" s="1"/>
  <c r="M59" i="5" a="1"/>
  <c r="M59" i="5" s="1"/>
  <c r="M58" i="5" a="1"/>
  <c r="M58" i="5" s="1"/>
  <c r="M57" i="5" a="1"/>
  <c r="M57" i="5" s="1"/>
  <c r="M56" i="5" a="1"/>
  <c r="M56" i="5" s="1"/>
  <c r="O93" i="5" a="1"/>
  <c r="O93" i="5" s="1"/>
  <c r="O92" i="5" a="1"/>
  <c r="O92" i="5" s="1"/>
  <c r="O91" i="5" a="1"/>
  <c r="O91" i="5" s="1"/>
  <c r="O90" i="5" a="1"/>
  <c r="O90" i="5" s="1"/>
  <c r="O89" i="5" a="1"/>
  <c r="O89" i="5" s="1"/>
  <c r="O88" i="5" a="1"/>
  <c r="O88" i="5" s="1"/>
  <c r="O87" i="5" a="1"/>
  <c r="O87" i="5" s="1"/>
  <c r="O86" i="5" a="1"/>
  <c r="O86" i="5" s="1"/>
  <c r="O85" i="5" a="1"/>
  <c r="O85" i="5" s="1"/>
  <c r="O84" i="5" a="1"/>
  <c r="O84" i="5" s="1"/>
  <c r="O83" i="5" a="1"/>
  <c r="O83" i="5" s="1"/>
  <c r="O82" i="5" a="1"/>
  <c r="O82" i="5" s="1"/>
  <c r="O81" i="5" a="1"/>
  <c r="O81" i="5" s="1"/>
  <c r="O80" i="5" a="1"/>
  <c r="O80" i="5" s="1"/>
  <c r="O79" i="5" a="1"/>
  <c r="O79" i="5" s="1"/>
  <c r="O78" i="5" a="1"/>
  <c r="O78" i="5" s="1"/>
  <c r="O77" i="5" a="1"/>
  <c r="O77" i="5" s="1"/>
  <c r="O76" i="5" a="1"/>
  <c r="O76" i="5" s="1"/>
  <c r="O75" i="5" a="1"/>
  <c r="O75" i="5" s="1"/>
  <c r="O74" i="5" a="1"/>
  <c r="O74" i="5" s="1"/>
  <c r="O73" i="5" a="1"/>
  <c r="O73" i="5" s="1"/>
  <c r="O72" i="5" a="1"/>
  <c r="O72" i="5" s="1"/>
  <c r="O71" i="5" a="1"/>
  <c r="O71" i="5" s="1"/>
  <c r="O70" i="5" a="1"/>
  <c r="O70" i="5" s="1"/>
  <c r="O69" i="5" a="1"/>
  <c r="O69" i="5" s="1"/>
  <c r="O68" i="5" a="1"/>
  <c r="O68" i="5" s="1"/>
  <c r="O67" i="5" a="1"/>
  <c r="O67" i="5" s="1"/>
  <c r="O66" i="5" a="1"/>
  <c r="O66" i="5" s="1"/>
  <c r="O65" i="5" a="1"/>
  <c r="O65" i="5" s="1"/>
  <c r="O64" i="5" a="1"/>
  <c r="O64" i="5" s="1"/>
  <c r="O63" i="5" a="1"/>
  <c r="O63" i="5" s="1"/>
  <c r="O62" i="5" a="1"/>
  <c r="O62" i="5" s="1"/>
  <c r="O61" i="5" a="1"/>
  <c r="O61" i="5" s="1"/>
  <c r="O60" i="5" a="1"/>
  <c r="O60" i="5" s="1"/>
  <c r="O59" i="5" a="1"/>
  <c r="O59" i="5" s="1"/>
  <c r="O58" i="5" a="1"/>
  <c r="O58" i="5" s="1"/>
  <c r="O57" i="5" a="1"/>
  <c r="O57" i="5" s="1"/>
  <c r="O56" i="5" a="1"/>
  <c r="O56" i="5" s="1"/>
  <c r="Q93" i="5" a="1"/>
  <c r="Q93" i="5" s="1"/>
  <c r="Q92" i="5" a="1"/>
  <c r="Q92" i="5" s="1"/>
  <c r="Q91" i="5" a="1"/>
  <c r="Q91" i="5" s="1"/>
  <c r="Q90" i="5" a="1"/>
  <c r="Q90" i="5" s="1"/>
  <c r="Q89" i="5" a="1"/>
  <c r="Q89" i="5" s="1"/>
  <c r="Q88" i="5" a="1"/>
  <c r="Q88" i="5" s="1"/>
  <c r="Q87" i="5" a="1"/>
  <c r="Q87" i="5" s="1"/>
  <c r="Q86" i="5" a="1"/>
  <c r="Q86" i="5" s="1"/>
  <c r="Q85" i="5" a="1"/>
  <c r="Q85" i="5" s="1"/>
  <c r="Q84" i="5" a="1"/>
  <c r="Q84" i="5" s="1"/>
  <c r="Q83" i="5" a="1"/>
  <c r="Q83" i="5" s="1"/>
  <c r="Q82" i="5" a="1"/>
  <c r="Q82" i="5" s="1"/>
  <c r="Q81" i="5" a="1"/>
  <c r="Q81" i="5" s="1"/>
  <c r="Q80" i="5" a="1"/>
  <c r="Q80" i="5" s="1"/>
  <c r="Q79" i="5" a="1"/>
  <c r="Q79" i="5" s="1"/>
  <c r="Q78" i="5" a="1"/>
  <c r="Q78" i="5" s="1"/>
  <c r="Q77" i="5" a="1"/>
  <c r="Q77" i="5" s="1"/>
  <c r="Q76" i="5" a="1"/>
  <c r="Q76" i="5" s="1"/>
  <c r="Q75" i="5" a="1"/>
  <c r="Q75" i="5" s="1"/>
  <c r="Q74" i="5" a="1"/>
  <c r="Q74" i="5" s="1"/>
  <c r="Q73" i="5" a="1"/>
  <c r="Q73" i="5" s="1"/>
  <c r="Q72" i="5" a="1"/>
  <c r="Q72" i="5" s="1"/>
  <c r="Q71" i="5" a="1"/>
  <c r="Q71" i="5" s="1"/>
  <c r="Q70" i="5" a="1"/>
  <c r="Q70" i="5" s="1"/>
  <c r="Q69" i="5" a="1"/>
  <c r="Q69" i="5" s="1"/>
  <c r="Q68" i="5" a="1"/>
  <c r="Q68" i="5" s="1"/>
  <c r="Q67" i="5" a="1"/>
  <c r="Q67" i="5" s="1"/>
  <c r="Q66" i="5" a="1"/>
  <c r="Q66" i="5" s="1"/>
  <c r="Q65" i="5" a="1"/>
  <c r="Q65" i="5" s="1"/>
  <c r="Q64" i="5" a="1"/>
  <c r="Q64" i="5" s="1"/>
  <c r="Q63" i="5" a="1"/>
  <c r="Q63" i="5" s="1"/>
  <c r="Q62" i="5" a="1"/>
  <c r="Q62" i="5" s="1"/>
  <c r="Q61" i="5" a="1"/>
  <c r="Q61" i="5" s="1"/>
  <c r="Q60" i="5" a="1"/>
  <c r="Q60" i="5" s="1"/>
  <c r="Q59" i="5" a="1"/>
  <c r="Q59" i="5" s="1"/>
  <c r="Q58" i="5" a="1"/>
  <c r="Q58" i="5" s="1"/>
  <c r="Q57" i="5" a="1"/>
  <c r="Q57" i="5" s="1"/>
  <c r="Q56" i="5" a="1"/>
  <c r="Q56" i="5" s="1"/>
  <c r="S93" i="5" a="1"/>
  <c r="S93" i="5" s="1"/>
  <c r="S92" i="5" a="1"/>
  <c r="S92" i="5" s="1"/>
  <c r="S91" i="5" a="1"/>
  <c r="S91" i="5" s="1"/>
  <c r="S90" i="5" a="1"/>
  <c r="S90" i="5" s="1"/>
  <c r="S89" i="5" a="1"/>
  <c r="S89" i="5" s="1"/>
  <c r="S88" i="5" a="1"/>
  <c r="S88" i="5" s="1"/>
  <c r="S87" i="5" a="1"/>
  <c r="S87" i="5" s="1"/>
  <c r="S86" i="5" a="1"/>
  <c r="S86" i="5" s="1"/>
  <c r="S85" i="5" a="1"/>
  <c r="S85" i="5" s="1"/>
  <c r="S84" i="5" a="1"/>
  <c r="S84" i="5" s="1"/>
  <c r="S83" i="5" a="1"/>
  <c r="S83" i="5" s="1"/>
  <c r="S82" i="5" a="1"/>
  <c r="S82" i="5" s="1"/>
  <c r="S81" i="5" a="1"/>
  <c r="S81" i="5" s="1"/>
  <c r="S80" i="5" a="1"/>
  <c r="S80" i="5" s="1"/>
  <c r="S79" i="5" a="1"/>
  <c r="S79" i="5" s="1"/>
  <c r="S78" i="5" a="1"/>
  <c r="S78" i="5" s="1"/>
  <c r="S77" i="5" a="1"/>
  <c r="S77" i="5" s="1"/>
  <c r="S76" i="5" a="1"/>
  <c r="S76" i="5" s="1"/>
  <c r="S75" i="5" a="1"/>
  <c r="S75" i="5" s="1"/>
  <c r="S74" i="5" a="1"/>
  <c r="S74" i="5" s="1"/>
  <c r="S73" i="5" a="1"/>
  <c r="S73" i="5" s="1"/>
  <c r="S72" i="5" a="1"/>
  <c r="S72" i="5" s="1"/>
  <c r="S71" i="5" a="1"/>
  <c r="S71" i="5" s="1"/>
  <c r="S70" i="5" a="1"/>
  <c r="S70" i="5" s="1"/>
  <c r="S69" i="5" a="1"/>
  <c r="S69" i="5" s="1"/>
  <c r="S68" i="5" a="1"/>
  <c r="S68" i="5" s="1"/>
  <c r="S67" i="5" a="1"/>
  <c r="S67" i="5" s="1"/>
  <c r="S66" i="5" a="1"/>
  <c r="S66" i="5" s="1"/>
  <c r="S65" i="5" a="1"/>
  <c r="S65" i="5" s="1"/>
  <c r="S64" i="5" a="1"/>
  <c r="S64" i="5" s="1"/>
  <c r="S63" i="5" a="1"/>
  <c r="S63" i="5" s="1"/>
  <c r="S62" i="5" a="1"/>
  <c r="S62" i="5" s="1"/>
  <c r="S61" i="5" a="1"/>
  <c r="S61" i="5" s="1"/>
  <c r="S60" i="5" a="1"/>
  <c r="S60" i="5" s="1"/>
  <c r="S59" i="5" a="1"/>
  <c r="S59" i="5" s="1"/>
  <c r="S58" i="5" a="1"/>
  <c r="S58" i="5" s="1"/>
  <c r="S57" i="5" a="1"/>
  <c r="S57" i="5" s="1"/>
  <c r="S56" i="5" a="1"/>
  <c r="S56" i="5" s="1"/>
  <c r="W93" i="5" a="1"/>
  <c r="W93" i="5" s="1"/>
  <c r="W92" i="5" a="1"/>
  <c r="W92" i="5" s="1"/>
  <c r="W91" i="5" a="1"/>
  <c r="W91" i="5" s="1"/>
  <c r="W90" i="5" a="1"/>
  <c r="W90" i="5" s="1"/>
  <c r="W89" i="5" a="1"/>
  <c r="W89" i="5" s="1"/>
  <c r="W88" i="5" a="1"/>
  <c r="W88" i="5" s="1"/>
  <c r="W87" i="5" a="1"/>
  <c r="W87" i="5" s="1"/>
  <c r="W86" i="5" a="1"/>
  <c r="W86" i="5" s="1"/>
  <c r="W85" i="5" a="1"/>
  <c r="W85" i="5" s="1"/>
  <c r="W84" i="5" a="1"/>
  <c r="W84" i="5" s="1"/>
  <c r="W83" i="5" a="1"/>
  <c r="W83" i="5" s="1"/>
  <c r="W82" i="5" a="1"/>
  <c r="W82" i="5" s="1"/>
  <c r="W81" i="5" a="1"/>
  <c r="W81" i="5" s="1"/>
  <c r="W80" i="5" a="1"/>
  <c r="W80" i="5" s="1"/>
  <c r="W79" i="5" a="1"/>
  <c r="W79" i="5" s="1"/>
  <c r="W78" i="5" a="1"/>
  <c r="W78" i="5" s="1"/>
  <c r="W77" i="5" a="1"/>
  <c r="W77" i="5" s="1"/>
  <c r="W76" i="5" a="1"/>
  <c r="W76" i="5" s="1"/>
  <c r="W75" i="5" a="1"/>
  <c r="W75" i="5" s="1"/>
  <c r="W74" i="5" a="1"/>
  <c r="W74" i="5" s="1"/>
  <c r="W73" i="5" a="1"/>
  <c r="W73" i="5" s="1"/>
  <c r="W72" i="5" a="1"/>
  <c r="W72" i="5" s="1"/>
  <c r="W71" i="5" a="1"/>
  <c r="W71" i="5" s="1"/>
  <c r="W70" i="5" a="1"/>
  <c r="W70" i="5" s="1"/>
  <c r="W69" i="5" a="1"/>
  <c r="W69" i="5" s="1"/>
  <c r="W68" i="5" a="1"/>
  <c r="W68" i="5" s="1"/>
  <c r="W67" i="5" a="1"/>
  <c r="W67" i="5" s="1"/>
  <c r="W66" i="5" a="1"/>
  <c r="W66" i="5" s="1"/>
  <c r="W65" i="5" a="1"/>
  <c r="W65" i="5" s="1"/>
  <c r="W64" i="5" a="1"/>
  <c r="W64" i="5" s="1"/>
  <c r="W63" i="5" a="1"/>
  <c r="W63" i="5" s="1"/>
  <c r="W62" i="5" a="1"/>
  <c r="W62" i="5" s="1"/>
  <c r="W61" i="5" a="1"/>
  <c r="W61" i="5" s="1"/>
  <c r="W60" i="5" a="1"/>
  <c r="W60" i="5" s="1"/>
  <c r="W59" i="5" a="1"/>
  <c r="W59" i="5" s="1"/>
  <c r="W58" i="5" a="1"/>
  <c r="W58" i="5" s="1"/>
  <c r="W57" i="5" a="1"/>
  <c r="W57" i="5" s="1"/>
  <c r="W56" i="5" a="1"/>
  <c r="W56" i="5" s="1"/>
  <c r="Y93" i="5" a="1"/>
  <c r="Y93" i="5" s="1"/>
  <c r="Y92" i="5" a="1"/>
  <c r="Y92" i="5" s="1"/>
  <c r="Y91" i="5" a="1"/>
  <c r="Y91" i="5" s="1"/>
  <c r="Y90" i="5" a="1"/>
  <c r="Y90" i="5" s="1"/>
  <c r="Y89" i="5" a="1"/>
  <c r="Y89" i="5" s="1"/>
  <c r="Y88" i="5" a="1"/>
  <c r="Y88" i="5" s="1"/>
  <c r="Y87" i="5" a="1"/>
  <c r="Y87" i="5" s="1"/>
  <c r="Y86" i="5" a="1"/>
  <c r="Y86" i="5" s="1"/>
  <c r="Y85" i="5" a="1"/>
  <c r="Y85" i="5" s="1"/>
  <c r="Y84" i="5" a="1"/>
  <c r="Y84" i="5" s="1"/>
  <c r="Y83" i="5" a="1"/>
  <c r="Y83" i="5" s="1"/>
  <c r="Y82" i="5" a="1"/>
  <c r="Y82" i="5" s="1"/>
  <c r="Y81" i="5" a="1"/>
  <c r="Y81" i="5" s="1"/>
  <c r="Y80" i="5" a="1"/>
  <c r="Y80" i="5" s="1"/>
  <c r="Y79" i="5" a="1"/>
  <c r="Y79" i="5" s="1"/>
  <c r="Y78" i="5" a="1"/>
  <c r="Y78" i="5" s="1"/>
  <c r="Y77" i="5" a="1"/>
  <c r="Y77" i="5" s="1"/>
  <c r="Y76" i="5" a="1"/>
  <c r="Y76" i="5" s="1"/>
  <c r="Y75" i="5" a="1"/>
  <c r="Y75" i="5" s="1"/>
  <c r="Y74" i="5" a="1"/>
  <c r="Y74" i="5" s="1"/>
  <c r="Y73" i="5" a="1"/>
  <c r="Y73" i="5" s="1"/>
  <c r="Y72" i="5" a="1"/>
  <c r="Y72" i="5" s="1"/>
  <c r="Y71" i="5" a="1"/>
  <c r="Y71" i="5" s="1"/>
  <c r="Y70" i="5" a="1"/>
  <c r="Y70" i="5" s="1"/>
  <c r="Y69" i="5" a="1"/>
  <c r="Y69" i="5" s="1"/>
  <c r="Y68" i="5" a="1"/>
  <c r="Y68" i="5" s="1"/>
  <c r="Y67" i="5" a="1"/>
  <c r="Y67" i="5" s="1"/>
  <c r="Y66" i="5" a="1"/>
  <c r="Y66" i="5" s="1"/>
  <c r="Y65" i="5" a="1"/>
  <c r="Y65" i="5" s="1"/>
  <c r="Y64" i="5" a="1"/>
  <c r="Y64" i="5" s="1"/>
  <c r="Y63" i="5" a="1"/>
  <c r="Y63" i="5" s="1"/>
  <c r="Y62" i="5" a="1"/>
  <c r="Y62" i="5" s="1"/>
  <c r="Y61" i="5" a="1"/>
  <c r="Y61" i="5" s="1"/>
  <c r="Y60" i="5" a="1"/>
  <c r="Y60" i="5" s="1"/>
  <c r="Y59" i="5" a="1"/>
  <c r="Y59" i="5" s="1"/>
  <c r="Y58" i="5" a="1"/>
  <c r="Y58" i="5" s="1"/>
  <c r="Y57" i="5" a="1"/>
  <c r="Y57" i="5" s="1"/>
  <c r="Y56" i="5" a="1"/>
  <c r="Y56" i="5" s="1"/>
  <c r="M55" i="5" a="1"/>
  <c r="M55" i="5" s="1"/>
  <c r="Y55" i="5" a="1"/>
  <c r="Y55" i="5" s="1"/>
  <c r="O55" i="5" a="1"/>
  <c r="O55" i="5" s="1"/>
  <c r="Q55" i="5" a="1"/>
  <c r="Q55" i="5" s="1"/>
  <c r="AA12" i="5" l="1"/>
  <c r="S55" i="5" a="1"/>
  <c r="S55" i="5" s="1"/>
  <c r="Y14" i="5"/>
  <c r="Y13" i="5"/>
  <c r="W13" i="5"/>
  <c r="S13" i="5"/>
  <c r="Q13" i="5"/>
  <c r="O13" i="5"/>
  <c r="M13" i="5"/>
  <c r="W55" i="5" a="1"/>
  <c r="W55" i="5" s="1"/>
  <c r="A7" i="23"/>
  <c r="F1" i="23"/>
  <c r="A7" i="21"/>
  <c r="A7" i="20"/>
  <c r="A7" i="19"/>
  <c r="A7" i="16"/>
  <c r="A7" i="15"/>
  <c r="Y23" i="5"/>
  <c r="Y17" i="5"/>
  <c r="Y11" i="5"/>
  <c r="W11" i="5"/>
  <c r="U11" i="5"/>
  <c r="S11" i="5"/>
  <c r="Q11" i="5"/>
  <c r="O11" i="5"/>
  <c r="M11" i="5"/>
  <c r="K11" i="5"/>
  <c r="K55" i="5"/>
  <c r="I11" i="5" s="1"/>
  <c r="AD18" i="5"/>
  <c r="I220" i="5"/>
  <c r="I219" i="5"/>
  <c r="U13" i="5" l="1"/>
  <c r="I23" i="5"/>
  <c r="U14" i="5"/>
  <c r="Q14" i="5"/>
  <c r="M14" i="5"/>
  <c r="K28" i="5" a="1"/>
  <c r="K28" i="5" s="1"/>
  <c r="I28" i="5" a="1"/>
  <c r="I28" i="5" s="1"/>
  <c r="W23" i="5"/>
  <c r="U23" i="5"/>
  <c r="S23" i="5"/>
  <c r="Q23" i="5"/>
  <c r="O23" i="5"/>
  <c r="M23" i="5"/>
  <c r="K23" i="5"/>
  <c r="W17" i="5"/>
  <c r="U17" i="5"/>
  <c r="S17" i="5"/>
  <c r="Q17" i="5"/>
  <c r="O17" i="5"/>
  <c r="M17" i="5"/>
  <c r="D6" i="15"/>
  <c r="I8" i="5" l="1" a="1"/>
  <c r="I8" i="5" s="1"/>
  <c r="K8" i="5" s="1" a="1"/>
  <c r="K8" i="5" s="1"/>
  <c r="M8" i="5" s="1" a="1"/>
  <c r="M8" i="5" s="1"/>
  <c r="O8" i="5" s="1" a="1"/>
  <c r="O8" i="5" s="1"/>
  <c r="Q8" i="5" s="1" a="1"/>
  <c r="Q8" i="5" s="1"/>
  <c r="S8" i="5" s="1" a="1"/>
  <c r="S8" i="5" s="1"/>
  <c r="U8" i="5" s="1" a="1"/>
  <c r="U8" i="5" s="1"/>
  <c r="W8" i="5" s="1" a="1"/>
  <c r="W8" i="5" s="1"/>
  <c r="Y8" i="5" s="1" a="1"/>
  <c r="Y8" i="5" s="1"/>
  <c r="AA8" i="5" s="1" a="1"/>
  <c r="AA8" i="5" s="1"/>
  <c r="M28" i="5" a="1"/>
  <c r="M28" i="5" s="1"/>
  <c r="K29" i="5" a="1"/>
  <c r="K29" i="5" s="1"/>
  <c r="I29" i="5" a="1"/>
  <c r="I29" i="5" s="1"/>
  <c r="I20" i="5" l="1" a="1"/>
  <c r="I20" i="5" s="1"/>
  <c r="D6" i="21" s="1"/>
  <c r="D11" i="21" s="1"/>
  <c r="O28" i="5" a="1"/>
  <c r="O28" i="5" s="1"/>
  <c r="M29" i="5" a="1"/>
  <c r="M29" i="5" s="1"/>
  <c r="D13" i="1"/>
  <c r="D11" i="15"/>
  <c r="D6" i="23" l="1"/>
  <c r="D11" i="23" s="1"/>
  <c r="D6" i="20"/>
  <c r="D11" i="20" s="1"/>
  <c r="D6" i="16"/>
  <c r="D11" i="16" s="1"/>
  <c r="D6" i="19"/>
  <c r="D11" i="19" s="1"/>
  <c r="K20" i="5" a="1"/>
  <c r="K20" i="5" s="1"/>
  <c r="F6" i="16" s="1"/>
  <c r="F11" i="16" s="1"/>
  <c r="Q28" i="5" a="1"/>
  <c r="Q28" i="5" s="1"/>
  <c r="Q29" i="5" s="1" a="1"/>
  <c r="Q29" i="5" s="1"/>
  <c r="O29" i="5" a="1"/>
  <c r="O29" i="5" s="1"/>
  <c r="F1" i="21"/>
  <c r="F1" i="20"/>
  <c r="F1" i="19"/>
  <c r="A7" i="17"/>
  <c r="F1" i="17"/>
  <c r="I221" i="5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 i="1"/>
  <c r="M20" i="5" l="1" a="1"/>
  <c r="M20" i="5" s="1"/>
  <c r="F6" i="21"/>
  <c r="F11" i="21" s="1"/>
  <c r="F6" i="20"/>
  <c r="F11" i="20" s="1"/>
  <c r="F6" i="19"/>
  <c r="F11" i="19" s="1"/>
  <c r="F6" i="23"/>
  <c r="F11" i="23" s="1"/>
  <c r="F6" i="15"/>
  <c r="F11" i="15" s="1"/>
  <c r="S28" i="5" a="1"/>
  <c r="S28" i="5" s="1"/>
  <c r="U28" i="5" s="1" a="1"/>
  <c r="U28" i="5" s="1"/>
  <c r="D7" i="1"/>
  <c r="D12" i="1" s="1"/>
  <c r="F7" i="1"/>
  <c r="F12" i="1" s="1"/>
  <c r="F6" i="7"/>
  <c r="F11" i="7" s="1"/>
  <c r="D12" i="7"/>
  <c r="D6" i="7"/>
  <c r="D11" i="7" s="1"/>
  <c r="D12" i="9"/>
  <c r="F6" i="9"/>
  <c r="F11" i="9" s="1"/>
  <c r="D6" i="9"/>
  <c r="D11" i="9" s="1"/>
  <c r="H6" i="9"/>
  <c r="H11" i="9" s="1"/>
  <c r="F12" i="9"/>
  <c r="J6" i="9"/>
  <c r="J11" i="9" s="1"/>
  <c r="D12" i="14"/>
  <c r="F6" i="14"/>
  <c r="F11" i="14" s="1"/>
  <c r="D6" i="14"/>
  <c r="D11" i="14" s="1"/>
  <c r="D12" i="12"/>
  <c r="F6" i="12"/>
  <c r="F11" i="12" s="1"/>
  <c r="D6" i="12"/>
  <c r="D11" i="12" s="1"/>
  <c r="F6" i="6"/>
  <c r="F11" i="6" s="1"/>
  <c r="D12" i="6"/>
  <c r="D6" i="6"/>
  <c r="D11" i="6" s="1"/>
  <c r="D12" i="8"/>
  <c r="F6" i="8"/>
  <c r="F11" i="8" s="1"/>
  <c r="J6" i="8"/>
  <c r="J11" i="8" s="1"/>
  <c r="D6" i="8"/>
  <c r="D11" i="8" s="1"/>
  <c r="H6" i="8"/>
  <c r="H11" i="8" s="1"/>
  <c r="F12" i="8"/>
  <c r="D12" i="13"/>
  <c r="F6" i="13"/>
  <c r="F11" i="13" s="1"/>
  <c r="D6" i="13"/>
  <c r="D11" i="13" s="1"/>
  <c r="D12" i="11"/>
  <c r="F6" i="11"/>
  <c r="F11" i="11" s="1"/>
  <c r="D6" i="11"/>
  <c r="D11" i="11" s="1"/>
  <c r="D12" i="17"/>
  <c r="F6" i="17"/>
  <c r="F11" i="17" s="1"/>
  <c r="D6" i="17"/>
  <c r="D11" i="17" s="1"/>
  <c r="H6" i="23" l="1"/>
  <c r="H11" i="23" s="1"/>
  <c r="H6" i="19"/>
  <c r="H11" i="19" s="1"/>
  <c r="H6" i="11"/>
  <c r="H11" i="11" s="1"/>
  <c r="H6" i="13"/>
  <c r="H11" i="13" s="1"/>
  <c r="H6" i="14"/>
  <c r="H11" i="14" s="1"/>
  <c r="O20" i="5" a="1"/>
  <c r="O20" i="5" s="1"/>
  <c r="H6" i="17"/>
  <c r="H11" i="17" s="1"/>
  <c r="H7" i="1"/>
  <c r="H12" i="1" s="1"/>
  <c r="H6" i="12"/>
  <c r="H11" i="12" s="1"/>
  <c r="H6" i="7"/>
  <c r="H11" i="7" s="1"/>
  <c r="H6" i="16"/>
  <c r="H11" i="16" s="1"/>
  <c r="H6" i="21"/>
  <c r="H11" i="21" s="1"/>
  <c r="H6" i="6"/>
  <c r="H11" i="6" s="1"/>
  <c r="H6" i="20"/>
  <c r="H11" i="20" s="1"/>
  <c r="H6" i="15"/>
  <c r="H11" i="15" s="1"/>
  <c r="L6" i="9"/>
  <c r="L11" i="9" s="1"/>
  <c r="F12" i="11"/>
  <c r="F12" i="13"/>
  <c r="F12" i="14"/>
  <c r="P6" i="9"/>
  <c r="P11" i="9" s="1"/>
  <c r="N6" i="9"/>
  <c r="N11" i="9" s="1"/>
  <c r="F12" i="17"/>
  <c r="F12" i="6"/>
  <c r="F12" i="12"/>
  <c r="F12" i="7"/>
  <c r="F13" i="1"/>
  <c r="H12" i="9"/>
  <c r="H12" i="8"/>
  <c r="L6" i="8"/>
  <c r="L11" i="8" s="1"/>
  <c r="S29" i="5" a="1"/>
  <c r="S29" i="5" s="1"/>
  <c r="W28" i="5" a="1"/>
  <c r="W28" i="5" s="1"/>
  <c r="U29" i="5" a="1"/>
  <c r="U29" i="5" s="1"/>
  <c r="Y28" i="5" l="1" a="1"/>
  <c r="Y28" i="5" s="1"/>
  <c r="AA28" i="5" s="1" a="1"/>
  <c r="AA28" i="5" s="1"/>
  <c r="AA29" i="5" s="1" a="1"/>
  <c r="AA29" i="5" s="1"/>
  <c r="Q20" i="5" a="1"/>
  <c r="Q20" i="5" s="1"/>
  <c r="L6" i="21" s="1"/>
  <c r="L11" i="21" s="1"/>
  <c r="J6" i="15"/>
  <c r="J11" i="15" s="1"/>
  <c r="J7" i="1"/>
  <c r="J12" i="1" s="1"/>
  <c r="J6" i="12"/>
  <c r="J11" i="12" s="1"/>
  <c r="J6" i="14"/>
  <c r="J11" i="14" s="1"/>
  <c r="J6" i="20"/>
  <c r="J11" i="20" s="1"/>
  <c r="J6" i="6"/>
  <c r="J11" i="6" s="1"/>
  <c r="L6" i="17"/>
  <c r="L11" i="17" s="1"/>
  <c r="J6" i="21"/>
  <c r="J11" i="21" s="1"/>
  <c r="J6" i="17"/>
  <c r="J11" i="17" s="1"/>
  <c r="J6" i="13"/>
  <c r="J11" i="13" s="1"/>
  <c r="J6" i="7"/>
  <c r="J11" i="7" s="1"/>
  <c r="J6" i="19"/>
  <c r="J11" i="19" s="1"/>
  <c r="J6" i="23"/>
  <c r="J11" i="23" s="1"/>
  <c r="J6" i="11"/>
  <c r="J11" i="11" s="1"/>
  <c r="J6" i="16"/>
  <c r="J11" i="16" s="1"/>
  <c r="H12" i="6"/>
  <c r="H12" i="11"/>
  <c r="H12" i="17"/>
  <c r="H12" i="7"/>
  <c r="J12" i="9"/>
  <c r="J12" i="8"/>
  <c r="J12" i="17"/>
  <c r="H12" i="14"/>
  <c r="H12" i="12"/>
  <c r="H12" i="13"/>
  <c r="H13" i="1"/>
  <c r="W29" i="5" a="1"/>
  <c r="W29" i="5" s="1"/>
  <c r="N6" i="8"/>
  <c r="N11" i="8" s="1"/>
  <c r="Y29" i="5" l="1" a="1"/>
  <c r="Y29" i="5" s="1"/>
  <c r="L6" i="7"/>
  <c r="L11" i="7" s="1"/>
  <c r="L6" i="6"/>
  <c r="L11" i="6" s="1"/>
  <c r="S20" i="5" a="1"/>
  <c r="S20" i="5" s="1"/>
  <c r="N6" i="16" s="1"/>
  <c r="N11" i="16" s="1"/>
  <c r="L6" i="11"/>
  <c r="L11" i="11" s="1"/>
  <c r="L6" i="19"/>
  <c r="L11" i="19" s="1"/>
  <c r="L6" i="14"/>
  <c r="L11" i="14" s="1"/>
  <c r="L6" i="20"/>
  <c r="L11" i="20" s="1"/>
  <c r="L7" i="1"/>
  <c r="L12" i="1" s="1"/>
  <c r="L6" i="12"/>
  <c r="L11" i="12" s="1"/>
  <c r="L6" i="23"/>
  <c r="L11" i="23" s="1"/>
  <c r="L6" i="15"/>
  <c r="L11" i="15" s="1"/>
  <c r="L6" i="16"/>
  <c r="L11" i="16" s="1"/>
  <c r="L6" i="13"/>
  <c r="L11" i="13" s="1"/>
  <c r="J12" i="7"/>
  <c r="N6" i="17"/>
  <c r="N11" i="17" s="1"/>
  <c r="J12" i="13"/>
  <c r="J12" i="12"/>
  <c r="J12" i="6"/>
  <c r="J13" i="1"/>
  <c r="J12" i="11"/>
  <c r="J12" i="14"/>
  <c r="P6" i="8"/>
  <c r="P11" i="8" s="1"/>
  <c r="P6" i="17"/>
  <c r="P11" i="17" s="1"/>
  <c r="N6" i="6" l="1"/>
  <c r="N11" i="6" s="1"/>
  <c r="N6" i="11"/>
  <c r="N11" i="11" s="1"/>
  <c r="N6" i="12"/>
  <c r="N11" i="12" s="1"/>
  <c r="N6" i="23"/>
  <c r="N11" i="23" s="1"/>
  <c r="N6" i="21"/>
  <c r="N11" i="21" s="1"/>
  <c r="N6" i="15"/>
  <c r="N11" i="15" s="1"/>
  <c r="N6" i="20"/>
  <c r="N11" i="20" s="1"/>
  <c r="U20" i="5" a="1"/>
  <c r="U20" i="5" s="1"/>
  <c r="P6" i="19" s="1"/>
  <c r="P11" i="19" s="1"/>
  <c r="N6" i="7"/>
  <c r="N11" i="7" s="1"/>
  <c r="N7" i="1"/>
  <c r="N12" i="1" s="1"/>
  <c r="N6" i="13"/>
  <c r="N11" i="13" s="1"/>
  <c r="N6" i="14"/>
  <c r="N11" i="14" s="1"/>
  <c r="N6" i="19"/>
  <c r="N11" i="19" s="1"/>
  <c r="L12" i="9"/>
  <c r="L12" i="8"/>
  <c r="P6" i="13" l="1"/>
  <c r="P11" i="13" s="1"/>
  <c r="P7" i="1"/>
  <c r="P12" i="1" s="1"/>
  <c r="P6" i="6"/>
  <c r="P11" i="6" s="1"/>
  <c r="P6" i="11"/>
  <c r="P11" i="11" s="1"/>
  <c r="P6" i="14"/>
  <c r="P11" i="14" s="1"/>
  <c r="P6" i="7"/>
  <c r="P11" i="7" s="1"/>
  <c r="P6" i="12"/>
  <c r="P11" i="12" s="1"/>
  <c r="P6" i="16"/>
  <c r="P11" i="16" s="1"/>
  <c r="P6" i="20"/>
  <c r="P11" i="20" s="1"/>
  <c r="P6" i="21"/>
  <c r="P11" i="21" s="1"/>
  <c r="P6" i="15"/>
  <c r="P11" i="15" s="1"/>
  <c r="P6" i="23"/>
  <c r="P11" i="23" s="1"/>
  <c r="L12" i="12"/>
  <c r="L12" i="14"/>
  <c r="L12" i="6"/>
  <c r="L12" i="7"/>
  <c r="L12" i="17"/>
  <c r="L12" i="11"/>
  <c r="L12" i="13"/>
  <c r="L13" i="1"/>
  <c r="N12" i="6"/>
  <c r="N12" i="9"/>
  <c r="N12" i="8"/>
  <c r="W20" i="5" a="1"/>
  <c r="W20" i="5" s="1"/>
  <c r="N12" i="7" l="1"/>
  <c r="N13" i="1"/>
  <c r="N12" i="11"/>
  <c r="N12" i="13"/>
  <c r="N12" i="12"/>
  <c r="N12" i="17"/>
  <c r="N12" i="14"/>
  <c r="Y20" i="5" a="1"/>
  <c r="Y20" i="5" s="1"/>
  <c r="AA20" i="5" s="1" a="1"/>
  <c r="AA20" i="5" s="1"/>
  <c r="P12" i="9" l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 shape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<sst xmlns="http://schemas.openxmlformats.org/spreadsheetml/2006/main" count="300" uniqueCount="78">
  <si>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</si>
  <si>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</si>
  <si>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</si>
  <si>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</si>
  <si>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</si>
  <si>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</si>
  <si>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</si>
  <si>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</si>
  <si>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</si>
  <si>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</si>
  <si>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</si>
  <si>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</si>
  <si>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</si>
  <si>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</si>
  <si>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</si>
  <si>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</si>
  <si>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Mardi</t>
  </si>
  <si>
    <t>Jeudi</t>
  </si>
  <si>
    <t>VTU</t>
  </si>
  <si>
    <t>Roulement HDR</t>
  </si>
  <si>
    <t>Roulement HDR PL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</si>
  <si>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</si>
  <si>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</si>
  <si>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</si>
  <si>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</si>
  <si>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</si>
  <si>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</si>
  <si>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</si>
  <si>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</si>
  <si>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</si>
  <si>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</si>
  <si>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</si>
  <si>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</si>
  <si>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HDR8</t>
  </si>
  <si>
    <t>HDR9</t>
  </si>
  <si>
    <t>HDR10</t>
  </si>
  <si>
    <t>HDR11</t>
  </si>
  <si>
    <t>S/OFF 1</t>
  </si>
  <si>
    <t>S/OFF 2</t>
  </si>
  <si>
    <t>S/OFF 3</t>
  </si>
  <si>
    <t>S/OFF 4</t>
  </si>
  <si>
    <t>S/OFF 5</t>
  </si>
  <si>
    <t>S/OFF 6</t>
  </si>
  <si>
    <t>Eq VSAV</t>
  </si>
  <si>
    <t>Roulement Eq VSAV</t>
  </si>
  <si>
    <t>HDR12</t>
  </si>
  <si>
    <t>PL1</t>
  </si>
  <si>
    <t>PL2</t>
  </si>
  <si>
    <t>PL3</t>
  </si>
  <si>
    <t>PL4</t>
  </si>
  <si>
    <t>PL5</t>
  </si>
  <si>
    <t>PL6</t>
  </si>
  <si>
    <t>PL7</t>
  </si>
  <si>
    <t>HDR13</t>
  </si>
  <si>
    <t>S/OFF 7</t>
  </si>
  <si>
    <t>Garde …..     Du …..    Au   ……</t>
  </si>
  <si>
    <t>Lundi</t>
  </si>
  <si>
    <t>Vendredi</t>
  </si>
  <si>
    <t>Dimanche
18H - 06H</t>
  </si>
  <si>
    <t>Samedi 
06H - 18H</t>
  </si>
  <si>
    <t>Samedi 
18H - 06H</t>
  </si>
  <si>
    <t>Dimanche 
06H - 18H</t>
  </si>
  <si>
    <t>Mercredi</t>
  </si>
  <si>
    <t>Férié en +</t>
  </si>
  <si>
    <t>Gaylord</t>
  </si>
  <si>
    <t>Dominique</t>
  </si>
  <si>
    <t>Jérome</t>
  </si>
  <si>
    <t>Valentin</t>
  </si>
  <si>
    <t>Nicolas M</t>
  </si>
  <si>
    <t>Manon</t>
  </si>
  <si>
    <t>Gilles</t>
  </si>
  <si>
    <t>Julien</t>
  </si>
  <si>
    <t>Laurent</t>
  </si>
  <si>
    <t>Thierry</t>
  </si>
  <si>
    <t>Sebastien</t>
  </si>
  <si>
    <t>Nicolas B</t>
  </si>
  <si>
    <t>Forçage Stationnaire</t>
  </si>
  <si>
    <r>
      <rPr>
        <sz val="11"/>
        <color theme="1"/>
        <rFont val="Calibri"/>
        <family val="2"/>
        <scheme val="minor"/>
      </rPr>
      <t xml:space="preserve">         </t>
    </r>
    <r>
      <rPr>
        <b/>
        <u/>
        <sz val="11"/>
        <color theme="1"/>
        <rFont val="Calibri"/>
        <family val="2"/>
        <scheme val="minor"/>
      </rPr>
      <t>Responsabilités du groupe Delta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</si>
</sst>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9"/>
      <color theme="0"/>
      <name val="Courier New"/>
      <family val="3"/>
    </font>
    <font>
      <b/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3" fillId="0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Alignment="1" applyProtection="1">
      <alignment horizontal="center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3" borderId="13" xfId="0" applyFill="1" applyBorder="1" applyAlignment="1" applyProtection="1">
      <alignment horizontal="center"/>
      <protection hidden="1"/>
    </xf>
    <xf numFmtId="0" fontId="1" fillId="0" borderId="6" xfId="0" applyFont="1" applyFill="1" applyBorder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  <xf numFmtId="0" fontId="0" fillId="8" borderId="1" xfId="0" applyFill="1" applyBorder="1" applyAlignment="1" applyProtection="1">
      <alignment horizontal="center"/>
      <protection hidden="1"/>
    </xf>
    <xf numFmtId="0" fontId="4" fillId="0" borderId="0" xfId="0" applyFont="1" applyFill="1" applyProtection="1">
      <protection hidden="1"/>
    </xf>
    <xf numFmtId="0" fontId="0" fillId="9" borderId="0" xfId="0" applyFill="1" applyBorder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4" fillId="9" borderId="0" xfId="0" applyFont="1" applyFill="1" applyProtection="1"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1" fillId="11" borderId="2" xfId="0" applyFont="1" applyFill="1" applyBorder="1" applyAlignment="1" applyProtection="1">
      <alignment horizontal="center"/>
      <protection hidden="1"/>
    </xf>
    <xf numFmtId="0" fontId="1" fillId="5" borderId="2" xfId="0" applyFont="1" applyFill="1" applyBorder="1" applyAlignment="1" applyProtection="1">
      <alignment horizontal="center"/>
      <protection hidden="1"/>
    </xf>
    <xf numFmtId="0" fontId="1" fillId="7" borderId="2" xfId="0" applyFont="1" applyFill="1" applyBorder="1" applyAlignment="1" applyProtection="1">
      <alignment horizontal="center"/>
      <protection hidden="1"/>
    </xf>
    <xf numFmtId="0" fontId="1" fillId="10" borderId="2" xfId="0" applyFont="1" applyFill="1" applyBorder="1" applyAlignment="1" applyProtection="1">
      <alignment horizontal="center"/>
      <protection hidden="1"/>
    </xf>
    <xf numFmtId="0" fontId="6" fillId="13" borderId="2" xfId="0" applyFont="1" applyFill="1" applyBorder="1" applyAlignment="1" applyProtection="1">
      <alignment horizontal="center"/>
      <protection hidden="1"/>
    </xf>
    <xf numFmtId="0" fontId="6" fillId="13" borderId="3" xfId="0" applyFont="1" applyFill="1" applyBorder="1" applyAlignment="1" applyProtection="1">
      <alignment horizontal="center"/>
      <protection hidden="1"/>
    </xf>
    <xf numFmtId="0" fontId="6" fillId="12" borderId="2" xfId="0" applyFont="1" applyFill="1" applyBorder="1" applyAlignment="1" applyProtection="1">
      <alignment horizontal="center"/>
      <protection hidden="1"/>
    </xf>
    <xf numFmtId="0" fontId="6" fillId="12" borderId="3" xfId="0" applyFont="1" applyFill="1" applyBorder="1" applyAlignment="1" applyProtection="1">
      <alignment horizontal="center"/>
      <protection hidden="1"/>
    </xf>
    <xf numFmtId="0" fontId="1" fillId="12" borderId="19" xfId="0" applyFont="1" applyFill="1" applyBorder="1" applyAlignment="1" applyProtection="1">
      <alignment horizontal="left"/>
      <protection locked="0" hidden="1"/>
    </xf>
    <xf numFmtId="0" fontId="1" fillId="13" borderId="19" xfId="0" applyFont="1" applyFill="1" applyBorder="1" applyAlignment="1" applyProtection="1">
      <alignment horizontal="left"/>
      <protection locked="0" hidden="1"/>
    </xf>
    <xf numFmtId="0" fontId="1" fillId="3" borderId="19" xfId="0" applyFont="1" applyFill="1" applyBorder="1" applyAlignment="1" applyProtection="1">
      <alignment horizontal="left"/>
      <protection locked="0" hidden="1"/>
    </xf>
    <xf numFmtId="0" fontId="0" fillId="9" borderId="0" xfId="0" applyFill="1" applyProtection="1">
      <protection hidden="1"/>
    </xf>
    <xf numFmtId="0" fontId="0" fillId="0" borderId="2" xfId="0" applyBorder="1" applyAlignment="1" applyProtection="1">
      <alignment horizontal="center"/>
      <protection hidden="1"/>
    </xf>
    <xf numFmtId="0" fontId="19" fillId="0" borderId="0" xfId="0" applyFont="1" applyFill="1" applyBorder="1" applyAlignment="1" applyProtection="1">
      <protection hidden="1"/>
    </xf>
    <xf numFmtId="0" fontId="18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protection hidden="1"/>
    </xf>
    <xf numFmtId="0" fontId="5" fillId="0" borderId="0" xfId="0" applyFont="1" applyFill="1" applyBorder="1" applyAlignment="1" applyProtection="1">
      <alignment horizontal="left" vertical="top" wrapText="1"/>
      <protection hidden="1"/>
    </xf>
    <xf numFmtId="0" fontId="22" fillId="0" borderId="0" xfId="0" applyFont="1" applyFill="1" applyProtection="1">
      <protection hidden="1"/>
    </xf>
    <xf numFmtId="0" fontId="23" fillId="0" borderId="0" xfId="0" applyFont="1" applyFill="1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protection hidden="1"/>
    </xf>
    <xf numFmtId="0" fontId="18" fillId="0" borderId="0" xfId="0" applyFont="1" applyFill="1" applyAlignment="1" applyProtection="1">
      <alignment horizontal="center"/>
      <protection hidden="1"/>
    </xf>
    <xf numFmtId="0" fontId="24" fillId="0" borderId="0" xfId="0" applyFont="1" applyFill="1" applyBorder="1" applyAlignment="1" applyProtection="1">
      <alignment horizontal="center"/>
      <protection hidden="1"/>
    </xf>
    <xf numFmtId="0" fontId="24" fillId="0" borderId="0" xfId="0" applyFont="1" applyFill="1" applyAlignment="1" applyProtection="1">
      <alignment horizontal="center"/>
      <protection hidden="1"/>
    </xf>
    <xf numFmtId="0" fontId="18" fillId="0" borderId="0" xfId="0" applyFont="1" applyFill="1" applyProtection="1">
      <protection hidden="1"/>
    </xf>
    <xf numFmtId="0" fontId="16" fillId="0" borderId="0" xfId="0" applyFont="1" applyFill="1" applyBorder="1" applyProtection="1">
      <protection hidden="1"/>
    </xf>
    <xf numFmtId="0" fontId="0" fillId="13" borderId="4" xfId="0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 vertical="center" wrapText="1"/>
      <protection hidden="1"/>
    </xf>
    <xf numFmtId="0" fontId="2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7" fillId="0" borderId="0" xfId="0" applyFont="1" applyBorder="1" applyProtection="1">
      <protection hidden="1"/>
    </xf>
    <xf numFmtId="0" fontId="7" fillId="0" borderId="0" xfId="0" applyFont="1" applyFill="1" applyBorder="1" applyProtection="1">
      <protection hidden="1"/>
    </xf>
    <xf numFmtId="0" fontId="18" fillId="0" borderId="0" xfId="0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9" fillId="0" borderId="0" xfId="0" applyFont="1" applyFill="1" applyBorder="1" applyAlignment="1" applyProtection="1">
      <alignment vertical="center"/>
      <protection hidden="1"/>
    </xf>
    <xf numFmtId="0" fontId="1" fillId="9" borderId="18" xfId="0" applyFont="1" applyFill="1" applyBorder="1" applyAlignment="1" applyProtection="1">
      <alignment horizontal="center" vertical="center"/>
      <protection hidden="1"/>
    </xf>
    <xf numFmtId="0" fontId="1" fillId="12" borderId="18" xfId="0" applyFont="1" applyFill="1" applyBorder="1" applyAlignment="1" applyProtection="1">
      <alignment horizontal="center" vertical="center"/>
      <protection locked="0" hidden="1"/>
    </xf>
    <xf numFmtId="0" fontId="7" fillId="9" borderId="18" xfId="0" applyFont="1" applyFill="1" applyBorder="1" applyAlignment="1" applyProtection="1">
      <alignment horizontal="center" vertical="center"/>
      <protection hidden="1"/>
    </xf>
    <xf numFmtId="0" fontId="1" fillId="13" borderId="18" xfId="0" applyFont="1" applyFill="1" applyBorder="1" applyAlignment="1" applyProtection="1">
      <alignment horizontal="center" vertical="center"/>
      <protection locked="0" hidden="1"/>
    </xf>
    <xf numFmtId="0" fontId="1" fillId="3" borderId="18" xfId="0" applyFont="1" applyFill="1" applyBorder="1" applyAlignment="1" applyProtection="1">
      <alignment horizontal="center" vertical="center"/>
      <protection locked="0" hidden="1"/>
    </xf>
    <xf numFmtId="0" fontId="1" fillId="0" borderId="2" xfId="0" applyFont="1" applyBorder="1" applyAlignment="1" applyProtection="1">
      <alignment horizontal="center" vertical="center" wrapText="1"/>
      <protection locked="0" hidden="1"/>
    </xf>
    <xf numFmtId="0" fontId="1" fillId="0" borderId="4" xfId="0" applyFont="1" applyBorder="1" applyAlignment="1" applyProtection="1">
      <alignment horizontal="center" vertical="center"/>
      <protection locked="0"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0" fontId="7" fillId="0" borderId="13" xfId="0" applyFont="1" applyFill="1" applyBorder="1" applyAlignment="1" applyProtection="1">
      <alignment horizontal="center" vertical="center"/>
      <protection hidden="1"/>
    </xf>
    <xf numFmtId="0" fontId="2" fillId="5" borderId="11" xfId="0" applyFont="1" applyFill="1" applyBorder="1" applyAlignment="1" applyProtection="1">
      <alignment horizontal="center"/>
      <protection locked="0" hidden="1"/>
    </xf>
    <xf numFmtId="0" fontId="2" fillId="5" borderId="12" xfId="0" applyFont="1" applyFill="1" applyBorder="1" applyAlignment="1" applyProtection="1">
      <alignment horizontal="center"/>
      <protection locked="0" hidden="1"/>
    </xf>
    <xf numFmtId="0" fontId="2" fillId="5" borderId="13" xfId="0" applyFont="1" applyFill="1" applyBorder="1" applyAlignment="1" applyProtection="1">
      <alignment horizontal="center"/>
      <protection locked="0" hidden="1"/>
    </xf>
    <xf numFmtId="0" fontId="1" fillId="0" borderId="2" xfId="0" applyFont="1" applyBorder="1" applyAlignment="1" applyProtection="1">
      <alignment horizontal="center" vertical="center"/>
      <protection locked="0" hidden="1"/>
    </xf>
    <xf numFmtId="0" fontId="0" fillId="0" borderId="8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19" fillId="11" borderId="8" xfId="0" applyFont="1" applyFill="1" applyBorder="1" applyAlignment="1" applyProtection="1">
      <alignment horizontal="center" vertical="center"/>
      <protection hidden="1"/>
    </xf>
    <xf numFmtId="0" fontId="19" fillId="11" borderId="17" xfId="0" applyFont="1" applyFill="1" applyBorder="1" applyAlignment="1" applyProtection="1">
      <alignment horizontal="center" vertical="center"/>
      <protection hidden="1"/>
    </xf>
    <xf numFmtId="0" fontId="19" fillId="11" borderId="5" xfId="0" applyFont="1" applyFill="1" applyBorder="1" applyAlignment="1" applyProtection="1">
      <alignment horizontal="center" vertical="center"/>
      <protection hidden="1"/>
    </xf>
    <xf numFmtId="0" fontId="19" fillId="11" borderId="10" xfId="0" applyFont="1" applyFill="1" applyBorder="1" applyAlignment="1" applyProtection="1">
      <alignment horizontal="center" vertical="center"/>
      <protection hidden="1"/>
    </xf>
    <xf numFmtId="0" fontId="19" fillId="11" borderId="16" xfId="0" applyFont="1" applyFill="1" applyBorder="1" applyAlignment="1" applyProtection="1">
      <alignment horizontal="center" vertical="center"/>
      <protection hidden="1"/>
    </xf>
    <xf numFmtId="0" fontId="19" fillId="11" borderId="7" xfId="0" applyFont="1" applyFill="1" applyBorder="1" applyAlignment="1" applyProtection="1">
      <alignment horizontal="center" vertical="center"/>
      <protection hidden="1"/>
    </xf>
    <xf numFmtId="0" fontId="17" fillId="0" borderId="8" xfId="0" applyFont="1" applyFill="1" applyBorder="1" applyAlignment="1" applyProtection="1">
      <alignment horizontal="left" vertical="top" wrapText="1"/>
      <protection locked="0" hidden="1"/>
    </xf>
    <xf numFmtId="0" fontId="17" fillId="0" borderId="17" xfId="0" applyFont="1" applyFill="1" applyBorder="1" applyAlignment="1" applyProtection="1">
      <alignment horizontal="left" vertical="top" wrapText="1"/>
      <protection locked="0" hidden="1"/>
    </xf>
    <xf numFmtId="0" fontId="17" fillId="0" borderId="5" xfId="0" applyFont="1" applyFill="1" applyBorder="1" applyAlignment="1" applyProtection="1">
      <alignment horizontal="left" vertical="top" wrapText="1"/>
      <protection locked="0" hidden="1"/>
    </xf>
    <xf numFmtId="0" fontId="17" fillId="0" borderId="9" xfId="0" applyFont="1" applyFill="1" applyBorder="1" applyAlignment="1" applyProtection="1">
      <alignment horizontal="left" vertical="top" wrapText="1"/>
      <protection locked="0" hidden="1"/>
    </xf>
    <xf numFmtId="0" fontId="17" fillId="0" borderId="0" xfId="0" applyFont="1" applyFill="1" applyBorder="1" applyAlignment="1" applyProtection="1">
      <alignment horizontal="left" vertical="top" wrapText="1"/>
      <protection locked="0" hidden="1"/>
    </xf>
    <xf numFmtId="0" fontId="17" fillId="0" borderId="6" xfId="0" applyFont="1" applyFill="1" applyBorder="1" applyAlignment="1" applyProtection="1">
      <alignment horizontal="left" vertical="top" wrapText="1"/>
      <protection locked="0" hidden="1"/>
    </xf>
    <xf numFmtId="0" fontId="17" fillId="0" borderId="10" xfId="0" applyFont="1" applyFill="1" applyBorder="1" applyAlignment="1" applyProtection="1">
      <alignment horizontal="left" vertical="top" wrapText="1"/>
      <protection locked="0" hidden="1"/>
    </xf>
    <xf numFmtId="0" fontId="17" fillId="0" borderId="16" xfId="0" applyFont="1" applyFill="1" applyBorder="1" applyAlignment="1" applyProtection="1">
      <alignment horizontal="left" vertical="top" wrapText="1"/>
      <protection locked="0" hidden="1"/>
    </xf>
    <xf numFmtId="0" fontId="17" fillId="0" borderId="7" xfId="0" applyFont="1" applyFill="1" applyBorder="1" applyAlignment="1" applyProtection="1">
      <alignment horizontal="left" vertical="top" wrapText="1"/>
      <protection locked="0" hidden="1"/>
    </xf>
    <xf numFmtId="0" fontId="7" fillId="0" borderId="11" xfId="0" applyFont="1" applyBorder="1" applyAlignment="1" applyProtection="1">
      <alignment horizontal="center"/>
      <protection locked="0" hidden="1"/>
    </xf>
    <xf numFmtId="0" fontId="7" fillId="0" borderId="13" xfId="0" applyFont="1" applyBorder="1" applyAlignment="1" applyProtection="1">
      <alignment horizontal="center"/>
      <protection locked="0" hidden="1"/>
    </xf>
    <xf numFmtId="0" fontId="7" fillId="0" borderId="11" xfId="0" applyFont="1" applyFill="1" applyBorder="1" applyAlignment="1" applyProtection="1">
      <alignment horizontal="center"/>
      <protection locked="0" hidden="1"/>
    </xf>
    <xf numFmtId="0" fontId="7" fillId="0" borderId="13" xfId="0" applyFont="1" applyFill="1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229518</xdr:colOff>
      <xdr:row>0</xdr:row>
      <xdr:rowOff>11476</xdr:rowOff>
    </xdr:from>
    <xdr:to>
      <xdr:col>6</xdr:col>
      <xdr:colOff>424608</xdr:colOff>
      <xdr:row>1</xdr:row>
      <xdr:rowOff>126235</xdr:rowOff>
    </xdr:to>
    <xdr:sp macro="[0]!FeuilleDuMoisSuivant" textlink="">
      <xdr:nvSpPr>
        <xdr:cNvPr id="2" name="ZoneTexte 1"/>
        <xdr:cNvSpPr txBox="1"/>
      </xdr:nvSpPr>
      <xdr:spPr>
        <a:xfrm>
          <a:off x="2386988" y="11476"/>
          <a:ext cx="1652530" cy="45903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suivant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0</xdr:col>
      <xdr:colOff>68855</xdr:colOff>
      <xdr:row>0</xdr:row>
      <xdr:rowOff>0</xdr:rowOff>
    </xdr:from>
    <xdr:to>
      <xdr:col>2</xdr:col>
      <xdr:colOff>436084</xdr:colOff>
      <xdr:row>1</xdr:row>
      <xdr:rowOff>126235</xdr:rowOff>
    </xdr:to>
    <xdr:sp macro="[0]!FeuilleDuMoisPrécédent" textlink="">
      <xdr:nvSpPr>
        <xdr:cNvPr id="3" name="ZoneTexte 2"/>
        <xdr:cNvSpPr txBox="1"/>
      </xdr:nvSpPr>
      <xdr:spPr>
        <a:xfrm>
          <a:off x="68855" y="0"/>
          <a:ext cx="1996807" cy="470512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précédent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242"/>
  <sheetViews>
    <sheetView showGridLines="0" tabSelected="1" zoomScale="83" zoomScaleNormal="83" workbookViewId="0">
      <selection activeCell="I1" sqref="I1"/>
    </sheetView>
  </sheetViews>
  <sheetFormatPr baseColWidth="10" defaultRowHeight="15" x14ac:dyDescent="0.25"/>
  <cols>
    <col min="1" max="1" width="8.140625" style="1" customWidth="1"/>
    <col min="2" max="2" width="16.28515625" style="6" customWidth="1"/>
    <col min="3" max="3" width="7.85546875" style="84" customWidth="1"/>
    <col min="4" max="4" width="7.28515625" style="1" customWidth="1"/>
    <col min="5" max="5" width="7.140625" customWidth="1"/>
    <col min="6" max="6" width="7.42578125" customWidth="1"/>
    <col min="7" max="7" width="6.5703125" customWidth="1"/>
    <col min="8" max="8" width="2.5703125" customWidth="1"/>
    <col min="9" max="9" width="17.42578125" style="1" customWidth="1"/>
    <col min="10" max="10" width="2.7109375" style="1" customWidth="1"/>
    <col min="11" max="11" width="17.42578125" style="1" customWidth="1"/>
    <col min="12" max="12" width="2.85546875" style="1" customWidth="1"/>
    <col min="13" max="13" width="17.42578125" style="1" customWidth="1"/>
    <col min="14" max="14" width="2.7109375" style="1" customWidth="1"/>
    <col min="15" max="15" width="17.42578125" style="1" customWidth="1"/>
    <col min="16" max="16" width="2.7109375" style="1" customWidth="1"/>
    <col min="17" max="17" width="18" style="1" customWidth="1"/>
    <col min="18" max="18" width="2.5703125" style="1" customWidth="1"/>
    <col min="19" max="19" width="17.42578125" style="1" customWidth="1"/>
    <col min="20" max="20" width="2.5703125" style="1" customWidth="1"/>
    <col min="21" max="21" width="17.42578125" style="1" customWidth="1"/>
    <col min="22" max="22" width="2.5703125" style="1" customWidth="1"/>
    <col min="23" max="23" width="17.42578125" style="1" customWidth="1"/>
    <col min="24" max="24" width="2.5703125" style="1" customWidth="1"/>
    <col min="25" max="25" width="17.42578125" style="1" customWidth="1"/>
    <col min="26" max="26" width="2.5703125" customWidth="1"/>
    <col min="27" max="27" width="16" customWidth="1"/>
  </cols>
  <sheetData>
    <row r="1" spans="1:36" ht="27" thickBot="1" x14ac:dyDescent="0.45">
      <c r="A1" s="33"/>
      <c r="B1" s="10"/>
      <c r="C1" s="83"/>
      <c r="D1" s="8"/>
      <c r="E1" s="9"/>
      <c r="F1" s="58"/>
      <c r="G1" s="58"/>
      <c r="H1" s="58"/>
      <c r="I1" s="8"/>
      <c r="J1" s="8"/>
      <c r="K1" s="136" t="s">
        <v>55</v>
      </c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8"/>
      <c r="X1" s="8"/>
      <c r="Y1" s="8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</row>
    <row r="2" spans="1:36" ht="14.25" customHeight="1" thickBot="1" x14ac:dyDescent="0.3">
      <c r="A2" s="8"/>
      <c r="B2" s="10"/>
      <c r="C2" s="83"/>
      <c r="D2" s="8"/>
      <c r="E2" s="9"/>
      <c r="F2" s="58"/>
      <c r="G2" s="58"/>
      <c r="H2" s="5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</row>
    <row r="3" spans="1:36" ht="15.75" thickBot="1" x14ac:dyDescent="0.3">
      <c r="A3" s="140" t="s">
        <v>7</v>
      </c>
      <c r="B3" s="141"/>
      <c r="C3" s="90" t="s">
        <v>43</v>
      </c>
      <c r="D3" s="91" t="s">
        <v>11</v>
      </c>
      <c r="E3" s="92" t="s">
        <v>15</v>
      </c>
      <c r="F3" s="93" t="s">
        <v>28</v>
      </c>
      <c r="G3" s="93" t="s">
        <v>29</v>
      </c>
      <c r="H3" s="59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36" x14ac:dyDescent="0.25">
      <c r="A4" s="96" t="s">
        <v>46</v>
      </c>
      <c r="B4" s="98" t="s">
        <v>66</v>
      </c>
      <c r="C4" s="127"/>
      <c r="D4" s="128" t="s">
        <v>22</v>
      </c>
      <c r="E4" s="128" t="s">
        <v>22</v>
      </c>
      <c r="F4" s="128"/>
      <c r="G4" s="128" t="s">
        <v>22</v>
      </c>
      <c r="H4" s="59"/>
      <c r="I4" s="139" t="s">
        <v>57</v>
      </c>
      <c r="J4" s="8"/>
      <c r="K4" s="132" t="s">
        <v>59</v>
      </c>
      <c r="L4" s="70"/>
      <c r="M4" s="132" t="s">
        <v>60</v>
      </c>
      <c r="N4" s="8"/>
      <c r="O4" s="132" t="s">
        <v>61</v>
      </c>
      <c r="P4" s="70"/>
      <c r="Q4" s="132" t="s">
        <v>58</v>
      </c>
      <c r="R4" s="8"/>
      <c r="S4" s="139" t="s">
        <v>56</v>
      </c>
      <c r="T4" s="8"/>
      <c r="U4" s="139" t="s">
        <v>16</v>
      </c>
      <c r="V4" s="8"/>
      <c r="W4" s="139" t="s">
        <v>62</v>
      </c>
      <c r="X4" s="8"/>
      <c r="Y4" s="132" t="s">
        <v>17</v>
      </c>
      <c r="Z4" s="9"/>
      <c r="AA4" s="132" t="s">
        <v>63</v>
      </c>
      <c r="AB4" s="9"/>
      <c r="AC4" s="9"/>
      <c r="AD4" s="9"/>
      <c r="AE4" s="9"/>
      <c r="AF4" s="9"/>
      <c r="AG4" s="9"/>
      <c r="AH4" s="9"/>
      <c r="AI4" s="9"/>
      <c r="AJ4" s="9"/>
    </row>
    <row r="5" spans="1:36" ht="15.75" thickBot="1" x14ac:dyDescent="0.3">
      <c r="A5" s="97" t="s">
        <v>47</v>
      </c>
      <c r="B5" s="98" t="s">
        <v>64</v>
      </c>
      <c r="C5" s="127"/>
      <c r="D5" s="128" t="s">
        <v>22</v>
      </c>
      <c r="E5" s="128" t="s">
        <v>22</v>
      </c>
      <c r="F5" s="128"/>
      <c r="G5" s="128" t="s">
        <v>22</v>
      </c>
      <c r="H5" s="59"/>
      <c r="I5" s="133"/>
      <c r="J5" s="8"/>
      <c r="K5" s="133"/>
      <c r="L5" s="31"/>
      <c r="M5" s="133"/>
      <c r="N5" s="8"/>
      <c r="O5" s="133"/>
      <c r="P5" s="31"/>
      <c r="Q5" s="133"/>
      <c r="R5" s="8"/>
      <c r="S5" s="133"/>
      <c r="T5" s="8"/>
      <c r="U5" s="133"/>
      <c r="V5" s="8"/>
      <c r="W5" s="133"/>
      <c r="X5" s="8"/>
      <c r="Y5" s="133"/>
      <c r="Z5" s="9"/>
      <c r="AA5" s="133"/>
      <c r="AB5" s="9"/>
      <c r="AC5" s="9"/>
      <c r="AD5" s="9"/>
      <c r="AE5" s="9"/>
      <c r="AF5" s="9"/>
      <c r="AG5" s="9"/>
      <c r="AH5" s="9"/>
      <c r="AI5" s="9"/>
      <c r="AJ5" s="9"/>
    </row>
    <row r="6" spans="1:36" ht="15.75" thickBot="1" x14ac:dyDescent="0.3">
      <c r="A6" s="97" t="s">
        <v>48</v>
      </c>
      <c r="B6" s="98" t="s">
        <v>65</v>
      </c>
      <c r="C6" s="129"/>
      <c r="D6" s="128" t="s">
        <v>22</v>
      </c>
      <c r="E6" s="128" t="s">
        <v>22</v>
      </c>
      <c r="F6" s="128"/>
      <c r="G6" s="128" t="s">
        <v>22</v>
      </c>
      <c r="H6" s="59"/>
      <c r="I6" s="27"/>
      <c r="J6" s="31"/>
      <c r="K6" s="31"/>
      <c r="L6" s="31"/>
      <c r="M6" s="31"/>
      <c r="N6" s="31"/>
      <c r="O6" s="59"/>
      <c r="P6" s="31"/>
      <c r="Q6" s="59"/>
      <c r="R6" s="31"/>
      <c r="S6" s="27"/>
      <c r="T6" s="120"/>
      <c r="U6" s="27"/>
      <c r="V6" s="8"/>
      <c r="W6" s="27"/>
      <c r="X6" s="8"/>
      <c r="Y6" s="27"/>
      <c r="Z6" s="9"/>
      <c r="AA6" s="27"/>
      <c r="AB6" s="9"/>
      <c r="AC6" s="9"/>
      <c r="AD6" s="9"/>
      <c r="AE6" s="9"/>
      <c r="AF6" s="9"/>
      <c r="AG6" s="9"/>
      <c r="AH6" s="9"/>
      <c r="AI6" s="9"/>
      <c r="AJ6" s="9"/>
    </row>
    <row r="7" spans="1:36" ht="15.75" thickBot="1" x14ac:dyDescent="0.3">
      <c r="A7" s="97" t="s">
        <v>49</v>
      </c>
      <c r="B7" s="98"/>
      <c r="C7" s="129"/>
      <c r="D7" s="128"/>
      <c r="E7" s="128"/>
      <c r="F7" s="128"/>
      <c r="G7" s="128"/>
      <c r="H7" s="59"/>
      <c r="I7" s="48" t="s">
        <v>2</v>
      </c>
      <c r="J7" s="8"/>
      <c r="K7" s="48" t="s">
        <v>2</v>
      </c>
      <c r="L7" s="31"/>
      <c r="M7" s="48" t="s">
        <v>2</v>
      </c>
      <c r="N7" s="8"/>
      <c r="O7" s="48" t="s">
        <v>2</v>
      </c>
      <c r="P7" s="31"/>
      <c r="Q7" s="48" t="s">
        <v>2</v>
      </c>
      <c r="R7" s="8"/>
      <c r="S7" s="48" t="s">
        <v>2</v>
      </c>
      <c r="T7" s="8"/>
      <c r="U7" s="48" t="s">
        <v>2</v>
      </c>
      <c r="V7" s="8"/>
      <c r="W7" s="48" t="s">
        <v>2</v>
      </c>
      <c r="X7" s="8"/>
      <c r="Y7" s="48" t="s">
        <v>2</v>
      </c>
      <c r="Z7" s="9"/>
      <c r="AA7" s="48" t="s">
        <v>2</v>
      </c>
      <c r="AB7" s="9"/>
      <c r="AC7" s="9"/>
      <c r="AD7" s="9"/>
      <c r="AE7" s="9"/>
      <c r="AF7" s="9"/>
      <c r="AG7" s="9"/>
      <c r="AH7" s="9"/>
      <c r="AI7" s="9"/>
      <c r="AJ7" s="9"/>
    </row>
    <row r="8" spans="1:36" ht="15.75" thickBot="1" x14ac:dyDescent="0.3">
      <c r="A8" s="97" t="s">
        <v>50</v>
      </c>
      <c r="B8" s="98"/>
      <c r="C8" s="127"/>
      <c r="D8" s="128"/>
      <c r="E8" s="128"/>
      <c r="F8" s="128"/>
      <c r="G8" s="128"/>
      <c r="H8" s="73"/>
      <c r="I8" s="87" t="str">
        <f t="array" aca="1" ref="I8" ca="1">IF(ISBLANK(D32),INDEX($Y$56:$Y$94,MATCH(0,($Y$56:$Y$94=I$11)*1+($Y$56:$Y$94=I$12)*1+($Y$56:$Y$94=I$13)*1+($Y$56:$Y$94=I$14)*1+($Y$56:$Y$94=I$17)*1+($Y$56:$Y$94=I$23)*1,0)),D32)</f>
        <v>Gaylord</v>
      </c>
      <c r="J8" s="8"/>
      <c r="K8" s="87" t="str">
        <f t="array" aca="1" ref="K8" ca="1">IF(ISBLANK(D34),INDEX($Y$56:$Y$94,MATCH(0,($Y$56:$Y$94=K$11)*1+($Y$56:$Y$94=K$12)*1+($Y$56:$Y$94=K$13)*1+($Y$56:$Y$94=K$14)*1+($Y$56:$Y$94=K$17)*1+($Y$56:$Y$94=K$23)*1+($Y$56:$Y$94=I$8)*1,0)),D34)</f>
        <v>Dominique</v>
      </c>
      <c r="L8" s="31"/>
      <c r="M8" s="87" t="str">
        <f t="array" aca="1" ref="M8" ca="1">IF(ISBLANK(D36),INDEX($Y$57:$Y$94,MATCH(0,($Y$57:$Y$94=M$11)*1+($Y$57:$Y$94=M$12)*1+($Y$57:$Y$94=M$13)*1+($Y$57:$Y$94=M$14)*1+($Y$57:$Y$94=M$17)*1+($Y$57:$Y$94=M$23)*1+($Y$57:$Y$94=K$8)*1+($Y$57:$Y$94=I$8)*1,0)),D36)</f>
        <v>Valentin</v>
      </c>
      <c r="N8" s="8"/>
      <c r="O8" s="87" t="str">
        <f t="array" aca="1" ref="O8" ca="1">IF(ISBLANK(D38),INDEX($Y$58:$Y$94,MATCH(0,($Y$58:$Y$94=O$11)*1+($Y$58:$Y$94=O$12)*1+($Y$58:$Y$94=O$13)*1+($Y$58:$Y$94=O$14)*1+($Y$58:$Y$94=O$17)*1+($Y$58:$Y$94=O$23)*1+($Y$58:$Y$94=M$8)*1+($Y$58:$Y$94=K$8)*1,0)),D38)</f>
        <v>Nicolas M</v>
      </c>
      <c r="P8" s="31"/>
      <c r="Q8" s="87" t="str">
        <f t="array" aca="1" ref="Q8" ca="1">IF(ISBLANK(D40),INDEX($Y$59:$Y$94,MATCH(0,($Y$59:$Y$94=Q$11)*1+($Y$59:$Y$94=Q$12)*1+($Y$59:$Y$94=Q$13)*1+($Y$59:$Y$94=Q$14)*1+($Y$59:$Y$94=Q$17)*1+($Y$59:$Y$94=Q$23)*1+($Y$59:$Y$94=O$8)*1+($Y$59:$Y$94=M$8)*1,0)),D40)</f>
        <v>Manon</v>
      </c>
      <c r="R8" s="8"/>
      <c r="S8" s="87" t="str">
        <f t="array" aca="1" ref="S8" ca="1">IF(ISBLANK(D42),INDEX($Y$60:$Y$94,MATCH(0,($Y$60:$Y$94=S$11)*1+($Y$60:$Y$94=S$12)*1+($Y$60:$Y$94=S$13)*1+($Y$60:$Y$94=S$14)*1+($Y$60:$Y$94=S$17)*1+($Y$60:$Y$94=S$23)*1+($Y$60:$Y$94=Q$8)*1+($Y$60:$Y$94=O$8)*1,0)),D42)</f>
        <v>Gilles</v>
      </c>
      <c r="T8" s="8"/>
      <c r="U8" s="87" t="str">
        <f t="array" aca="1" ref="U8" ca="1">IF(ISBLANK(D44),INDEX($Y$61:$Y$94,MATCH(0,($Y$61:$Y$94=U$11)*1+($Y$61:$Y$94=U$12)*1+($Y$61:$Y$94=U$13)*1+($Y$61:$Y$94=U$14)*1+($Y$61:$Y$94=U$17)*1+($Y$61:$Y$94=U$23)*1+($Y$61:$Y$94=S$8)*1+($Y$61:$Y$94=Q$8)*1,0)),D44)</f>
        <v>Julien</v>
      </c>
      <c r="V8" s="8"/>
      <c r="W8" s="87" t="str">
        <f t="array" aca="1" ref="W8" ca="1">IF(ISBLANK(D46),INDEX($Y$62:$Y$94,MATCH(0,($Y$62:$Y$94=W$11)*1+($Y$62:$Y$94=W$12)*1+($Y$62:$Y$94=W$13)*1+($Y$62:$Y$94=W$14)*1+($Y$62:$Y$94=W$17)*1+($Y$62:$Y$94=W$23)*1+($Y$62:$Y$94=U$8)*1+($Y$62:$Y$94=S$8)*1,0)),D46)</f>
        <v>Jérome</v>
      </c>
      <c r="X8" s="8"/>
      <c r="Y8" s="87" t="str">
        <f t="array" aca="1" ref="Y8" ca="1">IF(ISBLANK(D48),INDEX($Y$63:$Y$94,MATCH(0,($Y$63:$Y$94=Y$11)*1+($Y$63:$Y$94=Y$12)*1+($Y$63:$Y$94=Y$13)*1+($Y$63:$Y$94=Y$14)*1+($Y$63:$Y$94=Y$17)*1+($Y$63:$Y$94=Y$23)*1+($Y$63:$Y$94=W$8)*1+($Y$63:$Y$94=U$8)*1+($Y$63:$Y$94=S$8)*1,0)),D48)</f>
        <v>Gaylord</v>
      </c>
      <c r="Z8" s="9"/>
      <c r="AA8" s="87" t="str">
        <f t="array" aca="1" ref="AA8" ca="1">IF(ISBLANK(D50),INDEX($Y$64:$Y$94,MATCH(0,($Y$64:$Y$94=AA$11)*1+($Y$64:$Y$94=AA$12)*1+($Y$64:$Y$94=AA$13)*1+($Y$64:$Y$94=AA$14)*1+($Y$64:$Y$94=AA$17)*1+($Y$64:$Y$94=AA$23)*1+($Y$64:$Y$94=Y$8)*1+($Y$64:$Y$94=W$8)*1+($Y$64:$Y$94=U$8)*1,0)),D50)</f>
        <v>Dominique</v>
      </c>
      <c r="AB8" s="9"/>
      <c r="AC8" s="9"/>
      <c r="AD8" s="9"/>
      <c r="AE8" s="9"/>
      <c r="AF8" s="9"/>
      <c r="AG8" s="9"/>
      <c r="AH8" s="9"/>
      <c r="AI8" s="9"/>
      <c r="AJ8" s="9"/>
    </row>
    <row r="9" spans="1:36" ht="15.75" thickBot="1" x14ac:dyDescent="0.3">
      <c r="A9" s="97" t="s">
        <v>51</v>
      </c>
      <c r="B9" s="98"/>
      <c r="C9" s="127"/>
      <c r="D9" s="128"/>
      <c r="E9" s="128"/>
      <c r="F9" s="128"/>
      <c r="G9" s="128"/>
      <c r="H9" s="59"/>
      <c r="I9" s="120"/>
      <c r="J9" s="31"/>
      <c r="K9" s="31"/>
      <c r="L9" s="31"/>
      <c r="M9" s="31"/>
      <c r="N9" s="31"/>
      <c r="O9" s="31"/>
      <c r="P9" s="31"/>
      <c r="Q9" s="31"/>
      <c r="R9" s="31"/>
      <c r="S9" s="46"/>
      <c r="T9" s="8"/>
      <c r="U9" s="8"/>
      <c r="V9" s="8"/>
      <c r="W9" s="8"/>
      <c r="X9" s="8"/>
      <c r="Y9" s="8"/>
      <c r="Z9" s="9"/>
      <c r="AA9" s="8"/>
      <c r="AB9" s="9"/>
      <c r="AC9" s="9"/>
      <c r="AD9" s="9"/>
      <c r="AE9" s="9"/>
      <c r="AF9" s="9"/>
      <c r="AG9" s="9"/>
      <c r="AH9" s="9"/>
      <c r="AI9" s="9"/>
      <c r="AJ9" s="9"/>
    </row>
    <row r="10" spans="1:36" ht="15.75" thickBot="1" x14ac:dyDescent="0.3">
      <c r="A10" s="97" t="s">
        <v>52</v>
      </c>
      <c r="B10" s="98"/>
      <c r="C10" s="127"/>
      <c r="D10" s="128"/>
      <c r="E10" s="128"/>
      <c r="F10" s="128"/>
      <c r="G10" s="128"/>
      <c r="H10" s="73"/>
      <c r="I10" s="72" t="s">
        <v>1</v>
      </c>
      <c r="J10" s="8"/>
      <c r="K10" s="16" t="s">
        <v>1</v>
      </c>
      <c r="L10" s="31"/>
      <c r="M10" s="16" t="s">
        <v>1</v>
      </c>
      <c r="N10" s="8"/>
      <c r="O10" s="16" t="s">
        <v>1</v>
      </c>
      <c r="P10" s="31"/>
      <c r="Q10" s="16" t="s">
        <v>1</v>
      </c>
      <c r="R10" s="8"/>
      <c r="S10" s="16" t="s">
        <v>1</v>
      </c>
      <c r="T10" s="8"/>
      <c r="U10" s="16" t="s">
        <v>1</v>
      </c>
      <c r="V10" s="8"/>
      <c r="W10" s="16" t="s">
        <v>1</v>
      </c>
      <c r="X10" s="8"/>
      <c r="Y10" s="16" t="s">
        <v>1</v>
      </c>
      <c r="Z10" s="9"/>
      <c r="AA10" s="16" t="s">
        <v>1</v>
      </c>
      <c r="AB10" s="9"/>
      <c r="AC10" s="9"/>
      <c r="AD10" s="9"/>
      <c r="AE10" s="9"/>
      <c r="AF10" s="9"/>
      <c r="AG10" s="9"/>
      <c r="AH10" s="9"/>
      <c r="AI10" s="9"/>
      <c r="AJ10" s="9"/>
    </row>
    <row r="11" spans="1:36" ht="15.75" thickBot="1" x14ac:dyDescent="0.3">
      <c r="A11" s="97"/>
      <c r="B11" s="98"/>
      <c r="C11" s="129"/>
      <c r="D11" s="128"/>
      <c r="E11" s="128"/>
      <c r="F11" s="128"/>
      <c r="G11" s="128"/>
      <c r="H11" s="59"/>
      <c r="I11" s="102" t="str">
        <f ca="1">K55</f>
        <v>Nicolas B</v>
      </c>
      <c r="J11" s="8"/>
      <c r="K11" s="17" t="str">
        <f ca="1">K56</f>
        <v>Laurent</v>
      </c>
      <c r="L11" s="31"/>
      <c r="M11" s="17" t="str">
        <f ca="1">K57</f>
        <v>Sebastien</v>
      </c>
      <c r="N11" s="8"/>
      <c r="O11" s="17" t="str">
        <f ca="1">K58</f>
        <v>Thierry</v>
      </c>
      <c r="P11" s="31"/>
      <c r="Q11" s="17" t="str">
        <f ca="1">K59</f>
        <v>Nicolas B</v>
      </c>
      <c r="R11" s="8"/>
      <c r="S11" s="17" t="str">
        <f ca="1">K60</f>
        <v>Laurent</v>
      </c>
      <c r="T11" s="8"/>
      <c r="U11" s="17" t="str">
        <f ca="1">K61</f>
        <v>Sebastien</v>
      </c>
      <c r="V11" s="8"/>
      <c r="W11" s="17" t="str">
        <f ca="1">K62</f>
        <v>Thierry</v>
      </c>
      <c r="X11" s="8"/>
      <c r="Y11" s="17" t="str">
        <f ca="1">K63</f>
        <v>Nicolas B</v>
      </c>
      <c r="Z11" s="9"/>
      <c r="AA11" s="17" t="str">
        <f ca="1">K64</f>
        <v>Laurent</v>
      </c>
      <c r="AB11" s="9"/>
      <c r="AC11" s="9"/>
      <c r="AD11" s="9"/>
      <c r="AE11" s="9"/>
      <c r="AF11" s="9"/>
      <c r="AG11" s="9"/>
      <c r="AH11" s="9"/>
      <c r="AI11" s="9"/>
      <c r="AJ11" s="9"/>
    </row>
    <row r="12" spans="1:36" x14ac:dyDescent="0.25">
      <c r="A12" s="94" t="s">
        <v>32</v>
      </c>
      <c r="B12" s="99" t="s">
        <v>67</v>
      </c>
      <c r="C12" s="130" t="s">
        <v>22</v>
      </c>
      <c r="D12" s="130"/>
      <c r="E12" s="130"/>
      <c r="F12" s="130" t="s">
        <v>22</v>
      </c>
      <c r="G12" s="130" t="s">
        <v>22</v>
      </c>
      <c r="H12" s="59"/>
      <c r="I12" s="130"/>
      <c r="J12" s="59"/>
      <c r="K12" s="130">
        <v>5</v>
      </c>
      <c r="L12" s="31"/>
      <c r="M12" s="17" t="str">
        <f ca="1">I57</f>
        <v>Dominique</v>
      </c>
      <c r="N12" s="8"/>
      <c r="O12" s="17" t="str">
        <f>M60</f>
        <v>Valentin</v>
      </c>
      <c r="P12" s="31"/>
      <c r="Q12" s="17" t="str">
        <f ca="1">I59</f>
        <v>Gaylord</v>
      </c>
      <c r="R12" s="8"/>
      <c r="S12" s="17" t="str">
        <f>M62</f>
        <v>Manon</v>
      </c>
      <c r="T12" s="8"/>
      <c r="U12" s="17" t="str">
        <f ca="1">I61</f>
        <v>Jérome</v>
      </c>
      <c r="V12" s="8"/>
      <c r="W12" s="17" t="str">
        <f>M64</f>
        <v>Julien</v>
      </c>
      <c r="X12" s="8"/>
      <c r="Y12" s="17" t="str">
        <f ca="1">I63</f>
        <v>Dominique</v>
      </c>
      <c r="Z12" s="9"/>
      <c r="AA12" s="17" t="str">
        <f>M64</f>
        <v>Julien</v>
      </c>
      <c r="AB12" s="9"/>
      <c r="AC12" s="9"/>
      <c r="AD12" s="9"/>
      <c r="AE12" s="9"/>
      <c r="AF12" s="9"/>
      <c r="AG12" s="9"/>
      <c r="AH12" s="9"/>
      <c r="AI12" s="9"/>
      <c r="AJ12" s="9"/>
    </row>
    <row r="13" spans="1:36" x14ac:dyDescent="0.25">
      <c r="A13" s="95" t="s">
        <v>33</v>
      </c>
      <c r="B13" s="99" t="s">
        <v>68</v>
      </c>
      <c r="C13" s="130" t="s">
        <v>22</v>
      </c>
      <c r="D13" s="130"/>
      <c r="E13" s="130" t="s">
        <v>22</v>
      </c>
      <c r="F13" s="130"/>
      <c r="G13" s="130" t="s">
        <v>22</v>
      </c>
      <c r="H13" s="32"/>
      <c r="I13" s="130">
        <v>1</v>
      </c>
      <c r="J13" s="59"/>
      <c r="K13" s="130"/>
      <c r="L13" s="31"/>
      <c r="M13" s="17" t="str">
        <f>M57</f>
        <v>Manon</v>
      </c>
      <c r="N13" s="8"/>
      <c r="O13" s="17" t="str">
        <f>M58</f>
        <v>Gilles</v>
      </c>
      <c r="P13" s="31"/>
      <c r="Q13" s="17" t="str">
        <f>M59</f>
        <v>Julien</v>
      </c>
      <c r="R13" s="8"/>
      <c r="S13" s="17" t="str">
        <f>M60</f>
        <v>Valentin</v>
      </c>
      <c r="T13" s="8"/>
      <c r="U13" s="17" t="str">
        <f>M61</f>
        <v>Nicolas M</v>
      </c>
      <c r="V13" s="8"/>
      <c r="W13" s="17" t="str">
        <f>M62</f>
        <v>Manon</v>
      </c>
      <c r="X13" s="8"/>
      <c r="Y13" s="17" t="str">
        <f>M63</f>
        <v>Gilles</v>
      </c>
      <c r="Z13" s="9"/>
      <c r="AA13" s="17" t="str">
        <f ca="1">I64</f>
        <v>Jérome</v>
      </c>
      <c r="AB13" s="9"/>
      <c r="AC13" s="9"/>
      <c r="AD13" s="9"/>
      <c r="AE13" s="9"/>
      <c r="AF13" s="9"/>
      <c r="AG13" s="9"/>
      <c r="AH13" s="9"/>
      <c r="AI13" s="9"/>
      <c r="AJ13" s="9"/>
    </row>
    <row r="14" spans="1:36" ht="14.25" customHeight="1" thickBot="1" x14ac:dyDescent="0.3">
      <c r="A14" s="95" t="s">
        <v>34</v>
      </c>
      <c r="B14" s="99" t="s">
        <v>69</v>
      </c>
      <c r="C14" s="130" t="s">
        <v>22</v>
      </c>
      <c r="D14" s="130"/>
      <c r="E14" s="130"/>
      <c r="F14" s="130" t="s">
        <v>22</v>
      </c>
      <c r="G14" s="130" t="s">
        <v>22</v>
      </c>
      <c r="H14" s="32"/>
      <c r="I14" s="130">
        <v>2</v>
      </c>
      <c r="J14" s="32"/>
      <c r="K14" s="130">
        <v>2</v>
      </c>
      <c r="L14" s="31"/>
      <c r="M14" s="18" t="str">
        <f>M59</f>
        <v>Julien</v>
      </c>
      <c r="N14" s="8"/>
      <c r="O14" s="18" t="str">
        <f ca="1">I58</f>
        <v>Jérome</v>
      </c>
      <c r="P14" s="31"/>
      <c r="Q14" s="18" t="str">
        <f>M61</f>
        <v>Nicolas M</v>
      </c>
      <c r="R14" s="8"/>
      <c r="S14" s="18" t="str">
        <f ca="1">I60</f>
        <v>Dominique</v>
      </c>
      <c r="T14" s="8"/>
      <c r="U14" s="18" t="str">
        <f>M63</f>
        <v>Gilles</v>
      </c>
      <c r="V14" s="8"/>
      <c r="W14" s="18" t="str">
        <f ca="1">I62</f>
        <v>Gaylord</v>
      </c>
      <c r="X14" s="8"/>
      <c r="Y14" s="18" t="str">
        <f>M65</f>
        <v>Valentin</v>
      </c>
      <c r="Z14" s="9"/>
      <c r="AA14" s="18" t="str">
        <f>M66</f>
        <v>Nicolas M</v>
      </c>
      <c r="AB14" s="9"/>
      <c r="AC14" s="9"/>
      <c r="AD14" s="9"/>
      <c r="AE14" s="9"/>
      <c r="AF14" s="9"/>
      <c r="AG14" s="9"/>
      <c r="AH14" s="9"/>
      <c r="AI14" s="9"/>
      <c r="AJ14" s="9"/>
    </row>
    <row r="15" spans="1:36" ht="14.25" customHeight="1" thickBot="1" x14ac:dyDescent="0.3">
      <c r="A15" s="95" t="s">
        <v>35</v>
      </c>
      <c r="B15" s="99" t="s">
        <v>70</v>
      </c>
      <c r="C15" s="130" t="s">
        <v>22</v>
      </c>
      <c r="D15" s="130"/>
      <c r="E15" s="130"/>
      <c r="F15" s="130" t="s">
        <v>22</v>
      </c>
      <c r="G15" s="130" t="s">
        <v>22</v>
      </c>
      <c r="H15" s="59"/>
      <c r="I15" s="130">
        <v>3</v>
      </c>
      <c r="J15" s="32"/>
      <c r="K15" s="130">
        <v>3</v>
      </c>
      <c r="L15" s="31"/>
      <c r="M15" s="31"/>
      <c r="N15" s="31"/>
      <c r="O15" s="31"/>
      <c r="P15" s="31"/>
      <c r="Q15" s="31"/>
      <c r="R15" s="31"/>
      <c r="S15" s="46"/>
      <c r="T15" s="8"/>
      <c r="U15" s="8"/>
      <c r="V15" s="8"/>
      <c r="W15" s="8"/>
      <c r="X15" s="8"/>
      <c r="Y15" s="8"/>
      <c r="Z15" s="9"/>
      <c r="AA15" s="8"/>
      <c r="AB15" s="9"/>
      <c r="AC15" s="9"/>
      <c r="AD15" s="9"/>
      <c r="AE15" s="9"/>
      <c r="AF15" s="9"/>
      <c r="AG15" s="9"/>
      <c r="AH15" s="9"/>
      <c r="AI15" s="9"/>
      <c r="AJ15" s="9"/>
    </row>
    <row r="16" spans="1:36" ht="15.75" thickBot="1" x14ac:dyDescent="0.3">
      <c r="A16" s="95" t="s">
        <v>36</v>
      </c>
      <c r="B16" s="99" t="s">
        <v>71</v>
      </c>
      <c r="C16" s="130" t="s">
        <v>22</v>
      </c>
      <c r="D16" s="130" t="s">
        <v>22</v>
      </c>
      <c r="E16" s="130" t="s">
        <v>22</v>
      </c>
      <c r="F16" s="130"/>
      <c r="G16" s="130" t="s">
        <v>22</v>
      </c>
      <c r="H16" s="59"/>
      <c r="I16" s="130">
        <v>4</v>
      </c>
      <c r="J16" s="59"/>
      <c r="K16" s="130">
        <v>4</v>
      </c>
      <c r="L16" s="31"/>
      <c r="M16" s="35" t="s">
        <v>13</v>
      </c>
      <c r="N16" s="8"/>
      <c r="O16" s="35" t="s">
        <v>13</v>
      </c>
      <c r="P16" s="31"/>
      <c r="Q16" s="35" t="s">
        <v>13</v>
      </c>
      <c r="R16" s="8"/>
      <c r="S16" s="35" t="s">
        <v>13</v>
      </c>
      <c r="T16" s="8"/>
      <c r="U16" s="35" t="s">
        <v>13</v>
      </c>
      <c r="V16" s="8"/>
      <c r="W16" s="35" t="s">
        <v>13</v>
      </c>
      <c r="X16" s="8"/>
      <c r="Y16" s="35" t="s">
        <v>13</v>
      </c>
      <c r="Z16" s="9"/>
      <c r="AA16" s="35" t="s">
        <v>13</v>
      </c>
      <c r="AB16" s="9"/>
      <c r="AC16" s="9"/>
      <c r="AD16" s="9"/>
      <c r="AE16" s="9"/>
      <c r="AF16" s="9"/>
      <c r="AG16" s="9"/>
      <c r="AH16" s="9"/>
      <c r="AI16" s="9"/>
      <c r="AJ16" s="9"/>
    </row>
    <row r="17" spans="1:36" ht="15.75" thickBot="1" x14ac:dyDescent="0.3">
      <c r="A17" s="95" t="s">
        <v>45</v>
      </c>
      <c r="B17" s="99"/>
      <c r="C17" s="130"/>
      <c r="D17" s="130"/>
      <c r="E17" s="130"/>
      <c r="F17" s="130"/>
      <c r="G17" s="130"/>
      <c r="H17" s="59"/>
      <c r="I17" s="130"/>
      <c r="J17" s="59"/>
      <c r="K17" s="130">
        <v>5</v>
      </c>
      <c r="L17" s="31"/>
      <c r="M17" s="18" t="str">
        <f ca="1">K58</f>
        <v>Thierry</v>
      </c>
      <c r="N17" s="8"/>
      <c r="O17" s="18" t="str">
        <f ca="1">K59</f>
        <v>Nicolas B</v>
      </c>
      <c r="P17" s="31"/>
      <c r="Q17" s="18" t="str">
        <f ca="1">K60</f>
        <v>Laurent</v>
      </c>
      <c r="R17" s="8"/>
      <c r="S17" s="18" t="str">
        <f ca="1">K61</f>
        <v>Sebastien</v>
      </c>
      <c r="T17" s="8"/>
      <c r="U17" s="18" t="str">
        <f ca="1">K62</f>
        <v>Thierry</v>
      </c>
      <c r="V17" s="8"/>
      <c r="W17" s="18" t="str">
        <f ca="1">K63</f>
        <v>Nicolas B</v>
      </c>
      <c r="X17" s="8"/>
      <c r="Y17" s="18" t="str">
        <f ca="1">K64</f>
        <v>Laurent</v>
      </c>
      <c r="Z17" s="9"/>
      <c r="AA17" s="18" t="str">
        <f ca="1">K65</f>
        <v>Sebastien</v>
      </c>
      <c r="AB17" s="9"/>
      <c r="AC17" s="9"/>
      <c r="AD17" s="9"/>
      <c r="AE17" s="9"/>
      <c r="AF17" s="9"/>
      <c r="AG17" s="9"/>
      <c r="AH17" s="9"/>
      <c r="AI17" s="9"/>
      <c r="AJ17" s="9"/>
    </row>
    <row r="18" spans="1:36" ht="15.75" thickBot="1" x14ac:dyDescent="0.3">
      <c r="A18" s="95" t="s">
        <v>53</v>
      </c>
      <c r="B18" s="99"/>
      <c r="C18" s="130"/>
      <c r="D18" s="130"/>
      <c r="E18" s="130"/>
      <c r="F18" s="130"/>
      <c r="G18" s="130"/>
      <c r="H18" s="59"/>
      <c r="I18" s="8"/>
      <c r="J18" s="31"/>
      <c r="K18" s="31"/>
      <c r="L18" s="31"/>
      <c r="M18" s="31"/>
      <c r="N18" s="31"/>
      <c r="O18" s="31"/>
      <c r="P18" s="31"/>
      <c r="Q18" s="31"/>
      <c r="R18" s="31"/>
      <c r="S18" s="46"/>
      <c r="T18" s="8"/>
      <c r="U18" s="8"/>
      <c r="V18" s="8"/>
      <c r="W18" s="8"/>
      <c r="X18" s="8"/>
      <c r="Y18" s="8"/>
      <c r="Z18" s="9"/>
      <c r="AA18" s="8"/>
      <c r="AB18" s="9"/>
      <c r="AC18" s="9"/>
      <c r="AD18" s="9" t="str">
        <f>IF(R58=R72,R56,IF(R62=R72,R56,IF(R54=R72,R57,IF(R56=R72,R60,"  "))))</f>
        <v xml:space="preserve">  </v>
      </c>
      <c r="AE18" s="9"/>
      <c r="AF18" s="9"/>
      <c r="AG18" s="9"/>
      <c r="AH18" s="9"/>
      <c r="AI18" s="9"/>
      <c r="AJ18" s="9"/>
    </row>
    <row r="19" spans="1:36" ht="15.75" thickBot="1" x14ac:dyDescent="0.3">
      <c r="A19" s="117"/>
      <c r="B19" s="99"/>
      <c r="C19" s="130"/>
      <c r="D19" s="130"/>
      <c r="E19" s="130"/>
      <c r="F19" s="130"/>
      <c r="G19" s="130"/>
      <c r="H19" s="73"/>
      <c r="I19" s="19" t="s">
        <v>26</v>
      </c>
      <c r="J19" s="8"/>
      <c r="K19" s="19" t="s">
        <v>26</v>
      </c>
      <c r="L19" s="31"/>
      <c r="M19" s="19" t="s">
        <v>26</v>
      </c>
      <c r="N19" s="8"/>
      <c r="O19" s="19" t="s">
        <v>26</v>
      </c>
      <c r="P19" s="31"/>
      <c r="Q19" s="19" t="s">
        <v>26</v>
      </c>
      <c r="R19" s="8"/>
      <c r="S19" s="19" t="s">
        <v>26</v>
      </c>
      <c r="T19" s="8"/>
      <c r="U19" s="19" t="s">
        <v>26</v>
      </c>
      <c r="V19" s="8"/>
      <c r="W19" s="19" t="s">
        <v>26</v>
      </c>
      <c r="X19" s="8"/>
      <c r="Y19" s="19" t="s">
        <v>26</v>
      </c>
      <c r="Z19" s="9"/>
      <c r="AA19" s="19" t="s">
        <v>26</v>
      </c>
      <c r="AB19" s="9"/>
      <c r="AC19" s="9"/>
      <c r="AD19" s="9"/>
      <c r="AE19" s="9"/>
      <c r="AF19" s="9"/>
      <c r="AG19" s="9"/>
      <c r="AH19" s="9"/>
      <c r="AI19" s="9"/>
      <c r="AJ19" s="9"/>
    </row>
    <row r="20" spans="1:36" ht="15.75" thickBot="1" x14ac:dyDescent="0.3">
      <c r="A20" s="80" t="s">
        <v>37</v>
      </c>
      <c r="B20" s="100" t="s">
        <v>75</v>
      </c>
      <c r="C20" s="127"/>
      <c r="D20" s="131" t="s">
        <v>22</v>
      </c>
      <c r="E20" s="131" t="s">
        <v>22</v>
      </c>
      <c r="F20" s="131"/>
      <c r="G20" s="131"/>
      <c r="H20" s="73"/>
      <c r="I20" s="87" t="str">
        <f t="array" aca="1" ref="I20" ca="1">INDEX($Q$55:$Q$94,MATCH(0,($Q$57:$Q$94=I$11)*1+($Q$57:$Q$94=I$12)*1+($Q$57:$Q$94=I$13)*1+($Q$57:$Q$94=I$14)*1+($Q$57:$Q$94=I$17)*1+($Q$57:$Q$94=I$8)*1,0))</f>
        <v>Jérome</v>
      </c>
      <c r="J20" s="8"/>
      <c r="K20" s="87" t="str">
        <f t="array" aca="1" ref="K20" ca="1">INDEX($Q$56:$Q$94,MATCH(0,($Q$56:$Q$94=K$11)*1+($Q$56:$Q$94=K$12)*1+($Q$56:$Q$94=K$13)*1+($Q$56:$Q$94=K$14)*1+($Q$56:$Q$94=K$17)*1+($Q$56:$Q$94=K$8)*1,0))</f>
        <v>Gaylord</v>
      </c>
      <c r="L20" s="31"/>
      <c r="M20" s="87" t="str">
        <f t="array" aca="1" ref="M20" ca="1">INDEX($Q$57:$Q$94,MATCH(0,($Q$57:$Q$94=M$11)*1+($Q$57:$Q$94=M$12)*1+($Q$57:$Q$94=M$13)*1+($Q$57:$Q$94=M$14)*1+($Q$57:$Q$94=M$17)*1+($Q$57:$Q$94=M$8)*1+($Q$57:$Q$94=I$20)*1+($Q$57:$Q$94=K$20)*1,0))</f>
        <v>Nicolas B</v>
      </c>
      <c r="N20" s="8"/>
      <c r="O20" s="87" t="str">
        <f t="array" aca="1" ref="O20" ca="1">INDEX($Q$58:$Q$94,MATCH(0,($Q$58:$Q$94=O$11)*1+($Q$58:$Q$94=O$12)*1+($Q$58:$Q$94=O$13)*1+($Q$58:$Q$94=O$14)*1+($Q$58:$Q$94=O$17)*1+($Q$58:$Q$94=O$8)*1+($Q$58:$Q$94=K$20)*1+($Q$58:$Q$94=M$20)*1,0))</f>
        <v>Julien</v>
      </c>
      <c r="P20" s="31"/>
      <c r="Q20" s="87" t="str">
        <f t="array" aca="1" ref="Q20" ca="1">INDEX($Q$59:$Q$94,MATCH(0,($Q$59:$Q$94=Q$11)*1+($Q$59:$Q$94=Q$12)*1+($Q$59:$Q$94=Q$13)*1+($Q$59:$Q$94=Q$14)*1+($Q$59:$Q$94=Q$17)*1+($Q$59:$Q$94=Q$8)*1+($Q$59:$Q$94=M$20)*1+($Q$59:$Q$94=O$20)*1,0))</f>
        <v>Sebastien</v>
      </c>
      <c r="R20" s="8"/>
      <c r="S20" s="87" t="str">
        <f t="array" aca="1" ref="S20" ca="1">INDEX($Q$60:$Q$94,MATCH(0,($Q$60:$Q$94=S$11)*1+($Q$60:$Q$94=S$12)*1+($Q$60:$Q$94=S$13)*1+($Q$60:$Q$94=S$14)*1+($Q$60:$Q$94=S$17)*1+($Q$60:$Q$94=S$8)*1+($Q$60:$Q$94=O$20)*1+($Q$60:$Q$94=Q$20)*1,0))</f>
        <v>Jérome</v>
      </c>
      <c r="T20" s="8"/>
      <c r="U20" s="87" t="str">
        <f t="array" aca="1" ref="U20" ca="1">INDEX($Q$61:$Q$94,MATCH(0,($Q$61:$Q$94=U$11)*1+($Q$61:$Q$94=U$12)*1+($Q$61:$Q$94=U$13)*1+($Q$61:$Q$94=U$14)*1+($Q$61:$Q$94=U$17)*1+($Q$61:$Q$94=U$8)*1+($Q$61:$Q$94=Q$20)*1+($Q$61:$Q$94=S$20)*1,0))</f>
        <v>Gaylord</v>
      </c>
      <c r="V20" s="8"/>
      <c r="W20" s="87" t="str">
        <f t="array" aca="1" ref="W20" ca="1">INDEX($Q$62:$Q$94,MATCH(0,($Q$62:$Q$94=W$11)*1+($Q$62:$Q$94=W$12)*1+($Q$62:$Q$94=W$13)*1+($Q$62:$Q$94=W$14)*1+($Q$62:$Q$94=W$17)*1+($Q$62:$Q$94=W$8)*1+($Q$62:$Q$94=S$20)*1+($Q$62:$Q$94=U$20)*1,0))</f>
        <v>Dominique</v>
      </c>
      <c r="X20" s="8"/>
      <c r="Y20" s="87" t="str">
        <f t="array" aca="1" ref="Y20" ca="1">INDEX($Q$63:$Q$94,MATCH(0,($Q$63:$Q$94=Y$11)*1+($Q$63:$Q$94=Y$12)*1+($Q$63:$Q$94=Y$13)*1+($Q$63:$Q$94=Y$14)*1+($Q$63:$Q$94=Y$17)*1+($Q$63:$Q$94=Y$8)*1+($Q$63:$Q$94=U$20)*1+($Q$63:$Q$94=W$20)*1,0))</f>
        <v>Julien</v>
      </c>
      <c r="Z20" s="9"/>
      <c r="AA20" s="87" t="str">
        <f t="array" aca="1" ref="AA20" ca="1">INDEX($Q$64:$Q$94,MATCH(0,($Q$64:$Q$94=AA$11)*1+($Q$64:$Q$94=AA$12)*1+($Q$64:$Q$94=AA$13)*1+($Q$64:$Q$94=AA$14)*1+($Q$64:$Q$94=AA$17)*1+($Q$64:$Q$94=AA$8)*1+($Q$64:$Q$94=W$20)*1+($Q$64:$Q$94=Y$20)*1,0))</f>
        <v>Nicolas B</v>
      </c>
      <c r="AB20" s="9"/>
      <c r="AC20" s="9"/>
      <c r="AD20" s="9"/>
      <c r="AE20" s="9"/>
      <c r="AF20" s="9"/>
      <c r="AG20" s="9"/>
      <c r="AH20" s="9"/>
      <c r="AI20" s="9"/>
      <c r="AJ20" s="9"/>
    </row>
    <row r="21" spans="1:36" ht="13.5" customHeight="1" thickBot="1" x14ac:dyDescent="0.3">
      <c r="A21" s="81" t="s">
        <v>38</v>
      </c>
      <c r="B21" s="100" t="s">
        <v>72</v>
      </c>
      <c r="C21" s="127"/>
      <c r="D21" s="131" t="s">
        <v>22</v>
      </c>
      <c r="E21" s="131"/>
      <c r="F21" s="131"/>
      <c r="G21" s="131"/>
      <c r="H21" s="73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8"/>
      <c r="U21" s="120"/>
      <c r="V21" s="8"/>
      <c r="W21" s="120"/>
      <c r="X21" s="8"/>
      <c r="Y21" s="120"/>
      <c r="Z21" s="9"/>
      <c r="AA21" s="120"/>
      <c r="AB21" s="9"/>
      <c r="AC21" s="9"/>
      <c r="AD21" s="9"/>
      <c r="AE21" s="9"/>
      <c r="AF21" s="9"/>
      <c r="AG21" s="9"/>
      <c r="AH21" s="9"/>
      <c r="AI21" s="9"/>
      <c r="AJ21" s="9"/>
    </row>
    <row r="22" spans="1:36" ht="15.75" thickBot="1" x14ac:dyDescent="0.3">
      <c r="A22" s="81" t="s">
        <v>39</v>
      </c>
      <c r="B22" s="100" t="s">
        <v>74</v>
      </c>
      <c r="C22" s="127"/>
      <c r="D22" s="131" t="s">
        <v>22</v>
      </c>
      <c r="E22" s="131"/>
      <c r="F22" s="131"/>
      <c r="G22" s="131"/>
      <c r="H22" s="73"/>
      <c r="I22" s="47" t="s">
        <v>14</v>
      </c>
      <c r="J22" s="8"/>
      <c r="K22" s="47" t="s">
        <v>14</v>
      </c>
      <c r="L22" s="31"/>
      <c r="M22" s="47" t="s">
        <v>14</v>
      </c>
      <c r="N22" s="8"/>
      <c r="O22" s="47" t="s">
        <v>14</v>
      </c>
      <c r="P22" s="31"/>
      <c r="Q22" s="47" t="s">
        <v>14</v>
      </c>
      <c r="R22" s="8"/>
      <c r="S22" s="47" t="s">
        <v>14</v>
      </c>
      <c r="T22" s="8"/>
      <c r="U22" s="47" t="s">
        <v>14</v>
      </c>
      <c r="V22" s="120"/>
      <c r="W22" s="47" t="s">
        <v>14</v>
      </c>
      <c r="X22" s="8"/>
      <c r="Y22" s="47" t="s">
        <v>14</v>
      </c>
      <c r="Z22" s="9"/>
      <c r="AA22" s="47" t="s">
        <v>14</v>
      </c>
      <c r="AB22" s="9"/>
      <c r="AC22" s="9"/>
      <c r="AD22" s="9"/>
      <c r="AE22" s="9"/>
      <c r="AF22" s="9"/>
      <c r="AG22" s="9"/>
      <c r="AH22" s="9"/>
      <c r="AI22" s="9"/>
      <c r="AJ22" s="9"/>
    </row>
    <row r="23" spans="1:36" ht="15.75" thickBot="1" x14ac:dyDescent="0.3">
      <c r="A23" s="81" t="s">
        <v>40</v>
      </c>
      <c r="B23" s="100" t="s">
        <v>73</v>
      </c>
      <c r="C23" s="127"/>
      <c r="D23" s="131"/>
      <c r="E23" s="131"/>
      <c r="F23" s="131"/>
      <c r="G23" s="131"/>
      <c r="H23" s="59"/>
      <c r="I23" s="20" t="str">
        <f ca="1">K57</f>
        <v>Sebastien</v>
      </c>
      <c r="J23" s="8"/>
      <c r="K23" s="20" t="str">
        <f ca="1">K58</f>
        <v>Thierry</v>
      </c>
      <c r="L23" s="31"/>
      <c r="M23" s="20" t="str">
        <f ca="1">K59</f>
        <v>Nicolas B</v>
      </c>
      <c r="N23" s="8"/>
      <c r="O23" s="20" t="str">
        <f ca="1">K60</f>
        <v>Laurent</v>
      </c>
      <c r="P23" s="31"/>
      <c r="Q23" s="20" t="str">
        <f ca="1">K61</f>
        <v>Sebastien</v>
      </c>
      <c r="R23" s="8"/>
      <c r="S23" s="18" t="str">
        <f ca="1">K62</f>
        <v>Thierry</v>
      </c>
      <c r="T23" s="8"/>
      <c r="U23" s="18" t="str">
        <f ca="1">K63</f>
        <v>Nicolas B</v>
      </c>
      <c r="V23" s="120"/>
      <c r="W23" s="18" t="str">
        <f ca="1">K64</f>
        <v>Laurent</v>
      </c>
      <c r="X23" s="8"/>
      <c r="Y23" s="18" t="str">
        <f ca="1">K65</f>
        <v>Sebastien</v>
      </c>
      <c r="Z23" s="9"/>
      <c r="AA23" s="18" t="str">
        <f ca="1">K66</f>
        <v>Thierry</v>
      </c>
      <c r="AB23" s="9"/>
      <c r="AC23" s="9"/>
      <c r="AD23" s="9"/>
      <c r="AE23" s="9"/>
      <c r="AF23" s="9"/>
      <c r="AG23" s="9"/>
      <c r="AH23" s="9"/>
      <c r="AI23" s="9"/>
      <c r="AJ23" s="9"/>
    </row>
    <row r="24" spans="1:36" ht="16.5" customHeight="1" x14ac:dyDescent="0.25">
      <c r="A24" s="81" t="s">
        <v>41</v>
      </c>
      <c r="B24" s="100"/>
      <c r="C24" s="127"/>
      <c r="D24" s="131"/>
      <c r="E24" s="131"/>
      <c r="F24" s="131"/>
      <c r="G24" s="131"/>
      <c r="H24" s="59"/>
      <c r="I24" s="120"/>
      <c r="J24" s="8"/>
      <c r="K24" s="120"/>
      <c r="L24" s="31"/>
      <c r="M24" s="120"/>
      <c r="N24" s="8"/>
      <c r="O24" s="120"/>
      <c r="P24" s="31"/>
      <c r="Q24" s="120"/>
      <c r="R24" s="8"/>
      <c r="S24" s="120"/>
      <c r="T24" s="8"/>
      <c r="U24" s="120"/>
      <c r="V24" s="120"/>
      <c r="W24" s="120"/>
      <c r="X24" s="8"/>
      <c r="Y24" s="120"/>
      <c r="Z24" s="9"/>
      <c r="AA24" s="120"/>
      <c r="AB24" s="9"/>
      <c r="AC24" s="9"/>
      <c r="AD24" s="9"/>
      <c r="AE24" s="9"/>
      <c r="AF24" s="9"/>
      <c r="AG24" s="9"/>
      <c r="AH24" s="9"/>
      <c r="AI24" s="9"/>
      <c r="AJ24" s="9"/>
    </row>
    <row r="25" spans="1:36" ht="15" customHeight="1" x14ac:dyDescent="0.25">
      <c r="A25" s="81" t="s">
        <v>42</v>
      </c>
      <c r="B25" s="100"/>
      <c r="C25" s="127"/>
      <c r="D25" s="131"/>
      <c r="E25" s="131"/>
      <c r="F25" s="131"/>
      <c r="G25" s="131"/>
      <c r="H25" s="59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8"/>
      <c r="U25" s="77"/>
      <c r="V25" s="77"/>
      <c r="W25" s="77"/>
      <c r="X25" s="78"/>
      <c r="Y25" s="79"/>
      <c r="Z25" s="101"/>
      <c r="AA25" s="79"/>
      <c r="AB25" s="9"/>
      <c r="AC25" s="9"/>
      <c r="AD25" s="9"/>
      <c r="AE25" s="9"/>
      <c r="AF25" s="9"/>
      <c r="AG25" s="9"/>
      <c r="AH25" s="9"/>
      <c r="AI25" s="9"/>
      <c r="AJ25" s="9"/>
    </row>
    <row r="26" spans="1:36" ht="16.5" customHeight="1" thickBot="1" x14ac:dyDescent="0.3">
      <c r="A26" s="81" t="s">
        <v>54</v>
      </c>
      <c r="B26" s="100"/>
      <c r="C26" s="127"/>
      <c r="D26" s="131"/>
      <c r="E26" s="131"/>
      <c r="F26" s="131"/>
      <c r="G26" s="131"/>
      <c r="H26" s="22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46"/>
      <c r="U26" s="31"/>
      <c r="V26" s="31"/>
      <c r="W26" s="31"/>
      <c r="X26" s="46"/>
      <c r="Y26" s="76"/>
      <c r="Z26" s="9"/>
      <c r="AA26" s="76"/>
      <c r="AB26" s="9"/>
      <c r="AC26" s="9"/>
      <c r="AD26" s="9"/>
      <c r="AE26" s="9"/>
      <c r="AF26" s="9"/>
      <c r="AG26" s="9"/>
      <c r="AH26" s="9"/>
      <c r="AI26" s="9"/>
      <c r="AJ26" s="9"/>
    </row>
    <row r="27" spans="1:36" ht="15.75" customHeight="1" thickBot="1" x14ac:dyDescent="0.3">
      <c r="A27" s="82"/>
      <c r="B27" s="100"/>
      <c r="C27" s="127"/>
      <c r="D27" s="131"/>
      <c r="E27" s="131"/>
      <c r="F27" s="131"/>
      <c r="G27" s="131"/>
      <c r="H27" s="22"/>
      <c r="I27" s="75" t="s">
        <v>18</v>
      </c>
      <c r="J27" s="31"/>
      <c r="K27" s="75" t="s">
        <v>18</v>
      </c>
      <c r="L27" s="31"/>
      <c r="M27" s="75" t="s">
        <v>18</v>
      </c>
      <c r="N27" s="31"/>
      <c r="O27" s="75" t="s">
        <v>18</v>
      </c>
      <c r="P27" s="31"/>
      <c r="Q27" s="75" t="s">
        <v>18</v>
      </c>
      <c r="R27" s="31"/>
      <c r="S27" s="75" t="s">
        <v>18</v>
      </c>
      <c r="T27" s="31"/>
      <c r="U27" s="75" t="s">
        <v>18</v>
      </c>
      <c r="V27" s="8"/>
      <c r="W27" s="75" t="s">
        <v>18</v>
      </c>
      <c r="X27" s="8"/>
      <c r="Y27" s="75" t="s">
        <v>18</v>
      </c>
      <c r="Z27" s="32"/>
      <c r="AA27" s="75" t="s">
        <v>18</v>
      </c>
      <c r="AB27" s="9"/>
      <c r="AC27" s="9"/>
      <c r="AD27" s="9"/>
      <c r="AE27" s="9"/>
      <c r="AF27" s="9"/>
      <c r="AG27" s="9"/>
      <c r="AH27" s="9"/>
      <c r="AI27" s="9"/>
      <c r="AJ27" s="9"/>
    </row>
    <row r="28" spans="1:36" ht="15" customHeight="1" thickBot="1" x14ac:dyDescent="0.3">
      <c r="A28" s="13"/>
      <c r="B28" s="12"/>
      <c r="C28" s="23"/>
      <c r="D28" s="23"/>
      <c r="E28" s="22"/>
      <c r="F28" s="22"/>
      <c r="G28" s="22"/>
      <c r="H28" s="22"/>
      <c r="I28" s="88" t="str">
        <f t="array" aca="1" ref="I28" ca="1">INDEX($S$55:$S$94,MATCH(0,($S$55:$S$94=I$11)*1+($S$55:$S$94=I$12)*1+($S$55:$S$94=I$13)*1+($S$55:$S$94=I$14)*1,0))</f>
        <v>Jérome</v>
      </c>
      <c r="J28" s="31"/>
      <c r="K28" s="88" t="str">
        <f t="array" aca="1" ref="K28" ca="1">INDEX($S$56:$S$94,MATCH(0,($S$56:$S$94=K$11)*1+($S$56:$S$94=K$12)*1+($S$56:$S$94=K$13)*1+($S$56:$S$94=K$14)*1,0))</f>
        <v>Gaylord</v>
      </c>
      <c r="L28" s="70"/>
      <c r="M28" s="88" t="str">
        <f t="array" aca="1" ref="M28" ca="1">INDEX($S$57:$S$94,MATCH(0,($S$57:$S$94=M$11)*1+($S$57:$S$94=M$12)*1+($S$57:$S$94=M$13)*1+($S$57:$S$94=M$14)*1+($S$57:$S$94=I$28)*1+($S$57:$S$94=K$28)*1,0))</f>
        <v>Nicolas M</v>
      </c>
      <c r="N28" s="31"/>
      <c r="O28" s="88" t="str">
        <f t="array" aca="1" ref="O28" ca="1">INDEX($S$58:$S$94,MATCH(0,($S$58:$S$94=O$11)*1+($S$58:$S$94=O$12)*1+($S$58:$S$94=O$13)*1+($S$58:$S$94=O$14)*1+($S$58:$S$94=K$28)*1+($S$58:$S$94=M$28)*1,0))</f>
        <v>Julien</v>
      </c>
      <c r="P28" s="70"/>
      <c r="Q28" s="88" t="str">
        <f t="array" aca="1" ref="Q28" ca="1">INDEX($S$59:$S$94,MATCH(0,($S$59:$S$94=Q$11)*1+($S$59:$S$94=Q$12)*1+($S$59:$S$94=Q$13)*1+($S$59:$S$94=Q$14)*1+($S$59:$S$94=M$28)*1+($S$59:$S$94=O$28)*1,0))</f>
        <v>Jérome</v>
      </c>
      <c r="R28" s="31"/>
      <c r="S28" s="88" t="str">
        <f t="array" aca="1" ref="S28" ca="1">INDEX($S$60:$S$94,MATCH(0,($S$60:$S$94=S$11)*1+($S$60:$S$94=S$12)*1+($S$60:$S$94=S$13)*1+($S$60:$S$94=S$14)*1+($S$60:$S$94=O$28)*1+($S$60:$S$94=Q$28)*1,0))</f>
        <v>Nicolas B</v>
      </c>
      <c r="T28" s="31"/>
      <c r="U28" s="88" t="str">
        <f t="array" aca="1" ref="U28" ca="1">INDEX($S$61:$S$94,MATCH(0,($S$61:$S$94=U$11)*1+($S$61:$S$94=U$12)*1+($S$61:$S$94=U$13)*1+($S$61:$S$94=U$14)*1+($S$61:$S$94=Q$28)*1+($S$61:$S$94=S$28)*1,0))</f>
        <v>Gaylord</v>
      </c>
      <c r="V28" s="8"/>
      <c r="W28" s="88" t="str">
        <f t="array" aca="1" ref="W28" ca="1">INDEX($S$62:$S$94,MATCH(0,($S$62:$S$94=W$11)*1+($S$62:$S$94=W$12)*1+($S$62:$S$94=W$13)*1+($S$62:$S$94=W$14)*1+($S$62:$S$94=S$28)*1+($S$62:$S$94=U$28)*1,0))</f>
        <v>Dominique</v>
      </c>
      <c r="X28" s="8"/>
      <c r="Y28" s="88" t="str">
        <f t="array" aca="1" ref="Y28" ca="1">INDEX($S$63:$S$94,MATCH(0,($S$63:$S$94=Y$11)*1+($S$63:$S$94=Y$12)*1+($S$63:$S$94=Y$13)*1+($S$63:$S$94=Y$14)*1+($S$63:$S$94=U$28)*1+($S$63:$S$94=W$28)*1+($S$63:$S$94=S$28)*1,0))</f>
        <v>Nicolas M</v>
      </c>
      <c r="Z28" s="32"/>
      <c r="AA28" s="88" t="str">
        <f t="array" aca="1" ref="AA28" ca="1">INDEX($S$63:$S$94,MATCH(0,($S$63:$S$94=AA$11)*1+($S$63:$S$94=AA$12)*1+($S$63:$S$94=AA$13)*1+($S$63:$S$94=AA$14)*1+($S$63:$S$94=W$28)*1+($S$63:$S$94=Y$28)*1+($S$63:$S$94=U$28)*1,0))</f>
        <v>Nicolas B</v>
      </c>
      <c r="AB28" s="9"/>
      <c r="AC28" s="9"/>
      <c r="AD28" s="9"/>
      <c r="AE28" s="9"/>
      <c r="AF28" s="9"/>
      <c r="AG28" s="9"/>
      <c r="AH28" s="9"/>
      <c r="AI28" s="9"/>
      <c r="AJ28" s="9"/>
    </row>
    <row r="29" spans="1:36" ht="13.5" customHeight="1" thickBot="1" x14ac:dyDescent="0.3">
      <c r="A29" s="13"/>
      <c r="B29" s="142" t="s">
        <v>76</v>
      </c>
      <c r="C29" s="143"/>
      <c r="D29" s="143"/>
      <c r="E29" s="144"/>
      <c r="F29" s="126"/>
      <c r="G29" s="126"/>
      <c r="H29" s="22"/>
      <c r="I29" s="89" t="str">
        <f t="array" aca="1" ref="I29" ca="1">INDEX($O$55:$O$94,MATCH(0,($O$55:$O$94=I$11)*1+($O$55:$O$94=I$12)*1+($O$55:$O$94=I$13)*1+($O$55:$O$94=I$14)*1+($O$55:$O$94=I$28)*1,0))</f>
        <v>Valentin</v>
      </c>
      <c r="J29" s="64"/>
      <c r="K29" s="89" t="str">
        <f t="array" aca="1" ref="K29" ca="1">INDEX($O$56:$O$94,MATCH(0,($O$56:$O$94=K$11)*1+($O$56:$O$94=K$12)*1+($O$56:$O$94=K$13)*1+($O$56:$O$94=K$14)*1+($O$56:$O$94=K$28)*1,0))</f>
        <v>Manon</v>
      </c>
      <c r="L29" s="71"/>
      <c r="M29" s="89" t="str">
        <f t="array" aca="1" ref="M29" ca="1">INDEX($O$57:$O$94,MATCH(0,($O$57:$O$94=M$11)*1+($O$57:$O$94=M$12)*1+($O$57:$O$94=M$13)*1+($O$57:$O$94=M$14)*1+($O$57:$O$94=M$28)*1,0))</f>
        <v>Gilles</v>
      </c>
      <c r="N29" s="31"/>
      <c r="O29" s="89" t="str">
        <f t="array" aca="1" ref="O29" ca="1">INDEX($O$58:$O$94,MATCH(0,($O$58:$O$94=O$11)*1+($O$58:$O$94=O$12)*1+($O$58:$O$94=O$13)*1+($O$58:$O$94=O$14)*1+($O$58:$O$94=O$28)*1,0))</f>
        <v>Manon</v>
      </c>
      <c r="P29" s="71"/>
      <c r="Q29" s="89" t="str">
        <f t="array" aca="1" ref="Q29" ca="1">INDEX($O$59:$O$94,MATCH(0,($O$59:$O$94=Q$11)*1+($O$59:$O$94=Q$12)*1+($O$59:$O$94=Q$13)*1+($O$59:$O$94=Q$14)*1+($O$59:$O$94=Q$28)*1,0))</f>
        <v>Manon</v>
      </c>
      <c r="R29" s="69"/>
      <c r="S29" s="89" t="str">
        <f t="array" aca="1" ref="S29" ca="1">INDEX($O$60:$O$94,MATCH(0,($O$60:$O$94=S$11)*1+($O$60:$O$94=S$12)*1+($O$60:$O$94=S$13)*1+($O$60:$O$94=S$14)*1+($O$60:$O$94=S$28)*1,0))</f>
        <v>Gilles</v>
      </c>
      <c r="T29" s="69"/>
      <c r="U29" s="89" t="str">
        <f t="array" aca="1" ref="U29" ca="1">INDEX($O$61:$O$94,MATCH(0,($O$61:$O$94=U$11)*1+($O$61:$O$94=U$12)*1+($O$61:$O$94=U$13)*1+($O$61:$O$94=U$14)*1+($O$61:$O$94=U$28)*1,0))</f>
        <v>Valentin</v>
      </c>
      <c r="V29" s="8"/>
      <c r="W29" s="89" t="str">
        <f t="array" aca="1" ref="W29" ca="1">INDEX($O$62:$O$94,MATCH(0,($O$62:$O$94=W$11)*1+($O$62:$O$94=W$12)*1+($O$62:$O$94=W$13)*1+($O$62:$O$94=W$14)*1+($O$62:$O$94=W$28)*1,0))</f>
        <v>Gilles</v>
      </c>
      <c r="X29" s="8"/>
      <c r="Y29" s="89" t="str">
        <f t="array" aca="1" ref="Y29" ca="1">INDEX($O$63:$O$94,MATCH(0,($O$63:$O$94=Y$11)*1+($O$63:$O$94=Y$12)*1+($O$63:$O$94=Y$13)*1+($O$63:$O$94=Y$14)*1+($O$63:$O$94=Y$28)*1,0))</f>
        <v>Manon</v>
      </c>
      <c r="Z29" s="32"/>
      <c r="AA29" s="89" t="str">
        <f t="array" aca="1" ref="AA29" ca="1">INDEX($O$63:$O$94,MATCH(0,($O$63:$O$94=AA$11)*1+($O$63:$O$94=AA$12)*1+($O$63:$O$94=AA$13)*1+($O$63:$O$94=AA$14)*1+($O$63:$O$94=AA$28)*1,0))</f>
        <v>Gilles</v>
      </c>
      <c r="AB29" s="9"/>
      <c r="AC29" s="9"/>
      <c r="AD29" s="9"/>
      <c r="AE29" s="9"/>
      <c r="AF29" s="9"/>
      <c r="AG29" s="9"/>
      <c r="AH29" s="9"/>
      <c r="AI29" s="9"/>
      <c r="AJ29" s="9"/>
    </row>
    <row r="30" spans="1:36" ht="15" customHeight="1" thickBot="1" x14ac:dyDescent="0.3">
      <c r="A30" s="13"/>
      <c r="B30" s="145"/>
      <c r="C30" s="146"/>
      <c r="D30" s="146"/>
      <c r="E30" s="147"/>
      <c r="F30" s="126"/>
      <c r="G30" s="126"/>
      <c r="H30" s="22"/>
      <c r="I30" s="68"/>
      <c r="J30" s="64"/>
      <c r="K30" s="71"/>
      <c r="L30" s="71"/>
      <c r="M30" s="71"/>
      <c r="N30" s="31"/>
      <c r="O30" s="71"/>
      <c r="P30" s="71"/>
      <c r="Q30" s="71"/>
      <c r="R30" s="69"/>
      <c r="S30" s="68"/>
      <c r="T30" s="69"/>
      <c r="U30" s="8"/>
      <c r="V30" s="8"/>
      <c r="W30" s="8"/>
      <c r="X30" s="8"/>
      <c r="Y30" s="8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</row>
    <row r="31" spans="1:36" ht="13.5" customHeight="1" thickBot="1" x14ac:dyDescent="0.3">
      <c r="A31" s="13"/>
      <c r="B31" s="85"/>
      <c r="C31" s="57"/>
      <c r="D31" s="23"/>
      <c r="E31" s="22"/>
      <c r="F31" s="22"/>
      <c r="G31" s="22"/>
      <c r="H31" s="22"/>
      <c r="I31" s="148" t="s">
        <v>77</v>
      </c>
      <c r="J31" s="149"/>
      <c r="K31" s="149"/>
      <c r="L31" s="149"/>
      <c r="M31" s="149"/>
      <c r="N31" s="149"/>
      <c r="O31" s="149"/>
      <c r="P31" s="149"/>
      <c r="Q31" s="149"/>
      <c r="R31" s="149"/>
      <c r="S31" s="149"/>
      <c r="T31" s="149"/>
      <c r="U31" s="149"/>
      <c r="V31" s="149"/>
      <c r="W31" s="149"/>
      <c r="X31" s="149"/>
      <c r="Y31" s="150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</row>
    <row r="32" spans="1:36" ht="18" customHeight="1" thickBot="1" x14ac:dyDescent="0.3">
      <c r="A32" s="13"/>
      <c r="B32" s="134" t="str">
        <f>+I4</f>
        <v>Vendredi</v>
      </c>
      <c r="C32" s="135"/>
      <c r="D32" s="157"/>
      <c r="E32" s="158"/>
      <c r="F32" s="122"/>
      <c r="G32" s="122"/>
      <c r="H32" s="22"/>
      <c r="I32" s="151"/>
      <c r="J32" s="152"/>
      <c r="K32" s="152"/>
      <c r="L32" s="152"/>
      <c r="M32" s="152"/>
      <c r="N32" s="152"/>
      <c r="O32" s="152"/>
      <c r="P32" s="152"/>
      <c r="Q32" s="152"/>
      <c r="R32" s="152"/>
      <c r="S32" s="152"/>
      <c r="T32" s="152"/>
      <c r="U32" s="152"/>
      <c r="V32" s="152"/>
      <c r="W32" s="152"/>
      <c r="X32" s="152"/>
      <c r="Y32" s="153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</row>
    <row r="33" spans="1:36" ht="15.75" thickBot="1" x14ac:dyDescent="0.3">
      <c r="A33" s="13"/>
      <c r="B33" s="125"/>
      <c r="C33" s="57"/>
      <c r="D33" s="23"/>
      <c r="E33" s="122"/>
      <c r="F33" s="122"/>
      <c r="G33" s="122"/>
      <c r="H33" s="22"/>
      <c r="I33" s="151"/>
      <c r="J33" s="152"/>
      <c r="K33" s="152"/>
      <c r="L33" s="152"/>
      <c r="M33" s="152"/>
      <c r="N33" s="152"/>
      <c r="O33" s="152"/>
      <c r="P33" s="152"/>
      <c r="Q33" s="152"/>
      <c r="R33" s="152"/>
      <c r="S33" s="152"/>
      <c r="T33" s="152"/>
      <c r="U33" s="152"/>
      <c r="V33" s="152"/>
      <c r="W33" s="152"/>
      <c r="X33" s="152"/>
      <c r="Y33" s="153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</row>
    <row r="34" spans="1:36" ht="15.75" thickBot="1" x14ac:dyDescent="0.3">
      <c r="A34" s="13"/>
      <c r="B34" s="134" t="str">
        <f>+K4</f>
        <v>Samedi 
06H - 18H</v>
      </c>
      <c r="C34" s="135"/>
      <c r="D34" s="157"/>
      <c r="E34" s="158"/>
      <c r="F34" s="122"/>
      <c r="G34" s="122"/>
      <c r="H34" s="60"/>
      <c r="I34" s="151"/>
      <c r="J34" s="152"/>
      <c r="K34" s="152"/>
      <c r="L34" s="152"/>
      <c r="M34" s="152"/>
      <c r="N34" s="152"/>
      <c r="O34" s="152"/>
      <c r="P34" s="152"/>
      <c r="Q34" s="152"/>
      <c r="R34" s="152"/>
      <c r="S34" s="152"/>
      <c r="T34" s="152"/>
      <c r="U34" s="152"/>
      <c r="V34" s="152"/>
      <c r="W34" s="152"/>
      <c r="X34" s="152"/>
      <c r="Y34" s="153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</row>
    <row r="35" spans="1:36" ht="15.75" thickBot="1" x14ac:dyDescent="0.3">
      <c r="A35" s="13"/>
      <c r="B35" s="125"/>
      <c r="C35" s="57"/>
      <c r="D35" s="23"/>
      <c r="E35" s="122"/>
      <c r="F35" s="122"/>
      <c r="G35" s="122"/>
      <c r="H35" s="60"/>
      <c r="I35" s="151"/>
      <c r="J35" s="152"/>
      <c r="K35" s="152"/>
      <c r="L35" s="152"/>
      <c r="M35" s="152"/>
      <c r="N35" s="152"/>
      <c r="O35" s="152"/>
      <c r="P35" s="152"/>
      <c r="Q35" s="152"/>
      <c r="R35" s="152"/>
      <c r="S35" s="152"/>
      <c r="T35" s="152"/>
      <c r="U35" s="152"/>
      <c r="V35" s="152"/>
      <c r="W35" s="152"/>
      <c r="X35" s="152"/>
      <c r="Y35" s="153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</row>
    <row r="36" spans="1:36" ht="15.75" thickBot="1" x14ac:dyDescent="0.3">
      <c r="A36" s="13"/>
      <c r="B36" s="134" t="str">
        <f>+M4</f>
        <v>Samedi 
18H - 06H</v>
      </c>
      <c r="C36" s="135"/>
      <c r="D36" s="157"/>
      <c r="E36" s="158"/>
      <c r="F36" s="122"/>
      <c r="G36" s="122"/>
      <c r="H36" s="60"/>
      <c r="I36" s="151"/>
      <c r="J36" s="152"/>
      <c r="K36" s="152"/>
      <c r="L36" s="152"/>
      <c r="M36" s="152"/>
      <c r="N36" s="152"/>
      <c r="O36" s="152"/>
      <c r="P36" s="152"/>
      <c r="Q36" s="152"/>
      <c r="R36" s="152"/>
      <c r="S36" s="152"/>
      <c r="T36" s="152"/>
      <c r="U36" s="152"/>
      <c r="V36" s="152"/>
      <c r="W36" s="152"/>
      <c r="X36" s="152"/>
      <c r="Y36" s="153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</row>
    <row r="37" spans="1:36" ht="15.75" thickBot="1" x14ac:dyDescent="0.3">
      <c r="A37" s="13"/>
      <c r="B37" s="125"/>
      <c r="C37" s="57"/>
      <c r="D37" s="23"/>
      <c r="E37" s="122"/>
      <c r="F37" s="123"/>
      <c r="G37" s="123"/>
      <c r="H37" s="60"/>
      <c r="I37" s="151"/>
      <c r="J37" s="152"/>
      <c r="K37" s="152"/>
      <c r="L37" s="152"/>
      <c r="M37" s="152"/>
      <c r="N37" s="152"/>
      <c r="O37" s="152"/>
      <c r="P37" s="152"/>
      <c r="Q37" s="152"/>
      <c r="R37" s="152"/>
      <c r="S37" s="152"/>
      <c r="T37" s="152"/>
      <c r="U37" s="152"/>
      <c r="V37" s="152"/>
      <c r="W37" s="152"/>
      <c r="X37" s="152"/>
      <c r="Y37" s="153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</row>
    <row r="38" spans="1:36" ht="15.75" thickBot="1" x14ac:dyDescent="0.3">
      <c r="A38" s="13"/>
      <c r="B38" s="134" t="str">
        <f>+O4</f>
        <v>Dimanche 
06H - 18H</v>
      </c>
      <c r="C38" s="135"/>
      <c r="D38" s="157"/>
      <c r="E38" s="158"/>
      <c r="F38" s="123"/>
      <c r="G38" s="123"/>
      <c r="H38" s="60"/>
      <c r="I38" s="151"/>
      <c r="J38" s="152"/>
      <c r="K38" s="152"/>
      <c r="L38" s="152"/>
      <c r="M38" s="152"/>
      <c r="N38" s="152"/>
      <c r="O38" s="152"/>
      <c r="P38" s="152"/>
      <c r="Q38" s="152"/>
      <c r="R38" s="152"/>
      <c r="S38" s="152"/>
      <c r="T38" s="152"/>
      <c r="U38" s="152"/>
      <c r="V38" s="152"/>
      <c r="W38" s="152"/>
      <c r="X38" s="152"/>
      <c r="Y38" s="153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</row>
    <row r="39" spans="1:36" ht="15.75" thickBot="1" x14ac:dyDescent="0.3">
      <c r="A39" s="13"/>
      <c r="B39" s="125"/>
      <c r="C39" s="57"/>
      <c r="D39" s="23"/>
      <c r="E39" s="122"/>
      <c r="F39" s="123"/>
      <c r="G39" s="123"/>
      <c r="H39" s="60"/>
      <c r="I39" s="151"/>
      <c r="J39" s="152"/>
      <c r="K39" s="152"/>
      <c r="L39" s="152"/>
      <c r="M39" s="152"/>
      <c r="N39" s="152"/>
      <c r="O39" s="152"/>
      <c r="P39" s="152"/>
      <c r="Q39" s="152"/>
      <c r="R39" s="152"/>
      <c r="S39" s="152"/>
      <c r="T39" s="152"/>
      <c r="U39" s="152"/>
      <c r="V39" s="152"/>
      <c r="W39" s="152"/>
      <c r="X39" s="152"/>
      <c r="Y39" s="153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</row>
    <row r="40" spans="1:36" ht="15.75" thickBot="1" x14ac:dyDescent="0.3">
      <c r="A40" s="13"/>
      <c r="B40" s="134" t="str">
        <f>+Q4</f>
        <v>Dimanche
18H - 06H</v>
      </c>
      <c r="C40" s="135"/>
      <c r="D40" s="157"/>
      <c r="E40" s="158"/>
      <c r="F40" s="123"/>
      <c r="G40" s="123"/>
      <c r="H40" s="60"/>
      <c r="I40" s="151"/>
      <c r="J40" s="152"/>
      <c r="K40" s="152"/>
      <c r="L40" s="152"/>
      <c r="M40" s="152"/>
      <c r="N40" s="152"/>
      <c r="O40" s="152"/>
      <c r="P40" s="152"/>
      <c r="Q40" s="152"/>
      <c r="R40" s="152"/>
      <c r="S40" s="152"/>
      <c r="T40" s="152"/>
      <c r="U40" s="152"/>
      <c r="V40" s="152"/>
      <c r="W40" s="152"/>
      <c r="X40" s="152"/>
      <c r="Y40" s="153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</row>
    <row r="41" spans="1:36" ht="15.75" thickBot="1" x14ac:dyDescent="0.3">
      <c r="A41" s="13"/>
      <c r="B41" s="125"/>
      <c r="C41" s="57"/>
      <c r="D41" s="23"/>
      <c r="E41" s="122"/>
      <c r="F41" s="123"/>
      <c r="G41" s="123"/>
      <c r="H41" s="60"/>
      <c r="I41" s="151"/>
      <c r="J41" s="152"/>
      <c r="K41" s="152"/>
      <c r="L41" s="152"/>
      <c r="M41" s="152"/>
      <c r="N41" s="152"/>
      <c r="O41" s="152"/>
      <c r="P41" s="152"/>
      <c r="Q41" s="152"/>
      <c r="R41" s="152"/>
      <c r="S41" s="152"/>
      <c r="T41" s="152"/>
      <c r="U41" s="152"/>
      <c r="V41" s="152"/>
      <c r="W41" s="152"/>
      <c r="X41" s="152"/>
      <c r="Y41" s="153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</row>
    <row r="42" spans="1:36" ht="15.75" thickBot="1" x14ac:dyDescent="0.3">
      <c r="A42" s="13"/>
      <c r="B42" s="134" t="str">
        <f>+S4</f>
        <v>Lundi</v>
      </c>
      <c r="C42" s="135"/>
      <c r="D42" s="157"/>
      <c r="E42" s="158"/>
      <c r="F42" s="123"/>
      <c r="G42" s="123"/>
      <c r="H42" s="60"/>
      <c r="I42" s="151"/>
      <c r="J42" s="152"/>
      <c r="K42" s="152"/>
      <c r="L42" s="152"/>
      <c r="M42" s="152"/>
      <c r="N42" s="152"/>
      <c r="O42" s="152"/>
      <c r="P42" s="152"/>
      <c r="Q42" s="152"/>
      <c r="R42" s="152"/>
      <c r="S42" s="152"/>
      <c r="T42" s="152"/>
      <c r="U42" s="152"/>
      <c r="V42" s="152"/>
      <c r="W42" s="152"/>
      <c r="X42" s="152"/>
      <c r="Y42" s="153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</row>
    <row r="43" spans="1:36" ht="15.75" thickBot="1" x14ac:dyDescent="0.3">
      <c r="A43" s="13"/>
      <c r="B43" s="125"/>
      <c r="C43" s="57"/>
      <c r="D43" s="23"/>
      <c r="E43" s="122"/>
      <c r="F43" s="123"/>
      <c r="G43" s="123"/>
      <c r="H43" s="60"/>
      <c r="I43" s="151"/>
      <c r="J43" s="152"/>
      <c r="K43" s="152"/>
      <c r="L43" s="152"/>
      <c r="M43" s="152"/>
      <c r="N43" s="152"/>
      <c r="O43" s="152"/>
      <c r="P43" s="152"/>
      <c r="Q43" s="152"/>
      <c r="R43" s="152"/>
      <c r="S43" s="152"/>
      <c r="T43" s="152"/>
      <c r="U43" s="152"/>
      <c r="V43" s="152"/>
      <c r="W43" s="152"/>
      <c r="X43" s="152"/>
      <c r="Y43" s="153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</row>
    <row r="44" spans="1:36" ht="15.75" thickBot="1" x14ac:dyDescent="0.3">
      <c r="A44" s="13"/>
      <c r="B44" s="134" t="str">
        <f>+U4</f>
        <v>Mardi</v>
      </c>
      <c r="C44" s="135"/>
      <c r="D44" s="157"/>
      <c r="E44" s="158"/>
      <c r="F44" s="123"/>
      <c r="G44" s="123"/>
      <c r="H44" s="60"/>
      <c r="I44" s="154"/>
      <c r="J44" s="155"/>
      <c r="K44" s="155"/>
      <c r="L44" s="155"/>
      <c r="M44" s="155"/>
      <c r="N44" s="155"/>
      <c r="O44" s="155"/>
      <c r="P44" s="155"/>
      <c r="Q44" s="155"/>
      <c r="R44" s="155"/>
      <c r="S44" s="155"/>
      <c r="T44" s="155"/>
      <c r="U44" s="155"/>
      <c r="V44" s="155"/>
      <c r="W44" s="155"/>
      <c r="X44" s="155"/>
      <c r="Y44" s="156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</row>
    <row r="45" spans="1:36" ht="15.75" thickBot="1" x14ac:dyDescent="0.3">
      <c r="A45" s="64"/>
      <c r="B45" s="125"/>
      <c r="C45" s="57"/>
      <c r="D45" s="57"/>
      <c r="E45" s="123"/>
      <c r="F45" s="123"/>
      <c r="G45" s="123"/>
      <c r="H45" s="60"/>
      <c r="I45" s="68"/>
      <c r="J45" s="64"/>
      <c r="K45" s="71"/>
      <c r="L45" s="71"/>
      <c r="M45" s="71"/>
      <c r="N45" s="31"/>
      <c r="O45" s="71"/>
      <c r="P45" s="71"/>
      <c r="Q45" s="71"/>
      <c r="R45" s="69"/>
      <c r="S45" s="68"/>
      <c r="T45" s="69"/>
      <c r="U45" s="31"/>
      <c r="V45" s="31"/>
      <c r="W45" s="31"/>
      <c r="X45" s="31"/>
      <c r="Y45" s="31"/>
      <c r="Z45" s="32"/>
      <c r="AA45" s="32"/>
      <c r="AB45" s="32"/>
      <c r="AC45" s="9"/>
      <c r="AD45" s="9"/>
      <c r="AE45" s="9"/>
      <c r="AF45" s="9"/>
      <c r="AG45" s="9"/>
      <c r="AH45" s="9"/>
      <c r="AI45" s="9"/>
      <c r="AJ45" s="9"/>
    </row>
    <row r="46" spans="1:36" ht="15.75" thickBot="1" x14ac:dyDescent="0.3">
      <c r="A46" s="64"/>
      <c r="B46" s="134" t="str">
        <f>+W4</f>
        <v>Mercredi</v>
      </c>
      <c r="C46" s="135"/>
      <c r="D46" s="159"/>
      <c r="E46" s="160"/>
      <c r="F46" s="123"/>
      <c r="G46" s="123"/>
      <c r="H46" s="60"/>
      <c r="I46" s="68"/>
      <c r="J46" s="64"/>
      <c r="K46" s="71"/>
      <c r="L46" s="71"/>
      <c r="M46" s="71"/>
      <c r="N46" s="31"/>
      <c r="O46" s="71"/>
      <c r="P46" s="71"/>
      <c r="Q46" s="71"/>
      <c r="R46" s="69"/>
      <c r="S46" s="68"/>
      <c r="T46" s="69"/>
      <c r="U46" s="31"/>
      <c r="V46" s="31"/>
      <c r="W46" s="31"/>
      <c r="X46" s="31"/>
      <c r="Y46" s="31"/>
      <c r="Z46" s="32"/>
      <c r="AA46" s="32"/>
      <c r="AB46" s="32"/>
      <c r="AC46" s="9"/>
      <c r="AD46" s="9"/>
      <c r="AE46" s="9"/>
      <c r="AF46" s="9"/>
      <c r="AG46" s="9"/>
      <c r="AH46" s="9"/>
      <c r="AI46" s="9"/>
      <c r="AJ46" s="9"/>
    </row>
    <row r="47" spans="1:36" ht="15.75" thickBot="1" x14ac:dyDescent="0.3">
      <c r="A47" s="64"/>
      <c r="B47" s="125"/>
      <c r="C47" s="57"/>
      <c r="D47" s="57"/>
      <c r="E47" s="123"/>
      <c r="F47" s="123"/>
      <c r="G47" s="123"/>
      <c r="H47" s="60"/>
      <c r="I47" s="68"/>
      <c r="J47" s="64"/>
      <c r="K47" s="71"/>
      <c r="L47" s="71"/>
      <c r="M47" s="71"/>
      <c r="N47" s="31"/>
      <c r="O47" s="71"/>
      <c r="P47" s="71"/>
      <c r="Q47" s="71"/>
      <c r="R47" s="69"/>
      <c r="S47" s="68"/>
      <c r="T47" s="69"/>
      <c r="U47" s="31"/>
      <c r="V47" s="31"/>
      <c r="W47" s="31"/>
      <c r="X47" s="31"/>
      <c r="Y47" s="31"/>
      <c r="Z47" s="32"/>
      <c r="AA47" s="32"/>
      <c r="AB47" s="32"/>
      <c r="AC47" s="9"/>
      <c r="AD47" s="9"/>
      <c r="AE47" s="9"/>
      <c r="AF47" s="9"/>
      <c r="AG47" s="9"/>
      <c r="AH47" s="9"/>
      <c r="AI47" s="9"/>
      <c r="AJ47" s="9"/>
    </row>
    <row r="48" spans="1:36" ht="15.75" thickBot="1" x14ac:dyDescent="0.3">
      <c r="A48" s="64"/>
      <c r="B48" s="134" t="str">
        <f>Y4</f>
        <v>Jeudi</v>
      </c>
      <c r="C48" s="135"/>
      <c r="D48" s="159"/>
      <c r="E48" s="160"/>
      <c r="F48" s="123"/>
      <c r="G48" s="124"/>
      <c r="H48" s="34"/>
      <c r="I48" s="118"/>
      <c r="J48" s="61"/>
      <c r="K48" s="105"/>
      <c r="L48" s="107"/>
      <c r="M48" s="105"/>
      <c r="N48" s="61"/>
      <c r="O48" s="105"/>
      <c r="P48" s="107"/>
      <c r="Q48" s="105"/>
      <c r="R48" s="108"/>
      <c r="S48" s="118"/>
      <c r="T48" s="108"/>
      <c r="U48" s="105"/>
      <c r="V48" s="61"/>
      <c r="W48" s="105"/>
      <c r="X48" s="61"/>
      <c r="Y48" s="105"/>
      <c r="Z48" s="34"/>
      <c r="AA48" s="105"/>
      <c r="AB48" s="34"/>
      <c r="AC48" s="9"/>
      <c r="AD48" s="9"/>
      <c r="AE48" s="9"/>
      <c r="AF48" s="9"/>
      <c r="AG48" s="9"/>
      <c r="AH48" s="9"/>
      <c r="AI48" s="9"/>
      <c r="AJ48" s="9"/>
    </row>
    <row r="49" spans="1:36" ht="15.75" thickBot="1" x14ac:dyDescent="0.3">
      <c r="A49" s="64"/>
      <c r="B49" s="125"/>
      <c r="C49" s="104"/>
      <c r="D49" s="57"/>
      <c r="E49" s="123"/>
      <c r="F49" s="123"/>
      <c r="G49" s="124"/>
      <c r="H49" s="34"/>
      <c r="I49" s="106"/>
      <c r="J49" s="61"/>
      <c r="K49" s="107"/>
      <c r="L49" s="107"/>
      <c r="M49" s="107"/>
      <c r="N49" s="61"/>
      <c r="O49" s="107"/>
      <c r="P49" s="107"/>
      <c r="Q49" s="107"/>
      <c r="R49" s="108"/>
      <c r="S49" s="106"/>
      <c r="T49" s="108"/>
      <c r="U49" s="61"/>
      <c r="V49" s="61"/>
      <c r="W49" s="61"/>
      <c r="X49" s="61"/>
      <c r="Y49" s="61"/>
      <c r="Z49" s="34"/>
      <c r="AA49" s="34"/>
      <c r="AB49" s="34"/>
      <c r="AC49" s="9"/>
      <c r="AD49" s="9"/>
      <c r="AE49" s="9"/>
      <c r="AF49" s="9"/>
      <c r="AG49" s="9"/>
      <c r="AH49" s="9"/>
      <c r="AI49" s="9"/>
      <c r="AJ49" s="9"/>
    </row>
    <row r="50" spans="1:36" ht="15.75" thickBot="1" x14ac:dyDescent="0.3">
      <c r="A50" s="64"/>
      <c r="B50" s="134" t="str">
        <f>AA4</f>
        <v>Férié en +</v>
      </c>
      <c r="C50" s="135"/>
      <c r="D50" s="159"/>
      <c r="E50" s="160"/>
      <c r="F50" s="121"/>
      <c r="G50" s="111"/>
      <c r="H50" s="34"/>
      <c r="I50" s="106"/>
      <c r="J50" s="61"/>
      <c r="K50" s="106"/>
      <c r="L50" s="107"/>
      <c r="M50" s="106"/>
      <c r="N50" s="61"/>
      <c r="O50" s="106"/>
      <c r="P50" s="107"/>
      <c r="Q50" s="106"/>
      <c r="R50" s="108"/>
      <c r="S50" s="106"/>
      <c r="T50" s="108"/>
      <c r="U50" s="106"/>
      <c r="V50" s="61"/>
      <c r="W50" s="106"/>
      <c r="X50" s="61"/>
      <c r="Y50" s="106"/>
      <c r="Z50" s="34"/>
      <c r="AA50" s="106"/>
      <c r="AB50" s="34"/>
      <c r="AC50" s="9"/>
      <c r="AD50" s="9"/>
      <c r="AE50" s="9"/>
      <c r="AF50" s="9"/>
      <c r="AG50" s="9"/>
      <c r="AH50" s="9"/>
      <c r="AI50" s="9"/>
      <c r="AJ50" s="9"/>
    </row>
    <row r="51" spans="1:36" ht="21" x14ac:dyDescent="0.35">
      <c r="A51" s="64"/>
      <c r="B51" s="103"/>
      <c r="C51" s="119"/>
      <c r="D51" s="119"/>
      <c r="E51" s="119"/>
      <c r="F51" s="119"/>
      <c r="G51" s="119"/>
      <c r="H51" s="34"/>
      <c r="I51" s="106"/>
      <c r="J51" s="61"/>
      <c r="K51" s="107"/>
      <c r="L51" s="107"/>
      <c r="M51" s="107"/>
      <c r="N51" s="61"/>
      <c r="O51" s="107"/>
      <c r="P51" s="107"/>
      <c r="Q51" s="107"/>
      <c r="R51" s="108"/>
      <c r="S51" s="106"/>
      <c r="T51" s="108"/>
      <c r="U51" s="61"/>
      <c r="V51" s="61"/>
      <c r="W51" s="61"/>
      <c r="X51" s="61"/>
      <c r="Y51" s="61"/>
      <c r="Z51" s="34"/>
      <c r="AA51" s="34"/>
      <c r="AB51" s="34"/>
      <c r="AC51" s="9"/>
      <c r="AD51" s="9"/>
      <c r="AE51" s="9"/>
      <c r="AF51" s="9"/>
      <c r="AG51" s="9"/>
      <c r="AH51" s="9"/>
      <c r="AI51" s="9"/>
      <c r="AJ51" s="9"/>
    </row>
    <row r="52" spans="1:36" ht="21" x14ac:dyDescent="0.35">
      <c r="A52" s="13"/>
      <c r="B52" s="103"/>
      <c r="C52" s="119"/>
      <c r="D52" s="119"/>
      <c r="E52" s="119"/>
      <c r="F52" s="119"/>
      <c r="G52" s="119"/>
      <c r="H52" s="34"/>
      <c r="I52" s="106"/>
      <c r="J52" s="61"/>
      <c r="K52" s="107"/>
      <c r="L52" s="107"/>
      <c r="M52" s="107"/>
      <c r="N52" s="61"/>
      <c r="O52" s="107"/>
      <c r="P52" s="107"/>
      <c r="Q52" s="107"/>
      <c r="R52" s="108"/>
      <c r="S52" s="106"/>
      <c r="T52" s="108"/>
      <c r="U52" s="61"/>
      <c r="V52" s="61"/>
      <c r="W52" s="61"/>
      <c r="X52" s="61"/>
      <c r="Y52" s="61"/>
      <c r="Z52" s="34"/>
      <c r="AA52" s="34"/>
      <c r="AB52" s="62"/>
      <c r="AC52" s="9"/>
      <c r="AD52" s="9"/>
      <c r="AE52" s="9"/>
      <c r="AF52" s="9"/>
      <c r="AG52" s="9"/>
      <c r="AH52" s="9"/>
      <c r="AI52" s="9"/>
      <c r="AJ52" s="9"/>
    </row>
    <row r="53" spans="1:36" x14ac:dyDescent="0.25">
      <c r="A53" s="13"/>
      <c r="B53" s="10"/>
      <c r="C53" s="104"/>
      <c r="D53" s="104"/>
      <c r="E53" s="34"/>
      <c r="F53" s="34"/>
      <c r="G53" s="34"/>
      <c r="H53" s="34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3"/>
      <c r="W53" s="63"/>
      <c r="X53" s="63"/>
      <c r="Y53" s="109"/>
      <c r="Z53" s="62"/>
      <c r="AA53" s="62"/>
      <c r="AB53" s="62"/>
      <c r="AC53" s="9"/>
      <c r="AD53" s="9"/>
      <c r="AE53" s="9"/>
      <c r="AF53" s="9"/>
      <c r="AG53" s="9"/>
      <c r="AH53" s="9"/>
      <c r="AI53" s="9"/>
      <c r="AJ53" s="9"/>
    </row>
    <row r="54" spans="1:36" x14ac:dyDescent="0.25">
      <c r="A54" s="13"/>
      <c r="B54" s="85"/>
      <c r="C54" s="104"/>
      <c r="D54" s="104"/>
      <c r="E54" s="34"/>
      <c r="F54" s="34"/>
      <c r="G54" s="34"/>
      <c r="H54" s="34"/>
      <c r="I54" s="104" t="s">
        <v>20</v>
      </c>
      <c r="J54" s="110"/>
      <c r="K54" s="104" t="s">
        <v>21</v>
      </c>
      <c r="L54" s="110"/>
      <c r="M54" s="111" t="s">
        <v>44</v>
      </c>
      <c r="N54" s="111"/>
      <c r="O54" s="111" t="s">
        <v>25</v>
      </c>
      <c r="P54" s="104"/>
      <c r="Q54" s="104" t="s">
        <v>23</v>
      </c>
      <c r="R54" s="104"/>
      <c r="S54" s="104" t="s">
        <v>24</v>
      </c>
      <c r="T54" s="104"/>
      <c r="U54" s="104"/>
      <c r="V54" s="112"/>
      <c r="W54" s="112" t="s">
        <v>19</v>
      </c>
      <c r="X54" s="63"/>
      <c r="Y54" s="112" t="s">
        <v>31</v>
      </c>
      <c r="Z54" s="62"/>
      <c r="AA54" s="62"/>
      <c r="AB54" s="62"/>
      <c r="AC54" s="9"/>
      <c r="AD54" s="9"/>
      <c r="AE54" s="9"/>
      <c r="AF54" s="9"/>
      <c r="AG54" s="9"/>
      <c r="AH54" s="9"/>
      <c r="AI54" s="9"/>
      <c r="AJ54" s="9"/>
    </row>
    <row r="55" spans="1:36" x14ac:dyDescent="0.25">
      <c r="A55" s="13"/>
      <c r="B55" s="85"/>
      <c r="C55" s="104"/>
      <c r="D55" s="104"/>
      <c r="E55" s="34"/>
      <c r="F55" s="34"/>
      <c r="G55" s="34"/>
      <c r="H55" s="34"/>
      <c r="I55" s="113" t="str">
        <f t="array" aca="1" ref="I55" ca="1">INDEX(OFFSET($B$4:$B$11,0,0,COUNTA($B$4:$B$11),1),MOD(ROWS($1:1)-1,COUNTA($B$4:$B$11))+1)</f>
        <v>Jérome</v>
      </c>
      <c r="J55" s="113">
        <v>1</v>
      </c>
      <c r="K55" s="113" t="str">
        <f ca="1">INDEX(OFFSET($B$20:$B$27,0,0,COUNTA($B$20:$B$27),1),MOD(ROWS($1:1)-1,COUNTA($B$20:$B$27))+1)</f>
        <v>Nicolas B</v>
      </c>
      <c r="L55" s="113">
        <v>1</v>
      </c>
      <c r="M55" s="114" t="str">
        <f t="array" ref="M55">INDEX($B$4:$B$16,MATCH(LARGE(($C$4:$C$16="oui")*1/ROW($C$4:$C$16),MOD(ROW(1:1)-1+COUNTIF($C$4:$C$16,"oui"),COUNTIF($C$4:$C$16,"oui"))+1),($C$4:$C$16="oui")*1/ROW($C$4:$C$16),0))</f>
        <v>Valentin</v>
      </c>
      <c r="N55" s="113">
        <v>1</v>
      </c>
      <c r="O55" s="114" t="str">
        <f t="array" ref="O55">INDEX($B$4:$B$16,MATCH(LARGE(($F$4:$F$16="oui")*1/ROW($F$4:$F$16),MOD(ROW(1:1)-1+COUNTIF($F$4:$F$16,"oui"),COUNTIF($F$4:$F$16,"oui"))+1),($F$4:$F$16="oui")*1/ROW($F$4:$F$16),0))</f>
        <v>Valentin</v>
      </c>
      <c r="P55" s="113">
        <v>1</v>
      </c>
      <c r="Q55" s="114" t="str">
        <f t="array" ref="Q55">INDEX($B$4:$B$27,MATCH(LARGE(($D$4:$D$27="oui")*1/ROW($D$4:$D$27),MOD(ROW(1:1)-1+COUNTIF($D$4:$D$27,"oui"),COUNTIF($D$4:$D$27,"oui"))+1),($D$4:$D$27="oui")*1/ROW($D$4:$D$27),0))</f>
        <v>Jérome</v>
      </c>
      <c r="R55" s="113">
        <v>1</v>
      </c>
      <c r="S55" s="114" t="str">
        <f t="array" ref="S55">INDEX($B$4:$B$27,MATCH(LARGE(($E$4:$E$27="oui")*1/ROW($E$4:$E$27),MOD(ROW(1:1)-1+COUNTIF($E$4:$E$27,"oui"),COUNTIF($E$4:$E$27,"oui"))+1),($E$4:$E$27="oui")*1/ROW($E$4:$E$27),0))</f>
        <v>Jérome</v>
      </c>
      <c r="T55" s="113">
        <v>1</v>
      </c>
      <c r="U55" s="114"/>
      <c r="V55" s="113">
        <v>1</v>
      </c>
      <c r="W55" s="114" t="str">
        <f t="array" ref="W55">INDEX($B$4:$B$16,MATCH(LARGE(($B$4:$B$16&lt;&gt;"")*1/ROW($B$4:$B$16),MOD(ROW(1:1)-1+COUNTIF($B$4:$B$16,"&lt;&gt;"&amp;""),COUNTIF($B$4:$B$16,"&lt;&gt;"&amp;""))+1),($B$4:$B$16&lt;&gt;"")*1/ROW($B$4:$B$16),0))</f>
        <v>Jérome</v>
      </c>
      <c r="X55" s="113">
        <v>1</v>
      </c>
      <c r="Y55" s="114" t="str">
        <f t="array" ref="Y55">INDEX($B$4:$B$27,MATCH(LARGE(($G$4:$G$27="oui")*1/ROW($G$4:$G$27),MOD(ROW(1:1)-1+COUNTIF($G$4:$G$27,"oui"),COUNTIF($G$4:$G$27,"oui"))+1),($G$4:$G$27="oui")*1/ROW($G$4:$G$27),0))</f>
        <v>Jérome</v>
      </c>
      <c r="Z55" s="67">
        <v>1</v>
      </c>
      <c r="AA55" s="62"/>
      <c r="AB55" s="62"/>
      <c r="AC55" s="9"/>
      <c r="AD55" s="9"/>
      <c r="AE55" s="9"/>
      <c r="AF55" s="9"/>
      <c r="AG55" s="9"/>
      <c r="AH55" s="9"/>
      <c r="AI55" s="9"/>
      <c r="AJ55" s="9"/>
    </row>
    <row r="56" spans="1:36" x14ac:dyDescent="0.25">
      <c r="A56" s="13"/>
      <c r="B56" s="85"/>
      <c r="C56" s="104"/>
      <c r="D56" s="104"/>
      <c r="E56" s="34"/>
      <c r="F56" s="34"/>
      <c r="G56" s="34"/>
      <c r="H56" s="67">
        <v>1</v>
      </c>
      <c r="I56" s="113" t="str">
        <f t="array" aca="1" ref="I56" ca="1">INDEX(OFFSET($B$4:$B$11,0,0,COUNTA($B$4:$B$11),1),MOD(ROWS($1:2)-1,COUNTA($B$4:$B$11))+1)</f>
        <v>Gaylord</v>
      </c>
      <c r="J56" s="113">
        <v>2</v>
      </c>
      <c r="K56" s="113" t="str">
        <f ca="1">INDEX(OFFSET($B$20:$B$27,0,0,COUNTA($B$20:$B$27),1),MOD(ROWS($1:2)-1,COUNTA($B$20:$B$27))+1)</f>
        <v>Laurent</v>
      </c>
      <c r="L56" s="113">
        <v>2</v>
      </c>
      <c r="M56" s="114" t="str">
        <f t="array" ref="M56">INDEX($B$4:$B$16,MATCH(LARGE(($C$4:$C$16="oui")*1/ROW($C$4:$C$16),MOD(ROW(2:2)-1+COUNTIF($C$4:$C$16,"oui"),COUNTIF($C$4:$C$16,"oui"))+1),($C$4:$C$16="oui")*1/ROW($C$4:$C$16),0))</f>
        <v>Nicolas M</v>
      </c>
      <c r="N56" s="113">
        <v>2</v>
      </c>
      <c r="O56" s="114" t="str">
        <f t="array" ref="O56">INDEX($B$4:$B$16,MATCH(LARGE(($F$4:$F$16="oui")*1/ROW($F$4:$F$16),MOD(ROW(2:2)-1+COUNTIF($F$4:$F$16,"oui"),COUNTIF($F$4:$F$16,"oui"))+1),($F$4:$F$16="oui")*1/ROW($F$4:$F$16),0))</f>
        <v>Manon</v>
      </c>
      <c r="P56" s="113">
        <v>2</v>
      </c>
      <c r="Q56" s="114" t="str">
        <f t="array" ref="Q56">INDEX($B$4:$B$27,MATCH(LARGE(($D$4:$D$27="oui")*1/ROW($D$4:$D$27),MOD(ROW(2:2)-1+COUNTIF($D$4:$D$27,"oui"),COUNTIF($D$4:$D$27,"oui"))+1),($D$4:$D$27="oui")*1/ROW($D$4:$D$27),0))</f>
        <v>Gaylord</v>
      </c>
      <c r="R56" s="113">
        <v>2</v>
      </c>
      <c r="S56" s="114" t="str">
        <f t="array" ref="S56">INDEX($B$4:$B$27,MATCH(LARGE(($E$4:$E$27="oui")*1/ROW($E$4:$E$27),MOD(ROW(2:2)-1+COUNTIF($E$4:$E$27,"oui"),COUNTIF($E$4:$E$27,"oui"))+1),($E$4:$E$27="oui")*1/ROW($E$4:$E$27),0))</f>
        <v>Gaylord</v>
      </c>
      <c r="T56" s="113">
        <v>2</v>
      </c>
      <c r="U56" s="114"/>
      <c r="V56" s="113">
        <v>2</v>
      </c>
      <c r="W56" s="114" t="str">
        <f t="array" ref="W56">INDEX($B$4:$B$16,MATCH(LARGE(($B$4:$B$16&lt;&gt;"")*1/ROW($B$4:$B$16),MOD(ROW(2:2)-1+COUNTIF($B$4:$B$16,"&lt;&gt;"&amp;""),COUNTIF($B$4:$B$16,"&lt;&gt;"&amp;""))+1),($B$4:$B$16&lt;&gt;"")*1/ROW($B$4:$B$16),0))</f>
        <v>Gaylord</v>
      </c>
      <c r="X56" s="113">
        <v>2</v>
      </c>
      <c r="Y56" s="114" t="str">
        <f t="array" ref="Y56">INDEX($B$4:$B$27,MATCH(LARGE(($G$4:$G$27="oui")*1/ROW($G$4:$G$27),MOD(ROW(2:2)-1+COUNTIF($G$4:$G$27,"oui"),COUNTIF($G$4:$G$27,"oui"))+1),($G$4:$G$27="oui")*1/ROW($G$4:$G$27),0))</f>
        <v>Gaylord</v>
      </c>
      <c r="Z56" s="67">
        <v>2</v>
      </c>
      <c r="AA56" s="62"/>
      <c r="AB56" s="62"/>
      <c r="AC56" s="9"/>
      <c r="AD56" s="9"/>
      <c r="AE56" s="9"/>
      <c r="AF56" s="9"/>
      <c r="AG56" s="9"/>
      <c r="AH56" s="9"/>
      <c r="AI56" s="9"/>
      <c r="AJ56" s="9"/>
    </row>
    <row r="57" spans="1:36" x14ac:dyDescent="0.25">
      <c r="A57" s="13"/>
      <c r="B57" s="85"/>
      <c r="C57" s="104"/>
      <c r="D57" s="104"/>
      <c r="E57" s="34"/>
      <c r="F57" s="34"/>
      <c r="G57" s="34"/>
      <c r="H57" s="67">
        <v>2</v>
      </c>
      <c r="I57" s="113" t="str">
        <f t="array" aca="1" ref="I57" ca="1">INDEX(OFFSET($B$4:$B$11,0,0,COUNTA($B$4:$B$11),1),MOD(ROWS($1:3)-1,COUNTA($B$4:$B$11))+1)</f>
        <v>Dominique</v>
      </c>
      <c r="J57" s="113">
        <v>3</v>
      </c>
      <c r="K57" s="113" t="str">
        <f ca="1">INDEX(OFFSET($B$20:$B$27,0,0,COUNTA($B$20:$B$27),1),MOD(ROWS($1:3)-1,COUNTA($B$20:$B$27))+1)</f>
        <v>Sebastien</v>
      </c>
      <c r="L57" s="113">
        <v>3</v>
      </c>
      <c r="M57" s="114" t="str">
        <f t="array" ref="M57">INDEX($B$4:$B$16,MATCH(LARGE(($C$4:$C$16="oui")*1/ROW($C$4:$C$16),MOD(ROW(3:3)-1+COUNTIF($C$4:$C$16,"oui"),COUNTIF($C$4:$C$16,"oui"))+1),($C$4:$C$16="oui")*1/ROW($C$4:$C$16),0))</f>
        <v>Manon</v>
      </c>
      <c r="N57" s="113">
        <v>3</v>
      </c>
      <c r="O57" s="114" t="str">
        <f t="array" ref="O57">INDEX($B$4:$B$16,MATCH(LARGE(($F$4:$F$16="oui")*1/ROW($F$4:$F$16),MOD(ROW(3:3)-1+COUNTIF($F$4:$F$16,"oui"),COUNTIF($F$4:$F$16,"oui"))+1),($F$4:$F$16="oui")*1/ROW($F$4:$F$16),0))</f>
        <v>Gilles</v>
      </c>
      <c r="P57" s="113">
        <v>3</v>
      </c>
      <c r="Q57" s="114" t="str">
        <f t="array" ref="Q57">INDEX($B$4:$B$27,MATCH(LARGE(($D$4:$D$27="oui")*1/ROW($D$4:$D$27),MOD(ROW(3:3)-1+COUNTIF($D$4:$D$27,"oui"),COUNTIF($D$4:$D$27,"oui"))+1),($D$4:$D$27="oui")*1/ROW($D$4:$D$27),0))</f>
        <v>Dominique</v>
      </c>
      <c r="R57" s="113">
        <v>3</v>
      </c>
      <c r="S57" s="114" t="str">
        <f t="array" ref="S57">INDEX($B$4:$B$27,MATCH(LARGE(($E$4:$E$27="oui")*1/ROW($E$4:$E$27),MOD(ROW(3:3)-1+COUNTIF($E$4:$E$27,"oui"),COUNTIF($E$4:$E$27,"oui"))+1),($E$4:$E$27="oui")*1/ROW($E$4:$E$27),0))</f>
        <v>Dominique</v>
      </c>
      <c r="T57" s="113">
        <v>3</v>
      </c>
      <c r="U57" s="114"/>
      <c r="V57" s="113">
        <v>3</v>
      </c>
      <c r="W57" s="114" t="str">
        <f t="array" ref="W57">INDEX($B$4:$B$16,MATCH(LARGE(($B$4:$B$16&lt;&gt;"")*1/ROW($B$4:$B$16),MOD(ROW(3:3)-1+COUNTIF($B$4:$B$16,"&lt;&gt;"&amp;""),COUNTIF($B$4:$B$16,"&lt;&gt;"&amp;""))+1),($B$4:$B$16&lt;&gt;"")*1/ROW($B$4:$B$16),0))</f>
        <v>Dominique</v>
      </c>
      <c r="X57" s="113">
        <v>3</v>
      </c>
      <c r="Y57" s="114" t="str">
        <f t="array" ref="Y57">INDEX($B$4:$B$27,MATCH(LARGE(($G$4:$G$27="oui")*1/ROW($G$4:$G$27),MOD(ROW(3:3)-1+COUNTIF($G$4:$G$27,"oui"),COUNTIF($G$4:$G$27,"oui"))+1),($G$4:$G$27="oui")*1/ROW($G$4:$G$27),0))</f>
        <v>Dominique</v>
      </c>
      <c r="Z57" s="67">
        <v>3</v>
      </c>
      <c r="AA57" s="62"/>
      <c r="AB57" s="62"/>
      <c r="AC57" s="9"/>
      <c r="AD57" s="9"/>
      <c r="AE57" s="9"/>
      <c r="AF57" s="9"/>
      <c r="AG57" s="9"/>
      <c r="AH57" s="9"/>
      <c r="AI57" s="9"/>
      <c r="AJ57" s="9"/>
    </row>
    <row r="58" spans="1:36" s="9" customFormat="1" x14ac:dyDescent="0.25">
      <c r="A58" s="13"/>
      <c r="B58" s="85"/>
      <c r="C58" s="104"/>
      <c r="D58" s="104"/>
      <c r="E58" s="34"/>
      <c r="F58" s="34"/>
      <c r="G58" s="34"/>
      <c r="H58" s="67">
        <v>3</v>
      </c>
      <c r="I58" s="113" t="str">
        <f t="array" aca="1" ref="I58" ca="1">INDEX(OFFSET($B$4:$B$11,0,0,COUNTA($B$4:$B$11),1),MOD(ROWS($1:4)-1,COUNTA($B$4:$B$11))+1)</f>
        <v>Jérome</v>
      </c>
      <c r="J58" s="113">
        <v>4</v>
      </c>
      <c r="K58" s="113" t="str">
        <f ca="1">INDEX(OFFSET($B$20:$B$27,0,0,COUNTA($B$20:$B$27),1),MOD(ROWS($1:4)-1,COUNTA($B$20:$B$27))+1)</f>
        <v>Thierry</v>
      </c>
      <c r="L58" s="113">
        <v>4</v>
      </c>
      <c r="M58" s="114" t="str">
        <f t="array" ref="M58">INDEX($B$4:$B$16,MATCH(LARGE(($C$4:$C$16="oui")*1/ROW($C$4:$C$16),MOD(ROW(4:4)-1+COUNTIF($C$4:$C$16,"oui"),COUNTIF($C$4:$C$16,"oui"))+1),($C$4:$C$16="oui")*1/ROW($C$4:$C$16),0))</f>
        <v>Gilles</v>
      </c>
      <c r="N58" s="113">
        <v>4</v>
      </c>
      <c r="O58" s="114" t="str">
        <f t="array" ref="O58">INDEX($B$4:$B$16,MATCH(LARGE(($F$4:$F$16="oui")*1/ROW($F$4:$F$16),MOD(ROW(4:4)-1+COUNTIF($F$4:$F$16,"oui"),COUNTIF($F$4:$F$16,"oui"))+1),($F$4:$F$16="oui")*1/ROW($F$4:$F$16),0))</f>
        <v>Valentin</v>
      </c>
      <c r="P58" s="113">
        <v>4</v>
      </c>
      <c r="Q58" s="114" t="str">
        <f t="array" ref="Q58">INDEX($B$4:$B$27,MATCH(LARGE(($D$4:$D$27="oui")*1/ROW($D$4:$D$27),MOD(ROW(4:4)-1+COUNTIF($D$4:$D$27,"oui"),COUNTIF($D$4:$D$27,"oui"))+1),($D$4:$D$27="oui")*1/ROW($D$4:$D$27),0))</f>
        <v>Julien</v>
      </c>
      <c r="R58" s="113">
        <v>4</v>
      </c>
      <c r="S58" s="114" t="str">
        <f t="array" ref="S58">INDEX($B$4:$B$27,MATCH(LARGE(($E$4:$E$27="oui")*1/ROW($E$4:$E$27),MOD(ROW(4:4)-1+COUNTIF($E$4:$E$27,"oui"),COUNTIF($E$4:$E$27,"oui"))+1),($E$4:$E$27="oui")*1/ROW($E$4:$E$27),0))</f>
        <v>Nicolas M</v>
      </c>
      <c r="T58" s="113">
        <v>4</v>
      </c>
      <c r="U58" s="114"/>
      <c r="V58" s="113">
        <v>4</v>
      </c>
      <c r="W58" s="114" t="str">
        <f t="array" ref="W58">INDEX($B$4:$B$16,MATCH(LARGE(($B$4:$B$16&lt;&gt;"")*1/ROW($B$4:$B$16),MOD(ROW(4:4)-1+COUNTIF($B$4:$B$16,"&lt;&gt;"&amp;""),COUNTIF($B$4:$B$16,"&lt;&gt;"&amp;""))+1),($B$4:$B$16&lt;&gt;"")*1/ROW($B$4:$B$16),0))</f>
        <v>Valentin</v>
      </c>
      <c r="X58" s="113">
        <v>4</v>
      </c>
      <c r="Y58" s="114" t="str">
        <f t="array" ref="Y58">INDEX($B$4:$B$27,MATCH(LARGE(($G$4:$G$27="oui")*1/ROW($G$4:$G$27),MOD(ROW(4:4)-1+COUNTIF($G$4:$G$27,"oui"),COUNTIF($G$4:$G$27,"oui"))+1),($G$4:$G$27="oui")*1/ROW($G$4:$G$27),0))</f>
        <v>Valentin</v>
      </c>
      <c r="Z58" s="67">
        <v>4</v>
      </c>
      <c r="AA58" s="115"/>
      <c r="AB58" s="62"/>
    </row>
    <row r="59" spans="1:36" s="9" customFormat="1" x14ac:dyDescent="0.25">
      <c r="A59" s="13"/>
      <c r="B59" s="85"/>
      <c r="C59" s="104"/>
      <c r="D59" s="104"/>
      <c r="E59" s="34"/>
      <c r="F59" s="34"/>
      <c r="G59" s="34"/>
      <c r="H59" s="67">
        <v>4</v>
      </c>
      <c r="I59" s="113" t="str">
        <f t="array" aca="1" ref="I59" ca="1">INDEX(OFFSET($B$4:$B$11,0,0,COUNTA($B$4:$B$11),1),MOD(ROWS($1:5)-1,COUNTA($B$4:$B$11))+1)</f>
        <v>Gaylord</v>
      </c>
      <c r="J59" s="113">
        <v>5</v>
      </c>
      <c r="K59" s="113" t="str">
        <f ca="1">INDEX(OFFSET($B$20:$B$27,0,0,COUNTA($B$20:$B$27),1),MOD(ROWS($1:5)-1,COUNTA($B$20:$B$27))+1)</f>
        <v>Nicolas B</v>
      </c>
      <c r="L59" s="113">
        <v>5</v>
      </c>
      <c r="M59" s="114" t="str">
        <f t="array" ref="M59">INDEX($B$4:$B$16,MATCH(LARGE(($C$4:$C$16="oui")*1/ROW($C$4:$C$16),MOD(ROW(5:5)-1+COUNTIF($C$4:$C$16,"oui"),COUNTIF($C$4:$C$16,"oui"))+1),($C$4:$C$16="oui")*1/ROW($C$4:$C$16),0))</f>
        <v>Julien</v>
      </c>
      <c r="N59" s="113">
        <v>5</v>
      </c>
      <c r="O59" s="114" t="str">
        <f t="array" ref="O59">INDEX($B$4:$B$16,MATCH(LARGE(($F$4:$F$16="oui")*1/ROW($F$4:$F$16),MOD(ROW(5:5)-1+COUNTIF($F$4:$F$16,"oui"),COUNTIF($F$4:$F$16,"oui"))+1),($F$4:$F$16="oui")*1/ROW($F$4:$F$16),0))</f>
        <v>Manon</v>
      </c>
      <c r="P59" s="113">
        <v>5</v>
      </c>
      <c r="Q59" s="114" t="str">
        <f t="array" ref="Q59">INDEX($B$4:$B$27,MATCH(LARGE(($D$4:$D$27="oui")*1/ROW($D$4:$D$27),MOD(ROW(5:5)-1+COUNTIF($D$4:$D$27,"oui"),COUNTIF($D$4:$D$27,"oui"))+1),($D$4:$D$27="oui")*1/ROW($D$4:$D$27),0))</f>
        <v>Nicolas B</v>
      </c>
      <c r="R59" s="113">
        <v>5</v>
      </c>
      <c r="S59" s="114" t="str">
        <f t="array" ref="S59">INDEX($B$4:$B$27,MATCH(LARGE(($E$4:$E$27="oui")*1/ROW($E$4:$E$27),MOD(ROW(5:5)-1+COUNTIF($E$4:$E$27,"oui"),COUNTIF($E$4:$E$27,"oui"))+1),($E$4:$E$27="oui")*1/ROW($E$4:$E$27),0))</f>
        <v>Julien</v>
      </c>
      <c r="T59" s="113">
        <v>5</v>
      </c>
      <c r="U59" s="114"/>
      <c r="V59" s="113">
        <v>5</v>
      </c>
      <c r="W59" s="114" t="str">
        <f t="array" ref="W59">INDEX($B$4:$B$16,MATCH(LARGE(($B$4:$B$16&lt;&gt;"")*1/ROW($B$4:$B$16),MOD(ROW(5:5)-1+COUNTIF($B$4:$B$16,"&lt;&gt;"&amp;""),COUNTIF($B$4:$B$16,"&lt;&gt;"&amp;""))+1),($B$4:$B$16&lt;&gt;"")*1/ROW($B$4:$B$16),0))</f>
        <v>Nicolas M</v>
      </c>
      <c r="X59" s="113">
        <v>5</v>
      </c>
      <c r="Y59" s="114" t="str">
        <f t="array" ref="Y59">INDEX($B$4:$B$27,MATCH(LARGE(($G$4:$G$27="oui")*1/ROW($G$4:$G$27),MOD(ROW(5:5)-1+COUNTIF($G$4:$G$27,"oui"),COUNTIF($G$4:$G$27,"oui"))+1),($G$4:$G$27="oui")*1/ROW($G$4:$G$27),0))</f>
        <v>Nicolas M</v>
      </c>
      <c r="Z59" s="67">
        <v>5</v>
      </c>
      <c r="AA59" s="63"/>
      <c r="AB59" s="62"/>
    </row>
    <row r="60" spans="1:36" s="9" customFormat="1" x14ac:dyDescent="0.25">
      <c r="A60" s="13"/>
      <c r="B60" s="85"/>
      <c r="C60" s="104"/>
      <c r="D60" s="104"/>
      <c r="E60" s="34"/>
      <c r="F60" s="34"/>
      <c r="G60" s="34"/>
      <c r="H60" s="67">
        <v>5</v>
      </c>
      <c r="I60" s="113" t="str">
        <f t="array" aca="1" ref="I60" ca="1">INDEX(OFFSET($B$4:$B$11,0,0,COUNTA($B$4:$B$11),1),MOD(ROWS($1:6)-1,COUNTA($B$4:$B$11))+1)</f>
        <v>Dominique</v>
      </c>
      <c r="J60" s="113">
        <v>6</v>
      </c>
      <c r="K60" s="113" t="str">
        <f ca="1">INDEX(OFFSET($B$20:$B$27,0,0,COUNTA($B$20:$B$27),1),MOD(ROWS($1:6)-1,COUNTA($B$20:$B$27))+1)</f>
        <v>Laurent</v>
      </c>
      <c r="L60" s="113">
        <v>6</v>
      </c>
      <c r="M60" s="114" t="str">
        <f t="array" ref="M60">INDEX($B$4:$B$16,MATCH(LARGE(($C$4:$C$16="oui")*1/ROW($C$4:$C$16),MOD(ROW(6:6)-1+COUNTIF($C$4:$C$16,"oui"),COUNTIF($C$4:$C$16,"oui"))+1),($C$4:$C$16="oui")*1/ROW($C$4:$C$16),0))</f>
        <v>Valentin</v>
      </c>
      <c r="N60" s="113">
        <v>6</v>
      </c>
      <c r="O60" s="114" t="str">
        <f t="array" ref="O60">INDEX($B$4:$B$16,MATCH(LARGE(($F$4:$F$16="oui")*1/ROW($F$4:$F$16),MOD(ROW(6:6)-1+COUNTIF($F$4:$F$16,"oui"),COUNTIF($F$4:$F$16,"oui"))+1),($F$4:$F$16="oui")*1/ROW($F$4:$F$16),0))</f>
        <v>Gilles</v>
      </c>
      <c r="P60" s="113">
        <v>6</v>
      </c>
      <c r="Q60" s="114" t="str">
        <f t="array" ref="Q60">INDEX($B$4:$B$27,MATCH(LARGE(($D$4:$D$27="oui")*1/ROW($D$4:$D$27),MOD(ROW(6:6)-1+COUNTIF($D$4:$D$27,"oui"),COUNTIF($D$4:$D$27,"oui"))+1),($D$4:$D$27="oui")*1/ROW($D$4:$D$27),0))</f>
        <v>Laurent</v>
      </c>
      <c r="R60" s="113">
        <v>6</v>
      </c>
      <c r="S60" s="114" t="str">
        <f t="array" ref="S60">INDEX($B$4:$B$27,MATCH(LARGE(($E$4:$E$27="oui")*1/ROW($E$4:$E$27),MOD(ROW(6:6)-1+COUNTIF($E$4:$E$27,"oui"),COUNTIF($E$4:$E$27,"oui"))+1),($E$4:$E$27="oui")*1/ROW($E$4:$E$27),0))</f>
        <v>Nicolas B</v>
      </c>
      <c r="T60" s="113">
        <v>6</v>
      </c>
      <c r="U60" s="114"/>
      <c r="V60" s="113">
        <v>6</v>
      </c>
      <c r="W60" s="114" t="str">
        <f t="array" ref="W60">INDEX($B$4:$B$16,MATCH(LARGE(($B$4:$B$16&lt;&gt;"")*1/ROW($B$4:$B$16),MOD(ROW(6:6)-1+COUNTIF($B$4:$B$16,"&lt;&gt;"&amp;""),COUNTIF($B$4:$B$16,"&lt;&gt;"&amp;""))+1),($B$4:$B$16&lt;&gt;"")*1/ROW($B$4:$B$16),0))</f>
        <v>Manon</v>
      </c>
      <c r="X60" s="113">
        <v>6</v>
      </c>
      <c r="Y60" s="114" t="str">
        <f t="array" ref="Y60">INDEX($B$4:$B$27,MATCH(LARGE(($G$4:$G$27="oui")*1/ROW($G$4:$G$27),MOD(ROW(6:6)-1+COUNTIF($G$4:$G$27,"oui"),COUNTIF($G$4:$G$27,"oui"))+1),($G$4:$G$27="oui")*1/ROW($G$4:$G$27),0))</f>
        <v>Manon</v>
      </c>
      <c r="Z60" s="67">
        <v>6</v>
      </c>
      <c r="AA60" s="63"/>
      <c r="AB60" s="62"/>
    </row>
    <row r="61" spans="1:36" s="9" customFormat="1" x14ac:dyDescent="0.25">
      <c r="A61" s="13"/>
      <c r="B61" s="85"/>
      <c r="C61" s="104"/>
      <c r="D61" s="104"/>
      <c r="E61" s="34"/>
      <c r="F61" s="34"/>
      <c r="G61" s="34"/>
      <c r="H61" s="67">
        <v>6</v>
      </c>
      <c r="I61" s="113" t="str">
        <f t="array" aca="1" ref="I61" ca="1">INDEX(OFFSET($B$4:$B$11,0,0,COUNTA($B$4:$B$11),1),MOD(ROWS($1:7)-1,COUNTA($B$4:$B$11))+1)</f>
        <v>Jérome</v>
      </c>
      <c r="J61" s="113">
        <v>7</v>
      </c>
      <c r="K61" s="113" t="str">
        <f ca="1">INDEX(OFFSET($B$20:$B$27,0,0,COUNTA($B$20:$B$27),1),MOD(ROWS($1:7)-1,COUNTA($B$20:$B$27))+1)</f>
        <v>Sebastien</v>
      </c>
      <c r="L61" s="113">
        <v>7</v>
      </c>
      <c r="M61" s="114" t="str">
        <f t="array" ref="M61">INDEX($B$4:$B$16,MATCH(LARGE(($C$4:$C$16="oui")*1/ROW($C$4:$C$16),MOD(ROW(7:7)-1+COUNTIF($C$4:$C$16,"oui"),COUNTIF($C$4:$C$16,"oui"))+1),($C$4:$C$16="oui")*1/ROW($C$4:$C$16),0))</f>
        <v>Nicolas M</v>
      </c>
      <c r="N61" s="113">
        <v>7</v>
      </c>
      <c r="O61" s="114" t="str">
        <f t="array" ref="O61">INDEX($B$4:$B$16,MATCH(LARGE(($F$4:$F$16="oui")*1/ROW($F$4:$F$16),MOD(ROW(7:7)-1+COUNTIF($F$4:$F$16,"oui"),COUNTIF($F$4:$F$16,"oui"))+1),($F$4:$F$16="oui")*1/ROW($F$4:$F$16),0))</f>
        <v>Valentin</v>
      </c>
      <c r="P61" s="113">
        <v>7</v>
      </c>
      <c r="Q61" s="114" t="str">
        <f t="array" ref="Q61">INDEX($B$4:$B$27,MATCH(LARGE(($D$4:$D$27="oui")*1/ROW($D$4:$D$27),MOD(ROW(7:7)-1+COUNTIF($D$4:$D$27,"oui"),COUNTIF($D$4:$D$27,"oui"))+1),($D$4:$D$27="oui")*1/ROW($D$4:$D$27),0))</f>
        <v>Sebastien</v>
      </c>
      <c r="R61" s="113">
        <v>7</v>
      </c>
      <c r="S61" s="114" t="str">
        <f t="array" ref="S61">INDEX($B$4:$B$27,MATCH(LARGE(($E$4:$E$27="oui")*1/ROW($E$4:$E$27),MOD(ROW(7:7)-1+COUNTIF($E$4:$E$27,"oui"),COUNTIF($E$4:$E$27,"oui"))+1),($E$4:$E$27="oui")*1/ROW($E$4:$E$27),0))</f>
        <v>Jérome</v>
      </c>
      <c r="T61" s="113">
        <v>7</v>
      </c>
      <c r="U61" s="114"/>
      <c r="V61" s="113">
        <v>7</v>
      </c>
      <c r="W61" s="114" t="str">
        <f t="array" ref="W61">INDEX($B$4:$B$16,MATCH(LARGE(($B$4:$B$16&lt;&gt;"")*1/ROW($B$4:$B$16),MOD(ROW(7:7)-1+COUNTIF($B$4:$B$16,"&lt;&gt;"&amp;""),COUNTIF($B$4:$B$16,"&lt;&gt;"&amp;""))+1),($B$4:$B$16&lt;&gt;"")*1/ROW($B$4:$B$16),0))</f>
        <v>Gilles</v>
      </c>
      <c r="X61" s="113">
        <v>7</v>
      </c>
      <c r="Y61" s="114" t="str">
        <f t="array" ref="Y61">INDEX($B$4:$B$27,MATCH(LARGE(($G$4:$G$27="oui")*1/ROW($G$4:$G$27),MOD(ROW(7:7)-1+COUNTIF($G$4:$G$27,"oui"),COUNTIF($G$4:$G$27,"oui"))+1),($G$4:$G$27="oui")*1/ROW($G$4:$G$27),0))</f>
        <v>Gilles</v>
      </c>
      <c r="Z61" s="67">
        <v>7</v>
      </c>
      <c r="AA61" s="63"/>
      <c r="AB61" s="62"/>
    </row>
    <row r="62" spans="1:36" s="9" customFormat="1" x14ac:dyDescent="0.25">
      <c r="A62" s="13"/>
      <c r="B62" s="86"/>
      <c r="C62" s="104"/>
      <c r="D62" s="104"/>
      <c r="E62" s="34"/>
      <c r="F62" s="34"/>
      <c r="G62" s="34"/>
      <c r="H62" s="67">
        <v>7</v>
      </c>
      <c r="I62" s="113" t="str">
        <f t="array" aca="1" ref="I62" ca="1">INDEX(OFFSET($B$4:$B$11,0,0,COUNTA($B$4:$B$11),1),MOD(ROWS($1:8)-1,COUNTA($B$4:$B$11))+1)</f>
        <v>Gaylord</v>
      </c>
      <c r="J62" s="113">
        <v>8</v>
      </c>
      <c r="K62" s="113" t="str">
        <f ca="1">INDEX(OFFSET($B$20:$B$27,0,0,COUNTA($B$20:$B$27),1),MOD(ROWS($1:8)-1,COUNTA($B$20:$B$27))+1)</f>
        <v>Thierry</v>
      </c>
      <c r="L62" s="113">
        <v>8</v>
      </c>
      <c r="M62" s="114" t="str">
        <f t="array" ref="M62">INDEX($B$4:$B$16,MATCH(LARGE(($C$4:$C$16="oui")*1/ROW($C$4:$C$16),MOD(ROW(8:8)-1+COUNTIF($C$4:$C$16,"oui"),COUNTIF($C$4:$C$16,"oui"))+1),($C$4:$C$16="oui")*1/ROW($C$4:$C$16),0))</f>
        <v>Manon</v>
      </c>
      <c r="N62" s="113">
        <v>8</v>
      </c>
      <c r="O62" s="114" t="str">
        <f t="array" ref="O62">INDEX($B$4:$B$16,MATCH(LARGE(($F$4:$F$16="oui")*1/ROW($F$4:$F$16),MOD(ROW(8:8)-1+COUNTIF($F$4:$F$16,"oui"),COUNTIF($F$4:$F$16,"oui"))+1),($F$4:$F$16="oui")*1/ROW($F$4:$F$16),0))</f>
        <v>Manon</v>
      </c>
      <c r="P62" s="113">
        <v>8</v>
      </c>
      <c r="Q62" s="114" t="str">
        <f t="array" ref="Q62">INDEX($B$4:$B$27,MATCH(LARGE(($D$4:$D$27="oui")*1/ROW($D$4:$D$27),MOD(ROW(8:8)-1+COUNTIF($D$4:$D$27,"oui"),COUNTIF($D$4:$D$27,"oui"))+1),($D$4:$D$27="oui")*1/ROW($D$4:$D$27),0))</f>
        <v>Jérome</v>
      </c>
      <c r="R62" s="113">
        <v>8</v>
      </c>
      <c r="S62" s="114" t="str">
        <f t="array" ref="S62">INDEX($B$4:$B$27,MATCH(LARGE(($E$4:$E$27="oui")*1/ROW($E$4:$E$27),MOD(ROW(8:8)-1+COUNTIF($E$4:$E$27,"oui"),COUNTIF($E$4:$E$27,"oui"))+1),($E$4:$E$27="oui")*1/ROW($E$4:$E$27),0))</f>
        <v>Gaylord</v>
      </c>
      <c r="T62" s="113">
        <v>8</v>
      </c>
      <c r="U62" s="114"/>
      <c r="V62" s="113">
        <v>8</v>
      </c>
      <c r="W62" s="114" t="str">
        <f t="array" ref="W62">INDEX($B$4:$B$16,MATCH(LARGE(($B$4:$B$16&lt;&gt;"")*1/ROW($B$4:$B$16),MOD(ROW(8:8)-1+COUNTIF($B$4:$B$16,"&lt;&gt;"&amp;""),COUNTIF($B$4:$B$16,"&lt;&gt;"&amp;""))+1),($B$4:$B$16&lt;&gt;"")*1/ROW($B$4:$B$16),0))</f>
        <v>Julien</v>
      </c>
      <c r="X62" s="113">
        <v>8</v>
      </c>
      <c r="Y62" s="114" t="str">
        <f t="array" ref="Y62">INDEX($B$4:$B$27,MATCH(LARGE(($G$4:$G$27="oui")*1/ROW($G$4:$G$27),MOD(ROW(8:8)-1+COUNTIF($G$4:$G$27,"oui"),COUNTIF($G$4:$G$27,"oui"))+1),($G$4:$G$27="oui")*1/ROW($G$4:$G$27),0))</f>
        <v>Julien</v>
      </c>
      <c r="Z62" s="67">
        <v>8</v>
      </c>
      <c r="AA62" s="63"/>
      <c r="AB62" s="62"/>
    </row>
    <row r="63" spans="1:36" s="9" customFormat="1" x14ac:dyDescent="0.25">
      <c r="A63" s="11"/>
      <c r="B63" s="12"/>
      <c r="C63" s="104"/>
      <c r="D63" s="61"/>
      <c r="E63" s="67"/>
      <c r="F63" s="61"/>
      <c r="G63" s="61"/>
      <c r="H63" s="67">
        <v>8</v>
      </c>
      <c r="I63" s="113" t="str">
        <f t="array" aca="1" ref="I63" ca="1">INDEX(OFFSET($B$4:$B$11,0,0,COUNTA($B$4:$B$11),1),MOD(ROWS($1:9)-1,COUNTA($B$4:$B$11))+1)</f>
        <v>Dominique</v>
      </c>
      <c r="J63" s="113">
        <v>9</v>
      </c>
      <c r="K63" s="113" t="str">
        <f ca="1">INDEX(OFFSET($B$20:$B$27,0,0,COUNTA($B$20:$B$27),1),MOD(ROWS($1:9)-1,COUNTA($B$20:$B$27))+1)</f>
        <v>Nicolas B</v>
      </c>
      <c r="L63" s="113">
        <v>9</v>
      </c>
      <c r="M63" s="114" t="str">
        <f t="array" ref="M63">INDEX($B$4:$B$16,MATCH(LARGE(($C$4:$C$16="oui")*1/ROW($C$4:$C$16),MOD(ROW(9:9)-1+COUNTIF($C$4:$C$16,"oui"),COUNTIF($C$4:$C$16,"oui"))+1),($C$4:$C$16="oui")*1/ROW($C$4:$C$16),0))</f>
        <v>Gilles</v>
      </c>
      <c r="N63" s="113">
        <v>9</v>
      </c>
      <c r="O63" s="114" t="str">
        <f t="array" ref="O63">INDEX($B$4:$B$16,MATCH(LARGE(($F$4:$F$16="oui")*1/ROW($F$4:$F$16),MOD(ROW(9:9)-1+COUNTIF($F$4:$F$16,"oui"),COUNTIF($F$4:$F$16,"oui"))+1),($F$4:$F$16="oui")*1/ROW($F$4:$F$16),0))</f>
        <v>Gilles</v>
      </c>
      <c r="P63" s="113">
        <v>9</v>
      </c>
      <c r="Q63" s="114" t="str">
        <f t="array" ref="Q63">INDEX($B$4:$B$27,MATCH(LARGE(($D$4:$D$27="oui")*1/ROW($D$4:$D$27),MOD(ROW(9:9)-1+COUNTIF($D$4:$D$27,"oui"),COUNTIF($D$4:$D$27,"oui"))+1),($D$4:$D$27="oui")*1/ROW($D$4:$D$27),0))</f>
        <v>Gaylord</v>
      </c>
      <c r="R63" s="113">
        <v>9</v>
      </c>
      <c r="S63" s="114" t="str">
        <f t="array" ref="S63">INDEX($B$4:$B$27,MATCH(LARGE(($E$4:$E$27="oui")*1/ROW($E$4:$E$27),MOD(ROW(9:9)-1+COUNTIF($E$4:$E$27,"oui"),COUNTIF($E$4:$E$27,"oui"))+1),($E$4:$E$27="oui")*1/ROW($E$4:$E$27),0))</f>
        <v>Dominique</v>
      </c>
      <c r="T63" s="113">
        <v>9</v>
      </c>
      <c r="U63" s="114"/>
      <c r="V63" s="113">
        <v>9</v>
      </c>
      <c r="W63" s="114" t="str">
        <f t="array" ref="W63">INDEX($B$4:$B$16,MATCH(LARGE(($B$4:$B$16&lt;&gt;"")*1/ROW($B$4:$B$16),MOD(ROW(9:9)-1+COUNTIF($B$4:$B$16,"&lt;&gt;"&amp;""),COUNTIF($B$4:$B$16,"&lt;&gt;"&amp;""))+1),($B$4:$B$16&lt;&gt;"")*1/ROW($B$4:$B$16),0))</f>
        <v>Jérome</v>
      </c>
      <c r="X63" s="113">
        <v>9</v>
      </c>
      <c r="Y63" s="114" t="str">
        <f t="array" ref="Y63">INDEX($B$4:$B$27,MATCH(LARGE(($G$4:$G$27="oui")*1/ROW($G$4:$G$27),MOD(ROW(9:9)-1+COUNTIF($G$4:$G$27,"oui"),COUNTIF($G$4:$G$27,"oui"))+1),($G$4:$G$27="oui")*1/ROW($G$4:$G$27),0))</f>
        <v>Jérome</v>
      </c>
      <c r="Z63" s="67">
        <v>9</v>
      </c>
      <c r="AA63" s="63"/>
      <c r="AB63" s="62"/>
    </row>
    <row r="64" spans="1:36" s="9" customFormat="1" x14ac:dyDescent="0.25">
      <c r="A64" s="11"/>
      <c r="B64" s="12"/>
      <c r="C64" s="104"/>
      <c r="D64" s="61"/>
      <c r="E64" s="67"/>
      <c r="F64" s="61"/>
      <c r="G64" s="61"/>
      <c r="H64" s="67">
        <v>9</v>
      </c>
      <c r="I64" s="113" t="str">
        <f t="array" aca="1" ref="I64" ca="1">INDEX(OFFSET($B$4:$B$11,0,0,COUNTA($B$4:$B$11),1),MOD(ROWS($1:10)-1,COUNTA($B$4:$B$11))+1)</f>
        <v>Jérome</v>
      </c>
      <c r="J64" s="113">
        <v>10</v>
      </c>
      <c r="K64" s="113" t="str">
        <f ca="1">INDEX(OFFSET($B$20:$B$27,0,0,COUNTA($B$20:$B$27),1),MOD(ROWS($1:10)-1,COUNTA($B$20:$B$27))+1)</f>
        <v>Laurent</v>
      </c>
      <c r="L64" s="113">
        <v>10</v>
      </c>
      <c r="M64" s="114" t="str">
        <f t="array" ref="M64">INDEX($B$4:$B$16,MATCH(LARGE(($C$4:$C$16="oui")*1/ROW($C$4:$C$16),MOD(ROW(10:10)-1+COUNTIF($C$4:$C$16,"oui"),COUNTIF($C$4:$C$16,"oui"))+1),($C$4:$C$16="oui")*1/ROW($C$4:$C$16),0))</f>
        <v>Julien</v>
      </c>
      <c r="N64" s="113">
        <v>10</v>
      </c>
      <c r="O64" s="114" t="str">
        <f t="array" ref="O64">INDEX($B$4:$B$16,MATCH(LARGE(($F$4:$F$16="oui")*1/ROW($F$4:$F$16),MOD(ROW(10:10)-1+COUNTIF($F$4:$F$16,"oui"),COUNTIF($F$4:$F$16,"oui"))+1),($F$4:$F$16="oui")*1/ROW($F$4:$F$16),0))</f>
        <v>Valentin</v>
      </c>
      <c r="P64" s="113">
        <v>10</v>
      </c>
      <c r="Q64" s="114" t="str">
        <f t="array" ref="Q64">INDEX($B$4:$B$27,MATCH(LARGE(($D$4:$D$27="oui")*1/ROW($D$4:$D$27),MOD(ROW(10:10)-1+COUNTIF($D$4:$D$27,"oui"),COUNTIF($D$4:$D$27,"oui"))+1),($D$4:$D$27="oui")*1/ROW($D$4:$D$27),0))</f>
        <v>Dominique</v>
      </c>
      <c r="R64" s="113">
        <v>10</v>
      </c>
      <c r="S64" s="114" t="str">
        <f t="array" ref="S64">INDEX($B$4:$B$27,MATCH(LARGE(($E$4:$E$27="oui")*1/ROW($E$4:$E$27),MOD(ROW(10:10)-1+COUNTIF($E$4:$E$27,"oui"),COUNTIF($E$4:$E$27,"oui"))+1),($E$4:$E$27="oui")*1/ROW($E$4:$E$27),0))</f>
        <v>Nicolas M</v>
      </c>
      <c r="T64" s="113">
        <v>10</v>
      </c>
      <c r="U64" s="114"/>
      <c r="V64" s="113">
        <v>10</v>
      </c>
      <c r="W64" s="114" t="str">
        <f t="array" ref="W64">INDEX($B$4:$B$16,MATCH(LARGE(($B$4:$B$16&lt;&gt;"")*1/ROW($B$4:$B$16),MOD(ROW(10:10)-1+COUNTIF($B$4:$B$16,"&lt;&gt;"&amp;""),COUNTIF($B$4:$B$16,"&lt;&gt;"&amp;""))+1),($B$4:$B$16&lt;&gt;"")*1/ROW($B$4:$B$16),0))</f>
        <v>Gaylord</v>
      </c>
      <c r="X64" s="113">
        <v>10</v>
      </c>
      <c r="Y64" s="114" t="str">
        <f t="array" ref="Y64">INDEX($B$4:$B$27,MATCH(LARGE(($G$4:$G$27="oui")*1/ROW($G$4:$G$27),MOD(ROW(10:10)-1+COUNTIF($G$4:$G$27,"oui"),COUNTIF($G$4:$G$27,"oui"))+1),($G$4:$G$27="oui")*1/ROW($G$4:$G$27),0))</f>
        <v>Gaylord</v>
      </c>
      <c r="Z64" s="67">
        <v>10</v>
      </c>
      <c r="AA64" s="63"/>
      <c r="AB64" s="62"/>
    </row>
    <row r="65" spans="1:28" s="9" customFormat="1" x14ac:dyDescent="0.25">
      <c r="A65" s="11"/>
      <c r="B65" s="12"/>
      <c r="C65" s="104"/>
      <c r="D65" s="61"/>
      <c r="E65" s="67"/>
      <c r="F65" s="61"/>
      <c r="G65" s="61"/>
      <c r="H65" s="67">
        <v>10</v>
      </c>
      <c r="I65" s="113" t="str">
        <f t="array" aca="1" ref="I65" ca="1">INDEX(OFFSET($B$4:$B$11,0,0,COUNTA($B$4:$B$11),1),MOD(ROWS($1:11)-1,COUNTA($B$4:$B$11))+1)</f>
        <v>Gaylord</v>
      </c>
      <c r="J65" s="113">
        <v>11</v>
      </c>
      <c r="K65" s="113" t="str">
        <f ca="1">INDEX(OFFSET($B$20:$B$27,0,0,COUNTA($B$20:$B$27),1),MOD(ROWS($1:11)-1,COUNTA($B$20:$B$27))+1)</f>
        <v>Sebastien</v>
      </c>
      <c r="L65" s="113">
        <v>11</v>
      </c>
      <c r="M65" s="114" t="str">
        <f t="array" ref="M65">INDEX($B$4:$B$16,MATCH(LARGE(($C$4:$C$16="oui")*1/ROW($C$4:$C$16),MOD(ROW(11:11)-1+COUNTIF($C$4:$C$16,"oui"),COUNTIF($C$4:$C$16,"oui"))+1),($C$4:$C$16="oui")*1/ROW($C$4:$C$16),0))</f>
        <v>Valentin</v>
      </c>
      <c r="N65" s="113">
        <v>11</v>
      </c>
      <c r="O65" s="114" t="str">
        <f t="array" ref="O65">INDEX($B$4:$B$16,MATCH(LARGE(($F$4:$F$16="oui")*1/ROW($F$4:$F$16),MOD(ROW(11:11)-1+COUNTIF($F$4:$F$16,"oui"),COUNTIF($F$4:$F$16,"oui"))+1),($F$4:$F$16="oui")*1/ROW($F$4:$F$16),0))</f>
        <v>Manon</v>
      </c>
      <c r="P65" s="113">
        <v>11</v>
      </c>
      <c r="Q65" s="114" t="str">
        <f t="array" ref="Q65">INDEX($B$4:$B$27,MATCH(LARGE(($D$4:$D$27="oui")*1/ROW($D$4:$D$27),MOD(ROW(11:11)-1+COUNTIF($D$4:$D$27,"oui"),COUNTIF($D$4:$D$27,"oui"))+1),($D$4:$D$27="oui")*1/ROW($D$4:$D$27),0))</f>
        <v>Julien</v>
      </c>
      <c r="R65" s="113">
        <v>11</v>
      </c>
      <c r="S65" s="114" t="str">
        <f t="array" ref="S65">INDEX($B$4:$B$27,MATCH(LARGE(($E$4:$E$27="oui")*1/ROW($E$4:$E$27),MOD(ROW(11:11)-1+COUNTIF($E$4:$E$27,"oui"),COUNTIF($E$4:$E$27,"oui"))+1),($E$4:$E$27="oui")*1/ROW($E$4:$E$27),0))</f>
        <v>Julien</v>
      </c>
      <c r="T65" s="113">
        <v>11</v>
      </c>
      <c r="U65" s="114"/>
      <c r="V65" s="113">
        <v>11</v>
      </c>
      <c r="W65" s="114" t="str">
        <f t="array" ref="W65">INDEX($B$4:$B$16,MATCH(LARGE(($B$4:$B$16&lt;&gt;"")*1/ROW($B$4:$B$16),MOD(ROW(11:11)-1+COUNTIF($B$4:$B$16,"&lt;&gt;"&amp;""),COUNTIF($B$4:$B$16,"&lt;&gt;"&amp;""))+1),($B$4:$B$16&lt;&gt;"")*1/ROW($B$4:$B$16),0))</f>
        <v>Dominique</v>
      </c>
      <c r="X65" s="113">
        <v>11</v>
      </c>
      <c r="Y65" s="114" t="str">
        <f t="array" ref="Y65">INDEX($B$4:$B$27,MATCH(LARGE(($G$4:$G$27="oui")*1/ROW($G$4:$G$27),MOD(ROW(11:11)-1+COUNTIF($G$4:$G$27,"oui"),COUNTIF($G$4:$G$27,"oui"))+1),($G$4:$G$27="oui")*1/ROW($G$4:$G$27),0))</f>
        <v>Dominique</v>
      </c>
      <c r="Z65" s="67">
        <v>11</v>
      </c>
      <c r="AA65" s="63"/>
      <c r="AB65" s="62"/>
    </row>
    <row r="66" spans="1:28" s="9" customFormat="1" x14ac:dyDescent="0.25">
      <c r="A66" s="11"/>
      <c r="B66" s="12"/>
      <c r="C66" s="104"/>
      <c r="D66" s="61"/>
      <c r="E66" s="67"/>
      <c r="F66" s="61"/>
      <c r="G66" s="61"/>
      <c r="H66" s="67">
        <v>11</v>
      </c>
      <c r="I66" s="113" t="str">
        <f t="array" aca="1" ref="I66" ca="1">INDEX(OFFSET($B$4:$B$11,0,0,COUNTA($B$4:$B$11),1),MOD(ROWS($1:12)-1,COUNTA($B$4:$B$11))+1)</f>
        <v>Dominique</v>
      </c>
      <c r="J66" s="113">
        <v>12</v>
      </c>
      <c r="K66" s="113" t="str">
        <f ca="1">INDEX(OFFSET($B$20:$B$27,0,0,COUNTA($B$20:$B$27),1),MOD(ROWS($1:12)-1,COUNTA($B$20:$B$27))+1)</f>
        <v>Thierry</v>
      </c>
      <c r="L66" s="113">
        <v>12</v>
      </c>
      <c r="M66" s="114" t="str">
        <f t="array" ref="M66">INDEX($B$4:$B$16,MATCH(LARGE(($C$4:$C$16="oui")*1/ROW($C$4:$C$16),MOD(ROW(12:12)-1+COUNTIF($C$4:$C$16,"oui"),COUNTIF($C$4:$C$16,"oui"))+1),($C$4:$C$16="oui")*1/ROW($C$4:$C$16),0))</f>
        <v>Nicolas M</v>
      </c>
      <c r="N66" s="113">
        <v>12</v>
      </c>
      <c r="O66" s="114" t="str">
        <f t="array" ref="O66">INDEX($B$4:$B$16,MATCH(LARGE(($F$4:$F$16="oui")*1/ROW($F$4:$F$16),MOD(ROW(12:12)-1+COUNTIF($F$4:$F$16,"oui"),COUNTIF($F$4:$F$16,"oui"))+1),($F$4:$F$16="oui")*1/ROW($F$4:$F$16),0))</f>
        <v>Gilles</v>
      </c>
      <c r="P66" s="113">
        <v>12</v>
      </c>
      <c r="Q66" s="114" t="str">
        <f t="array" ref="Q66">INDEX($B$4:$B$27,MATCH(LARGE(($D$4:$D$27="oui")*1/ROW($D$4:$D$27),MOD(ROW(12:12)-1+COUNTIF($D$4:$D$27,"oui"),COUNTIF($D$4:$D$27,"oui"))+1),($D$4:$D$27="oui")*1/ROW($D$4:$D$27),0))</f>
        <v>Nicolas B</v>
      </c>
      <c r="R66" s="113">
        <v>12</v>
      </c>
      <c r="S66" s="114" t="str">
        <f t="array" ref="S66">INDEX($B$4:$B$27,MATCH(LARGE(($E$4:$E$27="oui")*1/ROW($E$4:$E$27),MOD(ROW(12:12)-1+COUNTIF($E$4:$E$27,"oui"),COUNTIF($E$4:$E$27,"oui"))+1),($E$4:$E$27="oui")*1/ROW($E$4:$E$27),0))</f>
        <v>Nicolas B</v>
      </c>
      <c r="T66" s="113">
        <v>12</v>
      </c>
      <c r="U66" s="114"/>
      <c r="V66" s="113">
        <v>12</v>
      </c>
      <c r="W66" s="114" t="str">
        <f t="array" ref="W66">INDEX($B$4:$B$16,MATCH(LARGE(($B$4:$B$16&lt;&gt;"")*1/ROW($B$4:$B$16),MOD(ROW(12:12)-1+COUNTIF($B$4:$B$16,"&lt;&gt;"&amp;""),COUNTIF($B$4:$B$16,"&lt;&gt;"&amp;""))+1),($B$4:$B$16&lt;&gt;"")*1/ROW($B$4:$B$16),0))</f>
        <v>Valentin</v>
      </c>
      <c r="X66" s="113">
        <v>12</v>
      </c>
      <c r="Y66" s="114" t="str">
        <f t="array" ref="Y66">INDEX($B$4:$B$27,MATCH(LARGE(($G$4:$G$27="oui")*1/ROW($G$4:$G$27),MOD(ROW(12:12)-1+COUNTIF($G$4:$G$27,"oui"),COUNTIF($G$4:$G$27,"oui"))+1),($G$4:$G$27="oui")*1/ROW($G$4:$G$27),0))</f>
        <v>Valentin</v>
      </c>
      <c r="Z66" s="67">
        <v>12</v>
      </c>
      <c r="AA66" s="63"/>
      <c r="AB66" s="62"/>
    </row>
    <row r="67" spans="1:28" s="9" customFormat="1" x14ac:dyDescent="0.25">
      <c r="A67" s="11"/>
      <c r="B67" s="12"/>
      <c r="C67" s="104"/>
      <c r="D67" s="61"/>
      <c r="E67" s="67"/>
      <c r="F67" s="61"/>
      <c r="G67" s="61"/>
      <c r="H67" s="67">
        <v>12</v>
      </c>
      <c r="I67" s="113" t="str">
        <f t="array" aca="1" ref="I67" ca="1">INDEX(OFFSET($B$4:$B$11,0,0,COUNTA($B$4:$B$11),1),MOD(ROWS($1:13)-1,COUNTA($B$4:$B$11))+1)</f>
        <v>Jérome</v>
      </c>
      <c r="J67" s="113">
        <v>13</v>
      </c>
      <c r="K67" s="113" t="str">
        <f ca="1">INDEX(OFFSET($B$20:$B$27,0,0,COUNTA($B$20:$B$27),1),MOD(ROWS($1:13)-1,COUNTA($B$20:$B$27))+1)</f>
        <v>Nicolas B</v>
      </c>
      <c r="L67" s="113">
        <v>13</v>
      </c>
      <c r="M67" s="114" t="str">
        <f t="array" ref="M67">INDEX($B$4:$B$16,MATCH(LARGE(($C$4:$C$16="oui")*1/ROW($C$4:$C$16),MOD(ROW(13:13)-1+COUNTIF($C$4:$C$16,"oui"),COUNTIF($C$4:$C$16,"oui"))+1),($C$4:$C$16="oui")*1/ROW($C$4:$C$16),0))</f>
        <v>Manon</v>
      </c>
      <c r="N67" s="113">
        <v>13</v>
      </c>
      <c r="O67" s="114" t="str">
        <f t="array" ref="O67">INDEX($B$4:$B$16,MATCH(LARGE(($F$4:$F$16="oui")*1/ROW($F$4:$F$16),MOD(ROW(13:13)-1+COUNTIF($F$4:$F$16,"oui"),COUNTIF($F$4:$F$16,"oui"))+1),($F$4:$F$16="oui")*1/ROW($F$4:$F$16),0))</f>
        <v>Valentin</v>
      </c>
      <c r="P67" s="113">
        <v>13</v>
      </c>
      <c r="Q67" s="114" t="str">
        <f t="array" ref="Q67">INDEX($B$4:$B$27,MATCH(LARGE(($D$4:$D$27="oui")*1/ROW($D$4:$D$27),MOD(ROW(13:13)-1+COUNTIF($D$4:$D$27,"oui"),COUNTIF($D$4:$D$27,"oui"))+1),($D$4:$D$27="oui")*1/ROW($D$4:$D$27),0))</f>
        <v>Laurent</v>
      </c>
      <c r="R67" s="113">
        <v>13</v>
      </c>
      <c r="S67" s="114" t="str">
        <f t="array" ref="S67">INDEX($B$4:$B$27,MATCH(LARGE(($E$4:$E$27="oui")*1/ROW($E$4:$E$27),MOD(ROW(13:13)-1+COUNTIF($E$4:$E$27,"oui"),COUNTIF($E$4:$E$27,"oui"))+1),($E$4:$E$27="oui")*1/ROW($E$4:$E$27),0))</f>
        <v>Jérome</v>
      </c>
      <c r="T67" s="113">
        <v>13</v>
      </c>
      <c r="U67" s="114"/>
      <c r="V67" s="113">
        <v>13</v>
      </c>
      <c r="W67" s="114" t="str">
        <f t="array" ref="W67">INDEX($B$4:$B$16,MATCH(LARGE(($B$4:$B$16&lt;&gt;"")*1/ROW($B$4:$B$16),MOD(ROW(13:13)-1+COUNTIF($B$4:$B$16,"&lt;&gt;"&amp;""),COUNTIF($B$4:$B$16,"&lt;&gt;"&amp;""))+1),($B$4:$B$16&lt;&gt;"")*1/ROW($B$4:$B$16),0))</f>
        <v>Nicolas M</v>
      </c>
      <c r="X67" s="113">
        <v>13</v>
      </c>
      <c r="Y67" s="114" t="str">
        <f t="array" ref="Y67">INDEX($B$4:$B$27,MATCH(LARGE(($G$4:$G$27="oui")*1/ROW($G$4:$G$27),MOD(ROW(13:13)-1+COUNTIF($G$4:$G$27,"oui"),COUNTIF($G$4:$G$27,"oui"))+1),($G$4:$G$27="oui")*1/ROW($G$4:$G$27),0))</f>
        <v>Nicolas M</v>
      </c>
      <c r="Z67" s="67">
        <v>13</v>
      </c>
      <c r="AA67" s="63"/>
      <c r="AB67" s="62"/>
    </row>
    <row r="68" spans="1:28" s="9" customFormat="1" x14ac:dyDescent="0.25">
      <c r="A68" s="11"/>
      <c r="B68" s="12"/>
      <c r="C68" s="104"/>
      <c r="D68" s="61"/>
      <c r="E68" s="67"/>
      <c r="F68" s="61"/>
      <c r="G68" s="61"/>
      <c r="H68" s="67">
        <v>13</v>
      </c>
      <c r="I68" s="113" t="str">
        <f t="array" aca="1" ref="I68" ca="1">INDEX(OFFSET($B$4:$B$11,0,0,COUNTA($B$4:$B$11),1),MOD(ROWS($1:14)-1,COUNTA($B$4:$B$11))+1)</f>
        <v>Gaylord</v>
      </c>
      <c r="J68" s="113">
        <v>14</v>
      </c>
      <c r="K68" s="113" t="str">
        <f ca="1">INDEX(OFFSET($B$20:$B$27,0,0,COUNTA($B$20:$B$27),1),MOD(ROWS($1:14)-1,COUNTA($B$20:$B$27))+1)</f>
        <v>Laurent</v>
      </c>
      <c r="L68" s="113">
        <v>14</v>
      </c>
      <c r="M68" s="114" t="str">
        <f t="array" ref="M68">INDEX($B$4:$B$16,MATCH(LARGE(($C$4:$C$16="oui")*1/ROW($C$4:$C$16),MOD(ROW(14:14)-1+COUNTIF($C$4:$C$16,"oui"),COUNTIF($C$4:$C$16,"oui"))+1),($C$4:$C$16="oui")*1/ROW($C$4:$C$16),0))</f>
        <v>Gilles</v>
      </c>
      <c r="N68" s="113">
        <v>14</v>
      </c>
      <c r="O68" s="114" t="str">
        <f t="array" ref="O68">INDEX($B$4:$B$16,MATCH(LARGE(($F$4:$F$16="oui")*1/ROW($F$4:$F$16),MOD(ROW(14:14)-1+COUNTIF($F$4:$F$16,"oui"),COUNTIF($F$4:$F$16,"oui"))+1),($F$4:$F$16="oui")*1/ROW($F$4:$F$16),0))</f>
        <v>Manon</v>
      </c>
      <c r="P68" s="113">
        <v>14</v>
      </c>
      <c r="Q68" s="114" t="str">
        <f t="array" ref="Q68">INDEX($B$4:$B$27,MATCH(LARGE(($D$4:$D$27="oui")*1/ROW($D$4:$D$27),MOD(ROW(14:14)-1+COUNTIF($D$4:$D$27,"oui"),COUNTIF($D$4:$D$27,"oui"))+1),($D$4:$D$27="oui")*1/ROW($D$4:$D$27),0))</f>
        <v>Sebastien</v>
      </c>
      <c r="R68" s="113">
        <v>14</v>
      </c>
      <c r="S68" s="114" t="str">
        <f t="array" ref="S68">INDEX($B$4:$B$27,MATCH(LARGE(($E$4:$E$27="oui")*1/ROW($E$4:$E$27),MOD(ROW(14:14)-1+COUNTIF($E$4:$E$27,"oui"),COUNTIF($E$4:$E$27,"oui"))+1),($E$4:$E$27="oui")*1/ROW($E$4:$E$27),0))</f>
        <v>Gaylord</v>
      </c>
      <c r="T68" s="113">
        <v>14</v>
      </c>
      <c r="U68" s="114"/>
      <c r="V68" s="113">
        <v>14</v>
      </c>
      <c r="W68" s="114" t="str">
        <f t="array" ref="W68">INDEX($B$4:$B$16,MATCH(LARGE(($B$4:$B$16&lt;&gt;"")*1/ROW($B$4:$B$16),MOD(ROW(14:14)-1+COUNTIF($B$4:$B$16,"&lt;&gt;"&amp;""),COUNTIF($B$4:$B$16,"&lt;&gt;"&amp;""))+1),($B$4:$B$16&lt;&gt;"")*1/ROW($B$4:$B$16),0))</f>
        <v>Manon</v>
      </c>
      <c r="X68" s="113">
        <v>14</v>
      </c>
      <c r="Y68" s="114" t="str">
        <f t="array" ref="Y68">INDEX($B$4:$B$27,MATCH(LARGE(($G$4:$G$27="oui")*1/ROW($G$4:$G$27),MOD(ROW(14:14)-1+COUNTIF($G$4:$G$27,"oui"),COUNTIF($G$4:$G$27,"oui"))+1),($G$4:$G$27="oui")*1/ROW($G$4:$G$27),0))</f>
        <v>Manon</v>
      </c>
      <c r="Z68" s="67">
        <v>14</v>
      </c>
      <c r="AA68" s="63"/>
      <c r="AB68" s="62"/>
    </row>
    <row r="69" spans="1:28" s="9" customFormat="1" x14ac:dyDescent="0.25">
      <c r="A69" s="11"/>
      <c r="B69" s="12"/>
      <c r="C69" s="104"/>
      <c r="D69" s="61"/>
      <c r="E69" s="67"/>
      <c r="F69" s="61"/>
      <c r="G69" s="61"/>
      <c r="H69" s="67">
        <v>14</v>
      </c>
      <c r="I69" s="113" t="str">
        <f t="array" aca="1" ref="I69" ca="1">INDEX(OFFSET($B$4:$B$11,0,0,COUNTA($B$4:$B$11),1),MOD(ROWS($1:15)-1,COUNTA($B$4:$B$11))+1)</f>
        <v>Dominique</v>
      </c>
      <c r="J69" s="113">
        <v>15</v>
      </c>
      <c r="K69" s="113" t="str">
        <f ca="1">INDEX(OFFSET($B$20:$B$27,0,0,COUNTA($B$20:$B$27),1),MOD(ROWS($1:15)-1,COUNTA($B$20:$B$27))+1)</f>
        <v>Sebastien</v>
      </c>
      <c r="L69" s="113">
        <v>15</v>
      </c>
      <c r="M69" s="114" t="str">
        <f t="array" ref="M69">INDEX($B$4:$B$16,MATCH(LARGE(($C$4:$C$16="oui")*1/ROW($C$4:$C$16),MOD(ROW(15:15)-1+COUNTIF($C$4:$C$16,"oui"),COUNTIF($C$4:$C$16,"oui"))+1),($C$4:$C$16="oui")*1/ROW($C$4:$C$16),0))</f>
        <v>Julien</v>
      </c>
      <c r="N69" s="113">
        <v>15</v>
      </c>
      <c r="O69" s="114" t="str">
        <f t="array" ref="O69">INDEX($B$4:$B$16,MATCH(LARGE(($F$4:$F$16="oui")*1/ROW($F$4:$F$16),MOD(ROW(15:15)-1+COUNTIF($F$4:$F$16,"oui"),COUNTIF($F$4:$F$16,"oui"))+1),($F$4:$F$16="oui")*1/ROW($F$4:$F$16),0))</f>
        <v>Gilles</v>
      </c>
      <c r="P69" s="113">
        <v>15</v>
      </c>
      <c r="Q69" s="114" t="str">
        <f t="array" ref="Q69">INDEX($B$4:$B$27,MATCH(LARGE(($D$4:$D$27="oui")*1/ROW($D$4:$D$27),MOD(ROW(15:15)-1+COUNTIF($D$4:$D$27,"oui"),COUNTIF($D$4:$D$27,"oui"))+1),($D$4:$D$27="oui")*1/ROW($D$4:$D$27),0))</f>
        <v>Jérome</v>
      </c>
      <c r="R69" s="113">
        <v>15</v>
      </c>
      <c r="S69" s="114" t="str">
        <f t="array" ref="S69">INDEX($B$4:$B$27,MATCH(LARGE(($E$4:$E$27="oui")*1/ROW($E$4:$E$27),MOD(ROW(15:15)-1+COUNTIF($E$4:$E$27,"oui"),COUNTIF($E$4:$E$27,"oui"))+1),($E$4:$E$27="oui")*1/ROW($E$4:$E$27),0))</f>
        <v>Dominique</v>
      </c>
      <c r="T69" s="113">
        <v>15</v>
      </c>
      <c r="U69" s="114"/>
      <c r="V69" s="113">
        <v>15</v>
      </c>
      <c r="W69" s="114" t="str">
        <f t="array" ref="W69">INDEX($B$4:$B$16,MATCH(LARGE(($B$4:$B$16&lt;&gt;"")*1/ROW($B$4:$B$16),MOD(ROW(15:15)-1+COUNTIF($B$4:$B$16,"&lt;&gt;"&amp;""),COUNTIF($B$4:$B$16,"&lt;&gt;"&amp;""))+1),($B$4:$B$16&lt;&gt;"")*1/ROW($B$4:$B$16),0))</f>
        <v>Gilles</v>
      </c>
      <c r="X69" s="113">
        <v>15</v>
      </c>
      <c r="Y69" s="114" t="str">
        <f t="array" ref="Y69">INDEX($B$4:$B$27,MATCH(LARGE(($G$4:$G$27="oui")*1/ROW($G$4:$G$27),MOD(ROW(15:15)-1+COUNTIF($G$4:$G$27,"oui"),COUNTIF($G$4:$G$27,"oui"))+1),($G$4:$G$27="oui")*1/ROW($G$4:$G$27),0))</f>
        <v>Gilles</v>
      </c>
      <c r="Z69" s="67">
        <v>15</v>
      </c>
      <c r="AA69" s="63"/>
      <c r="AB69" s="62"/>
    </row>
    <row r="70" spans="1:28" s="9" customFormat="1" x14ac:dyDescent="0.25">
      <c r="A70" s="11"/>
      <c r="B70" s="12"/>
      <c r="C70" s="104"/>
      <c r="D70" s="61"/>
      <c r="E70" s="67"/>
      <c r="F70" s="61"/>
      <c r="G70" s="61"/>
      <c r="H70" s="67">
        <v>15</v>
      </c>
      <c r="I70" s="113" t="str">
        <f t="array" aca="1" ref="I70" ca="1">INDEX(OFFSET($B$4:$B$11,0,0,COUNTA($B$4:$B$11),1),MOD(ROWS($1:16)-1,COUNTA($B$4:$B$11))+1)</f>
        <v>Jérome</v>
      </c>
      <c r="J70" s="113">
        <v>16</v>
      </c>
      <c r="K70" s="113" t="str">
        <f ca="1">INDEX(OFFSET($B$20:$B$27,0,0,COUNTA($B$20:$B$27),1),MOD(ROWS($1:16)-1,COUNTA($B$20:$B$27))+1)</f>
        <v>Thierry</v>
      </c>
      <c r="L70" s="113">
        <v>16</v>
      </c>
      <c r="M70" s="114" t="str">
        <f t="array" ref="M70">INDEX($B$4:$B$16,MATCH(LARGE(($C$4:$C$16="oui")*1/ROW($C$4:$C$16),MOD(ROW(16:16)-1+COUNTIF($C$4:$C$16,"oui"),COUNTIF($C$4:$C$16,"oui"))+1),($C$4:$C$16="oui")*1/ROW($C$4:$C$16),0))</f>
        <v>Valentin</v>
      </c>
      <c r="N70" s="113">
        <v>16</v>
      </c>
      <c r="O70" s="114" t="str">
        <f t="array" ref="O70">INDEX($B$4:$B$16,MATCH(LARGE(($F$4:$F$16="oui")*1/ROW($F$4:$F$16),MOD(ROW(16:16)-1+COUNTIF($F$4:$F$16,"oui"),COUNTIF($F$4:$F$16,"oui"))+1),($F$4:$F$16="oui")*1/ROW($F$4:$F$16),0))</f>
        <v>Valentin</v>
      </c>
      <c r="P70" s="113">
        <v>16</v>
      </c>
      <c r="Q70" s="114" t="str">
        <f t="array" ref="Q70">INDEX($B$4:$B$27,MATCH(LARGE(($D$4:$D$27="oui")*1/ROW($D$4:$D$27),MOD(ROW(16:16)-1+COUNTIF($D$4:$D$27,"oui"),COUNTIF($D$4:$D$27,"oui"))+1),($D$4:$D$27="oui")*1/ROW($D$4:$D$27),0))</f>
        <v>Gaylord</v>
      </c>
      <c r="R70" s="113">
        <v>16</v>
      </c>
      <c r="S70" s="114" t="str">
        <f t="array" ref="S70">INDEX($B$4:$B$27,MATCH(LARGE(($E$4:$E$27="oui")*1/ROW($E$4:$E$27),MOD(ROW(16:16)-1+COUNTIF($E$4:$E$27,"oui"),COUNTIF($E$4:$E$27,"oui"))+1),($E$4:$E$27="oui")*1/ROW($E$4:$E$27),0))</f>
        <v>Nicolas M</v>
      </c>
      <c r="T70" s="113">
        <v>16</v>
      </c>
      <c r="U70" s="114"/>
      <c r="V70" s="113">
        <v>16</v>
      </c>
      <c r="W70" s="114" t="str">
        <f t="array" ref="W70">INDEX($B$4:$B$16,MATCH(LARGE(($B$4:$B$16&lt;&gt;"")*1/ROW($B$4:$B$16),MOD(ROW(16:16)-1+COUNTIF($B$4:$B$16,"&lt;&gt;"&amp;""),COUNTIF($B$4:$B$16,"&lt;&gt;"&amp;""))+1),($B$4:$B$16&lt;&gt;"")*1/ROW($B$4:$B$16),0))</f>
        <v>Julien</v>
      </c>
      <c r="X70" s="113">
        <v>16</v>
      </c>
      <c r="Y70" s="114" t="str">
        <f t="array" ref="Y70">INDEX($B$4:$B$27,MATCH(LARGE(($G$4:$G$27="oui")*1/ROW($G$4:$G$27),MOD(ROW(16:16)-1+COUNTIF($G$4:$G$27,"oui"),COUNTIF($G$4:$G$27,"oui"))+1),($G$4:$G$27="oui")*1/ROW($G$4:$G$27),0))</f>
        <v>Julien</v>
      </c>
      <c r="Z70" s="67">
        <v>16</v>
      </c>
      <c r="AA70" s="63"/>
      <c r="AB70" s="62"/>
    </row>
    <row r="71" spans="1:28" s="9" customFormat="1" x14ac:dyDescent="0.25">
      <c r="A71" s="11"/>
      <c r="B71" s="12"/>
      <c r="C71" s="104"/>
      <c r="D71" s="61"/>
      <c r="E71" s="67"/>
      <c r="F71" s="61"/>
      <c r="G71" s="61"/>
      <c r="H71" s="67">
        <v>16</v>
      </c>
      <c r="I71" s="113" t="str">
        <f t="array" aca="1" ref="I71" ca="1">INDEX(OFFSET($B$4:$B$11,0,0,COUNTA($B$4:$B$11),1),MOD(ROWS($1:17)-1,COUNTA($B$4:$B$11))+1)</f>
        <v>Gaylord</v>
      </c>
      <c r="J71" s="113">
        <v>17</v>
      </c>
      <c r="K71" s="113" t="str">
        <f ca="1">INDEX(OFFSET($B$20:$B$27,0,0,COUNTA($B$20:$B$27),1),MOD(ROWS($1:17)-1,COUNTA($B$20:$B$27))+1)</f>
        <v>Nicolas B</v>
      </c>
      <c r="L71" s="113">
        <v>17</v>
      </c>
      <c r="M71" s="114" t="str">
        <f t="array" ref="M71">INDEX($B$4:$B$16,MATCH(LARGE(($C$4:$C$16="oui")*1/ROW($C$4:$C$16),MOD(ROW(17:17)-1+COUNTIF($C$4:$C$16,"oui"),COUNTIF($C$4:$C$16,"oui"))+1),($C$4:$C$16="oui")*1/ROW($C$4:$C$16),0))</f>
        <v>Nicolas M</v>
      </c>
      <c r="N71" s="113">
        <v>17</v>
      </c>
      <c r="O71" s="114" t="str">
        <f t="array" ref="O71">INDEX($B$4:$B$16,MATCH(LARGE(($F$4:$F$16="oui")*1/ROW($F$4:$F$16),MOD(ROW(17:17)-1+COUNTIF($F$4:$F$16,"oui"),COUNTIF($F$4:$F$16,"oui"))+1),($F$4:$F$16="oui")*1/ROW($F$4:$F$16),0))</f>
        <v>Manon</v>
      </c>
      <c r="P71" s="113">
        <v>17</v>
      </c>
      <c r="Q71" s="114" t="str">
        <f t="array" ref="Q71">INDEX($B$4:$B$27,MATCH(LARGE(($D$4:$D$27="oui")*1/ROW($D$4:$D$27),MOD(ROW(17:17)-1+COUNTIF($D$4:$D$27,"oui"),COUNTIF($D$4:$D$27,"oui"))+1),($D$4:$D$27="oui")*1/ROW($D$4:$D$27),0))</f>
        <v>Dominique</v>
      </c>
      <c r="R71" s="113">
        <v>17</v>
      </c>
      <c r="S71" s="114" t="str">
        <f t="array" ref="S71">INDEX($B$4:$B$27,MATCH(LARGE(($E$4:$E$27="oui")*1/ROW($E$4:$E$27),MOD(ROW(17:17)-1+COUNTIF($E$4:$E$27,"oui"),COUNTIF($E$4:$E$27,"oui"))+1),($E$4:$E$27="oui")*1/ROW($E$4:$E$27),0))</f>
        <v>Julien</v>
      </c>
      <c r="T71" s="113">
        <v>17</v>
      </c>
      <c r="U71" s="114"/>
      <c r="V71" s="113">
        <v>17</v>
      </c>
      <c r="W71" s="114" t="str">
        <f t="array" ref="W71">INDEX($B$4:$B$16,MATCH(LARGE(($B$4:$B$16&lt;&gt;"")*1/ROW($B$4:$B$16),MOD(ROW(17:17)-1+COUNTIF($B$4:$B$16,"&lt;&gt;"&amp;""),COUNTIF($B$4:$B$16,"&lt;&gt;"&amp;""))+1),($B$4:$B$16&lt;&gt;"")*1/ROW($B$4:$B$16),0))</f>
        <v>Jérome</v>
      </c>
      <c r="X71" s="113">
        <v>17</v>
      </c>
      <c r="Y71" s="114" t="str">
        <f t="array" ref="Y71">INDEX($B$4:$B$27,MATCH(LARGE(($G$4:$G$27="oui")*1/ROW($G$4:$G$27),MOD(ROW(17:17)-1+COUNTIF($G$4:$G$27,"oui"),COUNTIF($G$4:$G$27,"oui"))+1),($G$4:$G$27="oui")*1/ROW($G$4:$G$27),0))</f>
        <v>Jérome</v>
      </c>
      <c r="Z71" s="67">
        <v>17</v>
      </c>
      <c r="AA71" s="63"/>
      <c r="AB71" s="62"/>
    </row>
    <row r="72" spans="1:28" s="9" customFormat="1" x14ac:dyDescent="0.25">
      <c r="A72" s="11"/>
      <c r="B72" s="12"/>
      <c r="C72" s="104"/>
      <c r="D72" s="61"/>
      <c r="E72" s="67"/>
      <c r="F72" s="61"/>
      <c r="G72" s="61"/>
      <c r="H72" s="67">
        <v>17</v>
      </c>
      <c r="I72" s="113" t="str">
        <f t="array" aca="1" ref="I72" ca="1">INDEX(OFFSET($B$4:$B$11,0,0,COUNTA($B$4:$B$11),1),MOD(ROWS($1:18)-1,COUNTA($B$4:$B$11))+1)</f>
        <v>Dominique</v>
      </c>
      <c r="J72" s="113">
        <v>18</v>
      </c>
      <c r="K72" s="113" t="str">
        <f ca="1">INDEX(OFFSET($B$20:$B$27,0,0,COUNTA($B$20:$B$27),1),MOD(ROWS($1:18)-1,COUNTA($B$20:$B$27))+1)</f>
        <v>Laurent</v>
      </c>
      <c r="L72" s="113">
        <v>18</v>
      </c>
      <c r="M72" s="114" t="str">
        <f t="array" ref="M72">INDEX($B$4:$B$16,MATCH(LARGE(($C$4:$C$16="oui")*1/ROW($C$4:$C$16),MOD(ROW(18:18)-1+COUNTIF($C$4:$C$16,"oui"),COUNTIF($C$4:$C$16,"oui"))+1),($C$4:$C$16="oui")*1/ROW($C$4:$C$16),0))</f>
        <v>Manon</v>
      </c>
      <c r="N72" s="113">
        <v>18</v>
      </c>
      <c r="O72" s="114" t="str">
        <f t="array" ref="O72">INDEX($B$4:$B$16,MATCH(LARGE(($F$4:$F$16="oui")*1/ROW($F$4:$F$16),MOD(ROW(18:18)-1+COUNTIF($F$4:$F$16,"oui"),COUNTIF($F$4:$F$16,"oui"))+1),($F$4:$F$16="oui")*1/ROW($F$4:$F$16),0))</f>
        <v>Gilles</v>
      </c>
      <c r="P72" s="113">
        <v>18</v>
      </c>
      <c r="Q72" s="114" t="str">
        <f t="array" ref="Q72">INDEX($B$4:$B$27,MATCH(LARGE(($D$4:$D$27="oui")*1/ROW($D$4:$D$27),MOD(ROW(18:18)-1+COUNTIF($D$4:$D$27,"oui"),COUNTIF($D$4:$D$27,"oui"))+1),($D$4:$D$27="oui")*1/ROW($D$4:$D$27),0))</f>
        <v>Julien</v>
      </c>
      <c r="R72" s="113">
        <v>18</v>
      </c>
      <c r="S72" s="114" t="str">
        <f t="array" ref="S72">INDEX($B$4:$B$27,MATCH(LARGE(($E$4:$E$27="oui")*1/ROW($E$4:$E$27),MOD(ROW(18:18)-1+COUNTIF($E$4:$E$27,"oui"),COUNTIF($E$4:$E$27,"oui"))+1),($E$4:$E$27="oui")*1/ROW($E$4:$E$27),0))</f>
        <v>Nicolas B</v>
      </c>
      <c r="T72" s="113">
        <v>18</v>
      </c>
      <c r="U72" s="114"/>
      <c r="V72" s="113">
        <v>18</v>
      </c>
      <c r="W72" s="114" t="str">
        <f t="array" ref="W72">INDEX($B$4:$B$16,MATCH(LARGE(($B$4:$B$16&lt;&gt;"")*1/ROW($B$4:$B$16),MOD(ROW(18:18)-1+COUNTIF($B$4:$B$16,"&lt;&gt;"&amp;""),COUNTIF($B$4:$B$16,"&lt;&gt;"&amp;""))+1),($B$4:$B$16&lt;&gt;"")*1/ROW($B$4:$B$16),0))</f>
        <v>Gaylord</v>
      </c>
      <c r="X72" s="113">
        <v>18</v>
      </c>
      <c r="Y72" s="114" t="str">
        <f t="array" ref="Y72">INDEX($B$4:$B$27,MATCH(LARGE(($G$4:$G$27="oui")*1/ROW($G$4:$G$27),MOD(ROW(18:18)-1+COUNTIF($G$4:$G$27,"oui"),COUNTIF($G$4:$G$27,"oui"))+1),($G$4:$G$27="oui")*1/ROW($G$4:$G$27),0))</f>
        <v>Gaylord</v>
      </c>
      <c r="Z72" s="67">
        <v>18</v>
      </c>
      <c r="AA72" s="63"/>
      <c r="AB72" s="62"/>
    </row>
    <row r="73" spans="1:28" s="9" customFormat="1" x14ac:dyDescent="0.25">
      <c r="A73" s="11"/>
      <c r="B73" s="14"/>
      <c r="C73" s="112"/>
      <c r="D73" s="63"/>
      <c r="E73" s="67"/>
      <c r="F73" s="61"/>
      <c r="G73" s="61"/>
      <c r="H73" s="67">
        <v>18</v>
      </c>
      <c r="I73" s="113" t="str">
        <f t="array" aca="1" ref="I73" ca="1">INDEX(OFFSET($B$4:$B$11,0,0,COUNTA($B$4:$B$11),1),MOD(ROWS($1:19)-1,COUNTA($B$4:$B$11))+1)</f>
        <v>Jérome</v>
      </c>
      <c r="J73" s="113">
        <v>19</v>
      </c>
      <c r="K73" s="113" t="str">
        <f ca="1">INDEX(OFFSET($B$20:$B$27,0,0,COUNTA($B$20:$B$27),1),MOD(ROWS($1:19)-1,COUNTA($B$20:$B$27))+1)</f>
        <v>Sebastien</v>
      </c>
      <c r="L73" s="113">
        <v>19</v>
      </c>
      <c r="M73" s="114" t="str">
        <f t="array" ref="M73">INDEX($B$4:$B$16,MATCH(LARGE(($C$4:$C$16="oui")*1/ROW($C$4:$C$16),MOD(ROW(19:19)-1+COUNTIF($C$4:$C$16,"oui"),COUNTIF($C$4:$C$16,"oui"))+1),($C$4:$C$16="oui")*1/ROW($C$4:$C$16),0))</f>
        <v>Gilles</v>
      </c>
      <c r="N73" s="113">
        <v>19</v>
      </c>
      <c r="O73" s="114" t="str">
        <f t="array" ref="O73">INDEX($B$4:$B$16,MATCH(LARGE(($F$4:$F$16="oui")*1/ROW($F$4:$F$16),MOD(ROW(19:19)-1+COUNTIF($F$4:$F$16,"oui"),COUNTIF($F$4:$F$16,"oui"))+1),($F$4:$F$16="oui")*1/ROW($F$4:$F$16),0))</f>
        <v>Valentin</v>
      </c>
      <c r="P73" s="113">
        <v>19</v>
      </c>
      <c r="Q73" s="114" t="str">
        <f t="array" ref="Q73">INDEX($B$4:$B$27,MATCH(LARGE(($D$4:$D$27="oui")*1/ROW($D$4:$D$27),MOD(ROW(19:19)-1+COUNTIF($D$4:$D$27,"oui"),COUNTIF($D$4:$D$27,"oui"))+1),($D$4:$D$27="oui")*1/ROW($D$4:$D$27),0))</f>
        <v>Nicolas B</v>
      </c>
      <c r="R73" s="113">
        <v>19</v>
      </c>
      <c r="S73" s="114" t="str">
        <f t="array" ref="S73">INDEX($B$4:$B$27,MATCH(LARGE(($E$4:$E$27="oui")*1/ROW($E$4:$E$27),MOD(ROW(19:19)-1+COUNTIF($E$4:$E$27,"oui"),COUNTIF($E$4:$E$27,"oui"))+1),($E$4:$E$27="oui")*1/ROW($E$4:$E$27),0))</f>
        <v>Jérome</v>
      </c>
      <c r="T73" s="113">
        <v>19</v>
      </c>
      <c r="U73" s="114"/>
      <c r="V73" s="113">
        <v>19</v>
      </c>
      <c r="W73" s="114" t="str">
        <f t="array" ref="W73">INDEX($B$4:$B$16,MATCH(LARGE(($B$4:$B$16&lt;&gt;"")*1/ROW($B$4:$B$16),MOD(ROW(19:19)-1+COUNTIF($B$4:$B$16,"&lt;&gt;"&amp;""),COUNTIF($B$4:$B$16,"&lt;&gt;"&amp;""))+1),($B$4:$B$16&lt;&gt;"")*1/ROW($B$4:$B$16),0))</f>
        <v>Dominique</v>
      </c>
      <c r="X73" s="113">
        <v>19</v>
      </c>
      <c r="Y73" s="114" t="str">
        <f t="array" ref="Y73">INDEX($B$4:$B$27,MATCH(LARGE(($G$4:$G$27="oui")*1/ROW($G$4:$G$27),MOD(ROW(19:19)-1+COUNTIF($G$4:$G$27,"oui"),COUNTIF($G$4:$G$27,"oui"))+1),($G$4:$G$27="oui")*1/ROW($G$4:$G$27),0))</f>
        <v>Dominique</v>
      </c>
      <c r="Z73" s="67">
        <v>19</v>
      </c>
      <c r="AA73" s="63"/>
      <c r="AB73" s="62"/>
    </row>
    <row r="74" spans="1:28" s="9" customFormat="1" x14ac:dyDescent="0.25">
      <c r="A74" s="11"/>
      <c r="B74" s="14"/>
      <c r="C74" s="112"/>
      <c r="D74" s="63"/>
      <c r="E74" s="67"/>
      <c r="F74" s="61"/>
      <c r="G74" s="61"/>
      <c r="H74" s="67">
        <v>19</v>
      </c>
      <c r="I74" s="113" t="str">
        <f t="array" aca="1" ref="I74" ca="1">INDEX(OFFSET($B$4:$B$11,0,0,COUNTA($B$4:$B$11),1),MOD(ROWS($1:20)-1,COUNTA($B$4:$B$11))+1)</f>
        <v>Gaylord</v>
      </c>
      <c r="J74" s="113">
        <v>20</v>
      </c>
      <c r="K74" s="113" t="str">
        <f ca="1">INDEX(OFFSET($B$20:$B$27,0,0,COUNTA($B$20:$B$27),1),MOD(ROWS($1:20)-1,COUNTA($B$20:$B$27))+1)</f>
        <v>Thierry</v>
      </c>
      <c r="L74" s="113">
        <v>20</v>
      </c>
      <c r="M74" s="114" t="str">
        <f t="array" ref="M74">INDEX($B$4:$B$16,MATCH(LARGE(($C$4:$C$16="oui")*1/ROW($C$4:$C$16),MOD(ROW(20:20)-1+COUNTIF($C$4:$C$16,"oui"),COUNTIF($C$4:$C$16,"oui"))+1),($C$4:$C$16="oui")*1/ROW($C$4:$C$16),0))</f>
        <v>Julien</v>
      </c>
      <c r="N74" s="113">
        <v>20</v>
      </c>
      <c r="O74" s="114" t="str">
        <f t="array" ref="O74">INDEX($B$4:$B$16,MATCH(LARGE(($F$4:$F$16="oui")*1/ROW($F$4:$F$16),MOD(ROW(20:20)-1+COUNTIF($F$4:$F$16,"oui"),COUNTIF($F$4:$F$16,"oui"))+1),($F$4:$F$16="oui")*1/ROW($F$4:$F$16),0))</f>
        <v>Manon</v>
      </c>
      <c r="P74" s="113">
        <v>20</v>
      </c>
      <c r="Q74" s="114" t="str">
        <f t="array" ref="Q74">INDEX($B$4:$B$27,MATCH(LARGE(($D$4:$D$27="oui")*1/ROW($D$4:$D$27),MOD(ROW(20:20)-1+COUNTIF($D$4:$D$27,"oui"),COUNTIF($D$4:$D$27,"oui"))+1),($D$4:$D$27="oui")*1/ROW($D$4:$D$27),0))</f>
        <v>Laurent</v>
      </c>
      <c r="R74" s="113">
        <v>20</v>
      </c>
      <c r="S74" s="114" t="str">
        <f t="array" ref="S74">INDEX($B$4:$B$27,MATCH(LARGE(($E$4:$E$27="oui")*1/ROW($E$4:$E$27),MOD(ROW(20:20)-1+COUNTIF($E$4:$E$27,"oui"),COUNTIF($E$4:$E$27,"oui"))+1),($E$4:$E$27="oui")*1/ROW($E$4:$E$27),0))</f>
        <v>Gaylord</v>
      </c>
      <c r="T74" s="113">
        <v>20</v>
      </c>
      <c r="U74" s="114"/>
      <c r="V74" s="113">
        <v>20</v>
      </c>
      <c r="W74" s="114" t="str">
        <f t="array" ref="W74">INDEX($B$4:$B$16,MATCH(LARGE(($B$4:$B$16&lt;&gt;"")*1/ROW($B$4:$B$16),MOD(ROW(20:20)-1+COUNTIF($B$4:$B$16,"&lt;&gt;"&amp;""),COUNTIF($B$4:$B$16,"&lt;&gt;"&amp;""))+1),($B$4:$B$16&lt;&gt;"")*1/ROW($B$4:$B$16),0))</f>
        <v>Valentin</v>
      </c>
      <c r="X74" s="113">
        <v>20</v>
      </c>
      <c r="Y74" s="114" t="str">
        <f t="array" ref="Y74">INDEX($B$4:$B$27,MATCH(LARGE(($G$4:$G$27="oui")*1/ROW($G$4:$G$27),MOD(ROW(20:20)-1+COUNTIF($G$4:$G$27,"oui"),COUNTIF($G$4:$G$27,"oui"))+1),($G$4:$G$27="oui")*1/ROW($G$4:$G$27),0))</f>
        <v>Valentin</v>
      </c>
      <c r="Z74" s="67">
        <v>20</v>
      </c>
      <c r="AA74" s="63"/>
      <c r="AB74" s="62"/>
    </row>
    <row r="75" spans="1:28" s="9" customFormat="1" x14ac:dyDescent="0.25">
      <c r="A75" s="13"/>
      <c r="B75" s="14"/>
      <c r="C75" s="112"/>
      <c r="D75" s="63"/>
      <c r="E75" s="67"/>
      <c r="F75" s="61"/>
      <c r="G75" s="61"/>
      <c r="H75" s="67">
        <v>20</v>
      </c>
      <c r="I75" s="113" t="str">
        <f t="array" aca="1" ref="I75" ca="1">INDEX(OFFSET($B$4:$B$11,0,0,COUNTA($B$4:$B$11),1),MOD(ROWS($1:21)-1,COUNTA($B$4:$B$11))+1)</f>
        <v>Dominique</v>
      </c>
      <c r="J75" s="113">
        <v>21</v>
      </c>
      <c r="K75" s="113" t="str">
        <f ca="1">INDEX(OFFSET($B$20:$B$27,0,0,COUNTA($B$20:$B$27),1),MOD(ROWS($1:21)-1,COUNTA($B$20:$B$27))+1)</f>
        <v>Nicolas B</v>
      </c>
      <c r="L75" s="113">
        <v>21</v>
      </c>
      <c r="M75" s="114" t="str">
        <f t="array" ref="M75">INDEX($B$4:$B$16,MATCH(LARGE(($C$4:$C$16="oui")*1/ROW($C$4:$C$16),MOD(ROW(21:21)-1+COUNTIF($C$4:$C$16,"oui"),COUNTIF($C$4:$C$16,"oui"))+1),($C$4:$C$16="oui")*1/ROW($C$4:$C$16),0))</f>
        <v>Valentin</v>
      </c>
      <c r="N75" s="113">
        <v>21</v>
      </c>
      <c r="O75" s="114" t="str">
        <f t="array" ref="O75">INDEX($B$4:$B$16,MATCH(LARGE(($F$4:$F$16="oui")*1/ROW($F$4:$F$16),MOD(ROW(21:21)-1+COUNTIF($F$4:$F$16,"oui"),COUNTIF($F$4:$F$16,"oui"))+1),($F$4:$F$16="oui")*1/ROW($F$4:$F$16),0))</f>
        <v>Gilles</v>
      </c>
      <c r="P75" s="113">
        <v>21</v>
      </c>
      <c r="Q75" s="114" t="str">
        <f t="array" ref="Q75">INDEX($B$4:$B$27,MATCH(LARGE(($D$4:$D$27="oui")*1/ROW($D$4:$D$27),MOD(ROW(21:21)-1+COUNTIF($D$4:$D$27,"oui"),COUNTIF($D$4:$D$27,"oui"))+1),($D$4:$D$27="oui")*1/ROW($D$4:$D$27),0))</f>
        <v>Sebastien</v>
      </c>
      <c r="R75" s="113">
        <v>21</v>
      </c>
      <c r="S75" s="114" t="str">
        <f t="array" ref="S75">INDEX($B$4:$B$27,MATCH(LARGE(($E$4:$E$27="oui")*1/ROW($E$4:$E$27),MOD(ROW(21:21)-1+COUNTIF($E$4:$E$27,"oui"),COUNTIF($E$4:$E$27,"oui"))+1),($E$4:$E$27="oui")*1/ROW($E$4:$E$27),0))</f>
        <v>Dominique</v>
      </c>
      <c r="T75" s="113">
        <v>21</v>
      </c>
      <c r="U75" s="114"/>
      <c r="V75" s="113">
        <v>21</v>
      </c>
      <c r="W75" s="114" t="str">
        <f t="array" ref="W75">INDEX($B$4:$B$16,MATCH(LARGE(($B$4:$B$16&lt;&gt;"")*1/ROW($B$4:$B$16),MOD(ROW(21:21)-1+COUNTIF($B$4:$B$16,"&lt;&gt;"&amp;""),COUNTIF($B$4:$B$16,"&lt;&gt;"&amp;""))+1),($B$4:$B$16&lt;&gt;"")*1/ROW($B$4:$B$16),0))</f>
        <v>Nicolas M</v>
      </c>
      <c r="X75" s="113">
        <v>21</v>
      </c>
      <c r="Y75" s="114" t="str">
        <f t="array" ref="Y75">INDEX($B$4:$B$27,MATCH(LARGE(($G$4:$G$27="oui")*1/ROW($G$4:$G$27),MOD(ROW(21:21)-1+COUNTIF($G$4:$G$27,"oui"),COUNTIF($G$4:$G$27,"oui"))+1),($G$4:$G$27="oui")*1/ROW($G$4:$G$27),0))</f>
        <v>Nicolas M</v>
      </c>
      <c r="Z75" s="67">
        <v>21</v>
      </c>
      <c r="AA75" s="63"/>
      <c r="AB75" s="62"/>
    </row>
    <row r="76" spans="1:28" s="9" customFormat="1" x14ac:dyDescent="0.25">
      <c r="A76" s="13"/>
      <c r="B76" s="14"/>
      <c r="C76" s="112"/>
      <c r="D76" s="63"/>
      <c r="E76" s="67"/>
      <c r="F76" s="61"/>
      <c r="G76" s="61"/>
      <c r="H76" s="67">
        <v>21</v>
      </c>
      <c r="I76" s="113" t="str">
        <f t="array" aca="1" ref="I76" ca="1">INDEX(OFFSET($B$4:$B$11,0,0,COUNTA($B$4:$B$11),1),MOD(ROWS($1:22)-1,COUNTA($B$4:$B$11))+1)</f>
        <v>Jérome</v>
      </c>
      <c r="J76" s="113">
        <v>22</v>
      </c>
      <c r="K76" s="113" t="str">
        <f ca="1">INDEX(OFFSET($B$20:$B$27,0,0,COUNTA($B$20:$B$27),1),MOD(ROWS($1:22)-1,COUNTA($B$20:$B$27))+1)</f>
        <v>Laurent</v>
      </c>
      <c r="L76" s="113">
        <v>22</v>
      </c>
      <c r="M76" s="114" t="str">
        <f t="array" ref="M76">INDEX($B$4:$B$16,MATCH(LARGE(($C$4:$C$16="oui")*1/ROW($C$4:$C$16),MOD(ROW(22:22)-1+COUNTIF($C$4:$C$16,"oui"),COUNTIF($C$4:$C$16,"oui"))+1),($C$4:$C$16="oui")*1/ROW($C$4:$C$16),0))</f>
        <v>Nicolas M</v>
      </c>
      <c r="N76" s="113">
        <v>22</v>
      </c>
      <c r="O76" s="114" t="str">
        <f t="array" ref="O76">INDEX($B$4:$B$16,MATCH(LARGE(($F$4:$F$16="oui")*1/ROW($F$4:$F$16),MOD(ROW(22:22)-1+COUNTIF($F$4:$F$16,"oui"),COUNTIF($F$4:$F$16,"oui"))+1),($F$4:$F$16="oui")*1/ROW($F$4:$F$16),0))</f>
        <v>Valentin</v>
      </c>
      <c r="P76" s="113">
        <v>22</v>
      </c>
      <c r="Q76" s="114" t="str">
        <f t="array" ref="Q76">INDEX($B$4:$B$27,MATCH(LARGE(($D$4:$D$27="oui")*1/ROW($D$4:$D$27),MOD(ROW(22:22)-1+COUNTIF($D$4:$D$27,"oui"),COUNTIF($D$4:$D$27,"oui"))+1),($D$4:$D$27="oui")*1/ROW($D$4:$D$27),0))</f>
        <v>Jérome</v>
      </c>
      <c r="R76" s="113">
        <v>22</v>
      </c>
      <c r="S76" s="114" t="str">
        <f t="array" ref="S76">INDEX($B$4:$B$27,MATCH(LARGE(($E$4:$E$27="oui")*1/ROW($E$4:$E$27),MOD(ROW(22:22)-1+COUNTIF($E$4:$E$27,"oui"),COUNTIF($E$4:$E$27,"oui"))+1),($E$4:$E$27="oui")*1/ROW($E$4:$E$27),0))</f>
        <v>Nicolas M</v>
      </c>
      <c r="T76" s="113">
        <v>22</v>
      </c>
      <c r="U76" s="114"/>
      <c r="V76" s="113">
        <v>22</v>
      </c>
      <c r="W76" s="114" t="str">
        <f t="array" ref="W76">INDEX($B$4:$B$16,MATCH(LARGE(($B$4:$B$16&lt;&gt;"")*1/ROW($B$4:$B$16),MOD(ROW(22:22)-1+COUNTIF($B$4:$B$16,"&lt;&gt;"&amp;""),COUNTIF($B$4:$B$16,"&lt;&gt;"&amp;""))+1),($B$4:$B$16&lt;&gt;"")*1/ROW($B$4:$B$16),0))</f>
        <v>Manon</v>
      </c>
      <c r="X76" s="113">
        <v>22</v>
      </c>
      <c r="Y76" s="114" t="str">
        <f t="array" ref="Y76">INDEX($B$4:$B$27,MATCH(LARGE(($G$4:$G$27="oui")*1/ROW($G$4:$G$27),MOD(ROW(22:22)-1+COUNTIF($G$4:$G$27,"oui"),COUNTIF($G$4:$G$27,"oui"))+1),($G$4:$G$27="oui")*1/ROW($G$4:$G$27),0))</f>
        <v>Manon</v>
      </c>
      <c r="Z76" s="67">
        <v>22</v>
      </c>
      <c r="AA76" s="63"/>
      <c r="AB76" s="62"/>
    </row>
    <row r="77" spans="1:28" s="9" customFormat="1" x14ac:dyDescent="0.25">
      <c r="A77" s="13"/>
      <c r="B77" s="14"/>
      <c r="C77" s="112"/>
      <c r="D77" s="63"/>
      <c r="E77" s="67"/>
      <c r="F77" s="61"/>
      <c r="G77" s="61"/>
      <c r="H77" s="67">
        <v>22</v>
      </c>
      <c r="I77" s="113" t="str">
        <f t="array" aca="1" ref="I77" ca="1">INDEX(OFFSET($B$4:$B$11,0,0,COUNTA($B$4:$B$11),1),MOD(ROWS($1:23)-1,COUNTA($B$4:$B$11))+1)</f>
        <v>Gaylord</v>
      </c>
      <c r="J77" s="113">
        <v>23</v>
      </c>
      <c r="K77" s="113" t="str">
        <f ca="1">INDEX(OFFSET($B$20:$B$27,0,0,COUNTA($B$20:$B$27),1),MOD(ROWS($1:23)-1,COUNTA($B$20:$B$27))+1)</f>
        <v>Sebastien</v>
      </c>
      <c r="L77" s="113">
        <v>23</v>
      </c>
      <c r="M77" s="114" t="str">
        <f t="array" ref="M77">INDEX($B$4:$B$16,MATCH(LARGE(($C$4:$C$16="oui")*1/ROW($C$4:$C$16),MOD(ROW(23:23)-1+COUNTIF($C$4:$C$16,"oui"),COUNTIF($C$4:$C$16,"oui"))+1),($C$4:$C$16="oui")*1/ROW($C$4:$C$16),0))</f>
        <v>Manon</v>
      </c>
      <c r="N77" s="113">
        <v>23</v>
      </c>
      <c r="O77" s="114" t="str">
        <f t="array" ref="O77">INDEX($B$4:$B$16,MATCH(LARGE(($F$4:$F$16="oui")*1/ROW($F$4:$F$16),MOD(ROW(23:23)-1+COUNTIF($F$4:$F$16,"oui"),COUNTIF($F$4:$F$16,"oui"))+1),($F$4:$F$16="oui")*1/ROW($F$4:$F$16),0))</f>
        <v>Manon</v>
      </c>
      <c r="P77" s="113">
        <v>23</v>
      </c>
      <c r="Q77" s="114" t="str">
        <f t="array" ref="Q77">INDEX($B$4:$B$27,MATCH(LARGE(($D$4:$D$27="oui")*1/ROW($D$4:$D$27),MOD(ROW(23:23)-1+COUNTIF($D$4:$D$27,"oui"),COUNTIF($D$4:$D$27,"oui"))+1),($D$4:$D$27="oui")*1/ROW($D$4:$D$27),0))</f>
        <v>Gaylord</v>
      </c>
      <c r="R77" s="113">
        <v>23</v>
      </c>
      <c r="S77" s="114" t="str">
        <f t="array" ref="S77">INDEX($B$4:$B$27,MATCH(LARGE(($E$4:$E$27="oui")*1/ROW($E$4:$E$27),MOD(ROW(23:23)-1+COUNTIF($E$4:$E$27,"oui"),COUNTIF($E$4:$E$27,"oui"))+1),($E$4:$E$27="oui")*1/ROW($E$4:$E$27),0))</f>
        <v>Julien</v>
      </c>
      <c r="T77" s="113">
        <v>23</v>
      </c>
      <c r="U77" s="114"/>
      <c r="V77" s="113">
        <v>23</v>
      </c>
      <c r="W77" s="114" t="str">
        <f t="array" ref="W77">INDEX($B$4:$B$16,MATCH(LARGE(($B$4:$B$16&lt;&gt;"")*1/ROW($B$4:$B$16),MOD(ROW(23:23)-1+COUNTIF($B$4:$B$16,"&lt;&gt;"&amp;""),COUNTIF($B$4:$B$16,"&lt;&gt;"&amp;""))+1),($B$4:$B$16&lt;&gt;"")*1/ROW($B$4:$B$16),0))</f>
        <v>Gilles</v>
      </c>
      <c r="X77" s="113">
        <v>23</v>
      </c>
      <c r="Y77" s="114" t="str">
        <f t="array" ref="Y77">INDEX($B$4:$B$27,MATCH(LARGE(($G$4:$G$27="oui")*1/ROW($G$4:$G$27),MOD(ROW(23:23)-1+COUNTIF($G$4:$G$27,"oui"),COUNTIF($G$4:$G$27,"oui"))+1),($G$4:$G$27="oui")*1/ROW($G$4:$G$27),0))</f>
        <v>Gilles</v>
      </c>
      <c r="Z77" s="67">
        <v>23</v>
      </c>
      <c r="AA77" s="63"/>
      <c r="AB77" s="62"/>
    </row>
    <row r="78" spans="1:28" s="9" customFormat="1" x14ac:dyDescent="0.25">
      <c r="A78" s="13"/>
      <c r="B78" s="14"/>
      <c r="C78" s="112"/>
      <c r="D78" s="63"/>
      <c r="E78" s="67"/>
      <c r="F78" s="61"/>
      <c r="G78" s="61"/>
      <c r="H78" s="67">
        <v>23</v>
      </c>
      <c r="I78" s="113" t="str">
        <f t="array" aca="1" ref="I78" ca="1">INDEX(OFFSET($B$4:$B$11,0,0,COUNTA($B$4:$B$11),1),MOD(ROWS($1:24)-1,COUNTA($B$4:$B$11))+1)</f>
        <v>Dominique</v>
      </c>
      <c r="J78" s="113">
        <v>24</v>
      </c>
      <c r="K78" s="113" t="str">
        <f ca="1">INDEX(OFFSET($B$20:$B$27,0,0,COUNTA($B$20:$B$27),1),MOD(ROWS($1:24)-1,COUNTA($B$20:$B$27))+1)</f>
        <v>Thierry</v>
      </c>
      <c r="L78" s="113">
        <v>24</v>
      </c>
      <c r="M78" s="114" t="str">
        <f t="array" ref="M78">INDEX($B$4:$B$16,MATCH(LARGE(($C$4:$C$16="oui")*1/ROW($C$4:$C$16),MOD(ROW(24:24)-1+COUNTIF($C$4:$C$16,"oui"),COUNTIF($C$4:$C$16,"oui"))+1),($C$4:$C$16="oui")*1/ROW($C$4:$C$16),0))</f>
        <v>Gilles</v>
      </c>
      <c r="N78" s="113">
        <v>24</v>
      </c>
      <c r="O78" s="114" t="str">
        <f t="array" ref="O78">INDEX($B$4:$B$16,MATCH(LARGE(($F$4:$F$16="oui")*1/ROW($F$4:$F$16),MOD(ROW(24:24)-1+COUNTIF($F$4:$F$16,"oui"),COUNTIF($F$4:$F$16,"oui"))+1),($F$4:$F$16="oui")*1/ROW($F$4:$F$16),0))</f>
        <v>Gilles</v>
      </c>
      <c r="P78" s="113">
        <v>24</v>
      </c>
      <c r="Q78" s="114" t="str">
        <f t="array" ref="Q78">INDEX($B$4:$B$27,MATCH(LARGE(($D$4:$D$27="oui")*1/ROW($D$4:$D$27),MOD(ROW(24:24)-1+COUNTIF($D$4:$D$27,"oui"),COUNTIF($D$4:$D$27,"oui"))+1),($D$4:$D$27="oui")*1/ROW($D$4:$D$27),0))</f>
        <v>Dominique</v>
      </c>
      <c r="R78" s="113">
        <v>24</v>
      </c>
      <c r="S78" s="114" t="str">
        <f t="array" ref="S78">INDEX($B$4:$B$27,MATCH(LARGE(($E$4:$E$27="oui")*1/ROW($E$4:$E$27),MOD(ROW(24:24)-1+COUNTIF($E$4:$E$27,"oui"),COUNTIF($E$4:$E$27,"oui"))+1),($E$4:$E$27="oui")*1/ROW($E$4:$E$27),0))</f>
        <v>Nicolas B</v>
      </c>
      <c r="T78" s="113">
        <v>24</v>
      </c>
      <c r="U78" s="114"/>
      <c r="V78" s="113">
        <v>24</v>
      </c>
      <c r="W78" s="114" t="str">
        <f t="array" ref="W78">INDEX($B$4:$B$16,MATCH(LARGE(($B$4:$B$16&lt;&gt;"")*1/ROW($B$4:$B$16),MOD(ROW(24:24)-1+COUNTIF($B$4:$B$16,"&lt;&gt;"&amp;""),COUNTIF($B$4:$B$16,"&lt;&gt;"&amp;""))+1),($B$4:$B$16&lt;&gt;"")*1/ROW($B$4:$B$16),0))</f>
        <v>Julien</v>
      </c>
      <c r="X78" s="113">
        <v>24</v>
      </c>
      <c r="Y78" s="114" t="str">
        <f t="array" ref="Y78">INDEX($B$4:$B$27,MATCH(LARGE(($G$4:$G$27="oui")*1/ROW($G$4:$G$27),MOD(ROW(24:24)-1+COUNTIF($G$4:$G$27,"oui"),COUNTIF($G$4:$G$27,"oui"))+1),($G$4:$G$27="oui")*1/ROW($G$4:$G$27),0))</f>
        <v>Julien</v>
      </c>
      <c r="Z78" s="67">
        <v>24</v>
      </c>
      <c r="AA78" s="63"/>
      <c r="AB78" s="62"/>
    </row>
    <row r="79" spans="1:28" s="9" customFormat="1" x14ac:dyDescent="0.25">
      <c r="A79" s="13"/>
      <c r="B79" s="14"/>
      <c r="C79" s="112"/>
      <c r="D79" s="63"/>
      <c r="E79" s="67"/>
      <c r="F79" s="61"/>
      <c r="G79" s="61"/>
      <c r="H79" s="67">
        <v>24</v>
      </c>
      <c r="I79" s="113" t="str">
        <f t="array" aca="1" ref="I79" ca="1">INDEX(OFFSET($B$4:$B$11,0,0,COUNTA($B$4:$B$11),1),MOD(ROWS($1:25)-1,COUNTA($B$4:$B$11))+1)</f>
        <v>Jérome</v>
      </c>
      <c r="J79" s="113">
        <v>25</v>
      </c>
      <c r="K79" s="113" t="str">
        <f ca="1">INDEX(OFFSET($B$20:$B$27,0,0,COUNTA($B$20:$B$27),1),MOD(ROWS($1:25)-1,COUNTA($B$20:$B$27))+1)</f>
        <v>Nicolas B</v>
      </c>
      <c r="L79" s="113">
        <v>25</v>
      </c>
      <c r="M79" s="114" t="str">
        <f t="array" ref="M79">INDEX($B$4:$B$16,MATCH(LARGE(($C$4:$C$16="oui")*1/ROW($C$4:$C$16),MOD(ROW(25:25)-1+COUNTIF($C$4:$C$16,"oui"),COUNTIF($C$4:$C$16,"oui"))+1),($C$4:$C$16="oui")*1/ROW($C$4:$C$16),0))</f>
        <v>Julien</v>
      </c>
      <c r="N79" s="113">
        <v>25</v>
      </c>
      <c r="O79" s="114" t="str">
        <f t="array" ref="O79">INDEX($B$4:$B$16,MATCH(LARGE(($F$4:$F$16="oui")*1/ROW($F$4:$F$16),MOD(ROW(25:25)-1+COUNTIF($F$4:$F$16,"oui"),COUNTIF($F$4:$F$16,"oui"))+1),($F$4:$F$16="oui")*1/ROW($F$4:$F$16),0))</f>
        <v>Valentin</v>
      </c>
      <c r="P79" s="113">
        <v>25</v>
      </c>
      <c r="Q79" s="114" t="str">
        <f t="array" ref="Q79">INDEX($B$4:$B$27,MATCH(LARGE(($D$4:$D$27="oui")*1/ROW($D$4:$D$27),MOD(ROW(25:25)-1+COUNTIF($D$4:$D$27,"oui"),COUNTIF($D$4:$D$27,"oui"))+1),($D$4:$D$27="oui")*1/ROW($D$4:$D$27),0))</f>
        <v>Julien</v>
      </c>
      <c r="R79" s="113">
        <v>25</v>
      </c>
      <c r="S79" s="114" t="str">
        <f t="array" ref="S79">INDEX($B$4:$B$27,MATCH(LARGE(($E$4:$E$27="oui")*1/ROW($E$4:$E$27),MOD(ROW(25:25)-1+COUNTIF($E$4:$E$27,"oui"),COUNTIF($E$4:$E$27,"oui"))+1),($E$4:$E$27="oui")*1/ROW($E$4:$E$27),0))</f>
        <v>Jérome</v>
      </c>
      <c r="T79" s="113">
        <v>25</v>
      </c>
      <c r="U79" s="114"/>
      <c r="V79" s="113">
        <v>25</v>
      </c>
      <c r="W79" s="114" t="str">
        <f t="array" ref="W79">INDEX($B$4:$B$16,MATCH(LARGE(($B$4:$B$16&lt;&gt;"")*1/ROW($B$4:$B$16),MOD(ROW(25:25)-1+COUNTIF($B$4:$B$16,"&lt;&gt;"&amp;""),COUNTIF($B$4:$B$16,"&lt;&gt;"&amp;""))+1),($B$4:$B$16&lt;&gt;"")*1/ROW($B$4:$B$16),0))</f>
        <v>Jérome</v>
      </c>
      <c r="X79" s="113">
        <v>25</v>
      </c>
      <c r="Y79" s="114" t="str">
        <f t="array" ref="Y79">INDEX($B$4:$B$27,MATCH(LARGE(($G$4:$G$27="oui")*1/ROW($G$4:$G$27),MOD(ROW(25:25)-1+COUNTIF($G$4:$G$27,"oui"),COUNTIF($G$4:$G$27,"oui"))+1),($G$4:$G$27="oui")*1/ROW($G$4:$G$27),0))</f>
        <v>Jérome</v>
      </c>
      <c r="Z79" s="67">
        <v>25</v>
      </c>
      <c r="AA79" s="63"/>
      <c r="AB79" s="62"/>
    </row>
    <row r="80" spans="1:28" s="9" customFormat="1" x14ac:dyDescent="0.25">
      <c r="A80" s="13"/>
      <c r="B80" s="14"/>
      <c r="C80" s="112"/>
      <c r="D80" s="63"/>
      <c r="E80" s="67"/>
      <c r="F80" s="61"/>
      <c r="G80" s="61"/>
      <c r="H80" s="67">
        <v>25</v>
      </c>
      <c r="I80" s="113" t="str">
        <f t="array" aca="1" ref="I80" ca="1">INDEX(OFFSET($B$4:$B$11,0,0,COUNTA($B$4:$B$11),1),MOD(ROWS($1:26)-1,COUNTA($B$4:$B$11))+1)</f>
        <v>Gaylord</v>
      </c>
      <c r="J80" s="113">
        <v>26</v>
      </c>
      <c r="K80" s="113" t="str">
        <f ca="1">INDEX(OFFSET($B$20:$B$27,0,0,COUNTA($B$20:$B$27),1),MOD(ROWS($1:26)-1,COUNTA($B$20:$B$27))+1)</f>
        <v>Laurent</v>
      </c>
      <c r="L80" s="113">
        <v>26</v>
      </c>
      <c r="M80" s="114" t="str">
        <f t="array" ref="M80">INDEX($B$4:$B$16,MATCH(LARGE(($C$4:$C$16="oui")*1/ROW($C$4:$C$16),MOD(ROW(26:26)-1+COUNTIF($C$4:$C$16,"oui"),COUNTIF($C$4:$C$16,"oui"))+1),($C$4:$C$16="oui")*1/ROW($C$4:$C$16),0))</f>
        <v>Valentin</v>
      </c>
      <c r="N80" s="113">
        <v>26</v>
      </c>
      <c r="O80" s="114" t="str">
        <f t="array" ref="O80">INDEX($B$4:$B$16,MATCH(LARGE(($F$4:$F$16="oui")*1/ROW($F$4:$F$16),MOD(ROW(26:26)-1+COUNTIF($F$4:$F$16,"oui"),COUNTIF($F$4:$F$16,"oui"))+1),($F$4:$F$16="oui")*1/ROW($F$4:$F$16),0))</f>
        <v>Manon</v>
      </c>
      <c r="P80" s="113">
        <v>26</v>
      </c>
      <c r="Q80" s="114" t="str">
        <f t="array" ref="Q80">INDEX($B$4:$B$27,MATCH(LARGE(($D$4:$D$27="oui")*1/ROW($D$4:$D$27),MOD(ROW(26:26)-1+COUNTIF($D$4:$D$27,"oui"),COUNTIF($D$4:$D$27,"oui"))+1),($D$4:$D$27="oui")*1/ROW($D$4:$D$27),0))</f>
        <v>Nicolas B</v>
      </c>
      <c r="R80" s="113">
        <v>26</v>
      </c>
      <c r="S80" s="114" t="str">
        <f t="array" ref="S80">INDEX($B$4:$B$27,MATCH(LARGE(($E$4:$E$27="oui")*1/ROW($E$4:$E$27),MOD(ROW(26:26)-1+COUNTIF($E$4:$E$27,"oui"),COUNTIF($E$4:$E$27,"oui"))+1),($E$4:$E$27="oui")*1/ROW($E$4:$E$27),0))</f>
        <v>Gaylord</v>
      </c>
      <c r="T80" s="113">
        <v>26</v>
      </c>
      <c r="U80" s="114"/>
      <c r="V80" s="113">
        <v>26</v>
      </c>
      <c r="W80" s="114" t="str">
        <f t="array" ref="W80">INDEX($B$4:$B$16,MATCH(LARGE(($B$4:$B$16&lt;&gt;"")*1/ROW($B$4:$B$16),MOD(ROW(26:26)-1+COUNTIF($B$4:$B$16,"&lt;&gt;"&amp;""),COUNTIF($B$4:$B$16,"&lt;&gt;"&amp;""))+1),($B$4:$B$16&lt;&gt;"")*1/ROW($B$4:$B$16),0))</f>
        <v>Gaylord</v>
      </c>
      <c r="X80" s="113">
        <v>26</v>
      </c>
      <c r="Y80" s="114" t="str">
        <f t="array" ref="Y80">INDEX($B$4:$B$27,MATCH(LARGE(($G$4:$G$27="oui")*1/ROW($G$4:$G$27),MOD(ROW(26:26)-1+COUNTIF($G$4:$G$27,"oui"),COUNTIF($G$4:$G$27,"oui"))+1),($G$4:$G$27="oui")*1/ROW($G$4:$G$27),0))</f>
        <v>Gaylord</v>
      </c>
      <c r="Z80" s="67">
        <v>26</v>
      </c>
      <c r="AA80" s="63"/>
      <c r="AB80" s="62"/>
    </row>
    <row r="81" spans="1:28" s="9" customFormat="1" x14ac:dyDescent="0.25">
      <c r="A81" s="13"/>
      <c r="B81" s="14"/>
      <c r="C81" s="112"/>
      <c r="D81" s="63"/>
      <c r="E81" s="67"/>
      <c r="F81" s="61"/>
      <c r="G81" s="61"/>
      <c r="H81" s="67">
        <v>26</v>
      </c>
      <c r="I81" s="113" t="str">
        <f t="array" aca="1" ref="I81" ca="1">INDEX(OFFSET($B$4:$B$11,0,0,COUNTA($B$4:$B$11),1),MOD(ROWS($1:27)-1,COUNTA($B$4:$B$11))+1)</f>
        <v>Dominique</v>
      </c>
      <c r="J81" s="113">
        <v>27</v>
      </c>
      <c r="K81" s="113" t="str">
        <f ca="1">INDEX(OFFSET($B$20:$B$27,0,0,COUNTA($B$20:$B$27),1),MOD(ROWS($1:27)-1,COUNTA($B$20:$B$27))+1)</f>
        <v>Sebastien</v>
      </c>
      <c r="L81" s="113">
        <v>27</v>
      </c>
      <c r="M81" s="114" t="str">
        <f t="array" ref="M81">INDEX($B$4:$B$16,MATCH(LARGE(($C$4:$C$16="oui")*1/ROW($C$4:$C$16),MOD(ROW(27:27)-1+COUNTIF($C$4:$C$16,"oui"),COUNTIF($C$4:$C$16,"oui"))+1),($C$4:$C$16="oui")*1/ROW($C$4:$C$16),0))</f>
        <v>Nicolas M</v>
      </c>
      <c r="N81" s="113">
        <v>27</v>
      </c>
      <c r="O81" s="114" t="str">
        <f t="array" ref="O81">INDEX($B$4:$B$16,MATCH(LARGE(($F$4:$F$16="oui")*1/ROW($F$4:$F$16),MOD(ROW(27:27)-1+COUNTIF($F$4:$F$16,"oui"),COUNTIF($F$4:$F$16,"oui"))+1),($F$4:$F$16="oui")*1/ROW($F$4:$F$16),0))</f>
        <v>Gilles</v>
      </c>
      <c r="P81" s="113">
        <v>27</v>
      </c>
      <c r="Q81" s="114" t="str">
        <f t="array" ref="Q81">INDEX($B$4:$B$27,MATCH(LARGE(($D$4:$D$27="oui")*1/ROW($D$4:$D$27),MOD(ROW(27:27)-1+COUNTIF($D$4:$D$27,"oui"),COUNTIF($D$4:$D$27,"oui"))+1),($D$4:$D$27="oui")*1/ROW($D$4:$D$27),0))</f>
        <v>Laurent</v>
      </c>
      <c r="R81" s="113">
        <v>27</v>
      </c>
      <c r="S81" s="114" t="str">
        <f t="array" ref="S81">INDEX($B$4:$B$27,MATCH(LARGE(($E$4:$E$27="oui")*1/ROW($E$4:$E$27),MOD(ROW(27:27)-1+COUNTIF($E$4:$E$27,"oui"),COUNTIF($E$4:$E$27,"oui"))+1),($E$4:$E$27="oui")*1/ROW($E$4:$E$27),0))</f>
        <v>Dominique</v>
      </c>
      <c r="T81" s="113">
        <v>27</v>
      </c>
      <c r="U81" s="114"/>
      <c r="V81" s="113">
        <v>27</v>
      </c>
      <c r="W81" s="114" t="str">
        <f t="array" ref="W81">INDEX($B$4:$B$16,MATCH(LARGE(($B$4:$B$16&lt;&gt;"")*1/ROW($B$4:$B$16),MOD(ROW(27:27)-1+COUNTIF($B$4:$B$16,"&lt;&gt;"&amp;""),COUNTIF($B$4:$B$16,"&lt;&gt;"&amp;""))+1),($B$4:$B$16&lt;&gt;"")*1/ROW($B$4:$B$16),0))</f>
        <v>Dominique</v>
      </c>
      <c r="X81" s="113">
        <v>27</v>
      </c>
      <c r="Y81" s="114" t="str">
        <f t="array" ref="Y81">INDEX($B$4:$B$27,MATCH(LARGE(($G$4:$G$27="oui")*1/ROW($G$4:$G$27),MOD(ROW(27:27)-1+COUNTIF($G$4:$G$27,"oui"),COUNTIF($G$4:$G$27,"oui"))+1),($G$4:$G$27="oui")*1/ROW($G$4:$G$27),0))</f>
        <v>Dominique</v>
      </c>
      <c r="Z81" s="67">
        <v>27</v>
      </c>
      <c r="AA81" s="63"/>
      <c r="AB81" s="62"/>
    </row>
    <row r="82" spans="1:28" s="9" customFormat="1" x14ac:dyDescent="0.25">
      <c r="A82" s="13"/>
      <c r="B82" s="14"/>
      <c r="C82" s="112"/>
      <c r="D82" s="63"/>
      <c r="E82" s="67"/>
      <c r="F82" s="61"/>
      <c r="G82" s="61"/>
      <c r="H82" s="67">
        <v>27</v>
      </c>
      <c r="I82" s="113" t="str">
        <f t="array" aca="1" ref="I82" ca="1">INDEX(OFFSET($B$4:$B$11,0,0,COUNTA($B$4:$B$11),1),MOD(ROWS($1:28)-1,COUNTA($B$4:$B$11))+1)</f>
        <v>Jérome</v>
      </c>
      <c r="J82" s="113">
        <v>28</v>
      </c>
      <c r="K82" s="113" t="str">
        <f ca="1">INDEX(OFFSET($B$20:$B$27,0,0,COUNTA($B$20:$B$27),1),MOD(ROWS($1:28)-1,COUNTA($B$20:$B$27))+1)</f>
        <v>Thierry</v>
      </c>
      <c r="L82" s="113">
        <v>28</v>
      </c>
      <c r="M82" s="114" t="str">
        <f t="array" ref="M82">INDEX($B$4:$B$16,MATCH(LARGE(($C$4:$C$16="oui")*1/ROW($C$4:$C$16),MOD(ROW(28:28)-1+COUNTIF($C$4:$C$16,"oui"),COUNTIF($C$4:$C$16,"oui"))+1),($C$4:$C$16="oui")*1/ROW($C$4:$C$16),0))</f>
        <v>Manon</v>
      </c>
      <c r="N82" s="113">
        <v>28</v>
      </c>
      <c r="O82" s="114" t="str">
        <f t="array" ref="O82">INDEX($B$4:$B$16,MATCH(LARGE(($F$4:$F$16="oui")*1/ROW($F$4:$F$16),MOD(ROW(28:28)-1+COUNTIF($F$4:$F$16,"oui"),COUNTIF($F$4:$F$16,"oui"))+1),($F$4:$F$16="oui")*1/ROW($F$4:$F$16),0))</f>
        <v>Valentin</v>
      </c>
      <c r="P82" s="113">
        <v>28</v>
      </c>
      <c r="Q82" s="114" t="str">
        <f t="array" ref="Q82">INDEX($B$4:$B$27,MATCH(LARGE(($D$4:$D$27="oui")*1/ROW($D$4:$D$27),MOD(ROW(28:28)-1+COUNTIF($D$4:$D$27,"oui"),COUNTIF($D$4:$D$27,"oui"))+1),($D$4:$D$27="oui")*1/ROW($D$4:$D$27),0))</f>
        <v>Sebastien</v>
      </c>
      <c r="R82" s="113">
        <v>28</v>
      </c>
      <c r="S82" s="114" t="str">
        <f t="array" ref="S82">INDEX($B$4:$B$27,MATCH(LARGE(($E$4:$E$27="oui")*1/ROW($E$4:$E$27),MOD(ROW(28:28)-1+COUNTIF($E$4:$E$27,"oui"),COUNTIF($E$4:$E$27,"oui"))+1),($E$4:$E$27="oui")*1/ROW($E$4:$E$27),0))</f>
        <v>Nicolas M</v>
      </c>
      <c r="T82" s="113">
        <v>28</v>
      </c>
      <c r="U82" s="114"/>
      <c r="V82" s="113">
        <v>28</v>
      </c>
      <c r="W82" s="114" t="str">
        <f t="array" ref="W82">INDEX($B$4:$B$16,MATCH(LARGE(($B$4:$B$16&lt;&gt;"")*1/ROW($B$4:$B$16),MOD(ROW(28:28)-1+COUNTIF($B$4:$B$16,"&lt;&gt;"&amp;""),COUNTIF($B$4:$B$16,"&lt;&gt;"&amp;""))+1),($B$4:$B$16&lt;&gt;"")*1/ROW($B$4:$B$16),0))</f>
        <v>Valentin</v>
      </c>
      <c r="X82" s="113">
        <v>28</v>
      </c>
      <c r="Y82" s="114" t="str">
        <f t="array" ref="Y82">INDEX($B$4:$B$27,MATCH(LARGE(($G$4:$G$27="oui")*1/ROW($G$4:$G$27),MOD(ROW(28:28)-1+COUNTIF($G$4:$G$27,"oui"),COUNTIF($G$4:$G$27,"oui"))+1),($G$4:$G$27="oui")*1/ROW($G$4:$G$27),0))</f>
        <v>Valentin</v>
      </c>
      <c r="Z82" s="67">
        <v>28</v>
      </c>
      <c r="AA82" s="63"/>
      <c r="AB82" s="62"/>
    </row>
    <row r="83" spans="1:28" s="9" customFormat="1" x14ac:dyDescent="0.25">
      <c r="A83" s="13"/>
      <c r="B83" s="14"/>
      <c r="C83" s="112"/>
      <c r="D83" s="63"/>
      <c r="E83" s="67"/>
      <c r="F83" s="61"/>
      <c r="G83" s="61"/>
      <c r="H83" s="67">
        <v>28</v>
      </c>
      <c r="I83" s="113" t="str">
        <f t="array" aca="1" ref="I83" ca="1">INDEX(OFFSET($B$4:$B$11,0,0,COUNTA($B$4:$B$11),1),MOD(ROWS($1:29)-1,COUNTA($B$4:$B$11))+1)</f>
        <v>Gaylord</v>
      </c>
      <c r="J83" s="113">
        <v>29</v>
      </c>
      <c r="K83" s="113" t="str">
        <f ca="1">INDEX(OFFSET($B$20:$B$27,0,0,COUNTA($B$20:$B$27),1),MOD(ROWS($1:29)-1,COUNTA($B$20:$B$27))+1)</f>
        <v>Nicolas B</v>
      </c>
      <c r="L83" s="113">
        <v>29</v>
      </c>
      <c r="M83" s="114" t="str">
        <f t="array" ref="M83">INDEX($B$4:$B$16,MATCH(LARGE(($C$4:$C$16="oui")*1/ROW($C$4:$C$16),MOD(ROW(29:29)-1+COUNTIF($C$4:$C$16,"oui"),COUNTIF($C$4:$C$16,"oui"))+1),($C$4:$C$16="oui")*1/ROW($C$4:$C$16),0))</f>
        <v>Gilles</v>
      </c>
      <c r="N83" s="113">
        <v>29</v>
      </c>
      <c r="O83" s="114" t="str">
        <f t="array" ref="O83">INDEX($B$4:$B$16,MATCH(LARGE(($F$4:$F$16="oui")*1/ROW($F$4:$F$16),MOD(ROW(29:29)-1+COUNTIF($F$4:$F$16,"oui"),COUNTIF($F$4:$F$16,"oui"))+1),($F$4:$F$16="oui")*1/ROW($F$4:$F$16),0))</f>
        <v>Manon</v>
      </c>
      <c r="P83" s="113">
        <v>29</v>
      </c>
      <c r="Q83" s="114" t="str">
        <f t="array" ref="Q83">INDEX($B$4:$B$27,MATCH(LARGE(($D$4:$D$27="oui")*1/ROW($D$4:$D$27),MOD(ROW(29:29)-1+COUNTIF($D$4:$D$27,"oui"),COUNTIF($D$4:$D$27,"oui"))+1),($D$4:$D$27="oui")*1/ROW($D$4:$D$27),0))</f>
        <v>Jérome</v>
      </c>
      <c r="R83" s="113">
        <v>29</v>
      </c>
      <c r="S83" s="114" t="str">
        <f t="array" ref="S83">INDEX($B$4:$B$27,MATCH(LARGE(($E$4:$E$27="oui")*1/ROW($E$4:$E$27),MOD(ROW(29:29)-1+COUNTIF($E$4:$E$27,"oui"),COUNTIF($E$4:$E$27,"oui"))+1),($E$4:$E$27="oui")*1/ROW($E$4:$E$27),0))</f>
        <v>Julien</v>
      </c>
      <c r="T83" s="113">
        <v>29</v>
      </c>
      <c r="U83" s="114"/>
      <c r="V83" s="113">
        <v>29</v>
      </c>
      <c r="W83" s="114" t="str">
        <f t="array" ref="W83">INDEX($B$4:$B$16,MATCH(LARGE(($B$4:$B$16&lt;&gt;"")*1/ROW($B$4:$B$16),MOD(ROW(29:29)-1+COUNTIF($B$4:$B$16,"&lt;&gt;"&amp;""),COUNTIF($B$4:$B$16,"&lt;&gt;"&amp;""))+1),($B$4:$B$16&lt;&gt;"")*1/ROW($B$4:$B$16),0))</f>
        <v>Nicolas M</v>
      </c>
      <c r="X83" s="113">
        <v>29</v>
      </c>
      <c r="Y83" s="114" t="str">
        <f t="array" ref="Y83">INDEX($B$4:$B$27,MATCH(LARGE(($G$4:$G$27="oui")*1/ROW($G$4:$G$27),MOD(ROW(29:29)-1+COUNTIF($G$4:$G$27,"oui"),COUNTIF($G$4:$G$27,"oui"))+1),($G$4:$G$27="oui")*1/ROW($G$4:$G$27),0))</f>
        <v>Nicolas M</v>
      </c>
      <c r="Z83" s="67">
        <v>29</v>
      </c>
      <c r="AA83" s="63"/>
      <c r="AB83" s="62"/>
    </row>
    <row r="84" spans="1:28" s="9" customFormat="1" x14ac:dyDescent="0.25">
      <c r="A84" s="13"/>
      <c r="B84" s="14"/>
      <c r="C84" s="112"/>
      <c r="D84" s="63"/>
      <c r="E84" s="67"/>
      <c r="F84" s="61"/>
      <c r="G84" s="61"/>
      <c r="H84" s="67">
        <v>29</v>
      </c>
      <c r="I84" s="113" t="str">
        <f t="array" aca="1" ref="I84" ca="1">INDEX(OFFSET($B$4:$B$11,0,0,COUNTA($B$4:$B$11),1),MOD(ROWS($1:30)-1,COUNTA($B$4:$B$11))+1)</f>
        <v>Dominique</v>
      </c>
      <c r="J84" s="113">
        <v>30</v>
      </c>
      <c r="K84" s="113" t="str">
        <f ca="1">INDEX(OFFSET($B$20:$B$27,0,0,COUNTA($B$20:$B$27),1),MOD(ROWS($1:30)-1,COUNTA($B$20:$B$27))+1)</f>
        <v>Laurent</v>
      </c>
      <c r="L84" s="113">
        <v>30</v>
      </c>
      <c r="M84" s="114" t="str">
        <f t="array" ref="M84">INDEX($B$4:$B$16,MATCH(LARGE(($C$4:$C$16="oui")*1/ROW($C$4:$C$16),MOD(ROW(30:30)-1+COUNTIF($C$4:$C$16,"oui"),COUNTIF($C$4:$C$16,"oui"))+1),($C$4:$C$16="oui")*1/ROW($C$4:$C$16),0))</f>
        <v>Julien</v>
      </c>
      <c r="N84" s="113">
        <v>30</v>
      </c>
      <c r="O84" s="114" t="str">
        <f t="array" ref="O84">INDEX($B$4:$B$16,MATCH(LARGE(($F$4:$F$16="oui")*1/ROW($F$4:$F$16),MOD(ROW(30:30)-1+COUNTIF($F$4:$F$16,"oui"),COUNTIF($F$4:$F$16,"oui"))+1),($F$4:$F$16="oui")*1/ROW($F$4:$F$16),0))</f>
        <v>Gilles</v>
      </c>
      <c r="P84" s="113">
        <v>30</v>
      </c>
      <c r="Q84" s="114" t="str">
        <f t="array" ref="Q84">INDEX($B$4:$B$27,MATCH(LARGE(($D$4:$D$27="oui")*1/ROW($D$4:$D$27),MOD(ROW(30:30)-1+COUNTIF($D$4:$D$27,"oui"),COUNTIF($D$4:$D$27,"oui"))+1),($D$4:$D$27="oui")*1/ROW($D$4:$D$27),0))</f>
        <v>Gaylord</v>
      </c>
      <c r="R84" s="113">
        <v>30</v>
      </c>
      <c r="S84" s="114" t="str">
        <f t="array" ref="S84">INDEX($B$4:$B$27,MATCH(LARGE(($E$4:$E$27="oui")*1/ROW($E$4:$E$27),MOD(ROW(30:30)-1+COUNTIF($E$4:$E$27,"oui"),COUNTIF($E$4:$E$27,"oui"))+1),($E$4:$E$27="oui")*1/ROW($E$4:$E$27),0))</f>
        <v>Nicolas B</v>
      </c>
      <c r="T84" s="113">
        <v>30</v>
      </c>
      <c r="U84" s="114"/>
      <c r="V84" s="113">
        <v>30</v>
      </c>
      <c r="W84" s="114" t="str">
        <f t="array" ref="W84">INDEX($B$4:$B$16,MATCH(LARGE(($B$4:$B$16&lt;&gt;"")*1/ROW($B$4:$B$16),MOD(ROW(30:30)-1+COUNTIF($B$4:$B$16,"&lt;&gt;"&amp;""),COUNTIF($B$4:$B$16,"&lt;&gt;"&amp;""))+1),($B$4:$B$16&lt;&gt;"")*1/ROW($B$4:$B$16),0))</f>
        <v>Manon</v>
      </c>
      <c r="X84" s="113">
        <v>30</v>
      </c>
      <c r="Y84" s="114" t="str">
        <f t="array" ref="Y84">INDEX($B$4:$B$27,MATCH(LARGE(($G$4:$G$27="oui")*1/ROW($G$4:$G$27),MOD(ROW(30:30)-1+COUNTIF($G$4:$G$27,"oui"),COUNTIF($G$4:$G$27,"oui"))+1),($G$4:$G$27="oui")*1/ROW($G$4:$G$27),0))</f>
        <v>Manon</v>
      </c>
      <c r="Z84" s="67">
        <v>30</v>
      </c>
      <c r="AA84" s="63"/>
      <c r="AB84" s="62"/>
    </row>
    <row r="85" spans="1:28" s="9" customFormat="1" x14ac:dyDescent="0.25">
      <c r="A85" s="13"/>
      <c r="B85" s="14"/>
      <c r="C85" s="112"/>
      <c r="D85" s="63"/>
      <c r="E85" s="67"/>
      <c r="F85" s="61"/>
      <c r="G85" s="61"/>
      <c r="H85" s="67">
        <v>30</v>
      </c>
      <c r="I85" s="113" t="str">
        <f t="array" aca="1" ref="I85" ca="1">INDEX(OFFSET($B$4:$B$11,0,0,COUNTA($B$4:$B$11),1),MOD(ROWS($1:31)-1,COUNTA($B$4:$B$11))+1)</f>
        <v>Jérome</v>
      </c>
      <c r="J85" s="113">
        <v>31</v>
      </c>
      <c r="K85" s="113" t="str">
        <f ca="1">INDEX(OFFSET($B$20:$B$27,0,0,COUNTA($B$20:$B$27),1),MOD(ROWS($1:31)-1,COUNTA($B$20:$B$27))+1)</f>
        <v>Sebastien</v>
      </c>
      <c r="L85" s="113">
        <v>31</v>
      </c>
      <c r="M85" s="114" t="str">
        <f t="array" ref="M85">INDEX($B$4:$B$16,MATCH(LARGE(($C$4:$C$16="oui")*1/ROW($C$4:$C$16),MOD(ROW(31:31)-1+COUNTIF($C$4:$C$16,"oui"),COUNTIF($C$4:$C$16,"oui"))+1),($C$4:$C$16="oui")*1/ROW($C$4:$C$16),0))</f>
        <v>Valentin</v>
      </c>
      <c r="N85" s="113">
        <v>31</v>
      </c>
      <c r="O85" s="114" t="str">
        <f t="array" ref="O85">INDEX($B$4:$B$16,MATCH(LARGE(($F$4:$F$16="oui")*1/ROW($F$4:$F$16),MOD(ROW(31:31)-1+COUNTIF($F$4:$F$16,"oui"),COUNTIF($F$4:$F$16,"oui"))+1),($F$4:$F$16="oui")*1/ROW($F$4:$F$16),0))</f>
        <v>Valentin</v>
      </c>
      <c r="P85" s="113">
        <v>31</v>
      </c>
      <c r="Q85" s="114" t="str">
        <f t="array" ref="Q85">INDEX($B$4:$B$27,MATCH(LARGE(($D$4:$D$27="oui")*1/ROW($D$4:$D$27),MOD(ROW(31:31)-1+COUNTIF($D$4:$D$27,"oui"),COUNTIF($D$4:$D$27,"oui"))+1),($D$4:$D$27="oui")*1/ROW($D$4:$D$27),0))</f>
        <v>Dominique</v>
      </c>
      <c r="R85" s="113">
        <v>31</v>
      </c>
      <c r="S85" s="114" t="str">
        <f t="array" ref="S85">INDEX($B$4:$B$27,MATCH(LARGE(($E$4:$E$27="oui")*1/ROW($E$4:$E$27),MOD(ROW(31:31)-1+COUNTIF($E$4:$E$27,"oui"),COUNTIF($E$4:$E$27,"oui"))+1),($E$4:$E$27="oui")*1/ROW($E$4:$E$27),0))</f>
        <v>Jérome</v>
      </c>
      <c r="T85" s="113">
        <v>31</v>
      </c>
      <c r="U85" s="114"/>
      <c r="V85" s="113">
        <v>31</v>
      </c>
      <c r="W85" s="114" t="str">
        <f t="array" ref="W85">INDEX($B$4:$B$16,MATCH(LARGE(($B$4:$B$16&lt;&gt;"")*1/ROW($B$4:$B$16),MOD(ROW(31:31)-1+COUNTIF($B$4:$B$16,"&lt;&gt;"&amp;""),COUNTIF($B$4:$B$16,"&lt;&gt;"&amp;""))+1),($B$4:$B$16&lt;&gt;"")*1/ROW($B$4:$B$16),0))</f>
        <v>Gilles</v>
      </c>
      <c r="X85" s="113">
        <v>31</v>
      </c>
      <c r="Y85" s="114" t="str">
        <f t="array" ref="Y85">INDEX($B$4:$B$27,MATCH(LARGE(($G$4:$G$27="oui")*1/ROW($G$4:$G$27),MOD(ROW(31:31)-1+COUNTIF($G$4:$G$27,"oui"),COUNTIF($G$4:$G$27,"oui"))+1),($G$4:$G$27="oui")*1/ROW($G$4:$G$27),0))</f>
        <v>Gilles</v>
      </c>
      <c r="Z85" s="67">
        <v>31</v>
      </c>
      <c r="AA85" s="63"/>
      <c r="AB85" s="62"/>
    </row>
    <row r="86" spans="1:28" s="9" customFormat="1" x14ac:dyDescent="0.25">
      <c r="A86" s="13"/>
      <c r="B86" s="14"/>
      <c r="C86" s="112"/>
      <c r="D86" s="63"/>
      <c r="E86" s="67"/>
      <c r="F86" s="61"/>
      <c r="G86" s="61"/>
      <c r="H86" s="67">
        <v>31</v>
      </c>
      <c r="I86" s="113" t="str">
        <f t="array" aca="1" ref="I86" ca="1">INDEX(OFFSET($B$4:$B$11,0,0,COUNTA($B$4:$B$11),1),MOD(ROWS($1:32)-1,COUNTA($B$4:$B$11))+1)</f>
        <v>Gaylord</v>
      </c>
      <c r="J86" s="113">
        <v>32</v>
      </c>
      <c r="K86" s="113" t="str">
        <f ca="1">INDEX(OFFSET($B$20:$B$27,0,0,COUNTA($B$20:$B$27),1),MOD(ROWS($1:32)-1,COUNTA($B$20:$B$27))+1)</f>
        <v>Thierry</v>
      </c>
      <c r="L86" s="113">
        <v>32</v>
      </c>
      <c r="M86" s="114" t="str">
        <f t="array" ref="M86">INDEX($B$4:$B$16,MATCH(LARGE(($C$4:$C$16="oui")*1/ROW($C$4:$C$16),MOD(ROW(32:32)-1+COUNTIF($C$4:$C$16,"oui"),COUNTIF($C$4:$C$16,"oui"))+1),($C$4:$C$16="oui")*1/ROW($C$4:$C$16),0))</f>
        <v>Nicolas M</v>
      </c>
      <c r="N86" s="113">
        <v>32</v>
      </c>
      <c r="O86" s="114" t="str">
        <f t="array" ref="O86">INDEX($B$4:$B$16,MATCH(LARGE(($F$4:$F$16="oui")*1/ROW($F$4:$F$16),MOD(ROW(32:32)-1+COUNTIF($F$4:$F$16,"oui"),COUNTIF($F$4:$F$16,"oui"))+1),($F$4:$F$16="oui")*1/ROW($F$4:$F$16),0))</f>
        <v>Manon</v>
      </c>
      <c r="P86" s="113">
        <v>32</v>
      </c>
      <c r="Q86" s="114" t="str">
        <f t="array" ref="Q86">INDEX($B$4:$B$27,MATCH(LARGE(($D$4:$D$27="oui")*1/ROW($D$4:$D$27),MOD(ROW(32:32)-1+COUNTIF($D$4:$D$27,"oui"),COUNTIF($D$4:$D$27,"oui"))+1),($D$4:$D$27="oui")*1/ROW($D$4:$D$27),0))</f>
        <v>Julien</v>
      </c>
      <c r="R86" s="113">
        <v>32</v>
      </c>
      <c r="S86" s="114" t="str">
        <f t="array" ref="S86">INDEX($B$4:$B$27,MATCH(LARGE(($E$4:$E$27="oui")*1/ROW($E$4:$E$27),MOD(ROW(32:32)-1+COUNTIF($E$4:$E$27,"oui"),COUNTIF($E$4:$E$27,"oui"))+1),($E$4:$E$27="oui")*1/ROW($E$4:$E$27),0))</f>
        <v>Gaylord</v>
      </c>
      <c r="T86" s="113">
        <v>32</v>
      </c>
      <c r="U86" s="114"/>
      <c r="V86" s="113">
        <v>32</v>
      </c>
      <c r="W86" s="114" t="str">
        <f t="array" ref="W86">INDEX($B$4:$B$16,MATCH(LARGE(($B$4:$B$16&lt;&gt;"")*1/ROW($B$4:$B$16),MOD(ROW(32:32)-1+COUNTIF($B$4:$B$16,"&lt;&gt;"&amp;""),COUNTIF($B$4:$B$16,"&lt;&gt;"&amp;""))+1),($B$4:$B$16&lt;&gt;"")*1/ROW($B$4:$B$16),0))</f>
        <v>Julien</v>
      </c>
      <c r="X86" s="113">
        <v>32</v>
      </c>
      <c r="Y86" s="114" t="str">
        <f t="array" ref="Y86">INDEX($B$4:$B$27,MATCH(LARGE(($G$4:$G$27="oui")*1/ROW($G$4:$G$27),MOD(ROW(32:32)-1+COUNTIF($G$4:$G$27,"oui"),COUNTIF($G$4:$G$27,"oui"))+1),($G$4:$G$27="oui")*1/ROW($G$4:$G$27),0))</f>
        <v>Julien</v>
      </c>
      <c r="Z86" s="67">
        <v>32</v>
      </c>
      <c r="AA86" s="63"/>
      <c r="AB86" s="62"/>
    </row>
    <row r="87" spans="1:28" s="9" customFormat="1" x14ac:dyDescent="0.25">
      <c r="A87" s="13"/>
      <c r="B87" s="14"/>
      <c r="C87" s="112"/>
      <c r="D87" s="63"/>
      <c r="E87" s="67"/>
      <c r="F87" s="61"/>
      <c r="G87" s="61"/>
      <c r="H87" s="67">
        <v>32</v>
      </c>
      <c r="I87" s="113" t="str">
        <f t="array" aca="1" ref="I87" ca="1">INDEX(OFFSET($B$4:$B$11,0,0,COUNTA($B$4:$B$11),1),MOD(ROWS($1:33)-1,COUNTA($B$4:$B$11))+1)</f>
        <v>Dominique</v>
      </c>
      <c r="J87" s="113">
        <v>33</v>
      </c>
      <c r="K87" s="113" t="str">
        <f ca="1">INDEX(OFFSET($B$20:$B$27,0,0,COUNTA($B$20:$B$27),1),MOD(ROWS($1:33)-1,COUNTA($B$20:$B$27))+1)</f>
        <v>Nicolas B</v>
      </c>
      <c r="L87" s="113">
        <v>33</v>
      </c>
      <c r="M87" s="114" t="str">
        <f t="array" ref="M87">INDEX($B$4:$B$16,MATCH(LARGE(($C$4:$C$16="oui")*1/ROW($C$4:$C$16),MOD(ROW(33:33)-1+COUNTIF($C$4:$C$16,"oui"),COUNTIF($C$4:$C$16,"oui"))+1),($C$4:$C$16="oui")*1/ROW($C$4:$C$16),0))</f>
        <v>Manon</v>
      </c>
      <c r="N87" s="113">
        <v>33</v>
      </c>
      <c r="O87" s="114" t="str">
        <f t="array" ref="O87">INDEX($B$4:$B$16,MATCH(LARGE(($F$4:$F$16="oui")*1/ROW($F$4:$F$16),MOD(ROW(33:33)-1+COUNTIF($F$4:$F$16,"oui"),COUNTIF($F$4:$F$16,"oui"))+1),($F$4:$F$16="oui")*1/ROW($F$4:$F$16),0))</f>
        <v>Gilles</v>
      </c>
      <c r="P87" s="113">
        <v>33</v>
      </c>
      <c r="Q87" s="114" t="str">
        <f t="array" ref="Q87">INDEX($B$4:$B$27,MATCH(LARGE(($D$4:$D$27="oui")*1/ROW($D$4:$D$27),MOD(ROW(33:33)-1+COUNTIF($D$4:$D$27,"oui"),COUNTIF($D$4:$D$27,"oui"))+1),($D$4:$D$27="oui")*1/ROW($D$4:$D$27),0))</f>
        <v>Nicolas B</v>
      </c>
      <c r="R87" s="113">
        <v>33</v>
      </c>
      <c r="S87" s="114" t="str">
        <f t="array" ref="S87">INDEX($B$4:$B$27,MATCH(LARGE(($E$4:$E$27="oui")*1/ROW($E$4:$E$27),MOD(ROW(33:33)-1+COUNTIF($E$4:$E$27,"oui"),COUNTIF($E$4:$E$27,"oui"))+1),($E$4:$E$27="oui")*1/ROW($E$4:$E$27),0))</f>
        <v>Dominique</v>
      </c>
      <c r="T87" s="113">
        <v>33</v>
      </c>
      <c r="U87" s="114"/>
      <c r="V87" s="113">
        <v>33</v>
      </c>
      <c r="W87" s="114" t="str">
        <f t="array" ref="W87">INDEX($B$4:$B$16,MATCH(LARGE(($B$4:$B$16&lt;&gt;"")*1/ROW($B$4:$B$16),MOD(ROW(33:33)-1+COUNTIF($B$4:$B$16,"&lt;&gt;"&amp;""),COUNTIF($B$4:$B$16,"&lt;&gt;"&amp;""))+1),($B$4:$B$16&lt;&gt;"")*1/ROW($B$4:$B$16),0))</f>
        <v>Jérome</v>
      </c>
      <c r="X87" s="113">
        <v>33</v>
      </c>
      <c r="Y87" s="114" t="str">
        <f t="array" ref="Y87">INDEX($B$4:$B$27,MATCH(LARGE(($G$4:$G$27="oui")*1/ROW($G$4:$G$27),MOD(ROW(33:33)-1+COUNTIF($G$4:$G$27,"oui"),COUNTIF($G$4:$G$27,"oui"))+1),($G$4:$G$27="oui")*1/ROW($G$4:$G$27),0))</f>
        <v>Jérome</v>
      </c>
      <c r="Z87" s="67">
        <v>33</v>
      </c>
      <c r="AA87" s="63"/>
      <c r="AB87" s="62"/>
    </row>
    <row r="88" spans="1:28" s="9" customFormat="1" x14ac:dyDescent="0.25">
      <c r="A88" s="13"/>
      <c r="B88" s="14"/>
      <c r="C88" s="112"/>
      <c r="D88" s="63"/>
      <c r="E88" s="67"/>
      <c r="F88" s="61"/>
      <c r="G88" s="61"/>
      <c r="H88" s="67">
        <v>33</v>
      </c>
      <c r="I88" s="113" t="str">
        <f t="array" aca="1" ref="I88" ca="1">INDEX(OFFSET($B$4:$B$11,0,0,COUNTA($B$4:$B$11),1),MOD(ROWS($1:34)-1,COUNTA($B$4:$B$11))+1)</f>
        <v>Jérome</v>
      </c>
      <c r="J88" s="113">
        <v>34</v>
      </c>
      <c r="K88" s="113" t="str">
        <f ca="1">INDEX(OFFSET($B$20:$B$27,0,0,COUNTA($B$20:$B$27),1),MOD(ROWS($1:34)-1,COUNTA($B$20:$B$27))+1)</f>
        <v>Laurent</v>
      </c>
      <c r="L88" s="113">
        <v>34</v>
      </c>
      <c r="M88" s="114" t="str">
        <f t="array" ref="M88">INDEX($B$4:$B$16,MATCH(LARGE(($C$4:$C$16="oui")*1/ROW($C$4:$C$16),MOD(ROW(34:34)-1+COUNTIF($C$4:$C$16,"oui"),COUNTIF($C$4:$C$16,"oui"))+1),($C$4:$C$16="oui")*1/ROW($C$4:$C$16),0))</f>
        <v>Gilles</v>
      </c>
      <c r="N88" s="113">
        <v>34</v>
      </c>
      <c r="O88" s="114" t="str">
        <f t="array" ref="O88">INDEX($B$4:$B$16,MATCH(LARGE(($F$4:$F$16="oui")*1/ROW($F$4:$F$16),MOD(ROW(34:34)-1+COUNTIF($F$4:$F$16,"oui"),COUNTIF($F$4:$F$16,"oui"))+1),($F$4:$F$16="oui")*1/ROW($F$4:$F$16),0))</f>
        <v>Valentin</v>
      </c>
      <c r="P88" s="113">
        <v>34</v>
      </c>
      <c r="Q88" s="114" t="str">
        <f t="array" ref="Q88">INDEX($B$4:$B$27,MATCH(LARGE(($D$4:$D$27="oui")*1/ROW($D$4:$D$27),MOD(ROW(34:34)-1+COUNTIF($D$4:$D$27,"oui"),COUNTIF($D$4:$D$27,"oui"))+1),($D$4:$D$27="oui")*1/ROW($D$4:$D$27),0))</f>
        <v>Laurent</v>
      </c>
      <c r="R88" s="113">
        <v>34</v>
      </c>
      <c r="S88" s="114" t="str">
        <f t="array" ref="S88">INDEX($B$4:$B$27,MATCH(LARGE(($E$4:$E$27="oui")*1/ROW($E$4:$E$27),MOD(ROW(34:34)-1+COUNTIF($E$4:$E$27,"oui"),COUNTIF($E$4:$E$27,"oui"))+1),($E$4:$E$27="oui")*1/ROW($E$4:$E$27),0))</f>
        <v>Nicolas M</v>
      </c>
      <c r="T88" s="113">
        <v>34</v>
      </c>
      <c r="U88" s="114"/>
      <c r="V88" s="113">
        <v>34</v>
      </c>
      <c r="W88" s="114" t="str">
        <f t="array" ref="W88">INDEX($B$4:$B$16,MATCH(LARGE(($B$4:$B$16&lt;&gt;"")*1/ROW($B$4:$B$16),MOD(ROW(34:34)-1+COUNTIF($B$4:$B$16,"&lt;&gt;"&amp;""),COUNTIF($B$4:$B$16,"&lt;&gt;"&amp;""))+1),($B$4:$B$16&lt;&gt;"")*1/ROW($B$4:$B$16),0))</f>
        <v>Gaylord</v>
      </c>
      <c r="X88" s="113">
        <v>34</v>
      </c>
      <c r="Y88" s="114" t="str">
        <f t="array" ref="Y88">INDEX($B$4:$B$27,MATCH(LARGE(($G$4:$G$27="oui")*1/ROW($G$4:$G$27),MOD(ROW(34:34)-1+COUNTIF($G$4:$G$27,"oui"),COUNTIF($G$4:$G$27,"oui"))+1),($G$4:$G$27="oui")*1/ROW($G$4:$G$27),0))</f>
        <v>Gaylord</v>
      </c>
      <c r="Z88" s="67">
        <v>34</v>
      </c>
      <c r="AA88" s="63"/>
      <c r="AB88" s="62"/>
    </row>
    <row r="89" spans="1:28" s="9" customFormat="1" x14ac:dyDescent="0.25">
      <c r="A89" s="13"/>
      <c r="B89" s="14"/>
      <c r="C89" s="112"/>
      <c r="D89" s="63"/>
      <c r="E89" s="67"/>
      <c r="F89" s="61"/>
      <c r="G89" s="61"/>
      <c r="H89" s="67">
        <v>34</v>
      </c>
      <c r="I89" s="113" t="str">
        <f t="array" aca="1" ref="I89" ca="1">INDEX(OFFSET($B$4:$B$11,0,0,COUNTA($B$4:$B$11),1),MOD(ROWS($1:35)-1,COUNTA($B$4:$B$11))+1)</f>
        <v>Gaylord</v>
      </c>
      <c r="J89" s="113">
        <v>35</v>
      </c>
      <c r="K89" s="113" t="str">
        <f ca="1">INDEX(OFFSET($B$20:$B$27,0,0,COUNTA($B$20:$B$27),1),MOD(ROWS($1:35)-1,COUNTA($B$20:$B$27))+1)</f>
        <v>Sebastien</v>
      </c>
      <c r="L89" s="113">
        <v>35</v>
      </c>
      <c r="M89" s="114" t="str">
        <f t="array" ref="M89">INDEX($B$4:$B$16,MATCH(LARGE(($C$4:$C$16="oui")*1/ROW($C$4:$C$16),MOD(ROW(35:35)-1+COUNTIF($C$4:$C$16,"oui"),COUNTIF($C$4:$C$16,"oui"))+1),($C$4:$C$16="oui")*1/ROW($C$4:$C$16),0))</f>
        <v>Julien</v>
      </c>
      <c r="N89" s="113">
        <v>35</v>
      </c>
      <c r="O89" s="114" t="str">
        <f t="array" ref="O89">INDEX($B$4:$B$16,MATCH(LARGE(($F$4:$F$16="oui")*1/ROW($F$4:$F$16),MOD(ROW(35:35)-1+COUNTIF($F$4:$F$16,"oui"),COUNTIF($F$4:$F$16,"oui"))+1),($F$4:$F$16="oui")*1/ROW($F$4:$F$16),0))</f>
        <v>Manon</v>
      </c>
      <c r="P89" s="113">
        <v>35</v>
      </c>
      <c r="Q89" s="114" t="str">
        <f t="array" ref="Q89">INDEX($B$4:$B$27,MATCH(LARGE(($D$4:$D$27="oui")*1/ROW($D$4:$D$27),MOD(ROW(35:35)-1+COUNTIF($D$4:$D$27,"oui"),COUNTIF($D$4:$D$27,"oui"))+1),($D$4:$D$27="oui")*1/ROW($D$4:$D$27),0))</f>
        <v>Sebastien</v>
      </c>
      <c r="R89" s="113">
        <v>35</v>
      </c>
      <c r="S89" s="114" t="str">
        <f t="array" ref="S89">INDEX($B$4:$B$27,MATCH(LARGE(($E$4:$E$27="oui")*1/ROW($E$4:$E$27),MOD(ROW(35:35)-1+COUNTIF($E$4:$E$27,"oui"),COUNTIF($E$4:$E$27,"oui"))+1),($E$4:$E$27="oui")*1/ROW($E$4:$E$27),0))</f>
        <v>Julien</v>
      </c>
      <c r="T89" s="113">
        <v>35</v>
      </c>
      <c r="U89" s="114"/>
      <c r="V89" s="113">
        <v>35</v>
      </c>
      <c r="W89" s="114" t="str">
        <f t="array" ref="W89">INDEX($B$4:$B$16,MATCH(LARGE(($B$4:$B$16&lt;&gt;"")*1/ROW($B$4:$B$16),MOD(ROW(35:35)-1+COUNTIF($B$4:$B$16,"&lt;&gt;"&amp;""),COUNTIF($B$4:$B$16,"&lt;&gt;"&amp;""))+1),($B$4:$B$16&lt;&gt;"")*1/ROW($B$4:$B$16),0))</f>
        <v>Dominique</v>
      </c>
      <c r="X89" s="113">
        <v>35</v>
      </c>
      <c r="Y89" s="114" t="str">
        <f t="array" ref="Y89">INDEX($B$4:$B$27,MATCH(LARGE(($G$4:$G$27="oui")*1/ROW($G$4:$G$27),MOD(ROW(35:35)-1+COUNTIF($G$4:$G$27,"oui"),COUNTIF($G$4:$G$27,"oui"))+1),($G$4:$G$27="oui")*1/ROW($G$4:$G$27),0))</f>
        <v>Dominique</v>
      </c>
      <c r="Z89" s="67">
        <v>35</v>
      </c>
      <c r="AA89" s="63"/>
      <c r="AB89" s="62"/>
    </row>
    <row r="90" spans="1:28" s="9" customFormat="1" x14ac:dyDescent="0.25">
      <c r="A90" s="13"/>
      <c r="B90" s="14"/>
      <c r="C90" s="112"/>
      <c r="D90" s="63"/>
      <c r="E90" s="67"/>
      <c r="F90" s="61"/>
      <c r="G90" s="61"/>
      <c r="H90" s="67">
        <v>35</v>
      </c>
      <c r="I90" s="113" t="str">
        <f t="array" aca="1" ref="I90" ca="1">INDEX(OFFSET($B$4:$B$11,0,0,COUNTA($B$4:$B$11),1),MOD(ROWS($1:36)-1,COUNTA($B$4:$B$11))+1)</f>
        <v>Dominique</v>
      </c>
      <c r="J90" s="113">
        <v>36</v>
      </c>
      <c r="K90" s="113" t="str">
        <f ca="1">INDEX(OFFSET($B$20:$B$27,0,0,COUNTA($B$20:$B$27),1),MOD(ROWS($1:36)-1,COUNTA($B$20:$B$27))+1)</f>
        <v>Thierry</v>
      </c>
      <c r="L90" s="113">
        <v>36</v>
      </c>
      <c r="M90" s="114" t="str">
        <f t="array" ref="M90">INDEX($B$4:$B$16,MATCH(LARGE(($C$4:$C$16="oui")*1/ROW($C$4:$C$16),MOD(ROW(36:36)-1+COUNTIF($C$4:$C$16,"oui"),COUNTIF($C$4:$C$16,"oui"))+1),($C$4:$C$16="oui")*1/ROW($C$4:$C$16),0))</f>
        <v>Valentin</v>
      </c>
      <c r="N90" s="113">
        <v>36</v>
      </c>
      <c r="O90" s="114" t="str">
        <f t="array" ref="O90">INDEX($B$4:$B$16,MATCH(LARGE(($F$4:$F$16="oui")*1/ROW($F$4:$F$16),MOD(ROW(36:36)-1+COUNTIF($F$4:$F$16,"oui"),COUNTIF($F$4:$F$16,"oui"))+1),($F$4:$F$16="oui")*1/ROW($F$4:$F$16),0))</f>
        <v>Gilles</v>
      </c>
      <c r="P90" s="113">
        <v>36</v>
      </c>
      <c r="Q90" s="114" t="str">
        <f t="array" ref="Q90">INDEX($B$4:$B$27,MATCH(LARGE(($D$4:$D$27="oui")*1/ROW($D$4:$D$27),MOD(ROW(36:36)-1+COUNTIF($D$4:$D$27,"oui"),COUNTIF($D$4:$D$27,"oui"))+1),($D$4:$D$27="oui")*1/ROW($D$4:$D$27),0))</f>
        <v>Jérome</v>
      </c>
      <c r="R90" s="113">
        <v>36</v>
      </c>
      <c r="S90" s="114" t="str">
        <f t="array" ref="S90">INDEX($B$4:$B$27,MATCH(LARGE(($E$4:$E$27="oui")*1/ROW($E$4:$E$27),MOD(ROW(36:36)-1+COUNTIF($E$4:$E$27,"oui"),COUNTIF($E$4:$E$27,"oui"))+1),($E$4:$E$27="oui")*1/ROW($E$4:$E$27),0))</f>
        <v>Nicolas B</v>
      </c>
      <c r="T90" s="113">
        <v>36</v>
      </c>
      <c r="U90" s="114"/>
      <c r="V90" s="113">
        <v>36</v>
      </c>
      <c r="W90" s="114" t="str">
        <f t="array" ref="W90">INDEX($B$4:$B$16,MATCH(LARGE(($B$4:$B$16&lt;&gt;"")*1/ROW($B$4:$B$16),MOD(ROW(36:36)-1+COUNTIF($B$4:$B$16,"&lt;&gt;"&amp;""),COUNTIF($B$4:$B$16,"&lt;&gt;"&amp;""))+1),($B$4:$B$16&lt;&gt;"")*1/ROW($B$4:$B$16),0))</f>
        <v>Valentin</v>
      </c>
      <c r="X90" s="113">
        <v>36</v>
      </c>
      <c r="Y90" s="114" t="str">
        <f t="array" ref="Y90">INDEX($B$4:$B$27,MATCH(LARGE(($G$4:$G$27="oui")*1/ROW($G$4:$G$27),MOD(ROW(36:36)-1+COUNTIF($G$4:$G$27,"oui"),COUNTIF($G$4:$G$27,"oui"))+1),($G$4:$G$27="oui")*1/ROW($G$4:$G$27),0))</f>
        <v>Valentin</v>
      </c>
      <c r="Z90" s="67">
        <v>36</v>
      </c>
      <c r="AA90" s="63"/>
      <c r="AB90" s="62"/>
    </row>
    <row r="91" spans="1:28" s="9" customFormat="1" x14ac:dyDescent="0.25">
      <c r="A91" s="13"/>
      <c r="B91" s="14"/>
      <c r="C91" s="112"/>
      <c r="D91" s="63"/>
      <c r="E91" s="67"/>
      <c r="F91" s="61"/>
      <c r="G91" s="61"/>
      <c r="H91" s="67">
        <v>36</v>
      </c>
      <c r="I91" s="113" t="str">
        <f t="array" aca="1" ref="I91" ca="1">INDEX(OFFSET($B$4:$B$11,0,0,COUNTA($B$4:$B$11),1),MOD(ROWS($1:37)-1,COUNTA($B$4:$B$11))+1)</f>
        <v>Jérome</v>
      </c>
      <c r="J91" s="113">
        <v>37</v>
      </c>
      <c r="K91" s="113" t="str">
        <f ca="1">INDEX(OFFSET($B$20:$B$27,0,0,COUNTA($B$20:$B$27),1),MOD(ROWS($1:37)-1,COUNTA($B$20:$B$27))+1)</f>
        <v>Nicolas B</v>
      </c>
      <c r="L91" s="113">
        <v>37</v>
      </c>
      <c r="M91" s="114" t="str">
        <f t="array" ref="M91">INDEX($B$4:$B$16,MATCH(LARGE(($C$4:$C$16="oui")*1/ROW($C$4:$C$16),MOD(ROW(37:37)-1+COUNTIF($C$4:$C$16,"oui"),COUNTIF($C$4:$C$16,"oui"))+1),($C$4:$C$16="oui")*1/ROW($C$4:$C$16),0))</f>
        <v>Nicolas M</v>
      </c>
      <c r="N91" s="113">
        <v>37</v>
      </c>
      <c r="O91" s="114" t="str">
        <f t="array" ref="O91">INDEX($B$4:$B$16,MATCH(LARGE(($F$4:$F$16="oui")*1/ROW($F$4:$F$16),MOD(ROW(37:37)-1+COUNTIF($F$4:$F$16,"oui"),COUNTIF($F$4:$F$16,"oui"))+1),($F$4:$F$16="oui")*1/ROW($F$4:$F$16),0))</f>
        <v>Valentin</v>
      </c>
      <c r="P91" s="113">
        <v>37</v>
      </c>
      <c r="Q91" s="114" t="str">
        <f t="array" ref="Q91">INDEX($B$4:$B$27,MATCH(LARGE(($D$4:$D$27="oui")*1/ROW($D$4:$D$27),MOD(ROW(37:37)-1+COUNTIF($D$4:$D$27,"oui"),COUNTIF($D$4:$D$27,"oui"))+1),($D$4:$D$27="oui")*1/ROW($D$4:$D$27),0))</f>
        <v>Gaylord</v>
      </c>
      <c r="R91" s="113">
        <v>37</v>
      </c>
      <c r="S91" s="114" t="str">
        <f t="array" ref="S91">INDEX($B$4:$B$27,MATCH(LARGE(($E$4:$E$27="oui")*1/ROW($E$4:$E$27),MOD(ROW(37:37)-1+COUNTIF($E$4:$E$27,"oui"),COUNTIF($E$4:$E$27,"oui"))+1),($E$4:$E$27="oui")*1/ROW($E$4:$E$27),0))</f>
        <v>Jérome</v>
      </c>
      <c r="T91" s="113">
        <v>37</v>
      </c>
      <c r="U91" s="114"/>
      <c r="V91" s="113">
        <v>37</v>
      </c>
      <c r="W91" s="114" t="str">
        <f t="array" ref="W91">INDEX($B$4:$B$16,MATCH(LARGE(($B$4:$B$16&lt;&gt;"")*1/ROW($B$4:$B$16),MOD(ROW(37:37)-1+COUNTIF($B$4:$B$16,"&lt;&gt;"&amp;""),COUNTIF($B$4:$B$16,"&lt;&gt;"&amp;""))+1),($B$4:$B$16&lt;&gt;"")*1/ROW($B$4:$B$16),0))</f>
        <v>Nicolas M</v>
      </c>
      <c r="X91" s="113">
        <v>37</v>
      </c>
      <c r="Y91" s="114" t="str">
        <f t="array" ref="Y91">INDEX($B$4:$B$27,MATCH(LARGE(($G$4:$G$27="oui")*1/ROW($G$4:$G$27),MOD(ROW(37:37)-1+COUNTIF($G$4:$G$27,"oui"),COUNTIF($G$4:$G$27,"oui"))+1),($G$4:$G$27="oui")*1/ROW($G$4:$G$27),0))</f>
        <v>Nicolas M</v>
      </c>
      <c r="Z91" s="67">
        <v>37</v>
      </c>
      <c r="AA91" s="63"/>
      <c r="AB91" s="62"/>
    </row>
    <row r="92" spans="1:28" s="9" customFormat="1" x14ac:dyDescent="0.25">
      <c r="A92" s="13"/>
      <c r="B92" s="14"/>
      <c r="C92" s="112"/>
      <c r="D92" s="63"/>
      <c r="E92" s="67"/>
      <c r="F92" s="61"/>
      <c r="G92" s="61"/>
      <c r="H92" s="67">
        <v>37</v>
      </c>
      <c r="I92" s="113" t="str">
        <f t="array" aca="1" ref="I92" ca="1">INDEX(OFFSET($B$4:$B$11,0,0,COUNTA($B$4:$B$11),1),MOD(ROWS($1:38)-1,COUNTA($B$4:$B$11))+1)</f>
        <v>Gaylord</v>
      </c>
      <c r="J92" s="113">
        <v>38</v>
      </c>
      <c r="K92" s="113" t="str">
        <f ca="1">INDEX(OFFSET($B$20:$B$27,0,0,COUNTA($B$20:$B$27),1),MOD(ROWS($1:38)-1,COUNTA($B$20:$B$27))+1)</f>
        <v>Laurent</v>
      </c>
      <c r="L92" s="113">
        <v>38</v>
      </c>
      <c r="M92" s="114" t="str">
        <f t="array" ref="M92">INDEX($B$4:$B$16,MATCH(LARGE(($C$4:$C$16="oui")*1/ROW($C$4:$C$16),MOD(ROW(38:38)-1+COUNTIF($C$4:$C$16,"oui"),COUNTIF($C$4:$C$16,"oui"))+1),($C$4:$C$16="oui")*1/ROW($C$4:$C$16),0))</f>
        <v>Manon</v>
      </c>
      <c r="N92" s="113">
        <v>38</v>
      </c>
      <c r="O92" s="114" t="str">
        <f t="array" ref="O92">INDEX($B$4:$B$16,MATCH(LARGE(($F$4:$F$16="oui")*1/ROW($F$4:$F$16),MOD(ROW(38:38)-1+COUNTIF($F$4:$F$16,"oui"),COUNTIF($F$4:$F$16,"oui"))+1),($F$4:$F$16="oui")*1/ROW($F$4:$F$16),0))</f>
        <v>Manon</v>
      </c>
      <c r="P92" s="113">
        <v>38</v>
      </c>
      <c r="Q92" s="114" t="str">
        <f t="array" ref="Q92">INDEX($B$4:$B$27,MATCH(LARGE(($D$4:$D$27="oui")*1/ROW($D$4:$D$27),MOD(ROW(38:38)-1+COUNTIF($D$4:$D$27,"oui"),COUNTIF($D$4:$D$27,"oui"))+1),($D$4:$D$27="oui")*1/ROW($D$4:$D$27),0))</f>
        <v>Dominique</v>
      </c>
      <c r="R92" s="113">
        <v>38</v>
      </c>
      <c r="S92" s="114" t="str">
        <f t="array" ref="S92">INDEX($B$4:$B$27,MATCH(LARGE(($E$4:$E$27="oui")*1/ROW($E$4:$E$27),MOD(ROW(38:38)-1+COUNTIF($E$4:$E$27,"oui"),COUNTIF($E$4:$E$27,"oui"))+1),($E$4:$E$27="oui")*1/ROW($E$4:$E$27),0))</f>
        <v>Gaylord</v>
      </c>
      <c r="T92" s="113">
        <v>38</v>
      </c>
      <c r="U92" s="114"/>
      <c r="V92" s="113">
        <v>38</v>
      </c>
      <c r="W92" s="114" t="str">
        <f t="array" ref="W92">INDEX($B$4:$B$16,MATCH(LARGE(($B$4:$B$16&lt;&gt;"")*1/ROW($B$4:$B$16),MOD(ROW(38:38)-1+COUNTIF($B$4:$B$16,"&lt;&gt;"&amp;""),COUNTIF($B$4:$B$16,"&lt;&gt;"&amp;""))+1),($B$4:$B$16&lt;&gt;"")*1/ROW($B$4:$B$16),0))</f>
        <v>Manon</v>
      </c>
      <c r="X92" s="113">
        <v>38</v>
      </c>
      <c r="Y92" s="114" t="str">
        <f t="array" ref="Y92">INDEX($B$4:$B$27,MATCH(LARGE(($G$4:$G$27="oui")*1/ROW($G$4:$G$27),MOD(ROW(38:38)-1+COUNTIF($G$4:$G$27,"oui"),COUNTIF($G$4:$G$27,"oui"))+1),($G$4:$G$27="oui")*1/ROW($G$4:$G$27),0))</f>
        <v>Manon</v>
      </c>
      <c r="Z92" s="67">
        <v>38</v>
      </c>
      <c r="AA92" s="63"/>
      <c r="AB92" s="62"/>
    </row>
    <row r="93" spans="1:28" s="9" customFormat="1" x14ac:dyDescent="0.25">
      <c r="A93" s="13"/>
      <c r="B93" s="14"/>
      <c r="C93" s="112"/>
      <c r="D93" s="63"/>
      <c r="E93" s="67"/>
      <c r="F93" s="61"/>
      <c r="G93" s="61"/>
      <c r="H93" s="67">
        <v>38</v>
      </c>
      <c r="I93" s="113" t="str">
        <f t="array" aca="1" ref="I93" ca="1">INDEX(OFFSET($B$4:$B$11,0,0,COUNTA($B$4:$B$11),1),MOD(ROWS($1:39)-1,COUNTA($B$4:$B$11))+1)</f>
        <v>Dominique</v>
      </c>
      <c r="J93" s="113">
        <v>39</v>
      </c>
      <c r="K93" s="113" t="str">
        <f ca="1">INDEX(OFFSET($B$20:$B$27,0,0,COUNTA($B$20:$B$27),1),MOD(ROWS($1:39)-1,COUNTA($B$20:$B$27))+1)</f>
        <v>Sebastien</v>
      </c>
      <c r="L93" s="113">
        <v>39</v>
      </c>
      <c r="M93" s="114" t="str">
        <f t="array" ref="M93">INDEX($B$4:$B$16,MATCH(LARGE(($C$4:$C$16="oui")*1/ROW($C$4:$C$16),MOD(ROW(39:39)-1+COUNTIF($C$4:$C$16,"oui"),COUNTIF($C$4:$C$16,"oui"))+1),($C$4:$C$16="oui")*1/ROW($C$4:$C$16),0))</f>
        <v>Gilles</v>
      </c>
      <c r="N93" s="113">
        <v>39</v>
      </c>
      <c r="O93" s="114" t="str">
        <f t="array" ref="O93">INDEX($B$4:$B$16,MATCH(LARGE(($F$4:$F$16="oui")*1/ROW($F$4:$F$16),MOD(ROW(39:39)-1+COUNTIF($F$4:$F$16,"oui"),COUNTIF($F$4:$F$16,"oui"))+1),($F$4:$F$16="oui")*1/ROW($F$4:$F$16),0))</f>
        <v>Gilles</v>
      </c>
      <c r="P93" s="113">
        <v>39</v>
      </c>
      <c r="Q93" s="114" t="str">
        <f t="array" ref="Q93">INDEX($B$4:$B$27,MATCH(LARGE(($D$4:$D$27="oui")*1/ROW($D$4:$D$27),MOD(ROW(39:39)-1+COUNTIF($D$4:$D$27,"oui"),COUNTIF($D$4:$D$27,"oui"))+1),($D$4:$D$27="oui")*1/ROW($D$4:$D$27),0))</f>
        <v>Julien</v>
      </c>
      <c r="R93" s="113">
        <v>39</v>
      </c>
      <c r="S93" s="114" t="str">
        <f t="array" ref="S93">INDEX($B$4:$B$27,MATCH(LARGE(($E$4:$E$27="oui")*1/ROW($E$4:$E$27),MOD(ROW(39:39)-1+COUNTIF($E$4:$E$27,"oui"),COUNTIF($E$4:$E$27,"oui"))+1),($E$4:$E$27="oui")*1/ROW($E$4:$E$27),0))</f>
        <v>Dominique</v>
      </c>
      <c r="T93" s="113">
        <v>39</v>
      </c>
      <c r="U93" s="114"/>
      <c r="V93" s="113">
        <v>39</v>
      </c>
      <c r="W93" s="114" t="str">
        <f t="array" ref="W93">INDEX($B$4:$B$16,MATCH(LARGE(($B$4:$B$16&lt;&gt;"")*1/ROW($B$4:$B$16),MOD(ROW(39:39)-1+COUNTIF($B$4:$B$16,"&lt;&gt;"&amp;""),COUNTIF($B$4:$B$16,"&lt;&gt;"&amp;""))+1),($B$4:$B$16&lt;&gt;"")*1/ROW($B$4:$B$16),0))</f>
        <v>Gilles</v>
      </c>
      <c r="X93" s="113">
        <v>39</v>
      </c>
      <c r="Y93" s="114" t="str">
        <f t="array" ref="Y93">INDEX($B$4:$B$27,MATCH(LARGE(($G$4:$G$27="oui")*1/ROW($G$4:$G$27),MOD(ROW(39:39)-1+COUNTIF($G$4:$G$27,"oui"),COUNTIF($G$4:$G$27,"oui"))+1),($G$4:$G$27="oui")*1/ROW($G$4:$G$27),0))</f>
        <v>Gilles</v>
      </c>
      <c r="Z93" s="67">
        <v>39</v>
      </c>
      <c r="AA93" s="63"/>
      <c r="AB93" s="62"/>
    </row>
    <row r="94" spans="1:28" s="9" customFormat="1" x14ac:dyDescent="0.25">
      <c r="A94" s="13"/>
      <c r="B94" s="14"/>
      <c r="C94" s="112"/>
      <c r="D94" s="63"/>
      <c r="E94" s="67"/>
      <c r="F94" s="61"/>
      <c r="G94" s="61"/>
      <c r="H94" s="67">
        <v>39</v>
      </c>
      <c r="I94" s="61" t="s">
        <v>27</v>
      </c>
      <c r="J94" s="67"/>
      <c r="K94" s="61" t="s">
        <v>27</v>
      </c>
      <c r="L94" s="67"/>
      <c r="M94" s="61" t="s">
        <v>27</v>
      </c>
      <c r="N94" s="67"/>
      <c r="O94" s="63" t="s">
        <v>30</v>
      </c>
      <c r="P94" s="67"/>
      <c r="Q94" s="63" t="s">
        <v>27</v>
      </c>
      <c r="R94" s="67"/>
      <c r="S94" s="63" t="s">
        <v>27</v>
      </c>
      <c r="T94" s="61"/>
      <c r="U94" s="63"/>
      <c r="V94" s="61"/>
      <c r="W94" s="63" t="s">
        <v>27</v>
      </c>
      <c r="X94" s="67"/>
      <c r="Y94" s="63" t="s">
        <v>30</v>
      </c>
      <c r="Z94" s="67"/>
      <c r="AA94" s="63"/>
      <c r="AB94" s="62"/>
    </row>
    <row r="95" spans="1:28" s="9" customFormat="1" x14ac:dyDescent="0.25">
      <c r="A95" s="13"/>
      <c r="B95" s="14"/>
      <c r="C95" s="112"/>
      <c r="D95" s="63"/>
      <c r="E95" s="67"/>
      <c r="F95" s="61"/>
      <c r="G95" s="61"/>
      <c r="H95" s="67"/>
      <c r="I95" s="61" t="s">
        <v>27</v>
      </c>
      <c r="J95" s="67"/>
      <c r="K95" s="61" t="s">
        <v>27</v>
      </c>
      <c r="L95" s="67"/>
      <c r="M95" s="61" t="s">
        <v>27</v>
      </c>
      <c r="N95" s="63"/>
      <c r="O95" s="63" t="s">
        <v>27</v>
      </c>
      <c r="P95" s="63"/>
      <c r="Q95" s="63" t="s">
        <v>27</v>
      </c>
      <c r="R95" s="63"/>
      <c r="S95" s="63" t="s">
        <v>27</v>
      </c>
      <c r="T95" s="63"/>
      <c r="U95" s="63"/>
      <c r="V95" s="63"/>
      <c r="W95" s="63" t="s">
        <v>27</v>
      </c>
      <c r="X95" s="63"/>
      <c r="Y95" s="63" t="s">
        <v>27</v>
      </c>
      <c r="Z95" s="62"/>
      <c r="AA95" s="63"/>
      <c r="AB95" s="62"/>
    </row>
    <row r="96" spans="1:28" s="9" customFormat="1" x14ac:dyDescent="0.25">
      <c r="A96" s="13"/>
      <c r="B96" s="14"/>
      <c r="C96" s="112"/>
      <c r="D96" s="63"/>
      <c r="E96" s="67"/>
      <c r="F96" s="61"/>
      <c r="G96" s="61"/>
      <c r="H96" s="62"/>
      <c r="I96" s="61" t="s">
        <v>27</v>
      </c>
      <c r="J96" s="67"/>
      <c r="K96" s="61" t="s">
        <v>27</v>
      </c>
      <c r="L96" s="67"/>
      <c r="M96" s="61" t="s">
        <v>27</v>
      </c>
      <c r="N96" s="63"/>
      <c r="O96" s="63" t="s">
        <v>27</v>
      </c>
      <c r="P96" s="63"/>
      <c r="Q96" s="63" t="s">
        <v>27</v>
      </c>
      <c r="R96" s="63"/>
      <c r="S96" s="63" t="s">
        <v>27</v>
      </c>
      <c r="T96" s="63"/>
      <c r="U96" s="63" t="s">
        <v>27</v>
      </c>
      <c r="V96" s="63"/>
      <c r="W96" s="63" t="s">
        <v>27</v>
      </c>
      <c r="X96" s="63"/>
      <c r="Y96" s="63" t="s">
        <v>27</v>
      </c>
      <c r="Z96" s="62"/>
      <c r="AA96" s="63"/>
      <c r="AB96" s="62"/>
    </row>
    <row r="97" spans="1:28" s="9" customFormat="1" x14ac:dyDescent="0.25">
      <c r="A97" s="13"/>
      <c r="B97" s="14"/>
      <c r="C97" s="112"/>
      <c r="D97" s="63"/>
      <c r="E97" s="67"/>
      <c r="F97" s="61"/>
      <c r="G97" s="61"/>
      <c r="H97" s="62"/>
      <c r="I97" s="61"/>
      <c r="J97" s="67"/>
      <c r="K97" s="61"/>
      <c r="L97" s="67"/>
      <c r="M97" s="61"/>
      <c r="N97" s="63"/>
      <c r="O97" s="63"/>
      <c r="P97" s="63"/>
      <c r="Q97" s="63"/>
      <c r="R97" s="63"/>
      <c r="S97" s="63"/>
      <c r="T97" s="63"/>
      <c r="U97" s="63"/>
      <c r="V97" s="63"/>
      <c r="W97" s="63"/>
      <c r="X97" s="63"/>
      <c r="Y97" s="63"/>
      <c r="Z97" s="62"/>
      <c r="AA97" s="63"/>
      <c r="AB97" s="62"/>
    </row>
    <row r="98" spans="1:28" s="9" customFormat="1" x14ac:dyDescent="0.25">
      <c r="A98" s="13"/>
      <c r="B98" s="14"/>
      <c r="C98" s="112"/>
      <c r="D98" s="63"/>
      <c r="E98" s="67"/>
      <c r="F98" s="61"/>
      <c r="G98" s="61"/>
      <c r="H98" s="62"/>
      <c r="I98" s="61"/>
      <c r="J98" s="67"/>
      <c r="K98" s="61"/>
      <c r="L98" s="67"/>
      <c r="M98" s="61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2"/>
      <c r="AA98" s="62"/>
      <c r="AB98" s="62"/>
    </row>
    <row r="99" spans="1:28" s="9" customFormat="1" x14ac:dyDescent="0.25">
      <c r="A99" s="13"/>
      <c r="B99" s="14"/>
      <c r="C99" s="112"/>
      <c r="D99" s="63"/>
      <c r="E99" s="67"/>
      <c r="F99" s="61"/>
      <c r="G99" s="61"/>
      <c r="H99" s="62"/>
      <c r="I99" s="61"/>
      <c r="J99" s="67"/>
      <c r="K99" s="61"/>
      <c r="L99" s="67"/>
      <c r="M99" s="61"/>
      <c r="N99" s="63"/>
      <c r="O99" s="63"/>
      <c r="P99" s="63"/>
      <c r="Q99" s="63"/>
      <c r="R99" s="63"/>
      <c r="S99" s="63"/>
      <c r="T99" s="63"/>
      <c r="U99" s="63"/>
      <c r="V99" s="63"/>
      <c r="W99" s="63"/>
      <c r="X99" s="63"/>
      <c r="Y99" s="63"/>
      <c r="Z99" s="62"/>
      <c r="AA99" s="62"/>
      <c r="AB99" s="62"/>
    </row>
    <row r="100" spans="1:28" s="9" customFormat="1" x14ac:dyDescent="0.25">
      <c r="A100" s="13"/>
      <c r="B100" s="14"/>
      <c r="C100" s="112"/>
      <c r="D100" s="63"/>
      <c r="E100" s="67"/>
      <c r="F100" s="61"/>
      <c r="G100" s="61"/>
      <c r="H100" s="61"/>
      <c r="I100" s="61"/>
      <c r="J100" s="67"/>
      <c r="K100" s="61"/>
      <c r="L100" s="67"/>
      <c r="M100" s="61"/>
      <c r="N100" s="63"/>
      <c r="O100" s="63"/>
      <c r="P100" s="63"/>
      <c r="Q100" s="63"/>
      <c r="R100" s="63"/>
      <c r="S100" s="63"/>
      <c r="T100" s="63"/>
      <c r="U100" s="63"/>
      <c r="V100" s="63"/>
      <c r="W100" s="63"/>
      <c r="X100" s="63"/>
      <c r="Y100" s="63"/>
      <c r="Z100" s="62"/>
      <c r="AA100" s="62"/>
      <c r="AB100" s="62"/>
    </row>
    <row r="101" spans="1:28" s="9" customFormat="1" x14ac:dyDescent="0.25">
      <c r="A101" s="13"/>
      <c r="B101" s="14"/>
      <c r="C101" s="112"/>
      <c r="D101" s="63"/>
      <c r="E101" s="67"/>
      <c r="F101" s="61"/>
      <c r="G101" s="61"/>
      <c r="H101" s="61"/>
      <c r="I101" s="61"/>
      <c r="J101" s="67"/>
      <c r="K101" s="61"/>
      <c r="L101" s="67"/>
      <c r="M101" s="61"/>
      <c r="N101" s="63"/>
      <c r="O101" s="63"/>
      <c r="P101" s="63"/>
      <c r="Q101" s="63"/>
      <c r="R101" s="63"/>
      <c r="S101" s="63"/>
      <c r="T101" s="63"/>
      <c r="U101" s="63"/>
      <c r="V101" s="63"/>
      <c r="W101" s="63"/>
      <c r="X101" s="63"/>
      <c r="Y101" s="63"/>
      <c r="Z101" s="62"/>
      <c r="AA101" s="62"/>
      <c r="AB101" s="62"/>
    </row>
    <row r="102" spans="1:28" s="9" customFormat="1" x14ac:dyDescent="0.25">
      <c r="A102" s="13"/>
      <c r="B102" s="14"/>
      <c r="C102" s="112"/>
      <c r="D102" s="63"/>
      <c r="E102" s="67"/>
      <c r="F102" s="61"/>
      <c r="G102" s="61"/>
      <c r="H102" s="61"/>
      <c r="I102" s="61"/>
      <c r="J102" s="67"/>
      <c r="K102" s="61"/>
      <c r="L102" s="67"/>
      <c r="M102" s="61"/>
      <c r="N102" s="63"/>
      <c r="O102" s="63"/>
      <c r="P102" s="63"/>
      <c r="Q102" s="63"/>
      <c r="R102" s="63"/>
      <c r="S102" s="63"/>
      <c r="T102" s="63"/>
      <c r="U102" s="63"/>
      <c r="V102" s="63"/>
      <c r="W102" s="63"/>
      <c r="X102" s="63"/>
      <c r="Y102" s="63"/>
      <c r="Z102" s="62"/>
      <c r="AA102" s="62"/>
      <c r="AB102" s="62"/>
    </row>
    <row r="103" spans="1:28" s="9" customFormat="1" x14ac:dyDescent="0.25">
      <c r="A103" s="13"/>
      <c r="B103" s="14"/>
      <c r="C103" s="112"/>
      <c r="D103" s="63"/>
      <c r="E103" s="67"/>
      <c r="F103" s="61"/>
      <c r="G103" s="61"/>
      <c r="H103" s="61"/>
      <c r="I103" s="61"/>
      <c r="J103" s="67"/>
      <c r="K103" s="61"/>
      <c r="L103" s="67"/>
      <c r="M103" s="61"/>
      <c r="N103" s="63"/>
      <c r="O103" s="63"/>
      <c r="P103" s="63"/>
      <c r="Q103" s="63"/>
      <c r="R103" s="63"/>
      <c r="S103" s="63"/>
      <c r="T103" s="63"/>
      <c r="U103" s="63"/>
      <c r="V103" s="63"/>
      <c r="W103" s="63"/>
      <c r="X103" s="63"/>
      <c r="Y103" s="63"/>
      <c r="Z103" s="62"/>
      <c r="AA103" s="62"/>
      <c r="AB103" s="62"/>
    </row>
    <row r="104" spans="1:28" s="9" customFormat="1" x14ac:dyDescent="0.25">
      <c r="A104" s="13"/>
      <c r="B104" s="14"/>
      <c r="C104" s="112"/>
      <c r="D104" s="63"/>
      <c r="E104" s="67"/>
      <c r="F104" s="61"/>
      <c r="G104" s="61"/>
      <c r="H104" s="61"/>
      <c r="I104" s="61"/>
      <c r="J104" s="67"/>
      <c r="K104" s="61"/>
      <c r="L104" s="67"/>
      <c r="M104" s="61"/>
      <c r="N104" s="63"/>
      <c r="O104" s="63"/>
      <c r="P104" s="63"/>
      <c r="Q104" s="63"/>
      <c r="R104" s="63"/>
      <c r="S104" s="63"/>
      <c r="T104" s="63"/>
      <c r="U104" s="63"/>
      <c r="V104" s="63"/>
      <c r="W104" s="63"/>
      <c r="X104" s="63"/>
      <c r="Y104" s="63"/>
      <c r="Z104" s="62"/>
      <c r="AA104" s="62"/>
      <c r="AB104" s="62"/>
    </row>
    <row r="105" spans="1:28" s="9" customFormat="1" x14ac:dyDescent="0.25">
      <c r="A105" s="13"/>
      <c r="B105" s="14"/>
      <c r="C105" s="112"/>
      <c r="D105" s="63"/>
      <c r="E105" s="67"/>
      <c r="F105" s="61"/>
      <c r="G105" s="61"/>
      <c r="H105" s="61"/>
      <c r="I105" s="61"/>
      <c r="J105" s="67"/>
      <c r="K105" s="61"/>
      <c r="L105" s="67"/>
      <c r="M105" s="61"/>
      <c r="N105" s="63"/>
      <c r="O105" s="63"/>
      <c r="P105" s="63"/>
      <c r="Q105" s="63"/>
      <c r="R105" s="63"/>
      <c r="S105" s="63"/>
      <c r="T105" s="63"/>
      <c r="U105" s="63"/>
      <c r="V105" s="63"/>
      <c r="W105" s="63"/>
      <c r="X105" s="63"/>
      <c r="Y105" s="63"/>
      <c r="Z105" s="62"/>
      <c r="AA105" s="62"/>
      <c r="AB105" s="62"/>
    </row>
    <row r="106" spans="1:28" s="9" customFormat="1" x14ac:dyDescent="0.25">
      <c r="A106" s="13"/>
      <c r="B106" s="14"/>
      <c r="C106" s="112"/>
      <c r="D106" s="63"/>
      <c r="E106" s="67"/>
      <c r="F106" s="61"/>
      <c r="G106" s="61"/>
      <c r="H106" s="61"/>
      <c r="I106" s="61"/>
      <c r="J106" s="67"/>
      <c r="K106" s="61"/>
      <c r="L106" s="67"/>
      <c r="M106" s="61"/>
      <c r="N106" s="63"/>
      <c r="O106" s="63"/>
      <c r="P106" s="63"/>
      <c r="Q106" s="63"/>
      <c r="R106" s="63"/>
      <c r="S106" s="63"/>
      <c r="T106" s="63"/>
      <c r="U106" s="63"/>
      <c r="V106" s="63"/>
      <c r="W106" s="63"/>
      <c r="X106" s="63"/>
      <c r="Y106" s="63"/>
      <c r="Z106" s="62"/>
      <c r="AA106" s="62"/>
      <c r="AB106" s="62"/>
    </row>
    <row r="107" spans="1:28" s="9" customFormat="1" x14ac:dyDescent="0.25">
      <c r="A107" s="13"/>
      <c r="B107" s="14"/>
      <c r="C107" s="112"/>
      <c r="D107" s="63"/>
      <c r="E107" s="67"/>
      <c r="F107" s="61"/>
      <c r="G107" s="61"/>
      <c r="H107" s="61"/>
      <c r="I107" s="61"/>
      <c r="J107" s="67"/>
      <c r="K107" s="61"/>
      <c r="L107" s="67"/>
      <c r="M107" s="61"/>
      <c r="N107" s="63"/>
      <c r="O107" s="63"/>
      <c r="P107" s="63"/>
      <c r="Q107" s="63"/>
      <c r="R107" s="63"/>
      <c r="S107" s="63"/>
      <c r="T107" s="63"/>
      <c r="U107" s="63"/>
      <c r="V107" s="63"/>
      <c r="W107" s="63"/>
      <c r="X107" s="63"/>
      <c r="Y107" s="63"/>
      <c r="Z107" s="62"/>
      <c r="AA107" s="62"/>
      <c r="AB107" s="62"/>
    </row>
    <row r="108" spans="1:28" s="9" customFormat="1" x14ac:dyDescent="0.25">
      <c r="A108" s="13"/>
      <c r="B108" s="14"/>
      <c r="C108" s="112"/>
      <c r="D108" s="63"/>
      <c r="E108" s="67"/>
      <c r="F108" s="61"/>
      <c r="G108" s="61"/>
      <c r="H108" s="61"/>
      <c r="I108" s="61"/>
      <c r="J108" s="67"/>
      <c r="K108" s="61"/>
      <c r="L108" s="67"/>
      <c r="M108" s="61"/>
      <c r="N108" s="63"/>
      <c r="O108" s="63"/>
      <c r="P108" s="63"/>
      <c r="Q108" s="63"/>
      <c r="R108" s="63"/>
      <c r="S108" s="63"/>
      <c r="T108" s="63"/>
      <c r="U108" s="63"/>
      <c r="V108" s="63"/>
      <c r="W108" s="63"/>
      <c r="X108" s="63"/>
      <c r="Y108" s="63"/>
      <c r="Z108" s="62"/>
      <c r="AA108" s="62"/>
      <c r="AB108" s="62"/>
    </row>
    <row r="109" spans="1:28" s="9" customFormat="1" x14ac:dyDescent="0.25">
      <c r="A109" s="13"/>
      <c r="B109" s="14"/>
      <c r="C109" s="112"/>
      <c r="D109" s="63"/>
      <c r="E109" s="67"/>
      <c r="F109" s="61"/>
      <c r="G109" s="61"/>
      <c r="H109" s="61"/>
      <c r="I109" s="61"/>
      <c r="J109" s="67"/>
      <c r="K109" s="61"/>
      <c r="L109" s="67"/>
      <c r="M109" s="61"/>
      <c r="N109" s="63"/>
      <c r="O109" s="63"/>
      <c r="P109" s="63"/>
      <c r="Q109" s="63"/>
      <c r="R109" s="63"/>
      <c r="S109" s="63"/>
      <c r="T109" s="63"/>
      <c r="U109" s="63"/>
      <c r="V109" s="63"/>
      <c r="W109" s="63"/>
      <c r="X109" s="63"/>
      <c r="Y109" s="63"/>
      <c r="Z109" s="62"/>
      <c r="AA109" s="62"/>
      <c r="AB109" s="62"/>
    </row>
    <row r="110" spans="1:28" s="9" customFormat="1" x14ac:dyDescent="0.25">
      <c r="A110" s="13"/>
      <c r="B110" s="14"/>
      <c r="C110" s="112"/>
      <c r="D110" s="63"/>
      <c r="E110" s="67"/>
      <c r="F110" s="61"/>
      <c r="G110" s="61"/>
      <c r="H110" s="61"/>
      <c r="I110" s="61"/>
      <c r="J110" s="67"/>
      <c r="K110" s="61"/>
      <c r="L110" s="67"/>
      <c r="M110" s="61"/>
      <c r="N110" s="63"/>
      <c r="O110" s="63"/>
      <c r="P110" s="63"/>
      <c r="Q110" s="63"/>
      <c r="R110" s="63"/>
      <c r="S110" s="63"/>
      <c r="T110" s="63"/>
      <c r="U110" s="63"/>
      <c r="V110" s="63"/>
      <c r="W110" s="63"/>
      <c r="X110" s="63"/>
      <c r="Y110" s="63"/>
      <c r="Z110" s="62"/>
      <c r="AA110" s="62"/>
      <c r="AB110" s="62"/>
    </row>
    <row r="111" spans="1:28" s="9" customFormat="1" x14ac:dyDescent="0.25">
      <c r="A111" s="13"/>
      <c r="B111" s="14"/>
      <c r="C111" s="112"/>
      <c r="D111" s="63"/>
      <c r="E111" s="67"/>
      <c r="F111" s="61"/>
      <c r="G111" s="61"/>
      <c r="H111" s="61"/>
      <c r="I111" s="61"/>
      <c r="J111" s="67"/>
      <c r="K111" s="61"/>
      <c r="L111" s="67"/>
      <c r="M111" s="61"/>
      <c r="N111" s="63"/>
      <c r="O111" s="63"/>
      <c r="P111" s="63"/>
      <c r="Q111" s="63"/>
      <c r="R111" s="63"/>
      <c r="S111" s="63"/>
      <c r="T111" s="63"/>
      <c r="U111" s="63"/>
      <c r="V111" s="63"/>
      <c r="W111" s="63"/>
      <c r="X111" s="63"/>
      <c r="Y111" s="63"/>
      <c r="Z111" s="62"/>
      <c r="AA111" s="62"/>
      <c r="AB111" s="62"/>
    </row>
    <row r="112" spans="1:28" s="9" customFormat="1" x14ac:dyDescent="0.25">
      <c r="A112" s="13"/>
      <c r="B112" s="14"/>
      <c r="C112" s="112"/>
      <c r="D112" s="63"/>
      <c r="E112" s="67"/>
      <c r="F112" s="61"/>
      <c r="G112" s="61"/>
      <c r="H112" s="61"/>
      <c r="I112" s="61"/>
      <c r="J112" s="67"/>
      <c r="K112" s="61"/>
      <c r="L112" s="67"/>
      <c r="M112" s="61"/>
      <c r="N112" s="63"/>
      <c r="O112" s="63"/>
      <c r="P112" s="63"/>
      <c r="Q112" s="63"/>
      <c r="R112" s="63"/>
      <c r="S112" s="63"/>
      <c r="T112" s="63"/>
      <c r="U112" s="63"/>
      <c r="V112" s="63"/>
      <c r="W112" s="63"/>
      <c r="X112" s="63"/>
      <c r="Y112" s="63"/>
      <c r="Z112" s="62"/>
      <c r="AA112" s="62"/>
      <c r="AB112" s="62"/>
    </row>
    <row r="113" spans="1:28" s="9" customFormat="1" x14ac:dyDescent="0.25">
      <c r="A113" s="13"/>
      <c r="B113" s="14"/>
      <c r="C113" s="112"/>
      <c r="D113" s="63"/>
      <c r="E113" s="67"/>
      <c r="F113" s="61"/>
      <c r="G113" s="61"/>
      <c r="H113" s="61"/>
      <c r="I113" s="61"/>
      <c r="J113" s="67"/>
      <c r="K113" s="61"/>
      <c r="L113" s="67"/>
      <c r="M113" s="61"/>
      <c r="N113" s="63"/>
      <c r="O113" s="63"/>
      <c r="P113" s="63"/>
      <c r="Q113" s="63"/>
      <c r="R113" s="63"/>
      <c r="S113" s="63"/>
      <c r="T113" s="63"/>
      <c r="U113" s="63"/>
      <c r="V113" s="63"/>
      <c r="W113" s="63"/>
      <c r="X113" s="63"/>
      <c r="Y113" s="63"/>
      <c r="Z113" s="62"/>
      <c r="AA113" s="62"/>
      <c r="AB113" s="62"/>
    </row>
    <row r="114" spans="1:28" s="9" customFormat="1" x14ac:dyDescent="0.25">
      <c r="A114" s="13"/>
      <c r="B114" s="14"/>
      <c r="C114" s="112"/>
      <c r="D114" s="63"/>
      <c r="E114" s="67"/>
      <c r="F114" s="61"/>
      <c r="G114" s="61"/>
      <c r="H114" s="61"/>
      <c r="I114" s="61"/>
      <c r="J114" s="67"/>
      <c r="K114" s="61"/>
      <c r="L114" s="67"/>
      <c r="M114" s="61"/>
      <c r="N114" s="63"/>
      <c r="O114" s="63"/>
      <c r="P114" s="63"/>
      <c r="Q114" s="63"/>
      <c r="R114" s="63"/>
      <c r="S114" s="63"/>
      <c r="T114" s="63"/>
      <c r="U114" s="63"/>
      <c r="V114" s="63"/>
      <c r="W114" s="63"/>
      <c r="X114" s="63"/>
      <c r="Y114" s="63"/>
      <c r="Z114" s="62"/>
      <c r="AA114" s="62"/>
      <c r="AB114" s="62"/>
    </row>
    <row r="115" spans="1:28" s="9" customFormat="1" x14ac:dyDescent="0.25">
      <c r="A115" s="13"/>
      <c r="B115" s="14"/>
      <c r="C115" s="112"/>
      <c r="D115" s="63"/>
      <c r="E115" s="67"/>
      <c r="F115" s="61"/>
      <c r="G115" s="61"/>
      <c r="H115" s="61"/>
      <c r="I115" s="61"/>
      <c r="J115" s="67"/>
      <c r="K115" s="61"/>
      <c r="L115" s="67"/>
      <c r="M115" s="61"/>
      <c r="N115" s="63"/>
      <c r="O115" s="63"/>
      <c r="P115" s="63"/>
      <c r="Q115" s="63"/>
      <c r="R115" s="63"/>
      <c r="S115" s="63"/>
      <c r="T115" s="63"/>
      <c r="U115" s="63"/>
      <c r="V115" s="63"/>
      <c r="W115" s="63"/>
      <c r="X115" s="63"/>
      <c r="Y115" s="63"/>
      <c r="Z115" s="62"/>
      <c r="AA115" s="62"/>
      <c r="AB115" s="62"/>
    </row>
    <row r="116" spans="1:28" s="9" customFormat="1" x14ac:dyDescent="0.25">
      <c r="A116" s="13"/>
      <c r="B116" s="14"/>
      <c r="C116" s="112"/>
      <c r="D116" s="63"/>
      <c r="E116" s="67"/>
      <c r="F116" s="61"/>
      <c r="G116" s="61"/>
      <c r="H116" s="61"/>
      <c r="I116" s="61"/>
      <c r="J116" s="67"/>
      <c r="K116" s="61"/>
      <c r="L116" s="67"/>
      <c r="M116" s="61"/>
      <c r="N116" s="63"/>
      <c r="O116" s="63"/>
      <c r="P116" s="63"/>
      <c r="Q116" s="63"/>
      <c r="R116" s="63"/>
      <c r="S116" s="63"/>
      <c r="T116" s="63"/>
      <c r="U116" s="63"/>
      <c r="V116" s="63"/>
      <c r="W116" s="63"/>
      <c r="X116" s="63"/>
      <c r="Y116" s="63"/>
      <c r="Z116" s="62"/>
      <c r="AA116" s="62"/>
      <c r="AB116" s="62"/>
    </row>
    <row r="117" spans="1:28" s="9" customFormat="1" x14ac:dyDescent="0.25">
      <c r="A117" s="13"/>
      <c r="B117" s="14"/>
      <c r="C117" s="112"/>
      <c r="D117" s="63"/>
      <c r="E117" s="67"/>
      <c r="F117" s="61"/>
      <c r="G117" s="61"/>
      <c r="H117" s="61"/>
      <c r="I117" s="61"/>
      <c r="J117" s="67"/>
      <c r="K117" s="61"/>
      <c r="L117" s="67"/>
      <c r="M117" s="61"/>
      <c r="N117" s="63"/>
      <c r="O117" s="63"/>
      <c r="P117" s="63"/>
      <c r="Q117" s="63"/>
      <c r="R117" s="63"/>
      <c r="S117" s="63"/>
      <c r="T117" s="63"/>
      <c r="U117" s="63"/>
      <c r="V117" s="63"/>
      <c r="W117" s="63"/>
      <c r="X117" s="63"/>
      <c r="Y117" s="63"/>
      <c r="Z117" s="62"/>
      <c r="AA117" s="62"/>
      <c r="AB117" s="62"/>
    </row>
    <row r="118" spans="1:28" s="9" customFormat="1" x14ac:dyDescent="0.25">
      <c r="A118" s="13"/>
      <c r="B118" s="14"/>
      <c r="C118" s="112"/>
      <c r="D118" s="63"/>
      <c r="E118" s="67"/>
      <c r="F118" s="61"/>
      <c r="G118" s="61"/>
      <c r="H118" s="61"/>
      <c r="I118" s="61"/>
      <c r="J118" s="67"/>
      <c r="K118" s="61"/>
      <c r="L118" s="67"/>
      <c r="M118" s="61"/>
      <c r="N118" s="63"/>
      <c r="O118" s="63"/>
      <c r="P118" s="63"/>
      <c r="Q118" s="63"/>
      <c r="R118" s="63"/>
      <c r="S118" s="63"/>
      <c r="T118" s="63"/>
      <c r="U118" s="63"/>
      <c r="V118" s="63"/>
      <c r="W118" s="63"/>
      <c r="X118" s="63"/>
      <c r="Y118" s="63"/>
      <c r="Z118" s="62"/>
      <c r="AA118" s="62"/>
      <c r="AB118" s="62"/>
    </row>
    <row r="119" spans="1:28" s="9" customFormat="1" x14ac:dyDescent="0.25">
      <c r="A119" s="13"/>
      <c r="B119" s="14"/>
      <c r="C119" s="112"/>
      <c r="D119" s="63"/>
      <c r="E119" s="67"/>
      <c r="F119" s="61"/>
      <c r="G119" s="61"/>
      <c r="H119" s="61"/>
      <c r="I119" s="61"/>
      <c r="J119" s="67"/>
      <c r="K119" s="61"/>
      <c r="L119" s="67"/>
      <c r="M119" s="61"/>
      <c r="N119" s="63"/>
      <c r="O119" s="63"/>
      <c r="P119" s="63"/>
      <c r="Q119" s="63"/>
      <c r="R119" s="63"/>
      <c r="S119" s="63"/>
      <c r="T119" s="63"/>
      <c r="U119" s="63"/>
      <c r="V119" s="63"/>
      <c r="W119" s="63"/>
      <c r="X119" s="63"/>
      <c r="Y119" s="63"/>
      <c r="Z119" s="62"/>
      <c r="AA119" s="62"/>
      <c r="AB119" s="62"/>
    </row>
    <row r="120" spans="1:28" s="9" customFormat="1" x14ac:dyDescent="0.25">
      <c r="A120" s="13"/>
      <c r="B120" s="14"/>
      <c r="C120" s="112"/>
      <c r="D120" s="63"/>
      <c r="E120" s="67"/>
      <c r="F120" s="61"/>
      <c r="G120" s="61"/>
      <c r="H120" s="61"/>
      <c r="I120" s="61"/>
      <c r="J120" s="67"/>
      <c r="K120" s="61"/>
      <c r="L120" s="67"/>
      <c r="M120" s="61"/>
      <c r="N120" s="63"/>
      <c r="O120" s="63"/>
      <c r="P120" s="63"/>
      <c r="Q120" s="63"/>
      <c r="R120" s="63"/>
      <c r="S120" s="63"/>
      <c r="T120" s="63"/>
      <c r="U120" s="63"/>
      <c r="V120" s="63"/>
      <c r="W120" s="63"/>
      <c r="X120" s="63"/>
      <c r="Y120" s="63"/>
      <c r="Z120" s="62"/>
      <c r="AA120" s="62"/>
      <c r="AB120" s="62"/>
    </row>
    <row r="121" spans="1:28" s="9" customFormat="1" x14ac:dyDescent="0.25">
      <c r="A121" s="13"/>
      <c r="B121" s="14"/>
      <c r="C121" s="112"/>
      <c r="D121" s="63"/>
      <c r="E121" s="67"/>
      <c r="F121" s="61"/>
      <c r="G121" s="61"/>
      <c r="H121" s="61"/>
      <c r="I121" s="61"/>
      <c r="J121" s="67"/>
      <c r="K121" s="61"/>
      <c r="L121" s="67"/>
      <c r="M121" s="61"/>
      <c r="N121" s="63"/>
      <c r="O121" s="63"/>
      <c r="P121" s="63"/>
      <c r="Q121" s="63"/>
      <c r="R121" s="63"/>
      <c r="S121" s="63"/>
      <c r="T121" s="63"/>
      <c r="U121" s="63"/>
      <c r="V121" s="63"/>
      <c r="W121" s="63"/>
      <c r="X121" s="63"/>
      <c r="Y121" s="63"/>
      <c r="Z121" s="62"/>
      <c r="AA121" s="62"/>
      <c r="AB121" s="62"/>
    </row>
    <row r="122" spans="1:28" s="9" customFormat="1" x14ac:dyDescent="0.25">
      <c r="A122" s="13"/>
      <c r="B122" s="14"/>
      <c r="C122" s="112"/>
      <c r="D122" s="63"/>
      <c r="E122" s="67"/>
      <c r="F122" s="61"/>
      <c r="G122" s="61"/>
      <c r="H122" s="61"/>
      <c r="I122" s="61"/>
      <c r="J122" s="67"/>
      <c r="K122" s="61"/>
      <c r="L122" s="67"/>
      <c r="M122" s="61"/>
      <c r="N122" s="63"/>
      <c r="O122" s="63"/>
      <c r="P122" s="63"/>
      <c r="Q122" s="63"/>
      <c r="R122" s="63"/>
      <c r="S122" s="63"/>
      <c r="T122" s="63"/>
      <c r="U122" s="63"/>
      <c r="V122" s="63"/>
      <c r="W122" s="63"/>
      <c r="X122" s="63"/>
      <c r="Y122" s="63"/>
      <c r="Z122" s="62"/>
      <c r="AA122" s="62"/>
      <c r="AB122" s="62"/>
    </row>
    <row r="123" spans="1:28" s="9" customFormat="1" x14ac:dyDescent="0.25">
      <c r="A123" s="13"/>
      <c r="B123" s="14"/>
      <c r="C123" s="112"/>
      <c r="D123" s="63"/>
      <c r="E123" s="67"/>
      <c r="F123" s="61"/>
      <c r="G123" s="61"/>
      <c r="H123" s="61"/>
      <c r="I123" s="61"/>
      <c r="J123" s="67"/>
      <c r="K123" s="61"/>
      <c r="L123" s="67"/>
      <c r="M123" s="61"/>
      <c r="N123" s="63"/>
      <c r="O123" s="63"/>
      <c r="P123" s="63"/>
      <c r="Q123" s="63"/>
      <c r="R123" s="63"/>
      <c r="S123" s="63"/>
      <c r="T123" s="63"/>
      <c r="U123" s="63"/>
      <c r="V123" s="63"/>
      <c r="W123" s="63"/>
      <c r="X123" s="63"/>
      <c r="Y123" s="63"/>
      <c r="Z123" s="62"/>
      <c r="AA123" s="62"/>
      <c r="AB123" s="62"/>
    </row>
    <row r="124" spans="1:28" s="9" customFormat="1" x14ac:dyDescent="0.25">
      <c r="A124" s="13"/>
      <c r="B124" s="14"/>
      <c r="C124" s="112"/>
      <c r="D124" s="63"/>
      <c r="E124" s="67"/>
      <c r="F124" s="61"/>
      <c r="G124" s="61"/>
      <c r="H124" s="61"/>
      <c r="I124" s="61"/>
      <c r="J124" s="67"/>
      <c r="K124" s="61"/>
      <c r="L124" s="67"/>
      <c r="M124" s="61"/>
      <c r="N124" s="63"/>
      <c r="O124" s="63"/>
      <c r="P124" s="63"/>
      <c r="Q124" s="63"/>
      <c r="R124" s="63"/>
      <c r="S124" s="63"/>
      <c r="T124" s="63"/>
      <c r="U124" s="63"/>
      <c r="V124" s="63"/>
      <c r="W124" s="63"/>
      <c r="X124" s="63"/>
      <c r="Y124" s="63"/>
      <c r="Z124" s="62"/>
      <c r="AA124" s="62"/>
      <c r="AB124" s="62"/>
    </row>
    <row r="125" spans="1:28" s="9" customFormat="1" x14ac:dyDescent="0.25">
      <c r="A125" s="13"/>
      <c r="B125" s="14"/>
      <c r="C125" s="112"/>
      <c r="D125" s="63"/>
      <c r="E125" s="67"/>
      <c r="F125" s="61"/>
      <c r="G125" s="61"/>
      <c r="H125" s="61"/>
      <c r="I125" s="61"/>
      <c r="J125" s="67"/>
      <c r="K125" s="61"/>
      <c r="L125" s="67"/>
      <c r="M125" s="61"/>
      <c r="N125" s="63"/>
      <c r="O125" s="63"/>
      <c r="P125" s="63"/>
      <c r="Q125" s="63"/>
      <c r="R125" s="63"/>
      <c r="S125" s="63"/>
      <c r="T125" s="63"/>
      <c r="U125" s="63"/>
      <c r="V125" s="63"/>
      <c r="W125" s="63"/>
      <c r="X125" s="63"/>
      <c r="Y125" s="63"/>
      <c r="Z125" s="62"/>
      <c r="AA125" s="62"/>
      <c r="AB125" s="62"/>
    </row>
    <row r="126" spans="1:28" s="9" customFormat="1" x14ac:dyDescent="0.25">
      <c r="A126" s="13"/>
      <c r="B126" s="14"/>
      <c r="C126" s="112"/>
      <c r="D126" s="63"/>
      <c r="E126" s="67"/>
      <c r="F126" s="61"/>
      <c r="G126" s="61"/>
      <c r="H126" s="61"/>
      <c r="I126" s="61"/>
      <c r="J126" s="67"/>
      <c r="K126" s="61"/>
      <c r="L126" s="67"/>
      <c r="M126" s="61"/>
      <c r="N126" s="63"/>
      <c r="O126" s="63"/>
      <c r="P126" s="63"/>
      <c r="Q126" s="63"/>
      <c r="R126" s="63"/>
      <c r="S126" s="63"/>
      <c r="T126" s="63"/>
      <c r="U126" s="63"/>
      <c r="V126" s="63"/>
      <c r="W126" s="63"/>
      <c r="X126" s="63"/>
      <c r="Y126" s="63"/>
      <c r="Z126" s="62"/>
      <c r="AA126" s="62"/>
      <c r="AB126" s="62"/>
    </row>
    <row r="127" spans="1:28" s="9" customFormat="1" x14ac:dyDescent="0.25">
      <c r="A127" s="13"/>
      <c r="B127" s="14"/>
      <c r="C127" s="112"/>
      <c r="D127" s="63"/>
      <c r="E127" s="67"/>
      <c r="F127" s="61"/>
      <c r="G127" s="61"/>
      <c r="H127" s="61"/>
      <c r="I127" s="61"/>
      <c r="J127" s="67"/>
      <c r="K127" s="61"/>
      <c r="L127" s="67"/>
      <c r="M127" s="61"/>
      <c r="N127" s="63"/>
      <c r="O127" s="63"/>
      <c r="P127" s="63"/>
      <c r="Q127" s="63"/>
      <c r="R127" s="63"/>
      <c r="S127" s="63"/>
      <c r="T127" s="63"/>
      <c r="U127" s="63"/>
      <c r="V127" s="63"/>
      <c r="W127" s="63"/>
      <c r="X127" s="63"/>
      <c r="Y127" s="63"/>
      <c r="Z127" s="62"/>
      <c r="AA127" s="62"/>
      <c r="AB127" s="62"/>
    </row>
    <row r="128" spans="1:28" s="9" customFormat="1" x14ac:dyDescent="0.25">
      <c r="A128" s="13"/>
      <c r="B128" s="14"/>
      <c r="C128" s="112"/>
      <c r="D128" s="63"/>
      <c r="E128" s="67"/>
      <c r="F128" s="61"/>
      <c r="G128" s="61"/>
      <c r="H128" s="61"/>
      <c r="I128" s="61"/>
      <c r="J128" s="67"/>
      <c r="K128" s="61"/>
      <c r="L128" s="67"/>
      <c r="M128" s="61"/>
      <c r="N128" s="63"/>
      <c r="O128" s="63"/>
      <c r="P128" s="63"/>
      <c r="Q128" s="63"/>
      <c r="R128" s="63"/>
      <c r="S128" s="63"/>
      <c r="T128" s="63"/>
      <c r="U128" s="63"/>
      <c r="V128" s="63"/>
      <c r="W128" s="63"/>
      <c r="X128" s="63"/>
      <c r="Y128" s="63"/>
      <c r="Z128" s="62"/>
      <c r="AA128" s="62"/>
      <c r="AB128" s="62"/>
    </row>
    <row r="129" spans="1:28" s="9" customFormat="1" x14ac:dyDescent="0.25">
      <c r="A129" s="13"/>
      <c r="B129" s="14"/>
      <c r="C129" s="112"/>
      <c r="D129" s="63"/>
      <c r="E129" s="67"/>
      <c r="F129" s="61"/>
      <c r="G129" s="61"/>
      <c r="H129" s="61"/>
      <c r="I129" s="61"/>
      <c r="J129" s="67"/>
      <c r="K129" s="61"/>
      <c r="L129" s="67"/>
      <c r="M129" s="61"/>
      <c r="N129" s="63"/>
      <c r="O129" s="63"/>
      <c r="P129" s="63"/>
      <c r="Q129" s="63"/>
      <c r="R129" s="63"/>
      <c r="S129" s="63"/>
      <c r="T129" s="63"/>
      <c r="U129" s="63"/>
      <c r="V129" s="63"/>
      <c r="W129" s="63"/>
      <c r="X129" s="63"/>
      <c r="Y129" s="63"/>
      <c r="Z129" s="62"/>
      <c r="AA129" s="62"/>
      <c r="AB129" s="62"/>
    </row>
    <row r="130" spans="1:28" s="9" customFormat="1" x14ac:dyDescent="0.25">
      <c r="A130" s="13"/>
      <c r="B130" s="14"/>
      <c r="C130" s="112"/>
      <c r="D130" s="63"/>
      <c r="E130" s="67"/>
      <c r="F130" s="61"/>
      <c r="G130" s="61"/>
      <c r="H130" s="61"/>
      <c r="I130" s="61"/>
      <c r="J130" s="67"/>
      <c r="K130" s="61"/>
      <c r="L130" s="67"/>
      <c r="M130" s="61"/>
      <c r="N130" s="63"/>
      <c r="O130" s="63"/>
      <c r="P130" s="63"/>
      <c r="Q130" s="63"/>
      <c r="R130" s="63"/>
      <c r="S130" s="63"/>
      <c r="T130" s="63"/>
      <c r="U130" s="63"/>
      <c r="V130" s="63"/>
      <c r="W130" s="63"/>
      <c r="X130" s="63"/>
      <c r="Y130" s="63"/>
      <c r="Z130" s="62"/>
      <c r="AA130" s="62"/>
      <c r="AB130" s="62"/>
    </row>
    <row r="131" spans="1:28" s="9" customFormat="1" x14ac:dyDescent="0.25">
      <c r="A131" s="13"/>
      <c r="B131" s="14"/>
      <c r="C131" s="112"/>
      <c r="D131" s="63"/>
      <c r="E131" s="67"/>
      <c r="F131" s="61"/>
      <c r="G131" s="61"/>
      <c r="H131" s="61"/>
      <c r="I131" s="61"/>
      <c r="J131" s="67"/>
      <c r="K131" s="61"/>
      <c r="L131" s="67"/>
      <c r="M131" s="61"/>
      <c r="N131" s="63"/>
      <c r="O131" s="63"/>
      <c r="P131" s="63"/>
      <c r="Q131" s="63"/>
      <c r="R131" s="63"/>
      <c r="S131" s="63"/>
      <c r="T131" s="63"/>
      <c r="U131" s="63"/>
      <c r="V131" s="63"/>
      <c r="W131" s="63"/>
      <c r="X131" s="63"/>
      <c r="Y131" s="63"/>
      <c r="Z131" s="62"/>
      <c r="AA131" s="62"/>
      <c r="AB131" s="62"/>
    </row>
    <row r="132" spans="1:28" s="9" customFormat="1" x14ac:dyDescent="0.25">
      <c r="A132" s="13"/>
      <c r="B132" s="14"/>
      <c r="C132" s="112"/>
      <c r="D132" s="63"/>
      <c r="E132" s="67"/>
      <c r="F132" s="61"/>
      <c r="G132" s="61"/>
      <c r="H132" s="61"/>
      <c r="I132" s="61"/>
      <c r="J132" s="67"/>
      <c r="K132" s="61"/>
      <c r="L132" s="67"/>
      <c r="M132" s="61"/>
      <c r="N132" s="63"/>
      <c r="O132" s="63"/>
      <c r="P132" s="63"/>
      <c r="Q132" s="63"/>
      <c r="R132" s="63"/>
      <c r="S132" s="63"/>
      <c r="T132" s="63"/>
      <c r="U132" s="63"/>
      <c r="V132" s="63"/>
      <c r="W132" s="63"/>
      <c r="X132" s="63"/>
      <c r="Y132" s="63"/>
      <c r="Z132" s="62"/>
      <c r="AA132" s="62"/>
      <c r="AB132" s="62"/>
    </row>
    <row r="133" spans="1:28" s="9" customFormat="1" x14ac:dyDescent="0.25">
      <c r="A133" s="13"/>
      <c r="B133" s="14"/>
      <c r="C133" s="112"/>
      <c r="D133" s="63"/>
      <c r="E133" s="67"/>
      <c r="F133" s="61"/>
      <c r="G133" s="61"/>
      <c r="H133" s="61"/>
      <c r="I133" s="61"/>
      <c r="J133" s="67"/>
      <c r="K133" s="61"/>
      <c r="L133" s="67"/>
      <c r="M133" s="61"/>
      <c r="N133" s="63"/>
      <c r="O133" s="63"/>
      <c r="P133" s="63"/>
      <c r="Q133" s="63"/>
      <c r="R133" s="63"/>
      <c r="S133" s="63"/>
      <c r="T133" s="63"/>
      <c r="U133" s="63"/>
      <c r="V133" s="63"/>
      <c r="W133" s="63"/>
      <c r="X133" s="63"/>
      <c r="Y133" s="63"/>
      <c r="Z133" s="62"/>
      <c r="AA133" s="62"/>
      <c r="AB133" s="62"/>
    </row>
    <row r="134" spans="1:28" s="9" customFormat="1" x14ac:dyDescent="0.25">
      <c r="A134" s="13"/>
      <c r="B134" s="14"/>
      <c r="C134" s="112"/>
      <c r="D134" s="63"/>
      <c r="E134" s="67"/>
      <c r="F134" s="61"/>
      <c r="G134" s="61"/>
      <c r="H134" s="61"/>
      <c r="I134" s="61"/>
      <c r="J134" s="67"/>
      <c r="K134" s="61"/>
      <c r="L134" s="67"/>
      <c r="M134" s="61"/>
      <c r="N134" s="63"/>
      <c r="O134" s="63"/>
      <c r="P134" s="63"/>
      <c r="Q134" s="63"/>
      <c r="R134" s="63"/>
      <c r="S134" s="63"/>
      <c r="T134" s="63"/>
      <c r="U134" s="63"/>
      <c r="V134" s="63"/>
      <c r="W134" s="63"/>
      <c r="X134" s="63"/>
      <c r="Y134" s="63"/>
      <c r="Z134" s="62"/>
      <c r="AA134" s="62"/>
      <c r="AB134" s="62"/>
    </row>
    <row r="135" spans="1:28" s="9" customFormat="1" x14ac:dyDescent="0.25">
      <c r="A135" s="13"/>
      <c r="B135" s="14"/>
      <c r="C135" s="112"/>
      <c r="D135" s="63"/>
      <c r="E135" s="67"/>
      <c r="F135" s="61"/>
      <c r="G135" s="61"/>
      <c r="H135" s="61"/>
      <c r="I135" s="61"/>
      <c r="J135" s="67"/>
      <c r="K135" s="61"/>
      <c r="L135" s="67"/>
      <c r="M135" s="61"/>
      <c r="N135" s="63"/>
      <c r="O135" s="63"/>
      <c r="P135" s="63"/>
      <c r="Q135" s="63"/>
      <c r="R135" s="63"/>
      <c r="S135" s="63"/>
      <c r="T135" s="63"/>
      <c r="U135" s="63"/>
      <c r="V135" s="63"/>
      <c r="W135" s="63"/>
      <c r="X135" s="63"/>
      <c r="Y135" s="63"/>
      <c r="Z135" s="62"/>
      <c r="AA135" s="62"/>
      <c r="AB135" s="62"/>
    </row>
    <row r="136" spans="1:28" s="9" customFormat="1" x14ac:dyDescent="0.25">
      <c r="A136" s="13"/>
      <c r="B136" s="14"/>
      <c r="C136" s="112"/>
      <c r="D136" s="63"/>
      <c r="E136" s="67"/>
      <c r="F136" s="61"/>
      <c r="G136" s="61"/>
      <c r="H136" s="61"/>
      <c r="I136" s="61"/>
      <c r="J136" s="67"/>
      <c r="K136" s="61"/>
      <c r="L136" s="67"/>
      <c r="M136" s="61"/>
      <c r="N136" s="63"/>
      <c r="O136" s="63"/>
      <c r="P136" s="63"/>
      <c r="Q136" s="63"/>
      <c r="R136" s="63"/>
      <c r="S136" s="63"/>
      <c r="T136" s="63"/>
      <c r="U136" s="63"/>
      <c r="V136" s="63"/>
      <c r="W136" s="63"/>
      <c r="X136" s="63"/>
      <c r="Y136" s="63"/>
      <c r="Z136" s="62"/>
      <c r="AA136" s="62"/>
      <c r="AB136" s="62"/>
    </row>
    <row r="137" spans="1:28" s="9" customFormat="1" x14ac:dyDescent="0.25">
      <c r="A137" s="13"/>
      <c r="B137" s="14"/>
      <c r="C137" s="112"/>
      <c r="D137" s="63"/>
      <c r="E137" s="67"/>
      <c r="F137" s="61"/>
      <c r="G137" s="61"/>
      <c r="H137" s="61"/>
      <c r="I137" s="61"/>
      <c r="J137" s="67"/>
      <c r="K137" s="61"/>
      <c r="L137" s="67"/>
      <c r="M137" s="61"/>
      <c r="N137" s="63"/>
      <c r="O137" s="63"/>
      <c r="P137" s="63"/>
      <c r="Q137" s="63"/>
      <c r="R137" s="63"/>
      <c r="S137" s="63"/>
      <c r="T137" s="63"/>
      <c r="U137" s="63"/>
      <c r="V137" s="63"/>
      <c r="W137" s="63"/>
      <c r="X137" s="63"/>
      <c r="Y137" s="63"/>
      <c r="Z137" s="62"/>
      <c r="AA137" s="62"/>
      <c r="AB137" s="62"/>
    </row>
    <row r="138" spans="1:28" s="9" customFormat="1" x14ac:dyDescent="0.25">
      <c r="A138" s="13"/>
      <c r="B138" s="14"/>
      <c r="C138" s="112"/>
      <c r="D138" s="63"/>
      <c r="E138" s="67"/>
      <c r="F138" s="61"/>
      <c r="G138" s="61"/>
      <c r="H138" s="61"/>
      <c r="I138" s="61"/>
      <c r="J138" s="67"/>
      <c r="K138" s="61"/>
      <c r="L138" s="67"/>
      <c r="M138" s="61"/>
      <c r="N138" s="63"/>
      <c r="O138" s="63"/>
      <c r="P138" s="63"/>
      <c r="Q138" s="63"/>
      <c r="R138" s="63"/>
      <c r="S138" s="63"/>
      <c r="T138" s="63"/>
      <c r="U138" s="63"/>
      <c r="V138" s="63"/>
      <c r="W138" s="63"/>
      <c r="X138" s="63"/>
      <c r="Y138" s="63"/>
      <c r="Z138" s="62"/>
      <c r="AA138" s="62"/>
      <c r="AB138" s="62"/>
    </row>
    <row r="139" spans="1:28" s="9" customFormat="1" x14ac:dyDescent="0.25">
      <c r="A139" s="13"/>
      <c r="B139" s="14"/>
      <c r="C139" s="112"/>
      <c r="D139" s="63"/>
      <c r="E139" s="67"/>
      <c r="F139" s="61"/>
      <c r="G139" s="61"/>
      <c r="H139" s="61"/>
      <c r="I139" s="61"/>
      <c r="J139" s="67"/>
      <c r="K139" s="61"/>
      <c r="L139" s="67"/>
      <c r="M139" s="61"/>
      <c r="N139" s="63"/>
      <c r="O139" s="63"/>
      <c r="P139" s="63"/>
      <c r="Q139" s="63"/>
      <c r="R139" s="63"/>
      <c r="S139" s="63"/>
      <c r="T139" s="63"/>
      <c r="U139" s="63"/>
      <c r="V139" s="63"/>
      <c r="W139" s="63"/>
      <c r="X139" s="63"/>
      <c r="Y139" s="63"/>
      <c r="Z139" s="62"/>
      <c r="AA139" s="62"/>
      <c r="AB139" s="62"/>
    </row>
    <row r="140" spans="1:28" s="9" customFormat="1" x14ac:dyDescent="0.25">
      <c r="A140" s="13"/>
      <c r="B140" s="14"/>
      <c r="C140" s="112"/>
      <c r="D140" s="63"/>
      <c r="E140" s="67"/>
      <c r="F140" s="61"/>
      <c r="G140" s="61"/>
      <c r="H140" s="61"/>
      <c r="I140" s="61"/>
      <c r="J140" s="67"/>
      <c r="K140" s="61"/>
      <c r="L140" s="67"/>
      <c r="M140" s="61"/>
      <c r="N140" s="63"/>
      <c r="O140" s="63"/>
      <c r="P140" s="63"/>
      <c r="Q140" s="63"/>
      <c r="R140" s="63"/>
      <c r="S140" s="63"/>
      <c r="T140" s="63"/>
      <c r="U140" s="63"/>
      <c r="V140" s="63"/>
      <c r="W140" s="63"/>
      <c r="X140" s="63"/>
      <c r="Y140" s="63"/>
      <c r="Z140" s="62"/>
      <c r="AA140" s="62"/>
      <c r="AB140" s="62"/>
    </row>
    <row r="141" spans="1:28" s="9" customFormat="1" x14ac:dyDescent="0.25">
      <c r="A141" s="13"/>
      <c r="B141" s="14"/>
      <c r="C141" s="112"/>
      <c r="D141" s="63"/>
      <c r="E141" s="67"/>
      <c r="F141" s="61"/>
      <c r="G141" s="61"/>
      <c r="H141" s="61"/>
      <c r="I141" s="61"/>
      <c r="J141" s="67"/>
      <c r="K141" s="61"/>
      <c r="L141" s="67"/>
      <c r="M141" s="61"/>
      <c r="N141" s="63"/>
      <c r="O141" s="63"/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Z141" s="62"/>
      <c r="AA141" s="62"/>
      <c r="AB141" s="62"/>
    </row>
    <row r="142" spans="1:28" s="9" customFormat="1" x14ac:dyDescent="0.25">
      <c r="A142" s="13"/>
      <c r="B142" s="14"/>
      <c r="C142" s="112"/>
      <c r="D142" s="63"/>
      <c r="E142" s="67"/>
      <c r="F142" s="61"/>
      <c r="G142" s="61"/>
      <c r="H142" s="61"/>
      <c r="I142" s="61"/>
      <c r="J142" s="67"/>
      <c r="K142" s="61"/>
      <c r="L142" s="67"/>
      <c r="M142" s="61"/>
      <c r="N142" s="63"/>
      <c r="O142" s="63"/>
      <c r="P142" s="63"/>
      <c r="Q142" s="63"/>
      <c r="R142" s="63"/>
      <c r="S142" s="63"/>
      <c r="T142" s="63"/>
      <c r="U142" s="63"/>
      <c r="V142" s="63"/>
      <c r="W142" s="63"/>
      <c r="X142" s="63"/>
      <c r="Y142" s="63"/>
      <c r="Z142" s="62"/>
      <c r="AA142" s="62"/>
      <c r="AB142" s="62"/>
    </row>
    <row r="143" spans="1:28" s="9" customFormat="1" x14ac:dyDescent="0.25">
      <c r="A143" s="13"/>
      <c r="B143" s="14"/>
      <c r="C143" s="112"/>
      <c r="D143" s="63"/>
      <c r="E143" s="67"/>
      <c r="F143" s="61"/>
      <c r="G143" s="61"/>
      <c r="H143" s="61"/>
      <c r="I143" s="61"/>
      <c r="J143" s="67"/>
      <c r="K143" s="61"/>
      <c r="L143" s="67"/>
      <c r="M143" s="61"/>
      <c r="N143" s="63"/>
      <c r="O143" s="63"/>
      <c r="P143" s="63"/>
      <c r="Q143" s="63"/>
      <c r="R143" s="63"/>
      <c r="S143" s="63"/>
      <c r="T143" s="63"/>
      <c r="U143" s="63"/>
      <c r="V143" s="63"/>
      <c r="W143" s="63"/>
      <c r="X143" s="63"/>
      <c r="Y143" s="63"/>
      <c r="Z143" s="62"/>
      <c r="AA143" s="62"/>
      <c r="AB143" s="62"/>
    </row>
    <row r="144" spans="1:28" s="9" customFormat="1" x14ac:dyDescent="0.25">
      <c r="A144" s="13"/>
      <c r="B144" s="14"/>
      <c r="C144" s="112"/>
      <c r="D144" s="63"/>
      <c r="E144" s="67"/>
      <c r="F144" s="61"/>
      <c r="G144" s="61"/>
      <c r="H144" s="61"/>
      <c r="I144" s="61"/>
      <c r="J144" s="67"/>
      <c r="K144" s="61"/>
      <c r="L144" s="67"/>
      <c r="M144" s="61"/>
      <c r="N144" s="63"/>
      <c r="O144" s="63"/>
      <c r="P144" s="63"/>
      <c r="Q144" s="63"/>
      <c r="R144" s="63"/>
      <c r="S144" s="63"/>
      <c r="T144" s="63"/>
      <c r="U144" s="63"/>
      <c r="V144" s="63"/>
      <c r="W144" s="63"/>
      <c r="X144" s="63"/>
      <c r="Y144" s="63"/>
      <c r="Z144" s="62"/>
      <c r="AA144" s="62"/>
      <c r="AB144" s="62"/>
    </row>
    <row r="145" spans="1:28" s="9" customFormat="1" x14ac:dyDescent="0.25">
      <c r="A145" s="13"/>
      <c r="B145" s="14"/>
      <c r="C145" s="112"/>
      <c r="D145" s="63"/>
      <c r="E145" s="67"/>
      <c r="F145" s="61"/>
      <c r="G145" s="61"/>
      <c r="H145" s="61"/>
      <c r="I145" s="61"/>
      <c r="J145" s="67"/>
      <c r="K145" s="61"/>
      <c r="L145" s="67"/>
      <c r="M145" s="61"/>
      <c r="N145" s="63"/>
      <c r="O145" s="63"/>
      <c r="P145" s="63"/>
      <c r="Q145" s="63"/>
      <c r="R145" s="63"/>
      <c r="S145" s="63"/>
      <c r="T145" s="63"/>
      <c r="U145" s="63"/>
      <c r="V145" s="63"/>
      <c r="W145" s="63"/>
      <c r="X145" s="63"/>
      <c r="Y145" s="63"/>
      <c r="Z145" s="62"/>
      <c r="AA145" s="62"/>
      <c r="AB145" s="62"/>
    </row>
    <row r="146" spans="1:28" s="9" customFormat="1" x14ac:dyDescent="0.25">
      <c r="A146" s="13"/>
      <c r="B146" s="14"/>
      <c r="C146" s="112"/>
      <c r="D146" s="63"/>
      <c r="E146" s="67"/>
      <c r="F146" s="61"/>
      <c r="G146" s="61"/>
      <c r="H146" s="61"/>
      <c r="I146" s="61"/>
      <c r="J146" s="67"/>
      <c r="K146" s="61"/>
      <c r="L146" s="67"/>
      <c r="M146" s="61"/>
      <c r="N146" s="63"/>
      <c r="O146" s="63"/>
      <c r="P146" s="63"/>
      <c r="Q146" s="63"/>
      <c r="R146" s="63"/>
      <c r="S146" s="63"/>
      <c r="T146" s="63"/>
      <c r="U146" s="63"/>
      <c r="V146" s="63"/>
      <c r="W146" s="63"/>
      <c r="X146" s="63"/>
      <c r="Y146" s="63"/>
      <c r="Z146" s="62"/>
      <c r="AA146" s="62"/>
      <c r="AB146" s="62"/>
    </row>
    <row r="147" spans="1:28" s="9" customFormat="1" x14ac:dyDescent="0.25">
      <c r="A147" s="13"/>
      <c r="B147" s="14"/>
      <c r="C147" s="112"/>
      <c r="D147" s="63"/>
      <c r="E147" s="67"/>
      <c r="F147" s="61"/>
      <c r="G147" s="61"/>
      <c r="H147" s="61"/>
      <c r="I147" s="61"/>
      <c r="J147" s="67"/>
      <c r="K147" s="61"/>
      <c r="L147" s="67"/>
      <c r="M147" s="61"/>
      <c r="N147" s="63"/>
      <c r="O147" s="63"/>
      <c r="P147" s="63"/>
      <c r="Q147" s="63"/>
      <c r="R147" s="63"/>
      <c r="S147" s="63"/>
      <c r="T147" s="63"/>
      <c r="U147" s="63"/>
      <c r="V147" s="63"/>
      <c r="W147" s="63"/>
      <c r="X147" s="63"/>
      <c r="Y147" s="63"/>
      <c r="Z147" s="62"/>
      <c r="AA147" s="62"/>
      <c r="AB147" s="62"/>
    </row>
    <row r="148" spans="1:28" s="9" customFormat="1" x14ac:dyDescent="0.25">
      <c r="A148" s="13"/>
      <c r="B148" s="14"/>
      <c r="C148" s="112"/>
      <c r="D148" s="63"/>
      <c r="E148" s="67"/>
      <c r="F148" s="61"/>
      <c r="G148" s="61"/>
      <c r="H148" s="61"/>
      <c r="I148" s="61"/>
      <c r="J148" s="67"/>
      <c r="K148" s="61"/>
      <c r="L148" s="67"/>
      <c r="M148" s="61"/>
      <c r="N148" s="63"/>
      <c r="O148" s="63"/>
      <c r="P148" s="63"/>
      <c r="Q148" s="63"/>
      <c r="R148" s="63"/>
      <c r="S148" s="63"/>
      <c r="T148" s="63"/>
      <c r="U148" s="63"/>
      <c r="V148" s="63"/>
      <c r="W148" s="63"/>
      <c r="X148" s="63"/>
      <c r="Y148" s="63"/>
      <c r="Z148" s="62"/>
      <c r="AA148" s="62"/>
      <c r="AB148" s="62"/>
    </row>
    <row r="149" spans="1:28" s="9" customFormat="1" x14ac:dyDescent="0.25">
      <c r="A149" s="13"/>
      <c r="B149" s="14"/>
      <c r="C149" s="112"/>
      <c r="D149" s="63"/>
      <c r="E149" s="67"/>
      <c r="F149" s="61"/>
      <c r="G149" s="61"/>
      <c r="H149" s="61"/>
      <c r="I149" s="61"/>
      <c r="J149" s="67"/>
      <c r="K149" s="61"/>
      <c r="L149" s="67"/>
      <c r="M149" s="61"/>
      <c r="N149" s="63"/>
      <c r="O149" s="63"/>
      <c r="P149" s="63"/>
      <c r="Q149" s="63"/>
      <c r="R149" s="63"/>
      <c r="S149" s="63"/>
      <c r="T149" s="63"/>
      <c r="U149" s="63"/>
      <c r="V149" s="63"/>
      <c r="W149" s="63"/>
      <c r="X149" s="63"/>
      <c r="Y149" s="63"/>
      <c r="Z149" s="62"/>
      <c r="AA149" s="62"/>
      <c r="AB149" s="62"/>
    </row>
    <row r="150" spans="1:28" s="9" customFormat="1" x14ac:dyDescent="0.25">
      <c r="A150" s="13"/>
      <c r="B150" s="14"/>
      <c r="C150" s="112"/>
      <c r="D150" s="63"/>
      <c r="E150" s="67"/>
      <c r="F150" s="61"/>
      <c r="G150" s="61"/>
      <c r="H150" s="61"/>
      <c r="I150" s="61"/>
      <c r="J150" s="67"/>
      <c r="K150" s="61"/>
      <c r="L150" s="67"/>
      <c r="M150" s="61"/>
      <c r="N150" s="63"/>
      <c r="O150" s="63"/>
      <c r="P150" s="63"/>
      <c r="Q150" s="63"/>
      <c r="R150" s="63"/>
      <c r="S150" s="63"/>
      <c r="T150" s="63"/>
      <c r="U150" s="63"/>
      <c r="V150" s="63"/>
      <c r="W150" s="63"/>
      <c r="X150" s="63"/>
      <c r="Y150" s="63"/>
      <c r="Z150" s="62"/>
      <c r="AA150" s="62"/>
      <c r="AB150" s="62"/>
    </row>
    <row r="151" spans="1:28" s="9" customFormat="1" x14ac:dyDescent="0.25">
      <c r="A151" s="13"/>
      <c r="B151" s="14"/>
      <c r="C151" s="112"/>
      <c r="D151" s="63"/>
      <c r="E151" s="67"/>
      <c r="F151" s="61"/>
      <c r="G151" s="61"/>
      <c r="H151" s="61"/>
      <c r="I151" s="61"/>
      <c r="J151" s="67"/>
      <c r="K151" s="61"/>
      <c r="L151" s="67"/>
      <c r="M151" s="61"/>
      <c r="N151" s="63"/>
      <c r="O151" s="63"/>
      <c r="P151" s="63"/>
      <c r="Q151" s="63"/>
      <c r="R151" s="63"/>
      <c r="S151" s="63"/>
      <c r="T151" s="63"/>
      <c r="U151" s="63"/>
      <c r="V151" s="63"/>
      <c r="W151" s="63"/>
      <c r="X151" s="63"/>
      <c r="Y151" s="63"/>
      <c r="Z151" s="62"/>
      <c r="AA151" s="62"/>
      <c r="AB151" s="62"/>
    </row>
    <row r="152" spans="1:28" s="9" customFormat="1" x14ac:dyDescent="0.25">
      <c r="A152" s="13"/>
      <c r="B152" s="14"/>
      <c r="C152" s="112"/>
      <c r="D152" s="63"/>
      <c r="E152" s="67"/>
      <c r="F152" s="61"/>
      <c r="G152" s="61"/>
      <c r="H152" s="61"/>
      <c r="I152" s="61"/>
      <c r="J152" s="67"/>
      <c r="K152" s="61"/>
      <c r="L152" s="67"/>
      <c r="M152" s="61"/>
      <c r="N152" s="63"/>
      <c r="O152" s="63"/>
      <c r="P152" s="63"/>
      <c r="Q152" s="63"/>
      <c r="R152" s="63"/>
      <c r="S152" s="63"/>
      <c r="T152" s="63"/>
      <c r="U152" s="63"/>
      <c r="V152" s="63"/>
      <c r="W152" s="63"/>
      <c r="X152" s="63"/>
      <c r="Y152" s="63"/>
      <c r="Z152" s="62"/>
      <c r="AA152" s="62"/>
      <c r="AB152" s="62"/>
    </row>
    <row r="153" spans="1:28" s="9" customFormat="1" x14ac:dyDescent="0.25">
      <c r="A153" s="13"/>
      <c r="B153" s="14"/>
      <c r="C153" s="112"/>
      <c r="D153" s="63"/>
      <c r="E153" s="67"/>
      <c r="F153" s="61"/>
      <c r="G153" s="61"/>
      <c r="H153" s="61"/>
      <c r="I153" s="61"/>
      <c r="J153" s="67"/>
      <c r="K153" s="61"/>
      <c r="L153" s="67"/>
      <c r="M153" s="61"/>
      <c r="N153" s="63"/>
      <c r="O153" s="63"/>
      <c r="P153" s="63"/>
      <c r="Q153" s="63"/>
      <c r="R153" s="63"/>
      <c r="S153" s="63"/>
      <c r="T153" s="63"/>
      <c r="U153" s="63"/>
      <c r="V153" s="63"/>
      <c r="W153" s="63"/>
      <c r="X153" s="63"/>
      <c r="Y153" s="63"/>
      <c r="Z153" s="62"/>
      <c r="AA153" s="62"/>
      <c r="AB153" s="62"/>
    </row>
    <row r="154" spans="1:28" s="9" customFormat="1" x14ac:dyDescent="0.25">
      <c r="A154" s="13"/>
      <c r="B154" s="14"/>
      <c r="C154" s="112"/>
      <c r="D154" s="63"/>
      <c r="E154" s="67"/>
      <c r="F154" s="61"/>
      <c r="G154" s="61"/>
      <c r="H154" s="61"/>
      <c r="I154" s="61"/>
      <c r="J154" s="67"/>
      <c r="K154" s="61"/>
      <c r="L154" s="67"/>
      <c r="M154" s="61"/>
      <c r="N154" s="63"/>
      <c r="O154" s="63"/>
      <c r="P154" s="63"/>
      <c r="Q154" s="63"/>
      <c r="R154" s="63"/>
      <c r="S154" s="63"/>
      <c r="T154" s="63"/>
      <c r="U154" s="63"/>
      <c r="V154" s="63"/>
      <c r="W154" s="63"/>
      <c r="X154" s="63"/>
      <c r="Y154" s="63"/>
      <c r="Z154" s="62"/>
      <c r="AA154" s="62"/>
      <c r="AB154" s="62"/>
    </row>
    <row r="155" spans="1:28" s="9" customFormat="1" x14ac:dyDescent="0.25">
      <c r="A155" s="13"/>
      <c r="B155" s="14"/>
      <c r="C155" s="112"/>
      <c r="D155" s="63"/>
      <c r="E155" s="67"/>
      <c r="F155" s="61"/>
      <c r="G155" s="61"/>
      <c r="H155" s="61"/>
      <c r="I155" s="61"/>
      <c r="J155" s="67"/>
      <c r="K155" s="61"/>
      <c r="L155" s="67"/>
      <c r="M155" s="61"/>
      <c r="N155" s="63"/>
      <c r="O155" s="63"/>
      <c r="P155" s="63"/>
      <c r="Q155" s="63"/>
      <c r="R155" s="63"/>
      <c r="S155" s="63"/>
      <c r="T155" s="63"/>
      <c r="U155" s="63"/>
      <c r="V155" s="63"/>
      <c r="W155" s="63"/>
      <c r="X155" s="63"/>
      <c r="Y155" s="63"/>
      <c r="Z155" s="62"/>
      <c r="AA155" s="62"/>
      <c r="AB155" s="62"/>
    </row>
    <row r="156" spans="1:28" s="9" customFormat="1" x14ac:dyDescent="0.25">
      <c r="A156" s="13"/>
      <c r="B156" s="14"/>
      <c r="C156" s="112"/>
      <c r="D156" s="63"/>
      <c r="E156" s="67"/>
      <c r="F156" s="61"/>
      <c r="G156" s="61"/>
      <c r="H156" s="61"/>
      <c r="I156" s="61"/>
      <c r="J156" s="67"/>
      <c r="K156" s="61"/>
      <c r="L156" s="67"/>
      <c r="M156" s="61"/>
      <c r="N156" s="63"/>
      <c r="O156" s="63"/>
      <c r="P156" s="63"/>
      <c r="Q156" s="63"/>
      <c r="R156" s="63"/>
      <c r="S156" s="63"/>
      <c r="T156" s="63"/>
      <c r="U156" s="63"/>
      <c r="V156" s="63"/>
      <c r="W156" s="63"/>
      <c r="X156" s="63"/>
      <c r="Y156" s="63"/>
      <c r="Z156" s="62"/>
      <c r="AA156" s="62"/>
      <c r="AB156" s="62"/>
    </row>
    <row r="157" spans="1:28" s="9" customFormat="1" x14ac:dyDescent="0.25">
      <c r="A157" s="13"/>
      <c r="B157" s="14"/>
      <c r="C157" s="112"/>
      <c r="D157" s="63"/>
      <c r="E157" s="67"/>
      <c r="F157" s="61"/>
      <c r="G157" s="61"/>
      <c r="H157" s="61"/>
      <c r="I157" s="61"/>
      <c r="J157" s="67"/>
      <c r="K157" s="61"/>
      <c r="L157" s="67"/>
      <c r="M157" s="61"/>
      <c r="N157" s="63"/>
      <c r="O157" s="63"/>
      <c r="P157" s="63"/>
      <c r="Q157" s="63"/>
      <c r="R157" s="63"/>
      <c r="S157" s="63"/>
      <c r="T157" s="63"/>
      <c r="U157" s="63"/>
      <c r="V157" s="63"/>
      <c r="W157" s="63"/>
      <c r="X157" s="63"/>
      <c r="Y157" s="63"/>
      <c r="Z157" s="62"/>
      <c r="AA157" s="62"/>
      <c r="AB157" s="62"/>
    </row>
    <row r="158" spans="1:28" s="9" customFormat="1" x14ac:dyDescent="0.25">
      <c r="A158" s="13"/>
      <c r="B158" s="14"/>
      <c r="C158" s="112"/>
      <c r="D158" s="63"/>
      <c r="E158" s="67"/>
      <c r="F158" s="61"/>
      <c r="G158" s="61"/>
      <c r="H158" s="61"/>
      <c r="I158" s="61"/>
      <c r="J158" s="67"/>
      <c r="K158" s="61"/>
      <c r="L158" s="67"/>
      <c r="M158" s="61"/>
      <c r="N158" s="63"/>
      <c r="O158" s="63"/>
      <c r="P158" s="63"/>
      <c r="Q158" s="63"/>
      <c r="R158" s="63"/>
      <c r="S158" s="63"/>
      <c r="T158" s="63"/>
      <c r="U158" s="63"/>
      <c r="V158" s="63"/>
      <c r="W158" s="63"/>
      <c r="X158" s="63"/>
      <c r="Y158" s="63"/>
      <c r="Z158" s="62"/>
      <c r="AA158" s="62"/>
      <c r="AB158" s="62"/>
    </row>
    <row r="159" spans="1:28" s="9" customFormat="1" x14ac:dyDescent="0.25">
      <c r="A159" s="13"/>
      <c r="B159" s="14"/>
      <c r="C159" s="112"/>
      <c r="D159" s="63"/>
      <c r="E159" s="67"/>
      <c r="F159" s="61"/>
      <c r="G159" s="61"/>
      <c r="H159" s="34"/>
      <c r="I159" s="61"/>
      <c r="J159" s="67"/>
      <c r="K159" s="61"/>
      <c r="L159" s="67"/>
      <c r="M159" s="61"/>
      <c r="N159" s="63"/>
      <c r="O159" s="63"/>
      <c r="P159" s="63"/>
      <c r="Q159" s="63"/>
      <c r="R159" s="63"/>
      <c r="S159" s="63"/>
      <c r="T159" s="63"/>
      <c r="U159" s="63"/>
      <c r="V159" s="63"/>
      <c r="W159" s="63"/>
      <c r="X159" s="63"/>
      <c r="Y159" s="63"/>
      <c r="Z159" s="62"/>
      <c r="AA159" s="62"/>
      <c r="AB159" s="62"/>
    </row>
    <row r="160" spans="1:28" s="9" customFormat="1" x14ac:dyDescent="0.25">
      <c r="A160" s="13"/>
      <c r="B160" s="14"/>
      <c r="C160" s="112"/>
      <c r="D160" s="63"/>
      <c r="E160" s="67"/>
      <c r="F160" s="61"/>
      <c r="G160" s="61"/>
      <c r="H160" s="34"/>
      <c r="I160" s="61"/>
      <c r="J160" s="67"/>
      <c r="K160" s="61"/>
      <c r="L160" s="67"/>
      <c r="M160" s="61"/>
      <c r="N160" s="63"/>
      <c r="O160" s="63"/>
      <c r="P160" s="63"/>
      <c r="Q160" s="63"/>
      <c r="R160" s="63"/>
      <c r="S160" s="63"/>
      <c r="T160" s="63"/>
      <c r="U160" s="63"/>
      <c r="V160" s="63"/>
      <c r="W160" s="63"/>
      <c r="X160" s="63"/>
      <c r="Y160" s="63"/>
      <c r="Z160" s="62"/>
      <c r="AA160" s="62"/>
      <c r="AB160" s="62"/>
    </row>
    <row r="161" spans="1:28" s="9" customFormat="1" x14ac:dyDescent="0.25">
      <c r="A161" s="13"/>
      <c r="B161" s="14"/>
      <c r="C161" s="112"/>
      <c r="D161" s="63"/>
      <c r="E161" s="67"/>
      <c r="F161" s="61"/>
      <c r="G161" s="61"/>
      <c r="H161" s="34"/>
      <c r="I161" s="61"/>
      <c r="J161" s="67"/>
      <c r="K161" s="61"/>
      <c r="L161" s="67"/>
      <c r="M161" s="61"/>
      <c r="N161" s="63"/>
      <c r="O161" s="63"/>
      <c r="P161" s="63"/>
      <c r="Q161" s="63"/>
      <c r="R161" s="63"/>
      <c r="S161" s="63"/>
      <c r="T161" s="63"/>
      <c r="U161" s="63"/>
      <c r="V161" s="63"/>
      <c r="W161" s="63"/>
      <c r="X161" s="63"/>
      <c r="Y161" s="63"/>
      <c r="Z161" s="62"/>
      <c r="AA161" s="62"/>
      <c r="AB161" s="62"/>
    </row>
    <row r="162" spans="1:28" s="9" customFormat="1" x14ac:dyDescent="0.25">
      <c r="A162" s="13"/>
      <c r="B162" s="14"/>
      <c r="C162" s="112"/>
      <c r="D162" s="63"/>
      <c r="E162" s="67"/>
      <c r="F162" s="34"/>
      <c r="G162" s="34"/>
      <c r="H162" s="34"/>
      <c r="I162" s="61"/>
      <c r="J162" s="67"/>
      <c r="K162" s="61"/>
      <c r="L162" s="67"/>
      <c r="M162" s="61"/>
      <c r="N162" s="63"/>
      <c r="O162" s="63"/>
      <c r="P162" s="63"/>
      <c r="Q162" s="63"/>
      <c r="R162" s="63"/>
      <c r="S162" s="63"/>
      <c r="T162" s="63"/>
      <c r="U162" s="63"/>
      <c r="V162" s="63"/>
      <c r="W162" s="63"/>
      <c r="X162" s="63"/>
      <c r="Y162" s="63"/>
      <c r="Z162" s="62"/>
      <c r="AA162" s="62"/>
      <c r="AB162" s="62"/>
    </row>
    <row r="163" spans="1:28" s="9" customFormat="1" x14ac:dyDescent="0.25">
      <c r="A163" s="13"/>
      <c r="B163" s="14"/>
      <c r="C163" s="112"/>
      <c r="D163" s="63"/>
      <c r="E163" s="116"/>
      <c r="F163" s="34"/>
      <c r="G163" s="34"/>
      <c r="H163" s="34"/>
      <c r="I163" s="61"/>
      <c r="J163" s="67"/>
      <c r="K163" s="61"/>
      <c r="L163" s="67"/>
      <c r="M163" s="61"/>
      <c r="N163" s="63"/>
      <c r="O163" s="63"/>
      <c r="P163" s="63"/>
      <c r="Q163" s="63"/>
      <c r="R163" s="63"/>
      <c r="S163" s="63"/>
      <c r="T163" s="63"/>
      <c r="U163" s="63"/>
      <c r="V163" s="63"/>
      <c r="W163" s="63"/>
      <c r="X163" s="63"/>
      <c r="Y163" s="63"/>
      <c r="Z163" s="62"/>
      <c r="AA163" s="62"/>
      <c r="AB163" s="62"/>
    </row>
    <row r="164" spans="1:28" s="9" customFormat="1" x14ac:dyDescent="0.25">
      <c r="A164" s="13"/>
      <c r="B164" s="14"/>
      <c r="C164" s="112"/>
      <c r="D164" s="63"/>
      <c r="E164" s="34"/>
      <c r="F164" s="34"/>
      <c r="G164" s="34"/>
      <c r="H164" s="34"/>
      <c r="I164" s="61"/>
      <c r="J164" s="67"/>
      <c r="K164" s="61"/>
      <c r="L164" s="67"/>
      <c r="M164" s="61"/>
      <c r="N164" s="63"/>
      <c r="O164" s="63"/>
      <c r="P164" s="63"/>
      <c r="Q164" s="63"/>
      <c r="R164" s="63"/>
      <c r="S164" s="63"/>
      <c r="T164" s="63"/>
      <c r="U164" s="63"/>
      <c r="V164" s="63"/>
      <c r="W164" s="63"/>
      <c r="X164" s="63"/>
      <c r="Y164" s="63"/>
      <c r="Z164" s="62"/>
      <c r="AA164" s="62"/>
      <c r="AB164" s="62"/>
    </row>
    <row r="165" spans="1:28" s="9" customFormat="1" x14ac:dyDescent="0.25">
      <c r="A165" s="13"/>
      <c r="B165" s="14"/>
      <c r="C165" s="112"/>
      <c r="D165" s="63"/>
      <c r="E165" s="34"/>
      <c r="F165" s="34"/>
      <c r="G165" s="34"/>
      <c r="H165" s="34"/>
      <c r="I165" s="61"/>
      <c r="J165" s="67"/>
      <c r="K165" s="61"/>
      <c r="L165" s="67"/>
      <c r="M165" s="61"/>
      <c r="N165" s="63"/>
      <c r="O165" s="63"/>
      <c r="P165" s="63"/>
      <c r="Q165" s="63"/>
      <c r="R165" s="63"/>
      <c r="S165" s="63"/>
      <c r="T165" s="63"/>
      <c r="U165" s="63"/>
      <c r="V165" s="63"/>
      <c r="W165" s="63"/>
      <c r="X165" s="63"/>
      <c r="Y165" s="63"/>
      <c r="Z165" s="62"/>
      <c r="AA165" s="62"/>
      <c r="AB165" s="62"/>
    </row>
    <row r="166" spans="1:28" s="9" customFormat="1" x14ac:dyDescent="0.25">
      <c r="A166" s="13"/>
      <c r="B166" s="14"/>
      <c r="C166" s="112"/>
      <c r="D166" s="63"/>
      <c r="E166" s="34"/>
      <c r="F166" s="34"/>
      <c r="G166" s="34"/>
      <c r="H166" s="34"/>
      <c r="I166" s="61"/>
      <c r="J166" s="67"/>
      <c r="K166" s="61"/>
      <c r="L166" s="67"/>
      <c r="M166" s="61"/>
      <c r="N166" s="63"/>
      <c r="O166" s="63"/>
      <c r="P166" s="63"/>
      <c r="Q166" s="63"/>
      <c r="R166" s="63"/>
      <c r="S166" s="63"/>
      <c r="T166" s="63"/>
      <c r="U166" s="63"/>
      <c r="V166" s="63"/>
      <c r="W166" s="63"/>
      <c r="X166" s="63"/>
      <c r="Y166" s="63"/>
      <c r="Z166" s="62"/>
      <c r="AA166" s="62"/>
      <c r="AB166" s="62"/>
    </row>
    <row r="167" spans="1:28" s="9" customFormat="1" x14ac:dyDescent="0.25">
      <c r="A167" s="13"/>
      <c r="B167" s="14"/>
      <c r="C167" s="112"/>
      <c r="D167" s="63"/>
      <c r="E167" s="34"/>
      <c r="F167" s="34"/>
      <c r="G167" s="34"/>
      <c r="H167" s="34"/>
      <c r="I167" s="61"/>
      <c r="J167" s="67"/>
      <c r="K167" s="61"/>
      <c r="L167" s="67"/>
      <c r="M167" s="61"/>
      <c r="N167" s="63"/>
      <c r="O167" s="63"/>
      <c r="P167" s="63"/>
      <c r="Q167" s="63"/>
      <c r="R167" s="63"/>
      <c r="S167" s="63"/>
      <c r="T167" s="63"/>
      <c r="U167" s="63"/>
      <c r="V167" s="63"/>
      <c r="W167" s="63"/>
      <c r="X167" s="63"/>
      <c r="Y167" s="63"/>
      <c r="Z167" s="62"/>
      <c r="AA167" s="62"/>
      <c r="AB167" s="62"/>
    </row>
    <row r="168" spans="1:28" s="9" customFormat="1" x14ac:dyDescent="0.25">
      <c r="A168" s="13"/>
      <c r="B168" s="14"/>
      <c r="C168" s="112"/>
      <c r="D168" s="63"/>
      <c r="E168" s="34"/>
      <c r="F168" s="34"/>
      <c r="G168" s="34"/>
      <c r="H168" s="34"/>
      <c r="I168" s="61"/>
      <c r="J168" s="67"/>
      <c r="K168" s="61"/>
      <c r="L168" s="67"/>
      <c r="M168" s="61"/>
      <c r="N168" s="63"/>
      <c r="O168" s="63"/>
      <c r="P168" s="63"/>
      <c r="Q168" s="63"/>
      <c r="R168" s="63"/>
      <c r="S168" s="63"/>
      <c r="T168" s="63"/>
      <c r="U168" s="63"/>
      <c r="V168" s="63"/>
      <c r="W168" s="63"/>
      <c r="X168" s="63"/>
      <c r="Y168" s="63"/>
      <c r="Z168" s="62"/>
      <c r="AA168" s="62"/>
      <c r="AB168" s="62"/>
    </row>
    <row r="169" spans="1:28" s="9" customFormat="1" x14ac:dyDescent="0.25">
      <c r="A169" s="13"/>
      <c r="B169" s="14"/>
      <c r="C169" s="112"/>
      <c r="D169" s="63"/>
      <c r="E169" s="34"/>
      <c r="F169" s="34"/>
      <c r="G169" s="34"/>
      <c r="H169" s="34"/>
      <c r="I169" s="61"/>
      <c r="J169" s="67"/>
      <c r="K169" s="61"/>
      <c r="L169" s="67"/>
      <c r="M169" s="61"/>
      <c r="N169" s="63"/>
      <c r="O169" s="63"/>
      <c r="P169" s="63"/>
      <c r="Q169" s="63"/>
      <c r="R169" s="63"/>
      <c r="S169" s="63"/>
      <c r="T169" s="63"/>
      <c r="U169" s="63"/>
      <c r="V169" s="63"/>
      <c r="W169" s="63"/>
      <c r="X169" s="63"/>
      <c r="Y169" s="63"/>
      <c r="Z169" s="62"/>
      <c r="AA169" s="62"/>
      <c r="AB169" s="62"/>
    </row>
    <row r="170" spans="1:28" s="9" customFormat="1" x14ac:dyDescent="0.25">
      <c r="A170" s="13"/>
      <c r="B170" s="14"/>
      <c r="C170" s="112"/>
      <c r="D170" s="63"/>
      <c r="E170" s="34"/>
      <c r="F170" s="34"/>
      <c r="G170" s="34"/>
      <c r="H170" s="34"/>
      <c r="I170" s="61"/>
      <c r="J170" s="67"/>
      <c r="K170" s="61"/>
      <c r="L170" s="67"/>
      <c r="M170" s="61"/>
      <c r="N170" s="63"/>
      <c r="O170" s="63"/>
      <c r="P170" s="63"/>
      <c r="Q170" s="63"/>
      <c r="R170" s="63"/>
      <c r="S170" s="63"/>
      <c r="T170" s="63"/>
      <c r="U170" s="63"/>
      <c r="V170" s="63"/>
      <c r="W170" s="63"/>
      <c r="X170" s="63"/>
      <c r="Y170" s="63"/>
      <c r="Z170" s="62"/>
      <c r="AA170" s="62"/>
      <c r="AB170" s="62"/>
    </row>
    <row r="171" spans="1:28" s="9" customFormat="1" x14ac:dyDescent="0.25">
      <c r="A171" s="13"/>
      <c r="B171" s="14"/>
      <c r="C171" s="112"/>
      <c r="D171" s="63"/>
      <c r="E171" s="34"/>
      <c r="F171" s="34"/>
      <c r="G171" s="34"/>
      <c r="H171" s="34"/>
      <c r="I171" s="61"/>
      <c r="J171" s="67"/>
      <c r="K171" s="61"/>
      <c r="L171" s="67"/>
      <c r="M171" s="61"/>
      <c r="N171" s="63"/>
      <c r="O171" s="63"/>
      <c r="P171" s="63"/>
      <c r="Q171" s="63"/>
      <c r="R171" s="63"/>
      <c r="S171" s="63"/>
      <c r="T171" s="63"/>
      <c r="U171" s="63"/>
      <c r="V171" s="63"/>
      <c r="W171" s="63"/>
      <c r="X171" s="63"/>
      <c r="Y171" s="63"/>
      <c r="Z171" s="62"/>
      <c r="AA171" s="62"/>
      <c r="AB171" s="62"/>
    </row>
    <row r="172" spans="1:28" s="9" customFormat="1" x14ac:dyDescent="0.25">
      <c r="A172" s="13"/>
      <c r="B172" s="14"/>
      <c r="C172" s="112"/>
      <c r="D172" s="63"/>
      <c r="E172" s="34"/>
      <c r="F172" s="34"/>
      <c r="G172" s="34"/>
      <c r="H172" s="34"/>
      <c r="I172" s="61"/>
      <c r="J172" s="67"/>
      <c r="K172" s="61"/>
      <c r="L172" s="67"/>
      <c r="M172" s="61"/>
      <c r="N172" s="63"/>
      <c r="O172" s="63"/>
      <c r="P172" s="63"/>
      <c r="Q172" s="63"/>
      <c r="R172" s="63"/>
      <c r="S172" s="63"/>
      <c r="T172" s="63"/>
      <c r="U172" s="63"/>
      <c r="V172" s="63"/>
      <c r="W172" s="63"/>
      <c r="X172" s="63"/>
      <c r="Y172" s="63"/>
      <c r="Z172" s="62"/>
      <c r="AA172" s="62"/>
      <c r="AB172" s="62"/>
    </row>
    <row r="173" spans="1:28" s="9" customFormat="1" x14ac:dyDescent="0.25">
      <c r="A173" s="13"/>
      <c r="B173" s="14"/>
      <c r="C173" s="74"/>
      <c r="D173" s="65"/>
      <c r="E173" s="60"/>
      <c r="F173" s="60"/>
      <c r="G173" s="60"/>
      <c r="H173" s="60"/>
      <c r="I173" s="64"/>
      <c r="J173" s="66"/>
      <c r="K173" s="64"/>
      <c r="L173" s="66"/>
      <c r="M173" s="64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58"/>
    </row>
    <row r="174" spans="1:28" s="9" customFormat="1" x14ac:dyDescent="0.25">
      <c r="A174" s="13"/>
      <c r="B174" s="14"/>
      <c r="C174" s="74"/>
      <c r="D174" s="65"/>
      <c r="E174" s="60"/>
      <c r="F174" s="60"/>
      <c r="G174" s="60"/>
      <c r="H174" s="60"/>
      <c r="I174" s="64"/>
      <c r="J174" s="66"/>
      <c r="K174" s="64"/>
      <c r="L174" s="66"/>
      <c r="M174" s="64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58"/>
    </row>
    <row r="175" spans="1:28" s="9" customFormat="1" x14ac:dyDescent="0.25">
      <c r="A175" s="13"/>
      <c r="B175" s="14"/>
      <c r="C175" s="74"/>
      <c r="D175" s="65"/>
      <c r="E175" s="60"/>
      <c r="F175" s="60"/>
      <c r="G175" s="60"/>
      <c r="H175" s="60"/>
      <c r="I175" s="64"/>
      <c r="J175" s="66"/>
      <c r="K175" s="64"/>
      <c r="L175" s="66"/>
      <c r="M175" s="64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58"/>
    </row>
    <row r="176" spans="1:28" s="9" customFormat="1" x14ac:dyDescent="0.25">
      <c r="A176" s="13"/>
      <c r="B176" s="14"/>
      <c r="C176" s="74"/>
      <c r="D176" s="65"/>
      <c r="E176" s="60"/>
      <c r="F176" s="60"/>
      <c r="G176" s="60"/>
      <c r="H176" s="60"/>
      <c r="I176" s="61"/>
      <c r="J176" s="67"/>
      <c r="K176" s="61"/>
      <c r="L176" s="67"/>
      <c r="M176" s="61"/>
      <c r="N176" s="45"/>
      <c r="O176" s="45"/>
      <c r="P176" s="45"/>
      <c r="Q176" s="45"/>
      <c r="R176" s="45"/>
      <c r="S176" s="45"/>
      <c r="T176" s="45"/>
      <c r="U176" s="45"/>
      <c r="V176" s="45"/>
      <c r="W176" s="45"/>
      <c r="X176" s="63"/>
      <c r="Y176" s="63"/>
      <c r="Z176" s="58"/>
    </row>
    <row r="177" spans="1:26" s="9" customFormat="1" x14ac:dyDescent="0.25">
      <c r="A177" s="13"/>
      <c r="B177" s="14"/>
      <c r="C177" s="74"/>
      <c r="D177" s="65"/>
      <c r="E177" s="60"/>
      <c r="F177" s="60"/>
      <c r="G177" s="60"/>
      <c r="H177" s="60"/>
      <c r="I177" s="61"/>
      <c r="J177" s="67"/>
      <c r="K177" s="61"/>
      <c r="L177" s="67"/>
      <c r="M177" s="61"/>
      <c r="N177" s="45"/>
      <c r="O177" s="45"/>
      <c r="P177" s="45"/>
      <c r="Q177" s="45"/>
      <c r="R177" s="45"/>
      <c r="S177" s="45"/>
      <c r="T177" s="45"/>
      <c r="U177" s="45"/>
      <c r="V177" s="45"/>
      <c r="W177" s="45"/>
      <c r="X177" s="63"/>
      <c r="Y177" s="63"/>
      <c r="Z177" s="58"/>
    </row>
    <row r="178" spans="1:26" s="9" customFormat="1" x14ac:dyDescent="0.25">
      <c r="A178" s="13"/>
      <c r="B178" s="14"/>
      <c r="C178" s="74"/>
      <c r="D178" s="65"/>
      <c r="E178" s="60"/>
      <c r="F178" s="60"/>
      <c r="G178" s="60"/>
      <c r="H178" s="60"/>
      <c r="I178" s="61"/>
      <c r="J178" s="67"/>
      <c r="K178" s="61"/>
      <c r="L178" s="67"/>
      <c r="M178" s="61"/>
      <c r="N178" s="45"/>
      <c r="O178" s="45"/>
      <c r="P178" s="45"/>
      <c r="Q178" s="45"/>
      <c r="R178" s="45"/>
      <c r="S178" s="45"/>
      <c r="T178" s="45"/>
      <c r="U178" s="45"/>
      <c r="V178" s="45"/>
      <c r="W178" s="45"/>
      <c r="X178" s="63"/>
      <c r="Y178" s="63"/>
      <c r="Z178" s="58"/>
    </row>
    <row r="179" spans="1:26" s="9" customFormat="1" x14ac:dyDescent="0.25">
      <c r="A179" s="13"/>
      <c r="B179" s="14"/>
      <c r="C179" s="74"/>
      <c r="D179" s="65"/>
      <c r="E179" s="60"/>
      <c r="F179" s="60"/>
      <c r="G179" s="60"/>
      <c r="H179" s="60"/>
      <c r="I179" s="61"/>
      <c r="J179" s="67"/>
      <c r="K179" s="61"/>
      <c r="L179" s="67"/>
      <c r="M179" s="61"/>
      <c r="N179" s="45"/>
      <c r="O179" s="45"/>
      <c r="P179" s="45"/>
      <c r="Q179" s="45"/>
      <c r="R179" s="45"/>
      <c r="S179" s="45"/>
      <c r="T179" s="45"/>
      <c r="U179" s="45"/>
      <c r="V179" s="45"/>
      <c r="W179" s="45"/>
      <c r="X179" s="63"/>
      <c r="Y179" s="63"/>
      <c r="Z179" s="58"/>
    </row>
    <row r="180" spans="1:26" s="9" customFormat="1" x14ac:dyDescent="0.25">
      <c r="A180" s="13"/>
      <c r="B180" s="14"/>
      <c r="C180" s="74"/>
      <c r="D180" s="65"/>
      <c r="E180" s="60"/>
      <c r="F180" s="60"/>
      <c r="G180" s="60"/>
      <c r="H180" s="34"/>
      <c r="I180" s="61"/>
      <c r="J180" s="67"/>
      <c r="K180" s="61"/>
      <c r="L180" s="67"/>
      <c r="M180" s="61"/>
      <c r="N180" s="45"/>
      <c r="O180" s="45"/>
      <c r="P180" s="45"/>
      <c r="Q180" s="45"/>
      <c r="R180" s="45"/>
      <c r="S180" s="45"/>
      <c r="T180" s="45"/>
      <c r="U180" s="45"/>
      <c r="V180" s="45"/>
      <c r="W180" s="45"/>
      <c r="X180" s="63"/>
      <c r="Y180" s="63"/>
      <c r="Z180" s="58"/>
    </row>
    <row r="181" spans="1:26" s="9" customFormat="1" x14ac:dyDescent="0.25">
      <c r="A181" s="13"/>
      <c r="B181" s="14"/>
      <c r="C181" s="74"/>
      <c r="D181" s="65"/>
      <c r="E181" s="60"/>
      <c r="F181" s="60"/>
      <c r="G181" s="60"/>
      <c r="H181" s="34"/>
      <c r="I181" s="61"/>
      <c r="J181" s="67"/>
      <c r="K181" s="61"/>
      <c r="L181" s="67"/>
      <c r="M181" s="61"/>
      <c r="N181" s="45"/>
      <c r="O181" s="45"/>
      <c r="P181" s="45"/>
      <c r="Q181" s="45"/>
      <c r="R181" s="45"/>
      <c r="S181" s="45"/>
      <c r="T181" s="45"/>
      <c r="U181" s="45"/>
      <c r="V181" s="45"/>
      <c r="W181" s="45"/>
      <c r="X181" s="63"/>
      <c r="Y181" s="63"/>
      <c r="Z181" s="58"/>
    </row>
    <row r="182" spans="1:26" s="9" customFormat="1" x14ac:dyDescent="0.25">
      <c r="A182" s="13"/>
      <c r="B182" s="14"/>
      <c r="C182" s="74"/>
      <c r="D182" s="65"/>
      <c r="E182" s="60"/>
      <c r="F182" s="60"/>
      <c r="G182" s="60"/>
      <c r="H182" s="34"/>
      <c r="I182" s="61"/>
      <c r="J182" s="67"/>
      <c r="K182" s="61"/>
      <c r="L182" s="67"/>
      <c r="M182" s="61"/>
      <c r="N182" s="45"/>
      <c r="O182" s="45"/>
      <c r="P182" s="45"/>
      <c r="Q182" s="45"/>
      <c r="R182" s="45"/>
      <c r="S182" s="45"/>
      <c r="T182" s="45"/>
      <c r="U182" s="45"/>
      <c r="V182" s="45"/>
      <c r="W182" s="45"/>
      <c r="X182" s="63"/>
      <c r="Y182" s="63"/>
      <c r="Z182" s="58"/>
    </row>
    <row r="183" spans="1:26" s="9" customFormat="1" x14ac:dyDescent="0.25">
      <c r="A183" s="13"/>
      <c r="B183" s="14"/>
      <c r="C183" s="74"/>
      <c r="D183" s="65"/>
      <c r="E183" s="60"/>
      <c r="F183" s="34"/>
      <c r="G183" s="34"/>
      <c r="H183" s="34"/>
      <c r="I183" s="61"/>
      <c r="J183" s="67"/>
      <c r="K183" s="61"/>
      <c r="L183" s="67"/>
      <c r="M183" s="61"/>
      <c r="N183" s="45"/>
      <c r="O183" s="45"/>
      <c r="P183" s="45"/>
      <c r="Q183" s="45"/>
      <c r="R183" s="45"/>
      <c r="S183" s="45"/>
      <c r="T183" s="45"/>
      <c r="U183" s="45"/>
      <c r="V183" s="45"/>
      <c r="W183" s="45"/>
      <c r="X183" s="63"/>
      <c r="Y183" s="63"/>
      <c r="Z183" s="58"/>
    </row>
    <row r="184" spans="1:26" s="9" customFormat="1" x14ac:dyDescent="0.25">
      <c r="A184" s="13"/>
      <c r="B184" s="14"/>
      <c r="C184" s="74"/>
      <c r="D184" s="65"/>
      <c r="E184" s="34"/>
      <c r="F184" s="34"/>
      <c r="G184" s="34"/>
      <c r="H184" s="34"/>
      <c r="I184" s="61"/>
      <c r="J184" s="67"/>
      <c r="K184" s="61"/>
      <c r="L184" s="61"/>
      <c r="M184" s="61"/>
      <c r="N184" s="45"/>
      <c r="O184" s="45"/>
      <c r="P184" s="45"/>
      <c r="Q184" s="45"/>
      <c r="R184" s="45"/>
      <c r="S184" s="45"/>
      <c r="T184" s="45"/>
      <c r="U184" s="45"/>
      <c r="V184" s="45"/>
      <c r="W184" s="45"/>
      <c r="X184" s="63"/>
      <c r="Y184" s="63"/>
      <c r="Z184" s="58"/>
    </row>
    <row r="185" spans="1:26" s="9" customFormat="1" x14ac:dyDescent="0.25">
      <c r="A185" s="13"/>
      <c r="B185" s="14"/>
      <c r="C185" s="74"/>
      <c r="D185" s="65"/>
      <c r="E185" s="34"/>
      <c r="F185" s="34"/>
      <c r="G185" s="34"/>
      <c r="H185" s="34"/>
      <c r="I185" s="61"/>
      <c r="J185" s="67"/>
      <c r="K185" s="61"/>
      <c r="L185" s="61"/>
      <c r="M185" s="61"/>
      <c r="N185" s="45"/>
      <c r="O185" s="45"/>
      <c r="P185" s="45"/>
      <c r="Q185" s="45"/>
      <c r="R185" s="45"/>
      <c r="S185" s="45"/>
      <c r="T185" s="45"/>
      <c r="U185" s="45"/>
      <c r="V185" s="45"/>
      <c r="W185" s="45"/>
      <c r="X185" s="63"/>
      <c r="Y185" s="63"/>
      <c r="Z185" s="58"/>
    </row>
    <row r="186" spans="1:26" s="9" customFormat="1" x14ac:dyDescent="0.25">
      <c r="A186" s="13"/>
      <c r="B186" s="14"/>
      <c r="C186" s="74"/>
      <c r="D186" s="65"/>
      <c r="E186" s="34"/>
      <c r="F186" s="34"/>
      <c r="G186" s="34"/>
      <c r="H186" s="34"/>
      <c r="I186" s="61"/>
      <c r="J186" s="67"/>
      <c r="K186" s="61"/>
      <c r="L186" s="61"/>
      <c r="M186" s="61"/>
      <c r="N186" s="45"/>
      <c r="O186" s="45"/>
      <c r="P186" s="45"/>
      <c r="Q186" s="45"/>
      <c r="R186" s="45"/>
      <c r="S186" s="45"/>
      <c r="T186" s="45"/>
      <c r="U186" s="45"/>
      <c r="V186" s="45"/>
      <c r="W186" s="45"/>
      <c r="X186" s="63"/>
      <c r="Y186" s="63"/>
      <c r="Z186" s="58"/>
    </row>
    <row r="187" spans="1:26" s="9" customFormat="1" x14ac:dyDescent="0.25">
      <c r="A187" s="13"/>
      <c r="B187" s="14"/>
      <c r="C187" s="74"/>
      <c r="D187" s="65"/>
      <c r="E187" s="34"/>
      <c r="F187" s="34"/>
      <c r="G187" s="34"/>
      <c r="H187" s="34"/>
      <c r="I187" s="61"/>
      <c r="J187" s="67"/>
      <c r="K187" s="61"/>
      <c r="L187" s="61"/>
      <c r="M187" s="61"/>
      <c r="N187" s="45"/>
      <c r="O187" s="45"/>
      <c r="P187" s="45"/>
      <c r="Q187" s="45"/>
      <c r="R187" s="45"/>
      <c r="S187" s="45"/>
      <c r="T187" s="45"/>
      <c r="U187" s="45"/>
      <c r="V187" s="45"/>
      <c r="W187" s="45"/>
      <c r="X187" s="63"/>
      <c r="Y187" s="63"/>
      <c r="Z187" s="58"/>
    </row>
    <row r="188" spans="1:26" s="9" customFormat="1" x14ac:dyDescent="0.25">
      <c r="A188" s="13"/>
      <c r="B188" s="14"/>
      <c r="C188" s="74"/>
      <c r="D188" s="65"/>
      <c r="E188" s="34"/>
      <c r="F188" s="34"/>
      <c r="G188" s="34"/>
      <c r="H188" s="34"/>
      <c r="I188" s="61"/>
      <c r="J188" s="67"/>
      <c r="K188" s="61"/>
      <c r="L188" s="61"/>
      <c r="M188" s="61"/>
      <c r="N188" s="45"/>
      <c r="O188" s="45"/>
      <c r="P188" s="45"/>
      <c r="Q188" s="45"/>
      <c r="R188" s="45"/>
      <c r="S188" s="45"/>
      <c r="T188" s="45"/>
      <c r="U188" s="45"/>
      <c r="V188" s="45"/>
      <c r="W188" s="45"/>
      <c r="X188" s="63"/>
      <c r="Y188" s="63"/>
      <c r="Z188" s="58"/>
    </row>
    <row r="189" spans="1:26" s="9" customFormat="1" x14ac:dyDescent="0.25">
      <c r="A189" s="13"/>
      <c r="B189" s="14"/>
      <c r="C189" s="74"/>
      <c r="D189" s="65"/>
      <c r="E189" s="34"/>
      <c r="F189" s="34"/>
      <c r="G189" s="34"/>
      <c r="H189" s="34"/>
      <c r="I189" s="61"/>
      <c r="J189" s="67"/>
      <c r="K189" s="61"/>
      <c r="L189" s="61"/>
      <c r="M189" s="61"/>
      <c r="N189" s="45"/>
      <c r="O189" s="45"/>
      <c r="P189" s="45"/>
      <c r="Q189" s="45"/>
      <c r="R189" s="45"/>
      <c r="S189" s="45"/>
      <c r="T189" s="45"/>
      <c r="U189" s="45"/>
      <c r="V189" s="45"/>
      <c r="W189" s="45"/>
      <c r="X189" s="63"/>
      <c r="Y189" s="63"/>
      <c r="Z189" s="58"/>
    </row>
    <row r="190" spans="1:26" s="9" customFormat="1" x14ac:dyDescent="0.25">
      <c r="A190" s="13"/>
      <c r="B190" s="14"/>
      <c r="C190" s="74"/>
      <c r="D190" s="65"/>
      <c r="E190" s="34"/>
      <c r="F190" s="34"/>
      <c r="G190" s="34"/>
      <c r="H190" s="34"/>
      <c r="I190" s="61"/>
      <c r="J190" s="67"/>
      <c r="K190" s="61"/>
      <c r="L190" s="61"/>
      <c r="M190" s="61"/>
      <c r="N190" s="45"/>
      <c r="O190" s="45"/>
      <c r="P190" s="45"/>
      <c r="Q190" s="45"/>
      <c r="R190" s="45"/>
      <c r="S190" s="45"/>
      <c r="T190" s="45"/>
      <c r="U190" s="45"/>
      <c r="V190" s="45"/>
      <c r="W190" s="45"/>
      <c r="X190" s="63"/>
      <c r="Y190" s="63"/>
      <c r="Z190" s="58"/>
    </row>
    <row r="191" spans="1:26" s="9" customFormat="1" x14ac:dyDescent="0.25">
      <c r="A191" s="13"/>
      <c r="B191" s="14"/>
      <c r="C191" s="74"/>
      <c r="D191" s="65"/>
      <c r="E191" s="34"/>
      <c r="F191" s="34"/>
      <c r="G191" s="34"/>
      <c r="H191" s="34"/>
      <c r="I191" s="61"/>
      <c r="J191" s="67"/>
      <c r="K191" s="61"/>
      <c r="L191" s="61"/>
      <c r="M191" s="61"/>
      <c r="N191" s="45"/>
      <c r="O191" s="45"/>
      <c r="P191" s="45"/>
      <c r="Q191" s="45"/>
      <c r="R191" s="45"/>
      <c r="S191" s="45"/>
      <c r="T191" s="45"/>
      <c r="U191" s="45"/>
      <c r="V191" s="45"/>
      <c r="W191" s="45"/>
      <c r="X191" s="63"/>
      <c r="Y191" s="63"/>
      <c r="Z191" s="58"/>
    </row>
    <row r="192" spans="1:26" s="9" customFormat="1" x14ac:dyDescent="0.25">
      <c r="A192" s="13"/>
      <c r="B192" s="14"/>
      <c r="C192" s="74"/>
      <c r="D192" s="65"/>
      <c r="E192" s="34"/>
      <c r="F192" s="34"/>
      <c r="G192" s="34"/>
      <c r="H192" s="34"/>
      <c r="I192" s="61"/>
      <c r="J192" s="67"/>
      <c r="K192" s="61"/>
      <c r="L192" s="61"/>
      <c r="M192" s="61"/>
      <c r="N192" s="45"/>
      <c r="O192" s="45"/>
      <c r="P192" s="45"/>
      <c r="Q192" s="45"/>
      <c r="R192" s="45"/>
      <c r="S192" s="45"/>
      <c r="T192" s="45"/>
      <c r="U192" s="45"/>
      <c r="V192" s="45"/>
      <c r="W192" s="45"/>
      <c r="X192" s="63"/>
      <c r="Y192" s="63"/>
      <c r="Z192" s="58"/>
    </row>
    <row r="193" spans="1:26" s="9" customFormat="1" x14ac:dyDescent="0.25">
      <c r="A193" s="13"/>
      <c r="B193" s="14"/>
      <c r="C193" s="74"/>
      <c r="D193" s="65"/>
      <c r="E193" s="34"/>
      <c r="F193" s="34"/>
      <c r="G193" s="34"/>
      <c r="H193" s="34"/>
      <c r="I193" s="61"/>
      <c r="J193" s="67"/>
      <c r="K193" s="61"/>
      <c r="L193" s="61"/>
      <c r="M193" s="61"/>
      <c r="N193" s="45"/>
      <c r="O193" s="45"/>
      <c r="P193" s="45"/>
      <c r="Q193" s="45"/>
      <c r="R193" s="45"/>
      <c r="S193" s="45"/>
      <c r="T193" s="45"/>
      <c r="U193" s="45"/>
      <c r="V193" s="45"/>
      <c r="W193" s="45"/>
      <c r="X193" s="63"/>
      <c r="Y193" s="63"/>
      <c r="Z193" s="58"/>
    </row>
    <row r="194" spans="1:26" s="9" customFormat="1" x14ac:dyDescent="0.25">
      <c r="A194" s="13"/>
      <c r="B194" s="14"/>
      <c r="C194" s="74"/>
      <c r="D194" s="65"/>
      <c r="E194" s="34"/>
      <c r="F194" s="34"/>
      <c r="G194" s="34"/>
      <c r="H194" s="34"/>
      <c r="I194" s="61"/>
      <c r="J194" s="67"/>
      <c r="K194" s="61"/>
      <c r="L194" s="61"/>
      <c r="M194" s="61"/>
      <c r="N194" s="45"/>
      <c r="O194" s="45"/>
      <c r="P194" s="45"/>
      <c r="Q194" s="45"/>
      <c r="R194" s="45"/>
      <c r="S194" s="45"/>
      <c r="T194" s="45"/>
      <c r="U194" s="45"/>
      <c r="V194" s="45"/>
      <c r="W194" s="45"/>
      <c r="X194" s="63"/>
      <c r="Y194" s="63"/>
      <c r="Z194" s="58"/>
    </row>
    <row r="195" spans="1:26" s="9" customFormat="1" x14ac:dyDescent="0.25">
      <c r="A195" s="13"/>
      <c r="B195" s="14"/>
      <c r="C195" s="74"/>
      <c r="D195" s="63"/>
      <c r="E195" s="34"/>
      <c r="F195" s="34"/>
      <c r="G195" s="34"/>
      <c r="H195" s="34"/>
      <c r="I195" s="61"/>
      <c r="J195" s="67"/>
      <c r="K195" s="61"/>
      <c r="L195" s="61"/>
      <c r="M195" s="61"/>
      <c r="N195" s="45"/>
      <c r="O195" s="45"/>
      <c r="P195" s="45"/>
      <c r="Q195" s="45"/>
      <c r="R195" s="45"/>
      <c r="S195" s="45"/>
      <c r="T195" s="45"/>
      <c r="U195" s="45"/>
      <c r="V195" s="45"/>
      <c r="W195" s="45"/>
      <c r="X195" s="63"/>
      <c r="Y195" s="63"/>
      <c r="Z195" s="58"/>
    </row>
    <row r="196" spans="1:26" s="9" customFormat="1" x14ac:dyDescent="0.25">
      <c r="A196" s="13"/>
      <c r="B196" s="14"/>
      <c r="C196" s="74"/>
      <c r="D196" s="63"/>
      <c r="E196" s="34"/>
      <c r="F196" s="34"/>
      <c r="G196" s="34"/>
      <c r="H196" s="34"/>
      <c r="I196" s="61"/>
      <c r="J196" s="67"/>
      <c r="K196" s="61"/>
      <c r="L196" s="61"/>
      <c r="M196" s="61"/>
      <c r="N196" s="45"/>
      <c r="O196" s="45"/>
      <c r="P196" s="45"/>
      <c r="Q196" s="45"/>
      <c r="R196" s="45"/>
      <c r="S196" s="45"/>
      <c r="T196" s="45"/>
      <c r="U196" s="45"/>
      <c r="V196" s="45"/>
      <c r="W196" s="45"/>
      <c r="X196" s="63"/>
      <c r="Y196" s="63"/>
      <c r="Z196" s="58"/>
    </row>
    <row r="197" spans="1:26" s="9" customFormat="1" x14ac:dyDescent="0.25">
      <c r="A197" s="13"/>
      <c r="B197" s="14"/>
      <c r="C197" s="74"/>
      <c r="D197" s="63"/>
      <c r="E197" s="34"/>
      <c r="F197" s="34"/>
      <c r="G197" s="34"/>
      <c r="H197" s="34"/>
      <c r="I197" s="61"/>
      <c r="J197" s="67"/>
      <c r="K197" s="61"/>
      <c r="L197" s="61"/>
      <c r="M197" s="61"/>
      <c r="N197" s="45"/>
      <c r="O197" s="45"/>
      <c r="P197" s="45"/>
      <c r="Q197" s="45"/>
      <c r="R197" s="45"/>
      <c r="S197" s="45"/>
      <c r="T197" s="45"/>
      <c r="U197" s="45"/>
      <c r="V197" s="45"/>
      <c r="W197" s="45"/>
      <c r="X197" s="63"/>
      <c r="Y197" s="63"/>
      <c r="Z197" s="58"/>
    </row>
    <row r="198" spans="1:26" s="9" customFormat="1" x14ac:dyDescent="0.25">
      <c r="A198" s="13"/>
      <c r="B198" s="14"/>
      <c r="C198" s="74"/>
      <c r="D198" s="63"/>
      <c r="E198" s="34"/>
      <c r="F198" s="34"/>
      <c r="G198" s="34"/>
      <c r="H198" s="34"/>
      <c r="I198" s="61"/>
      <c r="J198" s="67"/>
      <c r="K198" s="61"/>
      <c r="L198" s="61"/>
      <c r="M198" s="61"/>
      <c r="N198" s="45"/>
      <c r="O198" s="45"/>
      <c r="P198" s="45"/>
      <c r="Q198" s="45"/>
      <c r="R198" s="45"/>
      <c r="S198" s="45"/>
      <c r="T198" s="45"/>
      <c r="U198" s="45"/>
      <c r="V198" s="45"/>
      <c r="W198" s="45"/>
      <c r="X198" s="63"/>
      <c r="Y198" s="63"/>
      <c r="Z198" s="58"/>
    </row>
    <row r="199" spans="1:26" s="9" customFormat="1" x14ac:dyDescent="0.25">
      <c r="A199" s="13"/>
      <c r="B199" s="14"/>
      <c r="C199" s="74"/>
      <c r="D199" s="63"/>
      <c r="E199" s="34"/>
      <c r="F199" s="34"/>
      <c r="G199" s="34"/>
      <c r="H199" s="34"/>
      <c r="I199" s="61"/>
      <c r="J199" s="67"/>
      <c r="K199" s="61"/>
      <c r="L199" s="61"/>
      <c r="M199" s="61"/>
      <c r="N199" s="45"/>
      <c r="O199" s="45"/>
      <c r="P199" s="45"/>
      <c r="Q199" s="45"/>
      <c r="R199" s="45"/>
      <c r="S199" s="45"/>
      <c r="T199" s="45"/>
      <c r="U199" s="45"/>
      <c r="V199" s="45"/>
      <c r="W199" s="45"/>
      <c r="X199" s="63"/>
      <c r="Y199" s="63"/>
      <c r="Z199" s="58"/>
    </row>
    <row r="200" spans="1:26" s="9" customFormat="1" x14ac:dyDescent="0.25">
      <c r="A200" s="13"/>
      <c r="B200" s="14"/>
      <c r="C200" s="74"/>
      <c r="D200" s="63"/>
      <c r="E200" s="34"/>
      <c r="F200" s="34"/>
      <c r="G200" s="34"/>
      <c r="H200" s="34"/>
      <c r="I200" s="61"/>
      <c r="J200" s="67"/>
      <c r="K200" s="61"/>
      <c r="L200" s="61"/>
      <c r="M200" s="61"/>
      <c r="N200" s="45"/>
      <c r="O200" s="45"/>
      <c r="P200" s="45"/>
      <c r="Q200" s="45"/>
      <c r="R200" s="45"/>
      <c r="S200" s="45"/>
      <c r="T200" s="45"/>
      <c r="U200" s="45"/>
      <c r="V200" s="45"/>
      <c r="W200" s="45"/>
      <c r="X200" s="63"/>
      <c r="Y200" s="63"/>
      <c r="Z200" s="58"/>
    </row>
    <row r="201" spans="1:26" s="9" customFormat="1" x14ac:dyDescent="0.25">
      <c r="A201" s="13"/>
      <c r="B201" s="14"/>
      <c r="C201" s="74"/>
      <c r="D201" s="63"/>
      <c r="E201" s="34"/>
      <c r="F201" s="34"/>
      <c r="G201" s="34"/>
      <c r="H201" s="34"/>
      <c r="I201" s="61"/>
      <c r="J201" s="67"/>
      <c r="K201" s="61"/>
      <c r="L201" s="61"/>
      <c r="M201" s="61"/>
      <c r="N201" s="45"/>
      <c r="O201" s="45"/>
      <c r="P201" s="45"/>
      <c r="Q201" s="45"/>
      <c r="R201" s="45"/>
      <c r="S201" s="45"/>
      <c r="T201" s="45"/>
      <c r="U201" s="45"/>
      <c r="V201" s="45"/>
      <c r="W201" s="45"/>
      <c r="X201" s="63"/>
      <c r="Y201" s="63"/>
      <c r="Z201" s="58"/>
    </row>
    <row r="202" spans="1:26" s="9" customFormat="1" x14ac:dyDescent="0.25">
      <c r="A202" s="13"/>
      <c r="B202" s="14"/>
      <c r="C202" s="74"/>
      <c r="D202" s="63"/>
      <c r="E202" s="34"/>
      <c r="F202" s="34"/>
      <c r="G202" s="34"/>
      <c r="H202" s="34"/>
      <c r="I202" s="61"/>
      <c r="J202" s="61"/>
      <c r="K202" s="61"/>
      <c r="L202" s="61"/>
      <c r="M202" s="61"/>
      <c r="N202" s="45"/>
      <c r="O202" s="45"/>
      <c r="P202" s="45"/>
      <c r="Q202" s="45"/>
      <c r="R202" s="45"/>
      <c r="S202" s="45"/>
      <c r="T202" s="45"/>
      <c r="U202" s="45"/>
      <c r="V202" s="45"/>
      <c r="W202" s="45"/>
      <c r="X202" s="63"/>
      <c r="Y202" s="63"/>
      <c r="Z202" s="58"/>
    </row>
    <row r="203" spans="1:26" s="9" customFormat="1" x14ac:dyDescent="0.25">
      <c r="A203" s="13"/>
      <c r="B203" s="14"/>
      <c r="C203" s="74"/>
      <c r="D203" s="63"/>
      <c r="E203" s="34"/>
      <c r="F203" s="34"/>
      <c r="G203" s="34"/>
      <c r="H203" s="34"/>
      <c r="I203" s="61"/>
      <c r="J203" s="61"/>
      <c r="K203" s="61"/>
      <c r="L203" s="61"/>
      <c r="M203" s="61"/>
      <c r="N203" s="45"/>
      <c r="O203" s="45"/>
      <c r="P203" s="45"/>
      <c r="Q203" s="45"/>
      <c r="R203" s="45"/>
      <c r="S203" s="45"/>
      <c r="T203" s="45"/>
      <c r="U203" s="45"/>
      <c r="V203" s="45"/>
      <c r="W203" s="45"/>
      <c r="X203" s="63"/>
      <c r="Y203" s="63"/>
      <c r="Z203" s="58"/>
    </row>
    <row r="204" spans="1:26" s="9" customFormat="1" x14ac:dyDescent="0.25">
      <c r="A204" s="13"/>
      <c r="B204" s="14"/>
      <c r="C204" s="74"/>
      <c r="D204" s="63"/>
      <c r="E204" s="34"/>
      <c r="F204" s="34"/>
      <c r="G204" s="34"/>
      <c r="H204" s="34"/>
      <c r="I204" s="61"/>
      <c r="J204" s="61"/>
      <c r="K204" s="61"/>
      <c r="L204" s="61"/>
      <c r="M204" s="61"/>
      <c r="N204" s="45"/>
      <c r="O204" s="45"/>
      <c r="P204" s="45"/>
      <c r="Q204" s="45"/>
      <c r="R204" s="45"/>
      <c r="S204" s="45"/>
      <c r="T204" s="45"/>
      <c r="U204" s="45"/>
      <c r="V204" s="45"/>
      <c r="W204" s="45"/>
      <c r="X204" s="63"/>
      <c r="Y204" s="63"/>
      <c r="Z204" s="58"/>
    </row>
    <row r="205" spans="1:26" s="9" customFormat="1" x14ac:dyDescent="0.25">
      <c r="A205" s="13"/>
      <c r="B205" s="14"/>
      <c r="C205" s="74"/>
      <c r="D205" s="63"/>
      <c r="E205" s="34"/>
      <c r="F205" s="34"/>
      <c r="G205" s="34"/>
      <c r="H205" s="34"/>
      <c r="I205" s="61"/>
      <c r="J205" s="61"/>
      <c r="K205" s="61"/>
      <c r="L205" s="61"/>
      <c r="M205" s="61"/>
      <c r="N205" s="45"/>
      <c r="O205" s="45"/>
      <c r="P205" s="45"/>
      <c r="Q205" s="45"/>
      <c r="R205" s="45"/>
      <c r="S205" s="45"/>
      <c r="T205" s="45"/>
      <c r="U205" s="45"/>
      <c r="V205" s="45"/>
      <c r="W205" s="45"/>
      <c r="X205" s="63"/>
      <c r="Y205" s="63"/>
      <c r="Z205" s="58"/>
    </row>
    <row r="206" spans="1:26" s="9" customFormat="1" x14ac:dyDescent="0.25">
      <c r="A206" s="13"/>
      <c r="B206" s="14"/>
      <c r="C206" s="74"/>
      <c r="D206" s="63"/>
      <c r="E206" s="34"/>
      <c r="F206" s="34"/>
      <c r="G206" s="34"/>
      <c r="H206" s="34"/>
      <c r="I206" s="61"/>
      <c r="J206" s="61"/>
      <c r="K206" s="61"/>
      <c r="L206" s="61"/>
      <c r="M206" s="61"/>
      <c r="N206" s="45"/>
      <c r="O206" s="45"/>
      <c r="P206" s="45"/>
      <c r="Q206" s="45"/>
      <c r="R206" s="45"/>
      <c r="S206" s="45"/>
      <c r="T206" s="45"/>
      <c r="U206" s="45"/>
      <c r="V206" s="45"/>
      <c r="W206" s="45"/>
      <c r="X206" s="63"/>
      <c r="Y206" s="63"/>
      <c r="Z206" s="58"/>
    </row>
    <row r="207" spans="1:26" s="9" customFormat="1" x14ac:dyDescent="0.25">
      <c r="A207" s="13"/>
      <c r="B207" s="14"/>
      <c r="C207" s="74"/>
      <c r="D207" s="63"/>
      <c r="E207" s="34"/>
      <c r="F207" s="34"/>
      <c r="G207" s="34"/>
      <c r="H207" s="34"/>
      <c r="I207" s="61"/>
      <c r="J207" s="61"/>
      <c r="K207" s="61"/>
      <c r="L207" s="61"/>
      <c r="M207" s="61"/>
      <c r="N207" s="45"/>
      <c r="O207" s="45"/>
      <c r="P207" s="45"/>
      <c r="Q207" s="45"/>
      <c r="R207" s="45"/>
      <c r="S207" s="45"/>
      <c r="T207" s="45"/>
      <c r="U207" s="45"/>
      <c r="V207" s="45"/>
      <c r="W207" s="45"/>
      <c r="X207" s="63"/>
      <c r="Y207" s="63"/>
      <c r="Z207" s="58"/>
    </row>
    <row r="208" spans="1:26" s="9" customFormat="1" x14ac:dyDescent="0.25">
      <c r="A208" s="13"/>
      <c r="B208" s="14"/>
      <c r="C208" s="74"/>
      <c r="D208" s="63"/>
      <c r="E208" s="34"/>
      <c r="F208" s="34"/>
      <c r="G208" s="34"/>
      <c r="H208" s="34"/>
      <c r="I208" s="61"/>
      <c r="J208" s="61"/>
      <c r="K208" s="61"/>
      <c r="L208" s="61"/>
      <c r="M208" s="61"/>
      <c r="N208" s="45"/>
      <c r="O208" s="45"/>
      <c r="P208" s="45"/>
      <c r="Q208" s="45"/>
      <c r="R208" s="45"/>
      <c r="S208" s="45"/>
      <c r="T208" s="45"/>
      <c r="U208" s="45"/>
      <c r="V208" s="45"/>
      <c r="W208" s="45"/>
      <c r="X208" s="63"/>
      <c r="Y208" s="63"/>
      <c r="Z208" s="58"/>
    </row>
    <row r="209" spans="1:36" s="9" customFormat="1" x14ac:dyDescent="0.25">
      <c r="A209" s="13"/>
      <c r="B209" s="14"/>
      <c r="C209" s="74"/>
      <c r="D209" s="63"/>
      <c r="E209" s="34"/>
      <c r="F209" s="34"/>
      <c r="G209" s="34"/>
      <c r="H209" s="34"/>
      <c r="I209" s="61"/>
      <c r="J209" s="61"/>
      <c r="K209" s="61"/>
      <c r="L209" s="61"/>
      <c r="M209" s="61"/>
      <c r="N209" s="45"/>
      <c r="O209" s="45"/>
      <c r="P209" s="45"/>
      <c r="Q209" s="45"/>
      <c r="R209" s="45"/>
      <c r="S209" s="45"/>
      <c r="T209" s="45"/>
      <c r="U209" s="45"/>
      <c r="V209" s="45"/>
      <c r="W209" s="45"/>
      <c r="X209" s="63"/>
      <c r="Y209" s="63"/>
      <c r="Z209" s="58"/>
    </row>
    <row r="210" spans="1:36" s="9" customFormat="1" x14ac:dyDescent="0.25">
      <c r="A210" s="13"/>
      <c r="B210" s="14"/>
      <c r="C210" s="74"/>
      <c r="D210" s="63"/>
      <c r="E210" s="34"/>
      <c r="F210" s="34"/>
      <c r="G210" s="34"/>
      <c r="H210" s="34"/>
      <c r="I210" s="61"/>
      <c r="J210" s="61"/>
      <c r="K210" s="61"/>
      <c r="L210" s="61"/>
      <c r="M210" s="61"/>
      <c r="N210" s="45"/>
      <c r="O210" s="45"/>
      <c r="P210" s="45"/>
      <c r="Q210" s="45"/>
      <c r="R210" s="45"/>
      <c r="S210" s="45"/>
      <c r="T210" s="45"/>
      <c r="U210" s="45"/>
      <c r="V210" s="45"/>
      <c r="W210" s="45"/>
      <c r="X210" s="63"/>
      <c r="Y210" s="63"/>
      <c r="Z210" s="58"/>
    </row>
    <row r="211" spans="1:36" s="9" customFormat="1" x14ac:dyDescent="0.25">
      <c r="A211" s="13"/>
      <c r="B211" s="14"/>
      <c r="C211" s="74"/>
      <c r="D211" s="63"/>
      <c r="E211" s="34"/>
      <c r="F211" s="34"/>
      <c r="G211" s="34"/>
      <c r="H211" s="34"/>
      <c r="I211" s="61"/>
      <c r="J211" s="61"/>
      <c r="K211" s="61"/>
      <c r="L211" s="61"/>
      <c r="M211" s="61"/>
      <c r="N211" s="45"/>
      <c r="O211" s="45"/>
      <c r="P211" s="45"/>
      <c r="Q211" s="45"/>
      <c r="R211" s="45"/>
      <c r="S211" s="45"/>
      <c r="T211" s="45"/>
      <c r="U211" s="45"/>
      <c r="V211" s="45"/>
      <c r="W211" s="45"/>
      <c r="X211" s="63"/>
      <c r="Y211" s="63"/>
      <c r="Z211" s="58"/>
    </row>
    <row r="212" spans="1:36" s="9" customFormat="1" x14ac:dyDescent="0.25">
      <c r="A212" s="13"/>
      <c r="B212" s="14"/>
      <c r="C212" s="74"/>
      <c r="D212" s="63"/>
      <c r="E212" s="34"/>
      <c r="F212" s="34"/>
      <c r="G212" s="34"/>
      <c r="H212" s="34"/>
      <c r="I212" s="61"/>
      <c r="J212" s="61"/>
      <c r="K212" s="61"/>
      <c r="L212" s="61"/>
      <c r="M212" s="61"/>
      <c r="N212" s="45"/>
      <c r="O212" s="45"/>
      <c r="P212" s="45"/>
      <c r="Q212" s="45"/>
      <c r="R212" s="45"/>
      <c r="S212" s="45"/>
      <c r="T212" s="45"/>
      <c r="U212" s="45"/>
      <c r="V212" s="45"/>
      <c r="W212" s="45"/>
      <c r="X212" s="63"/>
      <c r="Y212" s="63"/>
      <c r="Z212" s="58"/>
    </row>
    <row r="213" spans="1:36" s="9" customFormat="1" x14ac:dyDescent="0.25">
      <c r="A213" s="13"/>
      <c r="B213" s="14"/>
      <c r="C213" s="74"/>
      <c r="D213" s="63"/>
      <c r="E213" s="34"/>
      <c r="F213" s="34"/>
      <c r="G213" s="34"/>
      <c r="H213" s="34"/>
      <c r="I213" s="61"/>
      <c r="J213" s="61"/>
      <c r="K213" s="61"/>
      <c r="L213" s="61"/>
      <c r="M213" s="61"/>
      <c r="N213" s="45"/>
      <c r="O213" s="45"/>
      <c r="P213" s="45"/>
      <c r="Q213" s="45"/>
      <c r="R213" s="45"/>
      <c r="S213" s="45"/>
      <c r="T213" s="45"/>
      <c r="U213" s="45"/>
      <c r="V213" s="45"/>
      <c r="W213" s="45"/>
      <c r="X213" s="63"/>
      <c r="Y213" s="63"/>
      <c r="Z213" s="58"/>
    </row>
    <row r="214" spans="1:36" s="9" customFormat="1" x14ac:dyDescent="0.25">
      <c r="A214" s="13"/>
      <c r="B214" s="14"/>
      <c r="C214" s="74"/>
      <c r="D214" s="63"/>
      <c r="E214" s="34"/>
      <c r="F214" s="34"/>
      <c r="G214" s="34"/>
      <c r="H214" s="34"/>
      <c r="I214" s="61"/>
      <c r="J214" s="61"/>
      <c r="K214" s="61"/>
      <c r="L214" s="61"/>
      <c r="M214" s="61"/>
      <c r="N214" s="45"/>
      <c r="O214" s="45"/>
      <c r="P214" s="45"/>
      <c r="Q214" s="45"/>
      <c r="R214" s="45"/>
      <c r="S214" s="45"/>
      <c r="T214" s="45"/>
      <c r="U214" s="45"/>
      <c r="V214" s="45"/>
      <c r="W214" s="45"/>
      <c r="X214" s="63"/>
      <c r="Y214" s="63"/>
      <c r="Z214" s="58"/>
    </row>
    <row r="215" spans="1:36" s="9" customFormat="1" x14ac:dyDescent="0.25">
      <c r="A215" s="13"/>
      <c r="B215" s="14"/>
      <c r="C215" s="74"/>
      <c r="D215" s="63"/>
      <c r="E215" s="34"/>
      <c r="F215" s="34"/>
      <c r="G215" s="34"/>
      <c r="H215" s="34"/>
      <c r="I215" s="63"/>
      <c r="J215" s="63"/>
      <c r="K215" s="63"/>
      <c r="L215" s="63"/>
      <c r="M215" s="63"/>
      <c r="N215" s="45"/>
      <c r="O215" s="45"/>
      <c r="P215" s="45"/>
      <c r="Q215" s="45"/>
      <c r="R215" s="45"/>
      <c r="S215" s="45"/>
      <c r="T215" s="45"/>
      <c r="U215" s="45"/>
      <c r="V215" s="45"/>
      <c r="W215" s="45"/>
      <c r="X215" s="63"/>
      <c r="Y215" s="63"/>
      <c r="Z215" s="58"/>
    </row>
    <row r="216" spans="1:36" s="9" customFormat="1" x14ac:dyDescent="0.25">
      <c r="A216" s="13"/>
      <c r="B216" s="14"/>
      <c r="C216" s="74"/>
      <c r="D216" s="63"/>
      <c r="E216" s="34"/>
      <c r="F216" s="34"/>
      <c r="G216" s="34"/>
      <c r="H216" s="34"/>
      <c r="I216" s="63"/>
      <c r="J216" s="63"/>
      <c r="K216" s="63"/>
      <c r="L216" s="63"/>
      <c r="M216" s="63"/>
      <c r="N216" s="45"/>
      <c r="O216" s="45"/>
      <c r="P216" s="45"/>
      <c r="Q216" s="45"/>
      <c r="R216" s="45"/>
      <c r="S216" s="45"/>
      <c r="T216" s="45"/>
      <c r="U216" s="45"/>
      <c r="V216" s="45"/>
      <c r="W216" s="45"/>
      <c r="X216" s="63"/>
      <c r="Y216" s="63"/>
      <c r="Z216" s="58"/>
    </row>
    <row r="217" spans="1:36" s="9" customFormat="1" x14ac:dyDescent="0.25">
      <c r="A217" s="13"/>
      <c r="B217" s="14"/>
      <c r="C217" s="74"/>
      <c r="D217" s="63"/>
      <c r="E217" s="34"/>
      <c r="F217" s="34"/>
      <c r="G217" s="34"/>
      <c r="H217" s="62"/>
      <c r="I217" s="61"/>
      <c r="J217" s="61"/>
      <c r="K217" s="61"/>
      <c r="L217" s="61"/>
      <c r="M217" s="61"/>
      <c r="N217" s="45"/>
      <c r="O217" s="45"/>
      <c r="P217" s="45"/>
      <c r="Q217" s="45"/>
      <c r="R217" s="45"/>
      <c r="S217" s="45"/>
      <c r="T217" s="45"/>
      <c r="U217" s="45"/>
      <c r="V217" s="45"/>
      <c r="W217" s="45"/>
      <c r="X217" s="63"/>
      <c r="Y217" s="63"/>
      <c r="Z217" s="58"/>
    </row>
    <row r="218" spans="1:36" x14ac:dyDescent="0.25">
      <c r="A218" s="13"/>
      <c r="B218" s="14"/>
      <c r="C218" s="74"/>
      <c r="D218" s="63"/>
      <c r="E218" s="34"/>
      <c r="F218" s="34"/>
      <c r="G218" s="34"/>
      <c r="H218" s="62"/>
      <c r="I218" s="61"/>
      <c r="J218" s="61"/>
      <c r="K218" s="61"/>
      <c r="L218" s="61"/>
      <c r="M218" s="61"/>
      <c r="N218" s="45"/>
      <c r="O218" s="45"/>
      <c r="P218" s="45"/>
      <c r="Q218" s="45"/>
      <c r="R218" s="45"/>
      <c r="S218" s="45"/>
      <c r="T218" s="45"/>
      <c r="U218" s="45"/>
      <c r="V218" s="45"/>
      <c r="W218" s="45"/>
      <c r="X218" s="63"/>
      <c r="Y218" s="63"/>
      <c r="Z218" s="58"/>
      <c r="AA218" s="9"/>
      <c r="AB218" s="9"/>
      <c r="AC218" s="9"/>
      <c r="AD218" s="9"/>
      <c r="AE218" s="9"/>
      <c r="AF218" s="9"/>
      <c r="AG218" s="9"/>
      <c r="AH218" s="9"/>
      <c r="AI218" s="9"/>
      <c r="AJ218" s="9"/>
    </row>
    <row r="219" spans="1:36" x14ac:dyDescent="0.25">
      <c r="A219" s="8"/>
      <c r="B219" s="14"/>
      <c r="C219" s="74"/>
      <c r="D219" s="63"/>
      <c r="E219" s="34"/>
      <c r="F219" s="34"/>
      <c r="G219" s="34"/>
      <c r="H219" s="62"/>
      <c r="I219" s="61">
        <f ca="1">INDEX(OFFSET($B$4:$B$16,0,0,COUNTA($B$4:$B$16),1),MOD(ROWS($1:192)-1,COUNTA($B$4:$B$16))+1)</f>
        <v>0</v>
      </c>
      <c r="J219" s="61"/>
      <c r="K219" s="61"/>
      <c r="L219" s="61"/>
      <c r="M219" s="61"/>
      <c r="N219" s="55"/>
      <c r="O219" s="55"/>
      <c r="P219" s="55"/>
      <c r="Q219" s="55"/>
      <c r="R219" s="55"/>
      <c r="S219" s="55"/>
      <c r="T219" s="55"/>
      <c r="U219" s="55"/>
      <c r="V219" s="55"/>
      <c r="W219" s="55"/>
      <c r="X219" s="24"/>
      <c r="Y219" s="24"/>
      <c r="Z219" s="58"/>
      <c r="AA219" s="9"/>
      <c r="AB219" s="9"/>
      <c r="AC219" s="9"/>
      <c r="AD219" s="9"/>
      <c r="AE219" s="9"/>
      <c r="AF219" s="9"/>
      <c r="AG219" s="9"/>
      <c r="AH219" s="9"/>
      <c r="AI219" s="9"/>
      <c r="AJ219" s="9"/>
    </row>
    <row r="220" spans="1:36" x14ac:dyDescent="0.25">
      <c r="A220" s="8"/>
      <c r="B220" s="14"/>
      <c r="C220" s="74"/>
      <c r="D220" s="63"/>
      <c r="E220" s="34"/>
      <c r="F220" s="62"/>
      <c r="G220" s="62"/>
      <c r="H220" s="62"/>
      <c r="I220" s="61" t="str">
        <f ca="1">INDEX(OFFSET($B$4:$B$16,0,0,COUNTA($B$4:$B$16),1),MOD(ROWS($1:193)-1,COUNTA($B$4:$B$16))+1)</f>
        <v>Jérome</v>
      </c>
      <c r="J220" s="61"/>
      <c r="K220" s="61"/>
      <c r="L220" s="61"/>
      <c r="M220" s="61"/>
      <c r="N220" s="55"/>
      <c r="O220" s="55"/>
      <c r="P220" s="55"/>
      <c r="Q220" s="55"/>
      <c r="R220" s="55"/>
      <c r="S220" s="55"/>
      <c r="T220" s="55"/>
      <c r="U220" s="55"/>
      <c r="V220" s="55"/>
      <c r="W220" s="55"/>
      <c r="X220" s="24"/>
      <c r="Y220" s="24"/>
      <c r="Z220" s="58"/>
      <c r="AA220" s="9"/>
      <c r="AB220" s="9"/>
      <c r="AC220" s="9"/>
      <c r="AD220" s="9"/>
      <c r="AE220" s="9"/>
      <c r="AF220" s="9"/>
      <c r="AG220" s="9"/>
      <c r="AH220" s="9"/>
      <c r="AI220" s="9"/>
      <c r="AJ220" s="9"/>
    </row>
    <row r="221" spans="1:36" x14ac:dyDescent="0.25">
      <c r="A221" s="8"/>
      <c r="B221" s="14"/>
      <c r="C221" s="74"/>
      <c r="D221" s="63"/>
      <c r="E221" s="62"/>
      <c r="F221" s="62"/>
      <c r="G221" s="62"/>
      <c r="H221" s="62"/>
      <c r="I221" s="44" t="str">
        <f ca="1">INDEX(OFFSET($B$4:$B$16,0,0,COUNTA($B$4:$B$16),1),MOD(ROWS($1:194)-1,COUNTA($B$4:$B$16))+1)</f>
        <v>Gaylord</v>
      </c>
      <c r="J221" s="44"/>
      <c r="K221" s="44"/>
      <c r="L221" s="44"/>
      <c r="M221" s="44"/>
      <c r="N221" s="55"/>
      <c r="O221" s="55"/>
      <c r="P221" s="55"/>
      <c r="Q221" s="55"/>
      <c r="R221" s="55"/>
      <c r="S221" s="55"/>
      <c r="T221" s="55"/>
      <c r="U221" s="55"/>
      <c r="V221" s="55"/>
      <c r="W221" s="55"/>
      <c r="X221" s="24"/>
      <c r="Y221" s="24"/>
      <c r="Z221" s="58"/>
      <c r="AA221" s="9"/>
      <c r="AB221" s="9"/>
      <c r="AC221" s="9"/>
      <c r="AD221" s="9"/>
      <c r="AE221" s="9"/>
      <c r="AF221" s="9"/>
      <c r="AG221" s="9"/>
      <c r="AH221" s="9"/>
      <c r="AI221" s="9"/>
      <c r="AJ221" s="9"/>
    </row>
    <row r="222" spans="1:36" x14ac:dyDescent="0.25">
      <c r="A222" s="8"/>
      <c r="B222" s="14"/>
      <c r="C222" s="74"/>
      <c r="D222" s="63"/>
      <c r="E222" s="62"/>
      <c r="F222" s="62"/>
      <c r="G222" s="62"/>
      <c r="H222" s="62"/>
      <c r="I222" s="44"/>
      <c r="J222" s="44"/>
      <c r="K222" s="44"/>
      <c r="L222" s="44"/>
      <c r="M222" s="44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24"/>
      <c r="Y222" s="24"/>
      <c r="Z222" s="58"/>
      <c r="AA222" s="9"/>
      <c r="AB222" s="9"/>
      <c r="AC222" s="9"/>
      <c r="AD222" s="9"/>
      <c r="AE222" s="9"/>
      <c r="AF222" s="9"/>
      <c r="AG222" s="9"/>
      <c r="AH222" s="9"/>
      <c r="AI222" s="9"/>
      <c r="AJ222" s="9"/>
    </row>
    <row r="223" spans="1:36" x14ac:dyDescent="0.25">
      <c r="A223" s="8"/>
      <c r="B223" s="14"/>
      <c r="C223" s="74"/>
      <c r="D223" s="63"/>
      <c r="E223" s="62"/>
      <c r="F223" s="62"/>
      <c r="G223" s="62"/>
      <c r="H223" s="62"/>
      <c r="I223" s="44"/>
      <c r="J223" s="44"/>
      <c r="K223" s="44"/>
      <c r="L223" s="44"/>
      <c r="M223" s="44"/>
      <c r="N223" s="55"/>
      <c r="O223" s="55"/>
      <c r="P223" s="55"/>
      <c r="Q223" s="55"/>
      <c r="R223" s="55"/>
      <c r="S223" s="55"/>
      <c r="T223" s="55"/>
      <c r="U223" s="55"/>
      <c r="V223" s="55"/>
      <c r="W223" s="55"/>
      <c r="X223" s="8"/>
      <c r="Y223" s="8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</row>
    <row r="224" spans="1:36" x14ac:dyDescent="0.25">
      <c r="A224" s="8"/>
      <c r="B224" s="14"/>
      <c r="C224" s="74"/>
      <c r="D224" s="63"/>
      <c r="E224" s="62"/>
      <c r="F224" s="62"/>
      <c r="G224" s="62"/>
      <c r="H224" s="62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5"/>
      <c r="X224" s="8"/>
      <c r="Y224" s="8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</row>
    <row r="225" spans="1:36" x14ac:dyDescent="0.25">
      <c r="A225" s="8"/>
      <c r="B225" s="14"/>
      <c r="C225" s="74"/>
      <c r="D225" s="63"/>
      <c r="E225" s="62"/>
      <c r="F225" s="62"/>
      <c r="G225" s="62"/>
      <c r="H225" s="56"/>
      <c r="I225" s="55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5"/>
      <c r="X225" s="8"/>
      <c r="Y225" s="8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</row>
    <row r="226" spans="1:36" x14ac:dyDescent="0.25">
      <c r="A226" s="8"/>
      <c r="B226" s="10"/>
      <c r="C226" s="83"/>
      <c r="D226" s="63"/>
      <c r="E226" s="62"/>
      <c r="F226" s="62"/>
      <c r="G226" s="62"/>
      <c r="H226" s="56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8"/>
      <c r="W226" s="8"/>
      <c r="X226" s="8"/>
      <c r="Y226" s="8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</row>
    <row r="227" spans="1:36" x14ac:dyDescent="0.25">
      <c r="A227" s="8"/>
      <c r="B227" s="10"/>
      <c r="C227" s="83"/>
      <c r="D227" s="24"/>
      <c r="E227" s="62"/>
      <c r="F227" s="62"/>
      <c r="G227" s="62"/>
      <c r="H227" s="56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8"/>
      <c r="W227" s="8"/>
      <c r="X227" s="8"/>
      <c r="Y227" s="8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</row>
    <row r="228" spans="1:36" x14ac:dyDescent="0.25">
      <c r="A228" s="8"/>
      <c r="B228" s="10"/>
      <c r="C228" s="83"/>
      <c r="D228" s="24"/>
      <c r="E228" s="62"/>
      <c r="F228" s="56"/>
      <c r="G228" s="56"/>
      <c r="H228" s="56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8"/>
      <c r="W228" s="8"/>
      <c r="X228" s="8"/>
      <c r="Y228" s="8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</row>
    <row r="229" spans="1:36" x14ac:dyDescent="0.25">
      <c r="A229" s="8"/>
      <c r="B229" s="10"/>
      <c r="C229" s="83"/>
      <c r="D229" s="24"/>
      <c r="E229" s="56"/>
      <c r="F229" s="56"/>
      <c r="G229" s="56"/>
      <c r="H229" s="56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8"/>
      <c r="W229" s="8"/>
      <c r="X229" s="8"/>
      <c r="Y229" s="8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</row>
    <row r="230" spans="1:36" x14ac:dyDescent="0.25">
      <c r="A230" s="8"/>
      <c r="B230" s="10"/>
      <c r="C230" s="83"/>
      <c r="D230" s="24"/>
      <c r="E230" s="56"/>
      <c r="F230" s="56"/>
      <c r="G230" s="56"/>
      <c r="H230" s="9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8"/>
      <c r="W230" s="8"/>
      <c r="X230" s="8"/>
      <c r="Y230" s="8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</row>
    <row r="231" spans="1:36" x14ac:dyDescent="0.25">
      <c r="A231" s="8"/>
      <c r="B231" s="10"/>
      <c r="C231" s="83"/>
      <c r="D231" s="24"/>
      <c r="E231" s="56"/>
      <c r="F231" s="56"/>
      <c r="G231" s="56"/>
      <c r="H231" s="9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8"/>
      <c r="W231" s="8"/>
      <c r="X231" s="8"/>
      <c r="Y231" s="8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</row>
    <row r="232" spans="1:36" x14ac:dyDescent="0.25">
      <c r="A232" s="8"/>
      <c r="B232" s="10"/>
      <c r="C232" s="83"/>
      <c r="D232" s="8"/>
      <c r="E232" s="56"/>
      <c r="F232" s="56"/>
      <c r="G232" s="56"/>
      <c r="H232" s="9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8"/>
      <c r="W232" s="8"/>
      <c r="X232" s="8"/>
      <c r="Y232" s="8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</row>
    <row r="233" spans="1:36" x14ac:dyDescent="0.25">
      <c r="A233" s="8"/>
      <c r="B233" s="10"/>
      <c r="C233" s="83"/>
      <c r="D233" s="8"/>
      <c r="E233" s="56"/>
      <c r="F233" s="9"/>
      <c r="G233" s="9"/>
      <c r="H233" s="9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8"/>
      <c r="W233" s="8"/>
      <c r="X233" s="8"/>
      <c r="Y233" s="8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</row>
    <row r="234" spans="1:36" x14ac:dyDescent="0.25">
      <c r="A234" s="8"/>
      <c r="B234" s="10"/>
      <c r="C234" s="83"/>
      <c r="D234" s="8"/>
      <c r="E234" s="9"/>
      <c r="F234" s="9"/>
      <c r="G234" s="9"/>
      <c r="H234" s="9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</row>
    <row r="235" spans="1:36" x14ac:dyDescent="0.25">
      <c r="A235" s="8"/>
      <c r="B235" s="10"/>
      <c r="C235" s="83"/>
      <c r="D235" s="8"/>
      <c r="E235" s="9"/>
      <c r="F235" s="9"/>
      <c r="G235" s="9"/>
      <c r="H235" s="9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</row>
    <row r="236" spans="1:36" x14ac:dyDescent="0.25">
      <c r="A236" s="8"/>
      <c r="B236" s="10"/>
      <c r="C236" s="83"/>
      <c r="D236" s="8"/>
      <c r="E236" s="9"/>
      <c r="F236" s="9"/>
      <c r="G236" s="9"/>
      <c r="H236" s="9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</row>
    <row r="237" spans="1:36" x14ac:dyDescent="0.25">
      <c r="A237" s="8"/>
      <c r="B237" s="10"/>
      <c r="C237" s="83"/>
      <c r="D237" s="8"/>
      <c r="E237" s="9"/>
      <c r="F237" s="9"/>
      <c r="G237" s="9"/>
      <c r="H237" s="9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</row>
    <row r="238" spans="1:36" x14ac:dyDescent="0.25">
      <c r="A238" s="8"/>
      <c r="B238" s="10"/>
      <c r="C238" s="83"/>
      <c r="D238" s="8"/>
      <c r="E238" s="9"/>
      <c r="F238" s="9"/>
      <c r="G238" s="9"/>
      <c r="H238" s="9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</row>
    <row r="239" spans="1:36" x14ac:dyDescent="0.25">
      <c r="A239" s="8"/>
      <c r="B239" s="10"/>
      <c r="C239" s="83"/>
      <c r="D239" s="8"/>
      <c r="E239" s="9"/>
      <c r="F239" s="9"/>
      <c r="G239" s="9"/>
      <c r="H239" s="9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</row>
    <row r="240" spans="1:36" x14ac:dyDescent="0.25">
      <c r="A240" s="8"/>
      <c r="B240" s="10"/>
      <c r="C240" s="83"/>
      <c r="D240" s="8"/>
      <c r="E240" s="9"/>
      <c r="F240" s="9"/>
      <c r="G240" s="9"/>
      <c r="H240" s="9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</row>
    <row r="241" spans="1:36" x14ac:dyDescent="0.25">
      <c r="A241" s="8"/>
      <c r="B241" s="10"/>
      <c r="C241" s="83"/>
      <c r="D241" s="8"/>
      <c r="E241" s="9"/>
      <c r="F241" s="9"/>
      <c r="G241" s="9"/>
      <c r="H241" s="9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</row>
    <row r="242" spans="1:36" x14ac:dyDescent="0.25">
      <c r="A242" s="8"/>
      <c r="B242" s="10"/>
      <c r="C242" s="83"/>
      <c r="D242" s="8"/>
      <c r="E242" s="9"/>
      <c r="F242" s="9"/>
      <c r="G242" s="9"/>
      <c r="H242" s="9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</row>
  </sheetData>
  <sheetProtection selectLockedCells="1"/>
  <mergeCells count="34">
    <mergeCell ref="B50:C50"/>
    <mergeCell ref="D32:E32"/>
    <mergeCell ref="D34:E34"/>
    <mergeCell ref="D36:E36"/>
    <mergeCell ref="D38:E38"/>
    <mergeCell ref="D40:E40"/>
    <mergeCell ref="D42:E42"/>
    <mergeCell ref="D44:E44"/>
    <mergeCell ref="D46:E46"/>
    <mergeCell ref="D48:E48"/>
    <mergeCell ref="D50:E50"/>
    <mergeCell ref="B40:C40"/>
    <mergeCell ref="B42:C42"/>
    <mergeCell ref="B44:C44"/>
    <mergeCell ref="A3:B3"/>
    <mergeCell ref="I4:I5"/>
    <mergeCell ref="K4:K5"/>
    <mergeCell ref="B29:E30"/>
    <mergeCell ref="I31:Y44"/>
    <mergeCell ref="AA4:AA5"/>
    <mergeCell ref="K1:W1"/>
    <mergeCell ref="Q4:Q5"/>
    <mergeCell ref="S4:S5"/>
    <mergeCell ref="U4:U5"/>
    <mergeCell ref="W4:W5"/>
    <mergeCell ref="M4:M5"/>
    <mergeCell ref="O4:O5"/>
    <mergeCell ref="B46:C46"/>
    <mergeCell ref="B48:C48"/>
    <mergeCell ref="Y4:Y5"/>
    <mergeCell ref="B32:C32"/>
    <mergeCell ref="B34:C34"/>
    <mergeCell ref="B36:C36"/>
    <mergeCell ref="B38:C38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31"/>
  <sheetViews>
    <sheetView workbookViewId="0">
      <selection activeCell="P13" sqref="P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8"/>
      <c r="S1" s="8"/>
      <c r="T1" s="8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 x14ac:dyDescent="0.25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 x14ac:dyDescent="0.3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 x14ac:dyDescent="0.3">
      <c r="A5" s="168" t="s">
        <v>12</v>
      </c>
      <c r="B5" s="169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 x14ac:dyDescent="0.3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 x14ac:dyDescent="0.25">
      <c r="A7" s="170" t="str">
        <f>Garde!B4</f>
        <v>Jérome</v>
      </c>
      <c r="B7" s="171"/>
      <c r="C7" s="9"/>
      <c r="D7" s="162" t="e">
        <f>IF(A7=Garde!#REF!,"Stationnaire",IF(A7=Garde!I12,"VSAV1",IF(A7=Garde!I13,"VSAV1",IF(A7=Garde!I14,"VSAV1",IF(A7=Garde!I20,"CA EPA + Table d'appel","Table d'appel")))))</f>
        <v>#REF!</v>
      </c>
      <c r="E7" s="50"/>
      <c r="F7" s="162" t="str">
        <f ca="1">IF(A7=Garde!I8,"Stationnaire",IF(A7=Garde!K12,"VSAV1",IF(A7=Garde!K13,"VSAV1",IF(A7=Garde!K14,"VSAV1",IF(A7=Garde!K20,"CA EPA + Table d'appel","Table d'appel")))))</f>
        <v>Table d'appel</v>
      </c>
      <c r="G7" s="50"/>
      <c r="H7" s="162" t="str">
        <f ca="1">IF(A7=Garde!K8,"Stationnaire",IF(A7=Garde!M12,"VSAV1",IF(A7=Garde!M13,"VSAV1",IF(A7=Garde!M14,"VSAV1",IF(A7=Garde!M20,"CA EPA + Table d'appel","Table d'appel")))))</f>
        <v>Table d'appel</v>
      </c>
      <c r="I7" s="50"/>
      <c r="J7" s="162" t="str">
        <f ca="1">IF(A7=Garde!M8,"Stationnaire",IF(A7=Garde!O12,"VSAV1",IF(A7=Garde!O13,"VSAV1",IF(A7=Garde!O14,"VSAV1",IF(A7=Garde!O20,"CA EPA + Table d'appel","Table d'appel")))))</f>
        <v>VSAV1</v>
      </c>
      <c r="K7" s="50"/>
      <c r="L7" s="162" t="str">
        <f ca="1">IF(A7=Garde!O8,"Stationnaire",IF(A7=Garde!Q12,"VSAV1",IF(A7=Garde!Q13,"VSAV1",IF(A7=Garde!Q14,"VSAV1",IF(A7=Garde!Q20,"CA EPA + Table d'appel","Table d'appel")))))</f>
        <v>Table d'appel</v>
      </c>
      <c r="M7" s="50"/>
      <c r="N7" s="162" t="str">
        <f ca="1">IF(A7=Garde!Q8,"Stationnaire",IF(A7=Garde!S12,"VSAV1",IF(A7=Garde!S13,"VSAV1",IF(A7=Garde!S14,"VSAV1",IF(A7=Garde!S20,"CA EPA + Table d'appel","Table d'appel")))))</f>
        <v>CA EPA + Table d'appel</v>
      </c>
      <c r="O7" s="50"/>
      <c r="P7" s="162" t="str">
        <f ca="1">IF(A7=Garde!S8,"Stationnaire",IF(A7=Garde!U12,"VSAV1",IF(A7=Garde!U13,"VSAV1",IF(A7=Garde!U14,"VSAV1",IF(A7=Garde!U20,"CA EPA + Table d'appel","Table d'appel")))))</f>
        <v>VSAV1</v>
      </c>
      <c r="Q7" s="31"/>
      <c r="R7" s="30"/>
      <c r="S7" s="31"/>
      <c r="T7" s="30"/>
      <c r="U7" s="5"/>
    </row>
    <row r="8" spans="1:21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0"/>
      <c r="S8" s="31"/>
      <c r="T8" s="30"/>
      <c r="U8" s="5"/>
    </row>
    <row r="9" spans="1:21" ht="15" customHeight="1" x14ac:dyDescent="0.25">
      <c r="A9" s="170"/>
      <c r="B9" s="171"/>
      <c r="C9" s="9"/>
      <c r="D9" s="163"/>
      <c r="E9" s="50"/>
      <c r="F9" s="163"/>
      <c r="G9" s="50"/>
      <c r="H9" s="163"/>
      <c r="I9" s="50"/>
      <c r="J9" s="163"/>
      <c r="K9" s="50"/>
      <c r="L9" s="163"/>
      <c r="M9" s="50"/>
      <c r="N9" s="163"/>
      <c r="O9" s="50"/>
      <c r="P9" s="163"/>
      <c r="Q9" s="31"/>
      <c r="R9" s="31"/>
      <c r="S9" s="31"/>
      <c r="T9" s="31"/>
      <c r="U9" s="5"/>
    </row>
    <row r="10" spans="1:21" ht="15.75" customHeight="1" thickBot="1" x14ac:dyDescent="0.3">
      <c r="A10" s="172"/>
      <c r="B10" s="173"/>
      <c r="C10" s="9"/>
      <c r="D10" s="164"/>
      <c r="E10" s="50"/>
      <c r="F10" s="164"/>
      <c r="G10" s="50"/>
      <c r="H10" s="164"/>
      <c r="I10" s="50"/>
      <c r="J10" s="164"/>
      <c r="K10" s="50"/>
      <c r="L10" s="164"/>
      <c r="M10" s="50"/>
      <c r="N10" s="164"/>
      <c r="O10" s="50"/>
      <c r="P10" s="164"/>
      <c r="Q10" s="31"/>
      <c r="R10" s="31"/>
      <c r="S10" s="31"/>
      <c r="T10" s="31"/>
      <c r="U10" s="5"/>
    </row>
    <row r="11" spans="1:21" ht="6" customHeight="1" x14ac:dyDescent="0.25">
      <c r="A11" s="36"/>
      <c r="B11" s="21"/>
      <c r="C11" s="9"/>
      <c r="D11" s="52"/>
      <c r="E11" s="50"/>
      <c r="F11" s="52"/>
      <c r="G11" s="50"/>
      <c r="H11" s="52"/>
      <c r="I11" s="50"/>
      <c r="J11" s="52"/>
      <c r="K11" s="50"/>
      <c r="L11" s="52"/>
      <c r="M11" s="50"/>
      <c r="N11" s="52"/>
      <c r="O11" s="50"/>
      <c r="P11" s="52"/>
      <c r="Q11" s="31"/>
      <c r="R11" s="31"/>
      <c r="S11" s="31"/>
      <c r="T11" s="31"/>
      <c r="U11" s="5"/>
    </row>
    <row r="12" spans="1:21" x14ac:dyDescent="0.25">
      <c r="A12" s="36"/>
      <c r="B12" s="38"/>
      <c r="C12" s="39"/>
      <c r="D12" s="51" t="e">
        <f>IF(D7="VSAV1","!!! NIVEAU 3 !!!",IF(D7="stationnaire","Garde                        Stationnaire","  "))</f>
        <v>#REF!</v>
      </c>
      <c r="E12" s="41"/>
      <c r="F12" s="51" t="str">
        <f ca="1">IF(F7="VSAV1","!!! NIVEAU 3 !!!",IF(F7="stationnaire","Garde                        Stationnaire","  "))</f>
        <v xml:space="preserve">  </v>
      </c>
      <c r="G12" s="41"/>
      <c r="H12" s="51" t="str">
        <f ca="1">IF(H7="VSAV1","!!! NIVEAU 3 !!!",IF(H7="stationnaire","Garde                        Stationnaire","  "))</f>
        <v xml:space="preserve">  </v>
      </c>
      <c r="I12" s="41"/>
      <c r="J12" s="51" t="str">
        <f ca="1">IF(J7="VSAV1","!!! NIVEAU 3 !!!",IF(J7="stationnaire","Garde                        Stationnaire","  "))</f>
        <v>!!! NIVEAU 3 !!!</v>
      </c>
      <c r="K12" s="41"/>
      <c r="L12" s="51" t="str">
        <f ca="1">IF(L7="VSAV1","!!! NIVEAU 3 !!!",IF(L7="stationnaire","Garde                        Stationnaire","  "))</f>
        <v xml:space="preserve">  </v>
      </c>
      <c r="M12" s="41"/>
      <c r="N12" s="51" t="str">
        <f ca="1">IF(N7="VSAV1","!!! NIVEAU 3 !!!",IF(N7="stationnaire","Garde                        Stationnaire","  "))</f>
        <v xml:space="preserve">  </v>
      </c>
      <c r="O12" s="41"/>
      <c r="P12" s="51" t="str">
        <f ca="1">IF(P7="VSAV1","!!! NIVEAU 3 !!!",IF(P7="stationnaire","Garde                        Stationnaire","  "))</f>
        <v>!!! NIVEAU 3 !!!</v>
      </c>
      <c r="Q12" s="41"/>
      <c r="R12" s="31"/>
      <c r="S12" s="31"/>
      <c r="T12" s="31"/>
      <c r="U12" s="5"/>
    </row>
    <row r="13" spans="1:21" x14ac:dyDescent="0.25">
      <c r="A13" s="36"/>
      <c r="B13" s="21"/>
      <c r="C13" s="9"/>
      <c r="D13" s="53" t="e">
        <f>IF(Garde!B4=Garde!#REF!," !!! + Nids VTU",IF(Garde!B4=Garde!#REF!," !!! + Nids VTU",IF(Garde!B4=Garde!#REF!," !!! + Nids Complément VTU","")))</f>
        <v>#REF!</v>
      </c>
      <c r="E13" s="54"/>
      <c r="F13" s="53" t="e">
        <f>IF(Garde!B4=Garde!#REF!," !!! + Nids VTU",IF(Garde!B4=Garde!#REF!," !!! + Nids VTU",IF(Garde!B4=Garde!#REF!," !!! + Nids Complément VTU","")))</f>
        <v>#REF!</v>
      </c>
      <c r="G13" s="54"/>
      <c r="H13" s="53" t="e">
        <f>IF(Garde!B4=Garde!#REF!," !!! + Nids VTU",IF(Garde!B4=Garde!#REF!," !!! + Nids VTU",IF(Garde!B4=Garde!#REF!," !!! + Nids Complément VTU","")))</f>
        <v>#REF!</v>
      </c>
      <c r="I13" s="54"/>
      <c r="J13" s="53" t="e">
        <f>IF(Garde!B4=Garde!#REF!," !!! + Nids VTU",IF(Garde!B4=Garde!#REF!," !!! + Nids VTU",IF(Garde!B4=Garde!#REF!," !!! + Nids Complément VTU","")))</f>
        <v>#REF!</v>
      </c>
      <c r="K13" s="54"/>
      <c r="L13" s="53" t="e">
        <f>IF(Garde!B4=Garde!#REF!," !!! + Nids VTU",IF(Garde!B4=Garde!#REF!," !!! + Nids VTU",IF(Garde!B4=Garde!#REF!," !!! + Nids Complément VTU","")))</f>
        <v>#REF!</v>
      </c>
      <c r="M13" s="54"/>
      <c r="N13" s="53" t="e">
        <f>IF(Garde!B4=Garde!#REF!," !!! + Nids VTU",IF(Garde!B4=Garde!#REF!," !!! + Nids VTU",IF(Garde!B4=Garde!#REF!," !!! + Nids Complément VTU","")))</f>
        <v>#REF!</v>
      </c>
      <c r="O13" s="54"/>
      <c r="P13" s="53" t="e">
        <f>IF(Garde!B4=Garde!#REF!," !!! + Nids VTU",IF(Garde!B4=Garde!#REF!,"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 x14ac:dyDescent="0.2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 x14ac:dyDescent="0.25">
      <c r="A17" s="161"/>
      <c r="B17" s="161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x14ac:dyDescent="0.25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x14ac:dyDescent="0.25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25">
      <c r="A30" s="2"/>
      <c r="B30" s="3"/>
      <c r="C30" s="3"/>
    </row>
    <row r="31" spans="1:20" x14ac:dyDescent="0.25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Table d'appel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VSAV1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Stationnaire</v>
      </c>
      <c r="M6" s="50"/>
      <c r="N6" s="162" t="str">
        <f ca="1">IF(A7=Garde!S8,"Stationnaire",IF(A7=Garde!S12,"VSAV1",IF(A7=Garde!S13,"VSAV1",IF(A7=Garde!S14,"VSAV1",IF(A7=Garde!S20,"CA EPA + Table d'appel","Table d'appel")))))</f>
        <v>VSAV1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</row>
    <row r="7" spans="1:19" ht="15" customHeight="1" x14ac:dyDescent="0.25">
      <c r="A7" s="170" t="str">
        <f>Garde!B14</f>
        <v>Manon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0" x14ac:dyDescent="0.25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!!! NIVEAU 3 !!!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Garde                        Stationnaire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Stationnaire</v>
      </c>
      <c r="E6" s="50"/>
      <c r="F6" s="162" t="str">
        <f ca="1">IF(A7=Garde!K8,"Stationnaire",IF(A7=Garde!K12,"VSAV1",IF(A7=Garde!K13,"VSAV1",IF(A7=Garde!K14,"VSAV1",IF(A7=Garde!K20,"CA EPA + Table d'appel","Table d'appel")))))</f>
        <v>CA EPA + 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VSAV1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CA EPA + Table d'appel</v>
      </c>
      <c r="Q6" s="31"/>
      <c r="R6" s="32"/>
      <c r="S6" s="9"/>
      <c r="T6" s="9"/>
    </row>
    <row r="7" spans="1:20" ht="15" customHeight="1" x14ac:dyDescent="0.25">
      <c r="A7" s="170" t="str">
        <f>Garde!B5</f>
        <v>Gaylord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6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>Garde                        Stationnaire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!!! NIVEAU 3 !!!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4"/>
      <c r="B27" s="3"/>
      <c r="C27" s="3"/>
    </row>
    <row r="28" spans="1:20" ht="15.75" thickBot="1" x14ac:dyDescent="0.3">
      <c r="A28" s="4"/>
      <c r="B28" s="3"/>
      <c r="C28" s="3"/>
    </row>
    <row r="29" spans="1:20" ht="15.75" thickBot="1" x14ac:dyDescent="0.3">
      <c r="A29" s="4"/>
      <c r="B29" s="3"/>
      <c r="C29" s="3"/>
      <c r="L29" s="26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 x14ac:dyDescent="0.25">
      <c r="A6" s="28"/>
      <c r="B6" s="29"/>
      <c r="C6" s="9"/>
      <c r="D6" s="162" t="e">
        <f ca="1">IF(A7=Garde!I8,"Stationnaire",IF(A7=Garde!I12,"VSAV1",IF(A7=Garde!I13,"VSAV1",IF(A7=Garde!I14,"VSAV1",IF(A7=Garde!I20,"CA EPA + Table d'appel","Table d'appel")))))</f>
        <v>#REF!</v>
      </c>
      <c r="E6" s="50"/>
      <c r="F6" s="162" t="e">
        <f ca="1">IF(A7=Garde!K8,"Stationnaire",IF(A7=Garde!K12,"VSAV1",IF(A7=Garde!K13,"VSAV1",IF(A7=Garde!K14,"VSAV1",IF(A7=Garde!K20,"CA EPA + Table d'appel","Table d'appel")))))</f>
        <v>#REF!</v>
      </c>
      <c r="G6" s="50"/>
      <c r="H6" s="162" t="e">
        <f ca="1">IF(A7=Garde!M8,"Stationnaire",IF(A7=Garde!M12,"VSAV1",IF(A7=Garde!M13,"VSAV1",IF(A7=Garde!M14,"VSAV1",IF(A7=Garde!M20,"CA EPA + Table d'appel","Table d'appel")))))</f>
        <v>#REF!</v>
      </c>
      <c r="I6" s="50"/>
      <c r="J6" s="162" t="e">
        <f ca="1">IF(A7=Garde!O8,"Stationnaire",IF(A7=Garde!O12,"VSAV1",IF(A7=Garde!O13,"VSAV1",IF(A7=Garde!O14,"VSAV1",IF(A7=Garde!O20,"CA EPA + Table d'appel","Table d'appel")))))</f>
        <v>#REF!</v>
      </c>
      <c r="K6" s="50"/>
      <c r="L6" s="162" t="e">
        <f ca="1">IF(A7=Garde!Q8,"Stationnaire",IF(A7=Garde!Q12,"VSAV1",IF(A7=Garde!Q13,"VSAV1",IF(A7=Garde!Q14,"VSAV1",IF(A7=Garde!Q20,"CA EPA + Table d'appel","Table d'appel")))))</f>
        <v>#REF!</v>
      </c>
      <c r="M6" s="50"/>
      <c r="N6" s="162" t="e">
        <f ca="1">IF(A7=Garde!S8,"Stationnaire",IF(A7=Garde!S12,"VSAV1",IF(A7=Garde!S13,"VSAV1",IF(A7=Garde!S14,"VSAV1",IF(A7=Garde!S20,"CA EPA + Table d'appel","Table d'appel")))))</f>
        <v>#REF!</v>
      </c>
      <c r="O6" s="50"/>
      <c r="P6" s="162" t="e">
        <f ca="1">IF(A7=Garde!U8,"Stationnaire",IF(A7=Garde!U12,"VSAV1",IF(A7=Garde!U13,"VSAV1",IF(A7=Garde!U14,"VSAV1",IF(A7=Garde!U20,"CA EPA + Table d'appel","Table d'appel")))))</f>
        <v>#REF!</v>
      </c>
      <c r="Q6" s="31"/>
      <c r="R6" s="32"/>
      <c r="S6" s="9"/>
      <c r="T6" s="9"/>
      <c r="U6" s="9"/>
    </row>
    <row r="7" spans="1:21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  <c r="U7" s="9"/>
    </row>
    <row r="8" spans="1:21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  <c r="U8" s="9"/>
    </row>
    <row r="9" spans="1:21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  <c r="U9" s="9"/>
    </row>
    <row r="10" spans="1:21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  <c r="U10" s="9"/>
    </row>
    <row r="11" spans="1:21" ht="36.75" customHeight="1" x14ac:dyDescent="0.25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  <c r="U12" s="9"/>
    </row>
    <row r="13" spans="1:21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 x14ac:dyDescent="0.25">
      <c r="A30" s="4"/>
      <c r="B30" s="3"/>
      <c r="C30" s="3"/>
    </row>
    <row r="31" spans="1:21" x14ac:dyDescent="0.25">
      <c r="A31" s="4"/>
      <c r="B31" s="3"/>
      <c r="C31" s="3"/>
    </row>
    <row r="32" spans="1:21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e">
        <f ca="1">IF(A7=Garde!I8,"Stationnaire",IF(A7=Garde!I12,"VSAV1",IF(A7=Garde!I13,"VSAV1",IF(A7=Garde!I14,"VSAV1",IF(A7=Garde!I20,"CA EPA + Table d'appel","Table d'appel")))))</f>
        <v>#REF!</v>
      </c>
      <c r="E6" s="50"/>
      <c r="F6" s="162" t="e">
        <f ca="1">IF(A7=Garde!K8,"Stationnaire",IF(A7=Garde!K12,"VSAV1",IF(A7=Garde!K13,"VSAV1",IF(A7=Garde!K14,"VSAV1",IF(A7=Garde!K20,"CA EPA + Table d'appel","Table d'appel")))))</f>
        <v>#REF!</v>
      </c>
      <c r="G6" s="50"/>
      <c r="H6" s="162" t="e">
        <f ca="1">IF(A7=Garde!M8,"Stationnaire",IF(A7=Garde!M12,"VSAV1",IF(A7=Garde!M13,"VSAV1",IF(A7=Garde!M14,"VSAV1",IF(A7=Garde!M20,"CA EPA + Table d'appel","Table d'appel")))))</f>
        <v>#REF!</v>
      </c>
      <c r="I6" s="50"/>
      <c r="J6" s="162" t="e">
        <f ca="1">IF(A7=Garde!O8,"Stationnaire",IF(A7=Garde!O12,"VSAV1",IF(A7=Garde!O13,"VSAV1",IF(A7=Garde!O14,"VSAV1",IF(A7=Garde!O20,"CA EPA + Table d'appel","Table d'appel")))))</f>
        <v>#REF!</v>
      </c>
      <c r="K6" s="50"/>
      <c r="L6" s="162" t="e">
        <f ca="1">IF(A7=Garde!Q8,"Stationnaire",IF(A7=Garde!Q12,"VSAV1",IF(A7=Garde!Q13,"VSAV1",IF(A7=Garde!Q14,"VSAV1",IF(A7=Garde!Q20,"CA EPA + Table d'appel","Table d'appel")))))</f>
        <v>#REF!</v>
      </c>
      <c r="M6" s="50"/>
      <c r="N6" s="162" t="e">
        <f ca="1">IF(A7=Garde!S8,"Stationnaire",IF(A7=Garde!S12,"VSAV1",IF(A7=Garde!S13,"VSAV1",IF(A7=Garde!S14,"VSAV1",IF(A7=Garde!S20,"CA EPA + Table d'appel","Table d'appel")))))</f>
        <v>#REF!</v>
      </c>
      <c r="O6" s="50"/>
      <c r="P6" s="162" t="e">
        <f ca="1">IF(A7=Garde!U8,"Stationnaire",IF(A7=Garde!U12,"VSAV1",IF(A7=Garde!U13,"VSAV1",IF(A7=Garde!U14,"VSAV1",IF(A7=Garde!U20,"CA EPA + Table d'appel","Table d'appel")))))</f>
        <v>#REF!</v>
      </c>
      <c r="Q6" s="31"/>
      <c r="R6" s="32"/>
      <c r="S6" s="9"/>
    </row>
    <row r="7" spans="1:19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4.5" customHeight="1" x14ac:dyDescent="0.25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8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 x14ac:dyDescent="0.25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VSAV1</v>
      </c>
      <c r="E6" s="50"/>
      <c r="F6" s="162" t="str">
        <f ca="1">IF(A7=Garde!K8,"Stationnaire",IF(A7=Garde!K12,"VSAV1",IF(A7=Garde!K13,"VSAV1",IF(A7=Garde!K14,"VSAV1",IF(A7=Garde!K20,"CA EPA + Table d'appel","Table d'appel")))))</f>
        <v>VSAV1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</row>
    <row r="7" spans="1:18" ht="15" customHeight="1" x14ac:dyDescent="0.25">
      <c r="A7" s="170">
        <f>Garde!B7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</row>
    <row r="8" spans="1:18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</row>
    <row r="9" spans="1:18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</row>
    <row r="10" spans="1:18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</row>
    <row r="11" spans="1:18" ht="37.5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>!!! NIVEAU 3 !!!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</row>
    <row r="12" spans="1:18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</row>
    <row r="13" spans="1:18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 x14ac:dyDescent="0.25">
      <c r="A23" s="4"/>
      <c r="B23" s="3"/>
      <c r="C23" s="3"/>
    </row>
    <row r="24" spans="1:18" x14ac:dyDescent="0.25">
      <c r="A24" s="4"/>
      <c r="B24" s="3"/>
      <c r="C24" s="3"/>
    </row>
    <row r="25" spans="1:18" x14ac:dyDescent="0.25">
      <c r="A25" s="4"/>
      <c r="B25" s="3"/>
      <c r="C25" s="3"/>
    </row>
    <row r="26" spans="1:18" x14ac:dyDescent="0.25">
      <c r="A26" s="4"/>
      <c r="B26" s="3"/>
      <c r="C26" s="3"/>
    </row>
    <row r="27" spans="1:18" x14ac:dyDescent="0.25">
      <c r="A27" s="4"/>
      <c r="B27" s="3"/>
      <c r="C27" s="3"/>
    </row>
    <row r="28" spans="1:18" ht="15.75" thickBot="1" x14ac:dyDescent="0.3">
      <c r="A28" s="4"/>
      <c r="B28" s="3"/>
      <c r="C28" s="3"/>
    </row>
    <row r="29" spans="1:18" ht="15.75" thickBot="1" x14ac:dyDescent="0.3">
      <c r="A29" s="4"/>
      <c r="B29" s="3"/>
      <c r="C29" s="3"/>
      <c r="L29" s="26"/>
    </row>
    <row r="30" spans="1:18" x14ac:dyDescent="0.25">
      <c r="A30" s="4"/>
      <c r="B30" s="3"/>
      <c r="C30" s="3"/>
    </row>
    <row r="31" spans="1:18" x14ac:dyDescent="0.25">
      <c r="A31" s="4"/>
      <c r="B31" s="3"/>
      <c r="C31" s="3"/>
    </row>
    <row r="32" spans="1:18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VSAV1</v>
      </c>
      <c r="E6" s="50"/>
      <c r="F6" s="162" t="str">
        <f ca="1">IF(A7=Garde!K8,"Stationnaire",IF(A7=Garde!K12,"VSAV1",IF(A7=Garde!K13,"VSAV1",IF(A7=Garde!K14,"VSAV1",IF(A7=Garde!K20,"CA EPA + Table d'appel","Table d'appel")))))</f>
        <v>VSAV1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</row>
    <row r="7" spans="1:19" ht="15" customHeight="1" x14ac:dyDescent="0.25">
      <c r="A7" s="170">
        <f>Garde!B8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.75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>!!! NIVEAU 3 !!!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4"/>
      <c r="B26" s="3"/>
      <c r="C26" s="3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VSAV1</v>
      </c>
      <c r="E6" s="50"/>
      <c r="F6" s="162" t="str">
        <f ca="1">IF(A7=Garde!K8,"Stationnaire",IF(A7=Garde!K12,"VSAV1",IF(A7=Garde!K13,"VSAV1",IF(A7=Garde!K14,"VSAV1",IF(A7=Garde!K20,"CA EPA + Table d'appel","Table d'appel")))))</f>
        <v>VSAV1</v>
      </c>
      <c r="G6" s="50"/>
      <c r="H6" s="162" t="str">
        <f ca="1">IF(A7=Garde!M8,"Stationnaire",IF(A7=Garde!M12,"VSAV1",IF(A7=Garde!M13,"VSAV1",IF(A7=Garde!M14,"VSAV1",IF(A7=Garde!M20,"CA EPA + Table d'appel","Table d'appel")))))</f>
        <v>Table d'appel</v>
      </c>
      <c r="I6" s="50"/>
      <c r="J6" s="162" t="str">
        <f ca="1">IF(A7=Garde!O8,"Stationnaire",IF(A7=Garde!O12,"VSAV1",IF(A7=Garde!O13,"VSAV1",IF(A7=Garde!O14,"VSAV1",IF(A7=Garde!O20,"CA EPA + Table d'appel","Table d'appel")))))</f>
        <v>Table d'appel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Table d'appel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  <c r="T6" s="9"/>
    </row>
    <row r="7" spans="1:20" ht="15" customHeight="1" x14ac:dyDescent="0.25">
      <c r="A7" s="170">
        <f>Garde!B11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3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>!!! NIVEAU 3 !!!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 x14ac:dyDescent="0.3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IF(A7=Garde!I8,"Stationnaire",IF(A7=Garde!I12,"VSAV1",IF(A7=Garde!I13,"VSAV1",IF(A7=Garde!I14,"VSAV1",IF(A7=Garde!I20,"CA EPA + Table d'appel","Table d'appel")))))</f>
        <v>Table d'appel</v>
      </c>
      <c r="E6" s="50"/>
      <c r="F6" s="162" t="str">
        <f ca="1">IF(A7=Garde!K8,"Stationnaire",IF(A7=Garde!K12,"VSAV1",IF(A7=Garde!K13,"VSAV1",IF(A7=Garde!K14,"VSAV1",IF(A7=Garde!K20,"CA EPA + Table d'appel","Table d'appel")))))</f>
        <v>Table d'appel</v>
      </c>
      <c r="G6" s="50"/>
      <c r="H6" s="162" t="str">
        <f ca="1">IF(A7=Garde!M8,"Stationnaire",IF(A7=Garde!M12,"VSAV1",IF(A7=Garde!M13,"VSAV1",IF(A7=Garde!M14,"VSAV1",IF(A7=Garde!M20,"CA EPA + Table d'appel","Table d'appel")))))</f>
        <v>Stationnaire</v>
      </c>
      <c r="I6" s="50"/>
      <c r="J6" s="162" t="str">
        <f ca="1">IF(A7=Garde!O8,"Stationnaire",IF(A7=Garde!O12,"VSAV1",IF(A7=Garde!O13,"VSAV1",IF(A7=Garde!O14,"VSAV1",IF(A7=Garde!O20,"CA EPA + Table d'appel","Table d'appel")))))</f>
        <v>VSAV1</v>
      </c>
      <c r="K6" s="50"/>
      <c r="L6" s="162" t="str">
        <f ca="1">IF(A7=Garde!Q8,"Stationnaire",IF(A7=Garde!Q12,"VSAV1",IF(A7=Garde!Q13,"VSAV1",IF(A7=Garde!Q14,"VSAV1",IF(A7=Garde!Q20,"CA EPA + Table d'appel","Table d'appel")))))</f>
        <v>Table d'appel</v>
      </c>
      <c r="M6" s="50"/>
      <c r="N6" s="162" t="str">
        <f ca="1">IF(A7=Garde!S8,"Stationnaire",IF(A7=Garde!S12,"VSAV1",IF(A7=Garde!S13,"VSAV1",IF(A7=Garde!S14,"VSAV1",IF(A7=Garde!S20,"CA EPA + Table d'appel","Table d'appel")))))</f>
        <v>VSAV1</v>
      </c>
      <c r="O6" s="50"/>
      <c r="P6" s="162" t="str">
        <f ca="1">IF(A7=Garde!U8,"Stationnaire",IF(A7=Garde!U12,"VSAV1",IF(A7=Garde!U13,"VSAV1",IF(A7=Garde!U14,"VSAV1",IF(A7=Garde!U20,"CA EPA + Table d'appel","Table d'appel")))))</f>
        <v>Table d'appel</v>
      </c>
      <c r="Q6" s="31"/>
      <c r="R6" s="32"/>
      <c r="S6" s="9"/>
    </row>
    <row r="7" spans="1:19" ht="15" customHeight="1" x14ac:dyDescent="0.25">
      <c r="A7" s="170" t="str">
        <f>Garde!B12</f>
        <v>Valentin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6.75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Garde                        Stationnaire</v>
      </c>
      <c r="I11" s="41"/>
      <c r="J11" s="51" t="str">
        <f ca="1">IF(J6="VSAV1","!!! NIVEAU 3 !!!",IF(J6="stationnaire","Garde                        Stationnaire","  "))</f>
        <v>!!! NIVEAU 3 !!!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e">
        <f ca="1">IF(A7=Garde!I8,"Stationnaire",IF(A7=Garde!I12,"VSAV1",IF(A7=Garde!I13,"VSAV1",IF(A7=Garde!I14,"VSAV1",IF(A7=Garde!I20,"CA EPA + Table d'appel","Table d'appel")))))</f>
        <v>#REF!</v>
      </c>
      <c r="E6" s="50"/>
      <c r="F6" s="162" t="e">
        <f ca="1">IF(A7=Garde!K8,"Stationnaire",IF(A7=Garde!K12,"VSAV1",IF(A7=Garde!K13,"VSAV1",IF(A7=Garde!K14,"VSAV1",IF(A7=Garde!K20,"CA EPA + Table d'appel","Table d'appel")))))</f>
        <v>#REF!</v>
      </c>
      <c r="G6" s="50"/>
      <c r="H6" s="162" t="e">
        <f ca="1">IF(A7=Garde!M8,"Stationnaire",IF(A7=Garde!M12,"VSAV1",IF(A7=Garde!M13,"VSAV1",IF(A7=Garde!M14,"VSAV1",IF(A7=Garde!M20,"CA EPA + Table d'appel","Table d'appel")))))</f>
        <v>#REF!</v>
      </c>
      <c r="I6" s="50"/>
      <c r="J6" s="162" t="e">
        <f ca="1">IF(A7=Garde!O8,"Stationnaire",IF(A7=Garde!O12,"VSAV1",IF(A7=Garde!O13,"VSAV1",IF(A7=Garde!O14,"VSAV1",IF(A7=Garde!O20,"CA EPA + Table d'appel","Table d'appel")))))</f>
        <v>#REF!</v>
      </c>
      <c r="K6" s="50"/>
      <c r="L6" s="162" t="e">
        <f ca="1">IF(A7=Garde!Q8,"Stationnaire",IF(A7=Garde!Q12,"VSAV1",IF(A7=Garde!Q13,"VSAV1",IF(A7=Garde!Q14,"VSAV1",IF(A7=Garde!Q20,"CA EPA + Table d'appel","Table d'appel")))))</f>
        <v>#REF!</v>
      </c>
      <c r="M6" s="50"/>
      <c r="N6" s="162" t="e">
        <f ca="1">IF(A7=Garde!S8,"Stationnaire",IF(A7=Garde!S12,"VSAV1",IF(A7=Garde!S13,"VSAV1",IF(A7=Garde!S14,"VSAV1",IF(A7=Garde!S20,"CA EPA + Table d'appel","Table d'appel")))))</f>
        <v>#REF!</v>
      </c>
      <c r="O6" s="50"/>
      <c r="P6" s="162" t="e">
        <f ca="1">IF(A7=Garde!U8,"Stationnaire",IF(A7=Garde!U12,"VSAV1",IF(A7=Garde!U13,"VSAV1",IF(A7=Garde!U14,"VSAV1",IF(A7=Garde!U20,"CA EPA + Table d'appel","Table d'appel")))))</f>
        <v>#REF!</v>
      </c>
      <c r="Q6" s="31"/>
      <c r="R6" s="32"/>
      <c r="S6" s="9"/>
    </row>
    <row r="7" spans="1:19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" customHeight="1" x14ac:dyDescent="0.25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3" t="e">
        <f>IF(A7=Garde!#REF!," !!! + Nids VTU",IF(A7=Garde!#REF!," !!! + Nids VTU",IF(A7=Garde!#REF!," !!! + Nids Complément VTU","")))</f>
        <v>#REF!</v>
      </c>
      <c r="E12" s="54"/>
      <c r="F12" s="53" t="e">
        <f>IF(A7=Garde!#REF!," !!! + Nids VTU",IF(A7=Garde!#REF!," !!! + Nids VTU",IF(A7=Garde!#REF!," !!! + Nids Complément VTU","")))</f>
        <v>#REF!</v>
      </c>
      <c r="G12" s="54"/>
      <c r="H12" s="53" t="e">
        <f>IF(A7=Garde!#REF!," !!! + Nids VTU",IF(A7=Garde!#REF!," !!! + Nids VTU",IF(A7=Garde!#REF!," !!! + Nids Complément VTU","")))</f>
        <v>#REF!</v>
      </c>
      <c r="I12" s="54"/>
      <c r="J12" s="53" t="e">
        <f>IF(A7=Garde!#REF!," !!! + Nids VTU",IF(A7=Garde!#REF!," !!! + Nids VTU",IF(A7=Garde!#REF!," !!! + Nids Complément VTU","")))</f>
        <v>#REF!</v>
      </c>
      <c r="K12" s="54"/>
      <c r="L12" s="53" t="e">
        <f>IF(A7=Garde!#REF!," !!! + Nids VTU",IF(A7=Garde!#REF!," !!! + Nids VTU",IF(A7=Garde!#REF!," !!! + Nids Complément VTU","")))</f>
        <v>#REF!</v>
      </c>
      <c r="M12" s="54"/>
      <c r="N12" s="53" t="e">
        <f>IF(A7=Garde!#REF!," !!! + Nids VTU",IF(A7=Garde!#REF!," !!! + Nids VTU",IF(A7=Garde!#REF!," !!! + Nids Complément VTU","")))</f>
        <v>#REF!</v>
      </c>
      <c r="O12" s="54"/>
      <c r="P12" s="53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VSAV1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FRSM + EPA + 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VSAV2 + 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VSAV1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FSRM + Table d'appel</v>
      </c>
      <c r="Q6" s="31"/>
      <c r="R6" s="32"/>
      <c r="S6" s="9"/>
      <c r="T6" s="9"/>
    </row>
    <row r="7" spans="1:20" ht="15" customHeight="1" x14ac:dyDescent="0.25">
      <c r="A7" s="170" t="str">
        <f>Garde!B20</f>
        <v>Nicolas B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9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VSAV1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FSRM + 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VSAV2 + 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VSAV1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Table d'appel</v>
      </c>
      <c r="Q6" s="31"/>
      <c r="R6" s="32"/>
      <c r="S6" s="9"/>
      <c r="T6" s="9"/>
    </row>
    <row r="7" spans="1:20" ht="15" customHeight="1" x14ac:dyDescent="0.25">
      <c r="A7" s="170" t="str">
        <f>Garde!B21</f>
        <v>Laurent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FSRM + 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VSAV1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FRSM + EPA + 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VSAV2 + 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VSAV1</v>
      </c>
      <c r="Q6" s="31"/>
      <c r="R6" s="32"/>
      <c r="S6" s="9"/>
    </row>
    <row r="7" spans="1:19" ht="15" customHeight="1" x14ac:dyDescent="0.25">
      <c r="A7" s="170" t="str">
        <f>Garde!B22</f>
        <v>Sebastien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2.2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FSRM + 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VSAV2 + 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VSAV1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FSRM + 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VSAV2 + Table d'appel</v>
      </c>
      <c r="Q6" s="31"/>
      <c r="R6" s="32"/>
      <c r="S6" s="9"/>
      <c r="T6" s="9"/>
    </row>
    <row r="7" spans="1:20" ht="15" customHeight="1" x14ac:dyDescent="0.25">
      <c r="A7" s="170" t="str">
        <f>Garde!B23</f>
        <v>Thierry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.7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 x14ac:dyDescent="0.25">
      <c r="A29" s="25"/>
      <c r="B29" s="3"/>
      <c r="C29" s="3"/>
    </row>
    <row r="30" spans="1:20" x14ac:dyDescent="0.25">
      <c r="A30" s="25"/>
      <c r="B30" s="3"/>
      <c r="C30" s="3"/>
    </row>
    <row r="31" spans="1:20" x14ac:dyDescent="0.25">
      <c r="A31" s="25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IF(A7=Garde!I11,"VSAV1",IF(AND(A7=Garde!I20,A7=Garde!I23),"FRSM + EPA + Table d'appel",IF(A7=Garde!I20,"CA EPA + Table d'appel",IF(A7=Garde!I17,"VSAV2 + Table d'appel",IF(A7=Garde!I23,"FSRM + Table d'appel","Table d'appel")))))</f>
        <v>VSAV2 + Table d'appel</v>
      </c>
      <c r="E6" s="50"/>
      <c r="F6" s="162" t="str">
        <f ca="1">IF(A7=Garde!K11,"VSAV1",IF(AND(A7=Garde!K20,A7=Garde!K23),"FRSM + EPA + Table d'appel",IF(A7=Garde!K20,"CA EPA + Table d'appel",IF(A7=Garde!K17,"VSAV2 + Table d'appel",IF(A7=Garde!K23,"FSRM + Table d'appel","Table d'appel")))))</f>
        <v>Table d'appel</v>
      </c>
      <c r="G6" s="50"/>
      <c r="H6" s="162" t="str">
        <f ca="1">IF(A7=Garde!M11,"VSAV1",IF(AND(A7=Garde!M20,A7=Garde!M23),"FRSM + EPA + Table d'appel",IF(A7=Garde!M20,"CA EPA + Table d'appel",IF(A7=Garde!M17,"VSAV2 + Table d'appel",IF(A7=Garde!M23,"FSRM + Table d'appel","Table d'appel")))))</f>
        <v>Table d'appel</v>
      </c>
      <c r="I6" s="50"/>
      <c r="J6" s="162" t="str">
        <f ca="1">IF(A7=Garde!O11,"VSAV1",IF(AND(A7=Garde!O20,A7=Garde!O23),"FRSM + EPA + Table d'appel",IF(A7=Garde!O20,"CA EPA + Table d'appel",IF(A7=Garde!O17,"VSAV2 + Table d'appel",IF(A7=Garde!O23,"FSRM + Table d'appel","Table d'appel")))))</f>
        <v>Table d'appel</v>
      </c>
      <c r="K6" s="50"/>
      <c r="L6" s="162" t="str">
        <f ca="1">IF(A7=Garde!Q11,"VSAV1",IF(AND(A7=Garde!Q20,A7=Garde!Q23),"FRSM + EPA + Table d'appel",IF(A7=Garde!Q20," EPA + Table d'appel",IF(A7=Garde!Q17,"VSAV2 + Table d'appel",IF(A7=Garde!Q23,"FSRM + Table d'appel","Table d'appel")))))</f>
        <v>Table d'appel</v>
      </c>
      <c r="M6" s="50"/>
      <c r="N6" s="162" t="str">
        <f ca="1">IF(A7=Garde!S11,"VSAV1",IF(AND(A7=Garde!S20,A7=Garde!S23),"FRSM + EPA + Table d'appel",IF(A7=Garde!S20,"CA EPA + Table d'appel",IF(A7=Garde!S17,"VSAV2 + Table d'appel",IF(A7=Garde!S23,"FSRM + Table d'appel","Table d'appel")))))</f>
        <v>Table d'appel</v>
      </c>
      <c r="O6" s="50"/>
      <c r="P6" s="162" t="str">
        <f ca="1">IF(A7=Garde!U11,"VSAV1",IF(AND(A7=Garde!U20,A7=Garde!U23),"FRSM + EPA + Table d'appel",IF(A7=Garde!U20,"CA EPA + Table d'appel",IF(A7=Garde!U17,"VSAV2 + Table d'appel",IF(A7=Garde!U23,"FSRM + Table d'appel","Table d'appel")))))</f>
        <v>Table d'appel</v>
      </c>
      <c r="Q6" s="31"/>
      <c r="R6" s="32"/>
      <c r="S6" s="9"/>
    </row>
    <row r="7" spans="1:19" ht="15" customHeight="1" x14ac:dyDescent="0.25">
      <c r="A7" s="170">
        <f>Garde!B24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Garde!K1</f>
        <v>Garde …..     Du …..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49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e">
        <f ca="1">IF(A7=Garde!I11,"VSAV1",IF(AND(A7=Garde!I20,A7=Garde!I23),"FRSM + EPA + Table d'appel",IF(A7=Garde!I20,"CA EPA + Table d'appel",IF(A7=Garde!I17,"VSAV2 + Table d'appel",IF(A7=Garde!I23,"FSRM + Table d'appel","Table d'appel")))))</f>
        <v>#REF!</v>
      </c>
      <c r="E6" s="50"/>
      <c r="F6" s="162" t="e">
        <f ca="1">IF(A7=Garde!K11,"VSAV1",IF(AND(A7=Garde!K20,A7=Garde!K23),"FRSM + EPA + Table d'appel",IF(A7=Garde!K20,"CA EPA + Table d'appel",IF(A7=Garde!K17,"VSAV2 + Table d'appel",IF(A7=Garde!K23,"FSRM + Table d'appel","Table d'appel")))))</f>
        <v>#REF!</v>
      </c>
      <c r="G6" s="50"/>
      <c r="H6" s="162" t="e">
        <f ca="1">IF(A7=Garde!M11,"VSAV1",IF(AND(A7=Garde!M20,A7=Garde!M23),"FRSM + EPA + Table d'appel",IF(A7=Garde!M20,"CA EPA + Table d'appel",IF(A7=Garde!M17,"VSAV2 + Table d'appel",IF(A7=Garde!M23,"FSRM + Table d'appel","Table d'appel")))))</f>
        <v>#REF!</v>
      </c>
      <c r="I6" s="50"/>
      <c r="J6" s="162" t="e">
        <f ca="1">IF(A7=Garde!O11,"VSAV1",IF(AND(A7=Garde!O20,A7=Garde!O23),"FRSM + EPA + Table d'appel",IF(A7=Garde!O20,"CA EPA + Table d'appel",IF(A7=Garde!O17,"VSAV2 + Table d'appel",IF(A7=Garde!O23,"FSRM + Table d'appel","Table d'appel")))))</f>
        <v>#REF!</v>
      </c>
      <c r="K6" s="50"/>
      <c r="L6" s="162" t="e">
        <f ca="1">IF(A7=Garde!Q11,"VSAV1",IF(AND(A7=Garde!Q20,A7=Garde!Q23),"FRSM + EPA + Table d'appel",IF(A7=Garde!Q20," EPA + Table d'appel",IF(A7=Garde!Q17,"VSAV2 + Table d'appel",IF(A7=Garde!Q23,"FSRM + Table d'appel","Table d'appel")))))</f>
        <v>#REF!</v>
      </c>
      <c r="M6" s="50"/>
      <c r="N6" s="162" t="e">
        <f ca="1">IF(A7=Garde!S11,"VSAV1",IF(AND(A7=Garde!S20,A7=Garde!S23),"FRSM + EPA + Table d'appel",IF(A7=Garde!S20,"CA EPA + Table d'appel",IF(A7=Garde!S17,"VSAV2 + Table d'appel",IF(A7=Garde!S23,"FSRM + Table d'appel","Table d'appel")))))</f>
        <v>#REF!</v>
      </c>
      <c r="O6" s="50"/>
      <c r="P6" s="162" t="e">
        <f ca="1">IF(A7=Garde!U11,"VSAV1",IF(AND(A7=Garde!U20,A7=Garde!U23),"FRSM + EPA + Table d'appel",IF(A7=Garde!U20,"CA EPA + Table d'appel",IF(A7=Garde!U17,"VSAV2 + Table d'appel",IF(A7=Garde!U23,"FSRM + Table d'appel","Table d'appel")))))</f>
        <v>#REF!</v>
      </c>
      <c r="Q6" s="31"/>
      <c r="R6" s="32"/>
      <c r="S6" s="9"/>
    </row>
    <row r="7" spans="1:19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 x14ac:dyDescent="0.25">
      <c r="A11" s="49"/>
      <c r="B11" s="21"/>
      <c r="C11" s="9"/>
      <c r="D11" s="40" t="e">
        <f ca="1">IF(D6="VSAV1","!!! NIVEAU 3 !!!",IF(D6="stationnaire","Garde                        Stationnaire","  "))</f>
        <v>#REF!</v>
      </c>
      <c r="E11" s="40"/>
      <c r="F11" s="40" t="e">
        <f ca="1">IF(F6="VSAV1","!!! NIVEAU 3 !!!",IF(F6="stationnaire","Garde                        Stationnaire","  "))</f>
        <v>#REF!</v>
      </c>
      <c r="G11" s="40"/>
      <c r="H11" s="40" t="e">
        <f ca="1">IF(H6="VSAV1","!!! NIVEAU 3 !!!",IF(H6="stationnaire","Garde                        Stationnaire","  "))</f>
        <v>#REF!</v>
      </c>
      <c r="I11" s="40"/>
      <c r="J11" s="40" t="e">
        <f ca="1">IF(J6="VSAV1","!!! NIVEAU 3 !!!",IF(J6="stationnaire","Garde                        Stationnaire","  "))</f>
        <v>#REF!</v>
      </c>
      <c r="K11" s="40"/>
      <c r="L11" s="40" t="e">
        <f ca="1">IF(L6="VSAV1","!!! NIVEAU 3 !!!",IF(L6="stationnaire","Garde                        Stationnaire","  "))</f>
        <v>#REF!</v>
      </c>
      <c r="M11" s="40"/>
      <c r="N11" s="40" t="e">
        <f ca="1">IF(N6="VSAV1","!!! NIVEAU 3 !!!",IF(N6="stationnaire","Garde                        Stationnaire","  "))</f>
        <v>#REF!</v>
      </c>
      <c r="O11" s="40"/>
      <c r="P11" s="40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49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49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49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49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49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49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49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49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49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49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49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49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49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49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49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49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Garde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Guy Blancher</cp:lastModifiedBy>
  <cp:lastPrinted>2014-11-01T19:34:28Z</cp:lastPrinted>
  <dcterms:created xsi:type="dcterms:W3CDTF">2013-12-04T20:53:17Z</dcterms:created>
  <dcterms:modified xsi:type="dcterms:W3CDTF">2014-11-08T23:34:42Z</dcterms:modified>
</cp:coreProperties>
</file>