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5850"/>
  </bookViews>
  <sheets>
    <sheet name="Menu" sheetId="2" r:id="rId1"/>
    <sheet name="Trvx Déploiement Fourniture" sheetId="18" r:id="rId2"/>
    <sheet name="Dév. Logiciel" sheetId="19" r:id="rId3"/>
    <sheet name="Plateforme" sheetId="20" r:id="rId4"/>
    <sheet name="Sorties Stock" sheetId="21" r:id="rId5"/>
    <sheet name="Travaux VDI" sheetId="22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8" l="1"/>
  <c r="B3" i="20" l="1"/>
  <c r="K11" i="22"/>
  <c r="K11" i="21"/>
  <c r="B3" i="22"/>
  <c r="N11" i="22"/>
  <c r="N11" i="21"/>
  <c r="B3" i="21" s="1"/>
  <c r="N11" i="20"/>
  <c r="N12" i="20"/>
  <c r="N13" i="20"/>
  <c r="N14" i="20"/>
  <c r="N15" i="20"/>
  <c r="N16" i="20"/>
  <c r="N11" i="18"/>
  <c r="N12" i="18"/>
  <c r="N13" i="18"/>
  <c r="N11" i="19"/>
  <c r="N12" i="19"/>
  <c r="N13" i="19"/>
  <c r="B5" i="18" l="1"/>
  <c r="B5" i="20"/>
  <c r="B5" i="19"/>
  <c r="G7" i="2" s="1"/>
  <c r="C37" i="2"/>
  <c r="C32" i="2"/>
  <c r="G29" i="2"/>
  <c r="G28" i="2"/>
  <c r="G23" i="2"/>
  <c r="C15" i="2"/>
  <c r="C14" i="2"/>
  <c r="G4" i="2"/>
  <c r="C4" i="2"/>
  <c r="M12" i="20"/>
  <c r="M13" i="20"/>
  <c r="M14" i="20"/>
  <c r="M15" i="20"/>
  <c r="M16" i="20"/>
  <c r="M11" i="20"/>
  <c r="K12" i="20"/>
  <c r="K13" i="20"/>
  <c r="K14" i="20"/>
  <c r="K15" i="20"/>
  <c r="K16" i="20"/>
  <c r="K11" i="20"/>
  <c r="B3" i="19"/>
  <c r="G5" i="2" s="1"/>
  <c r="M11" i="19"/>
  <c r="M12" i="19"/>
  <c r="M13" i="19"/>
  <c r="K11" i="19"/>
  <c r="K12" i="19"/>
  <c r="K13" i="19"/>
  <c r="B3" i="18"/>
  <c r="C5" i="2" l="1"/>
  <c r="M12" i="18"/>
  <c r="M13" i="18"/>
  <c r="M11" i="18"/>
  <c r="B5" i="21" l="1"/>
  <c r="G26" i="2" s="1"/>
  <c r="L16" i="20"/>
  <c r="L15" i="20"/>
  <c r="L14" i="20"/>
  <c r="L13" i="20"/>
  <c r="L12" i="20"/>
  <c r="L13" i="19"/>
  <c r="L12" i="19"/>
  <c r="L11" i="19"/>
  <c r="B7" i="19"/>
  <c r="B4" i="19"/>
  <c r="G6" i="2" s="1"/>
  <c r="B4" i="21" l="1"/>
  <c r="G25" i="2" s="1"/>
  <c r="G24" i="2"/>
  <c r="B7" i="20"/>
  <c r="C17" i="2"/>
  <c r="B6" i="21"/>
  <c r="G27" i="2" s="1"/>
  <c r="B8" i="19"/>
  <c r="G10" i="2" s="1"/>
  <c r="G9" i="2"/>
  <c r="B6" i="22"/>
  <c r="C36" i="2" s="1"/>
  <c r="C33" i="2"/>
  <c r="B6" i="18"/>
  <c r="C8" i="2" s="1"/>
  <c r="C7" i="2"/>
  <c r="B6" i="19"/>
  <c r="G8" i="2" s="1"/>
  <c r="B4" i="22"/>
  <c r="C34" i="2" s="1"/>
  <c r="B5" i="22"/>
  <c r="C35" i="2" s="1"/>
  <c r="B6" i="20"/>
  <c r="C18" i="2" s="1"/>
  <c r="B7" i="18"/>
  <c r="B8" i="20" l="1"/>
  <c r="C20" i="2" s="1"/>
  <c r="C19" i="2"/>
  <c r="B8" i="18"/>
  <c r="C10" i="2" s="1"/>
  <c r="C9" i="2"/>
  <c r="C26" i="2"/>
  <c r="C27" i="2" s="1"/>
  <c r="G17" i="2"/>
  <c r="G18" i="2" s="1"/>
  <c r="C24" i="2"/>
  <c r="C25" i="2" s="1"/>
  <c r="G15" i="2"/>
  <c r="G19" i="2" l="1"/>
  <c r="G20" i="2" s="1"/>
  <c r="C28" i="2"/>
  <c r="C29" i="2" s="1"/>
  <c r="G16" i="2"/>
  <c r="B4" i="18" l="1"/>
  <c r="G15" i="18" s="1"/>
  <c r="C6" i="2" l="1"/>
  <c r="L12" i="18"/>
  <c r="K13" i="18"/>
  <c r="L13" i="18" s="1"/>
  <c r="P13" i="18" l="1"/>
  <c r="P12" i="18"/>
  <c r="B4" i="20"/>
  <c r="L11" i="20" l="1"/>
  <c r="C16" i="2"/>
</calcChain>
</file>

<file path=xl/comments1.xml><?xml version="1.0" encoding="utf-8"?>
<comments xmlns="http://schemas.openxmlformats.org/spreadsheetml/2006/main">
  <authors>
    <author>KERFERS Guillaume (P)</author>
  </authors>
  <commentList>
    <comment ref="G11" authorId="0" shapeId="0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u/>
            <sz val="11"/>
            <color indexed="81"/>
            <rFont val="Tahoma"/>
            <family val="2"/>
          </rPr>
          <t>1ère réception:</t>
        </r>
        <r>
          <rPr>
            <sz val="11"/>
            <color indexed="81"/>
            <rFont val="Tahoma"/>
            <family val="2"/>
          </rPr>
          <t xml:space="preserve">
Etat des lieux de l'existant : OK
Livraison des specs détaillées en version D : OK</t>
        </r>
      </text>
    </comment>
    <comment ref="G12" authorId="0" shapeId="0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u/>
            <sz val="11"/>
            <color indexed="81"/>
            <rFont val="Tahoma"/>
            <family val="2"/>
          </rPr>
          <t xml:space="preserve">2ème Réception
</t>
        </r>
        <r>
          <rPr>
            <sz val="11"/>
            <color indexed="81"/>
            <rFont val="Tahoma"/>
            <family val="2"/>
          </rPr>
          <t xml:space="preserve">
Etat des lieux de l'existant : 100%
Spécifications détaillées : 100%
Développements hardware : 100%
Développement logiciels : 50 %
Développement outil de test : 0%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KERFERS Guillaume (P)</author>
  </authors>
  <commentList>
    <comment ref="B16" authorId="0" shapeId="0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Option non prise en compte</t>
        </r>
      </text>
    </comment>
    <comment ref="K22" authorId="0" shapeId="0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plateforme 
4a Option 1 non prise</t>
        </r>
      </text>
    </comment>
    <comment ref="L28" authorId="0" shapeId="0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9078,67 HT prévu
1 pupitre de télésono + presta MES : non commandé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BCT 00736629  - Archean - Fourniture Télésono + Prestations de déploiement sur s" description="Connexion à la requête « BCT 00736629  - Archean - Fourniture Télésono + Prestations de déploiement sur s » dans le classeur." type="5" refreshedVersion="0" background="1">
    <dbPr connection="Provider=Microsoft.Mashup.OleDb.1;Data Source=$Workbook$;Location=BCT 00736629  - Archean - Fourniture Télésono + Prestations de déploiement sur s;Extended Properties=&quot;&quot;" command="SELECT * FROM [BCT 00736629  - Archean - Fourniture Télésono + Prestations de déploiement sur s]"/>
  </connection>
</connections>
</file>

<file path=xl/sharedStrings.xml><?xml version="1.0" encoding="utf-8"?>
<sst xmlns="http://schemas.openxmlformats.org/spreadsheetml/2006/main" count="223" uniqueCount="55">
  <si>
    <t>Titulaire</t>
  </si>
  <si>
    <t>N° du BER</t>
  </si>
  <si>
    <t>Plateforme</t>
  </si>
  <si>
    <t>Retour MENU</t>
  </si>
  <si>
    <t>Lien fichier</t>
  </si>
  <si>
    <t>Type de prestation</t>
  </si>
  <si>
    <t>Tableau de suivi plateforme</t>
  </si>
  <si>
    <t>Tableau de suivi développement logiciel</t>
  </si>
  <si>
    <t>N° Commande</t>
  </si>
  <si>
    <t>Tableau de suivi Travaux de Déploiement et Fourniture</t>
  </si>
  <si>
    <t>Sorties Stock</t>
  </si>
  <si>
    <t>Tableau de suivi Sorties Stock</t>
  </si>
  <si>
    <t>Tableau de suivi VDI</t>
  </si>
  <si>
    <t>Estimation</t>
  </si>
  <si>
    <t>Développement logiciel</t>
  </si>
  <si>
    <t>Travaux VDI</t>
  </si>
  <si>
    <t>CONSOMME (k€)</t>
  </si>
  <si>
    <t>MER DELTA mis à dispo / estimation
voir définition : receptionné / montant BER / mis à dispo / consommé / restant
Avoir une vue sur mis à dispo - estimation : OUI</t>
  </si>
  <si>
    <t>RESTANT / Estimation (k€)</t>
  </si>
  <si>
    <t>RESTANT / Estimation (%)</t>
  </si>
  <si>
    <r>
      <t>CONSOMME (k</t>
    </r>
    <r>
      <rPr>
        <sz val="11"/>
        <color theme="1"/>
        <rFont val="Calibri"/>
        <family val="2"/>
      </rPr>
      <t>€)</t>
    </r>
  </si>
  <si>
    <t>Estimation (k€)</t>
  </si>
  <si>
    <t>En attente</t>
  </si>
  <si>
    <t>CONSOMME / Estimation (%)</t>
  </si>
  <si>
    <t/>
  </si>
  <si>
    <t xml:space="preserve"> </t>
  </si>
  <si>
    <t>Consommé</t>
  </si>
  <si>
    <t>Restant</t>
  </si>
  <si>
    <t>Montant engagé</t>
  </si>
  <si>
    <t>MONTANT ENGAGE (k€)</t>
  </si>
  <si>
    <t>MONTANT ENGAGE / Estimation (%)</t>
  </si>
  <si>
    <t>date Réception</t>
  </si>
  <si>
    <t>Ce qui a été réceptionné</t>
  </si>
  <si>
    <t>Réception</t>
  </si>
  <si>
    <t>Calcul somme montant engagé</t>
  </si>
  <si>
    <t>Calcul montant engagé</t>
  </si>
  <si>
    <t xml:space="preserve">Resp. </t>
  </si>
  <si>
    <t xml:space="preserve">Montant </t>
  </si>
  <si>
    <t xml:space="preserve">Travaux </t>
  </si>
  <si>
    <t>Plateforme 1</t>
  </si>
  <si>
    <t>Plateforme2</t>
  </si>
  <si>
    <t>A</t>
  </si>
  <si>
    <t>B</t>
  </si>
  <si>
    <t>C</t>
  </si>
  <si>
    <t>D</t>
  </si>
  <si>
    <t>E</t>
  </si>
  <si>
    <t>F</t>
  </si>
  <si>
    <t>G</t>
  </si>
  <si>
    <t>H</t>
  </si>
  <si>
    <t>,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</si>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</sst>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1"/>
      <name val="Tahoma"/>
      <family val="2"/>
    </font>
    <font>
      <sz val="14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indexed="81"/>
      <name val="Tahoma"/>
      <family val="2"/>
    </font>
    <font>
      <sz val="24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2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0625">
        <bgColor theme="4" tint="-0.249977111117893"/>
      </patternFill>
    </fill>
    <fill>
      <patternFill patternType="gray0625">
        <fgColor rgb="FFFF0000"/>
        <bgColor theme="4" tint="-0.249977111117893"/>
      </patternFill>
    </fill>
    <fill>
      <patternFill patternType="solid">
        <fgColor rgb="FFFECECA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9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Border="1"/>
    <xf numFmtId="164" fontId="0" fillId="0" borderId="0" xfId="0" applyNumberFormat="1" applyFill="1" applyBorder="1"/>
    <xf numFmtId="0" fontId="0" fillId="0" borderId="0" xfId="0" applyFill="1"/>
    <xf numFmtId="0" fontId="0" fillId="2" borderId="0" xfId="0" applyFill="1"/>
    <xf numFmtId="0" fontId="0" fillId="0" borderId="0" xfId="0" applyFill="1" applyAlignment="1"/>
    <xf numFmtId="4" fontId="0" fillId="0" borderId="0" xfId="0" applyNumberFormat="1"/>
    <xf numFmtId="2" fontId="0" fillId="0" borderId="0" xfId="0" applyNumberFormat="1"/>
    <xf numFmtId="4" fontId="1" fillId="0" borderId="0" xfId="0" applyNumberFormat="1" applyFont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 wrapText="1"/>
    </xf>
    <xf numFmtId="164" fontId="0" fillId="0" borderId="2" xfId="0" applyNumberFormat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/>
    </xf>
    <xf numFmtId="164" fontId="0" fillId="0" borderId="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2" fillId="0" borderId="0" xfId="0" applyFont="1" applyFill="1"/>
    <xf numFmtId="0" fontId="12" fillId="0" borderId="0" xfId="0" applyFont="1" applyFill="1" applyBorder="1"/>
    <xf numFmtId="164" fontId="12" fillId="0" borderId="0" xfId="0" applyNumberFormat="1" applyFont="1" applyFill="1" applyBorder="1"/>
    <xf numFmtId="49" fontId="12" fillId="0" borderId="0" xfId="0" applyNumberFormat="1" applyFont="1" applyFill="1" applyBorder="1"/>
    <xf numFmtId="0" fontId="12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7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0" fillId="5" borderId="0" xfId="0" applyFill="1"/>
    <xf numFmtId="4" fontId="0" fillId="2" borderId="6" xfId="0" applyNumberFormat="1" applyFill="1" applyBorder="1"/>
    <xf numFmtId="0" fontId="11" fillId="5" borderId="0" xfId="0" applyFont="1" applyFill="1" applyBorder="1" applyAlignment="1">
      <alignment vertical="center"/>
    </xf>
    <xf numFmtId="0" fontId="0" fillId="5" borderId="0" xfId="0" applyFill="1" applyBorder="1"/>
    <xf numFmtId="4" fontId="0" fillId="5" borderId="0" xfId="0" applyNumberFormat="1" applyFill="1" applyBorder="1"/>
    <xf numFmtId="0" fontId="10" fillId="5" borderId="0" xfId="0" applyFont="1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13" fillId="5" borderId="0" xfId="0" applyFont="1" applyFill="1" applyAlignment="1">
      <alignment vertical="center"/>
    </xf>
    <xf numFmtId="0" fontId="0" fillId="2" borderId="12" xfId="0" applyFill="1" applyBorder="1"/>
    <xf numFmtId="0" fontId="2" fillId="0" borderId="0" xfId="0" applyFont="1" applyBorder="1" applyAlignment="1">
      <alignment horizontal="center" vertical="center" wrapText="1"/>
    </xf>
    <xf numFmtId="0" fontId="3" fillId="0" borderId="7" xfId="1" applyFill="1" applyBorder="1" applyAlignment="1">
      <alignment vertical="center" wrapText="1"/>
    </xf>
    <xf numFmtId="0" fontId="0" fillId="0" borderId="7" xfId="0" applyFill="1" applyBorder="1" applyAlignment="1">
      <alignment horizontal="center" vertical="center"/>
    </xf>
    <xf numFmtId="4" fontId="0" fillId="2" borderId="16" xfId="0" applyNumberFormat="1" applyFill="1" applyBorder="1"/>
    <xf numFmtId="4" fontId="0" fillId="2" borderId="17" xfId="0" applyNumberFormat="1" applyFill="1" applyBorder="1"/>
    <xf numFmtId="49" fontId="12" fillId="0" borderId="2" xfId="1" applyNumberFormat="1" applyFont="1" applyFill="1" applyBorder="1" applyAlignment="1">
      <alignment horizontal="center" vertical="center" wrapText="1"/>
    </xf>
    <xf numFmtId="4" fontId="0" fillId="2" borderId="19" xfId="0" applyNumberFormat="1" applyFill="1" applyBorder="1"/>
    <xf numFmtId="165" fontId="0" fillId="2" borderId="16" xfId="0" applyNumberFormat="1" applyFill="1" applyBorder="1"/>
    <xf numFmtId="0" fontId="0" fillId="0" borderId="12" xfId="0" applyBorder="1"/>
    <xf numFmtId="0" fontId="0" fillId="0" borderId="13" xfId="0" applyBorder="1"/>
    <xf numFmtId="0" fontId="0" fillId="0" borderId="12" xfId="0" applyFill="1" applyBorder="1"/>
    <xf numFmtId="0" fontId="0" fillId="0" borderId="13" xfId="0" applyFill="1" applyBorder="1"/>
    <xf numFmtId="0" fontId="15" fillId="4" borderId="0" xfId="0" applyFont="1" applyFill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3" fillId="0" borderId="5" xfId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3" fillId="0" borderId="7" xfId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7" xfId="0" applyFill="1" applyBorder="1" applyAlignment="1"/>
    <xf numFmtId="0" fontId="18" fillId="4" borderId="0" xfId="0" applyFont="1" applyFill="1" applyAlignment="1">
      <alignment vertical="center"/>
    </xf>
    <xf numFmtId="0" fontId="0" fillId="0" borderId="0" xfId="0" applyFill="1" applyBorder="1" applyAlignment="1"/>
    <xf numFmtId="9" fontId="18" fillId="4" borderId="0" xfId="0" applyNumberFormat="1" applyFont="1" applyFill="1" applyAlignment="1">
      <alignment vertical="center"/>
    </xf>
    <xf numFmtId="9" fontId="0" fillId="0" borderId="0" xfId="0" applyNumberFormat="1" applyFill="1"/>
    <xf numFmtId="9" fontId="9" fillId="0" borderId="7" xfId="2" applyNumberFormat="1" applyFont="1" applyFill="1" applyBorder="1" applyAlignment="1">
      <alignment horizontal="center" vertical="center" wrapText="1"/>
    </xf>
    <xf numFmtId="9" fontId="0" fillId="0" borderId="0" xfId="0" applyNumberFormat="1"/>
    <xf numFmtId="9" fontId="0" fillId="0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7" xfId="0" applyFill="1" applyBorder="1" applyAlignment="1">
      <alignment vertical="center"/>
    </xf>
    <xf numFmtId="9" fontId="0" fillId="0" borderId="7" xfId="0" applyNumberFormat="1" applyFill="1" applyBorder="1" applyAlignment="1">
      <alignment horizontal="center" vertical="center" wrapText="1"/>
    </xf>
    <xf numFmtId="0" fontId="12" fillId="0" borderId="0" xfId="0" applyFont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4" fontId="1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3" fillId="4" borderId="0" xfId="1" applyFont="1" applyFill="1" applyAlignment="1">
      <alignment vertical="center"/>
    </xf>
    <xf numFmtId="49" fontId="0" fillId="0" borderId="2" xfId="0" applyNumberFormat="1" applyFill="1" applyBorder="1" applyAlignment="1">
      <alignment horizontal="center" vertical="center" wrapText="1"/>
    </xf>
    <xf numFmtId="0" fontId="0" fillId="0" borderId="2" xfId="0" applyFill="1" applyBorder="1" applyAlignment="1"/>
    <xf numFmtId="0" fontId="3" fillId="0" borderId="2" xfId="1" applyFill="1" applyBorder="1" applyAlignment="1">
      <alignment vertical="center" wrapText="1"/>
    </xf>
    <xf numFmtId="9" fontId="0" fillId="0" borderId="2" xfId="0" applyNumberFormat="1" applyFill="1" applyBorder="1" applyAlignment="1">
      <alignment horizontal="center" vertical="center"/>
    </xf>
    <xf numFmtId="0" fontId="15" fillId="4" borderId="0" xfId="0" applyFont="1" applyFill="1" applyAlignment="1">
      <alignment vertical="center"/>
    </xf>
    <xf numFmtId="0" fontId="12" fillId="0" borderId="7" xfId="1" applyFont="1" applyFill="1" applyBorder="1" applyAlignment="1">
      <alignment horizontal="center" vertical="center" wrapText="1"/>
    </xf>
    <xf numFmtId="49" fontId="0" fillId="0" borderId="7" xfId="0" applyNumberFormat="1" applyFill="1" applyBorder="1" applyAlignment="1">
      <alignment horizontal="center" vertical="center" wrapText="1"/>
    </xf>
    <xf numFmtId="164" fontId="0" fillId="0" borderId="7" xfId="0" applyNumberFormat="1" applyFill="1" applyBorder="1" applyAlignment="1">
      <alignment horizontal="center" vertical="center"/>
    </xf>
    <xf numFmtId="49" fontId="0" fillId="0" borderId="7" xfId="0" applyNumberFormat="1" applyFont="1" applyFill="1" applyBorder="1" applyAlignment="1">
      <alignment horizontal="center" vertical="center" wrapText="1"/>
    </xf>
    <xf numFmtId="0" fontId="3" fillId="0" borderId="7" xfId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 wrapText="1"/>
    </xf>
    <xf numFmtId="0" fontId="0" fillId="0" borderId="2" xfId="0" applyFont="1" applyFill="1" applyBorder="1"/>
    <xf numFmtId="9" fontId="15" fillId="4" borderId="0" xfId="0" applyNumberFormat="1" applyFont="1" applyFill="1" applyAlignment="1">
      <alignment horizontal="center" vertical="center"/>
    </xf>
    <xf numFmtId="9" fontId="0" fillId="0" borderId="7" xfId="0" applyNumberFormat="1" applyFill="1" applyBorder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9" fontId="0" fillId="0" borderId="0" xfId="0" applyNumberFormat="1" applyFill="1" applyBorder="1" applyAlignment="1">
      <alignment vertical="center"/>
    </xf>
    <xf numFmtId="9" fontId="0" fillId="0" borderId="0" xfId="0" applyNumberFormat="1" applyFill="1" applyAlignment="1">
      <alignment vertical="center"/>
    </xf>
    <xf numFmtId="0" fontId="0" fillId="0" borderId="8" xfId="0" applyBorder="1" applyAlignment="1"/>
    <xf numFmtId="4" fontId="0" fillId="0" borderId="16" xfId="0" applyNumberFormat="1" applyFill="1" applyBorder="1"/>
    <xf numFmtId="4" fontId="0" fillId="0" borderId="17" xfId="0" applyNumberFormat="1" applyFill="1" applyBorder="1"/>
    <xf numFmtId="0" fontId="2" fillId="0" borderId="0" xfId="0" applyFont="1" applyFill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164" fontId="12" fillId="0" borderId="5" xfId="0" applyNumberFormat="1" applyFont="1" applyFill="1" applyBorder="1" applyAlignment="1">
      <alignment horizontal="center" vertical="center" wrapText="1"/>
    </xf>
    <xf numFmtId="164" fontId="0" fillId="0" borderId="5" xfId="0" applyNumberFormat="1" applyFont="1" applyFill="1" applyBorder="1" applyAlignment="1">
      <alignment horizontal="center" vertical="center" wrapText="1"/>
    </xf>
    <xf numFmtId="9" fontId="9" fillId="0" borderId="5" xfId="2" applyNumberFormat="1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19" fillId="2" borderId="0" xfId="0" applyFont="1" applyFill="1" applyBorder="1" applyAlignment="1">
      <alignment vertical="center" wrapText="1"/>
    </xf>
    <xf numFmtId="0" fontId="19" fillId="2" borderId="5" xfId="0" applyFont="1" applyFill="1" applyBorder="1" applyAlignment="1">
      <alignment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7" fillId="4" borderId="11" xfId="1" applyFont="1" applyFill="1" applyBorder="1" applyAlignment="1">
      <alignment horizontal="center" vertical="center"/>
    </xf>
    <xf numFmtId="0" fontId="17" fillId="4" borderId="15" xfId="1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7" fillId="4" borderId="18" xfId="1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13" fillId="3" borderId="0" xfId="1" applyFont="1" applyFill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13" fillId="4" borderId="0" xfId="1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CECA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Menu!$F$3:$F$10</c15:sqref>
                  </c15:fullRef>
                </c:ext>
              </c:extLst>
              <c:f>(Menu!$F$8,Menu!$F$10)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Menu!$G$3:$G$10</c15:sqref>
                  </c15:fullRef>
                </c:ext>
              </c:extLst>
              <c:f>(Menu!$G$8,Menu!$G$10)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AC7D-4F9C-8EBE-3C83837CD9A9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Menu!$F$3:$F$10</c15:sqref>
                  </c15:fullRef>
                </c:ext>
              </c:extLst>
              <c:f>(Menu!$F$8,Menu!$F$10)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Menu!$H$1:$H$8</c15:sqref>
                  </c15:fullRef>
                </c:ext>
              </c:extLst>
              <c:f>(Menu!$H$6,Menu!$H$8)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AC7D-4F9C-8EBE-3C83837CD9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D-AC7D-4F9C-8EBE-3C83837CD9A9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3-AC7D-4F9C-8EBE-3C83837CD9A9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Menu!$B$13:$B$20</c15:sqref>
                  </c15:fullRef>
                </c:ext>
              </c:extLst>
              <c:f>(Menu!$B$18,Menu!$B$20)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Menu!$C$13:$C$20</c15:sqref>
                  </c15:fullRef>
                </c:ext>
              </c:extLst>
              <c:f>(Menu!$C$18,Menu!$C$20)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B90-4487-BE25-CB80DFFA040B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Menu!$B$13:$B$20</c15:sqref>
                  </c15:fullRef>
                </c:ext>
              </c:extLst>
              <c:f>(Menu!$B$18,Menu!$B$20)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Menu!$D$13:$D$20</c15:sqref>
                  </c15:fullRef>
                </c:ext>
              </c:extLst>
              <c:f>(Menu!$D$18,Menu!$D$20)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FB90-4487-BE25-CB80DFFA04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D-FB90-4487-BE25-CB80DFFA040B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3-FB90-4487-BE25-CB80DFFA040B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Menu!$F$13:$F$20</c15:sqref>
                  </c15:fullRef>
                </c:ext>
              </c:extLst>
              <c:f>(Menu!$F$16,Menu!$F$18)</c:f>
              <c:strCache>
                <c:ptCount val="2"/>
                <c:pt idx="0">
                  <c:v>CONSOMME / Estimation (%)</c:v>
                </c:pt>
                <c:pt idx="1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Menu!$G$13:$G$20</c15:sqref>
                  </c15:fullRef>
                </c:ext>
              </c:extLst>
              <c:f>(Menu!$G$16,Menu!$G$18)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DF70-409E-967B-FF6F87ECC67C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Menu!$F$13:$F$20</c15:sqref>
                  </c15:fullRef>
                </c:ext>
              </c:extLst>
              <c:f>(Menu!$F$16,Menu!$F$18)</c:f>
              <c:strCache>
                <c:ptCount val="2"/>
                <c:pt idx="0">
                  <c:v>CONSOMME / Estimation (%)</c:v>
                </c:pt>
                <c:pt idx="1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Menu!$H$13:$H$20</c15:sqref>
                  </c15:fullRef>
                </c:ext>
              </c:extLst>
              <c:f>(Menu!$H$16,Menu!$H$18)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DF70-409E-967B-FF6F87ECC6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D-DF70-409E-967B-FF6F87ECC67C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3-DF70-409E-967B-FF6F87ECC67C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Menu!$B$22:$B$29</c15:sqref>
                  </c15:fullRef>
                </c:ext>
              </c:extLst>
              <c:f>Menu!$B$27</c:f>
              <c:strCache>
                <c:ptCount val="1"/>
                <c:pt idx="0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Menu!$C$22:$C$29</c15:sqref>
                  </c15:fullRef>
                </c:ext>
              </c:extLst>
              <c:f>Menu!$C$27</c:f>
              <c:numCache>
                <c:formatCode>#,##0.00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5C8C-4E80-AF57-4A457180239F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Menu!$B$22:$B$29</c15:sqref>
                  </c15:fullRef>
                </c:ext>
              </c:extLst>
              <c:f>Menu!$B$27</c:f>
              <c:strCache>
                <c:ptCount val="1"/>
                <c:pt idx="0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Menu!$D$22:$D$29</c15:sqref>
                  </c15:fullRef>
                </c:ext>
              </c:extLst>
              <c:f>Menu!$D$27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12-5C8C-4E80-AF57-4A4571802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A-5C8C-4E80-AF57-4A457180239F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0-5C8C-4E80-AF57-4A457180239F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shade val="76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E4DB-40B3-9BBE-DAB85985716D}"/>
              </c:ext>
            </c:extLst>
          </c:dPt>
          <c:dPt>
            <c:idx val="1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ysClr val="windowText" lastClr="000000"/>
                </a:solidFill>
              </a:ln>
              <a:effectLst/>
              <a:sp3d contourW="25400">
                <a:contourClr>
                  <a:sysClr val="windowText" lastClr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E4DB-40B3-9BBE-DAB85985716D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Menu!$B$3:$B$10</c15:sqref>
                  </c15:fullRef>
                </c:ext>
              </c:extLst>
              <c:f>(Menu!$B$8,Menu!$B$10)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Menu!$C$3:$C$10</c15:sqref>
                  </c15:fullRef>
                </c:ext>
              </c:extLst>
              <c:f>(Menu!$C$8,Menu!$C$10)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0-E4DB-40B3-9BBE-DAB85985716D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2">
                  <a:shade val="76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160-4845-8FB3-554BC6D81A6F}"/>
              </c:ext>
            </c:extLst>
          </c:dPt>
          <c:dPt>
            <c:idx val="1"/>
            <c:bubble3D val="0"/>
            <c:spPr>
              <a:solidFill>
                <a:schemeClr val="accent2">
                  <a:tint val="77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6160-4845-8FB3-554BC6D81A6F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Menu!$B$3:$B$10</c15:sqref>
                  </c15:fullRef>
                </c:ext>
              </c:extLst>
              <c:f>(Menu!$B$8,Menu!$B$10)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Menu!$D$3:$D$10</c15:sqref>
                  </c15:fullRef>
                </c:ext>
              </c:extLst>
              <c:f>(Menu!$D$8,Menu!$D$10)</c:f>
              <c:numCache>
                <c:formatCode>General</c:formatCode>
                <c:ptCount val="2"/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1-E4DB-40B3-9BBE-DAB8598571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11449</xdr:colOff>
      <xdr:row>2</xdr:row>
      <xdr:rowOff>16565</xdr:rowOff>
    </xdr:from>
    <xdr:to>
      <xdr:col>7</xdr:col>
      <xdr:colOff>2352675</xdr:colOff>
      <xdr:row>9</xdr:row>
      <xdr:rowOff>176893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11906</xdr:colOff>
      <xdr:row>12</xdr:row>
      <xdr:rowOff>19051</xdr:rowOff>
    </xdr:from>
    <xdr:to>
      <xdr:col>3</xdr:col>
      <xdr:colOff>2340429</xdr:colOff>
      <xdr:row>19</xdr:row>
      <xdr:rowOff>163286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22411</xdr:colOff>
      <xdr:row>12</xdr:row>
      <xdr:rowOff>11207</xdr:rowOff>
    </xdr:from>
    <xdr:to>
      <xdr:col>7</xdr:col>
      <xdr:colOff>2354036</xdr:colOff>
      <xdr:row>19</xdr:row>
      <xdr:rowOff>163286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22413</xdr:colOff>
      <xdr:row>21</xdr:row>
      <xdr:rowOff>22412</xdr:rowOff>
    </xdr:from>
    <xdr:to>
      <xdr:col>3</xdr:col>
      <xdr:colOff>2354037</xdr:colOff>
      <xdr:row>28</xdr:row>
      <xdr:rowOff>163286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22412</xdr:colOff>
      <xdr:row>2</xdr:row>
      <xdr:rowOff>33617</xdr:rowOff>
    </xdr:from>
    <xdr:to>
      <xdr:col>3</xdr:col>
      <xdr:colOff>2353235</xdr:colOff>
      <xdr:row>9</xdr:row>
      <xdr:rowOff>190500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542925</xdr:colOff>
          <xdr:row>31</xdr:row>
          <xdr:rowOff>104775</xdr:rowOff>
        </xdr:from>
        <xdr:to>
          <xdr:col>6</xdr:col>
          <xdr:colOff>1095375</xdr:colOff>
          <xdr:row>36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Commande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73" displayName="Tableau73" ref="A10:N13" totalsRowShown="0" headerRowDxfId="63" dataDxfId="62" tableBorderDxfId="61">
  <autoFilter ref="A10:N13"/>
  <tableColumns count="14">
    <tableColumn id="1" name="N° Commande" dataDxfId="60"/>
    <tableColumn id="2" name="Type de prestation" dataDxfId="59"/>
    <tableColumn id="3" name="Titulaire" dataDxfId="58"/>
    <tableColumn id="4" name="Resp. " dataDxfId="57"/>
    <tableColumn id="8" name="N° du BER" dataDxfId="56"/>
    <tableColumn id="10" name="date Réception" dataDxfId="55"/>
    <tableColumn id="13" name="Ce qui a été réceptionné" dataDxfId="54"/>
    <tableColumn id="14" name="Lien fichier" dataDxfId="53" dataCellStyle="Lien hypertexte"/>
    <tableColumn id="19" name="Montant " dataDxfId="52" dataCellStyle="Lien hypertexte"/>
    <tableColumn id="17" name="Montant engagé" dataDxfId="51" dataCellStyle="Lien hypertexte"/>
    <tableColumn id="11" name="Consommé" dataDxfId="50">
      <calculatedColumnFormula>SUMIF(A:B,Tableau73[[#This Row],[N° Commande]],I:I)</calculatedColumnFormula>
    </tableColumn>
    <tableColumn id="15" name="Restant" dataDxfId="49">
      <calculatedColumnFormula>J11-K11</calculatedColumnFormula>
    </tableColumn>
    <tableColumn id="16" name="Réception" dataDxfId="48">
      <calculatedColumnFormula>Tableau73[[#This Row],[Montant ]]/Tableau73[[#This Row],[Montant engagé]]</calculatedColumnFormula>
    </tableColumn>
    <tableColumn id="5" name="Calcul montant engagé" dataDxfId="47">
      <calculatedColumnFormula>((SUMIF(Tableau73[N° Commande],Tableau73[N° Commande],Tableau73[Montant engagé])))/((COUNTIFS(Tableau73[N° Commande],Tableau73[[#This Row],[N° Commande]]))*(COUNTIFS(Tableau73[N° Commande],Tableau73[[#This Row],[N° Commande]])))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64" displayName="Tableau64" ref="A10:N13" totalsRowShown="0" headerRowDxfId="46" tableBorderDxfId="45">
  <autoFilter ref="A10:N13"/>
  <tableColumns count="14">
    <tableColumn id="1" name="N° Commande"/>
    <tableColumn id="2" name="Type de prestation" dataDxfId="44"/>
    <tableColumn id="3" name="Titulaire" dataDxfId="43"/>
    <tableColumn id="4" name="Resp. " dataDxfId="42"/>
    <tableColumn id="16" name="N° du BER" dataDxfId="41"/>
    <tableColumn id="15" name="date Réception" dataDxfId="40"/>
    <tableColumn id="11" name="Ce qui a été réceptionné" dataDxfId="39"/>
    <tableColumn id="17" name="Lien fichier"/>
    <tableColumn id="18" name="Montant "/>
    <tableColumn id="5" name="Montant engagé" dataDxfId="38"/>
    <tableColumn id="6" name="Consommé" dataDxfId="37">
      <calculatedColumnFormula>SUMIF(A:A,Tableau64[[#This Row],[N° Commande]],I:I)</calculatedColumnFormula>
    </tableColumn>
    <tableColumn id="7" name="Restant" dataDxfId="36">
      <calculatedColumnFormula>J11-K11</calculatedColumnFormula>
    </tableColumn>
    <tableColumn id="12" name="Réception" dataDxfId="35">
      <calculatedColumnFormula>Tableau64[[#This Row],[Montant ]]/Tableau64[[#This Row],[Montant engagé]]</calculatedColumnFormula>
    </tableColumn>
    <tableColumn id="8" name="Calcul somme montant engagé" dataDxfId="34">
      <calculatedColumnFormula>((SUMIF(Tableau64[N° Commande],Tableau64[N° Commande],Tableau64[Montant engagé])))/((COUNTIFS(Tableau64[N° Commande],Tableau64[[#This Row],[N° Commande]]))*(COUNTIFS(Tableau64[N° Commande],Tableau64[[#This Row],[N° Commande]])))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4" name="Tableau55" displayName="Tableau55" ref="A10:N16" totalsRowShown="0" dataDxfId="33" tableBorderDxfId="32">
  <autoFilter ref="A10:N16"/>
  <sortState ref="A11:M16">
    <sortCondition ref="D10:D16"/>
  </sortState>
  <tableColumns count="14">
    <tableColumn id="1" name="N° Commande" dataDxfId="31"/>
    <tableColumn id="2" name="Type de prestation" dataDxfId="30"/>
    <tableColumn id="3" name="Titulaire" dataDxfId="29"/>
    <tableColumn id="4" name="Resp. " dataDxfId="28"/>
    <tableColumn id="11" name="N° du BER" dataDxfId="27"/>
    <tableColumn id="15" name="date Réception" dataDxfId="26"/>
    <tableColumn id="16" name="Ce qui a été réceptionné" dataDxfId="25"/>
    <tableColumn id="17" name="Lien fichier" dataDxfId="24" dataCellStyle="Lien hypertexte"/>
    <tableColumn id="18" name="Montant " dataDxfId="23" dataCellStyle="Lien hypertexte"/>
    <tableColumn id="5" name="Montant engagé" dataDxfId="22"/>
    <tableColumn id="6" name="Consommé" dataDxfId="21">
      <calculatedColumnFormula>SUMIF(A:A,Tableau55[[#This Row],[N° Commande]],I:I)</calculatedColumnFormula>
    </tableColumn>
    <tableColumn id="7" name="Restant" dataDxfId="20">
      <calculatedColumnFormula>J11-K11</calculatedColumnFormula>
    </tableColumn>
    <tableColumn id="12" name="Réception" dataDxfId="19">
      <calculatedColumnFormula>Tableau55[[#This Row],[Montant ]]/Tableau55[[#This Row],[Montant engagé]]</calculatedColumnFormula>
    </tableColumn>
    <tableColumn id="8" name="Calcul somme montant engagé" dataDxfId="18">
      <calculatedColumnFormula>((SUMIF(Tableau55[N° Commande],Tableau55[N° Commande],Tableau55[Montant engagé])))/((COUNTIFS(Tableau55[N° Commande],Tableau55[[#This Row],[N° Commande]]))*(COUNTIFS(Tableau55[N° Commande],Tableau55[[#This Row],[N° Commande]])))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0:N11" totalsRowShown="0" dataDxfId="17" tableBorderDxfId="16">
  <autoFilter ref="A10:N11"/>
  <tableColumns count="14">
    <tableColumn id="1" name="N° Commande" dataDxfId="13"/>
    <tableColumn id="2" name="Type de prestation" dataDxfId="12"/>
    <tableColumn id="3" name="Titulaire" dataDxfId="11"/>
    <tableColumn id="4" name="Resp. " dataDxfId="10"/>
    <tableColumn id="5" name="N° du BER" dataDxfId="9"/>
    <tableColumn id="6" name="date Réception" dataDxfId="8"/>
    <tableColumn id="7" name="Ce qui a été réceptionné" dataDxfId="7"/>
    <tableColumn id="8" name="Lien fichier" dataDxfId="6"/>
    <tableColumn id="9" name="Montant " dataDxfId="5"/>
    <tableColumn id="10" name="Montant engagé" dataDxfId="4"/>
    <tableColumn id="11" name="Consommé" dataDxfId="3">
      <calculatedColumnFormula>SUMIF(A:A,Tableau8[[#This Row],[N° Commande]],I:I)</calculatedColumnFormula>
    </tableColumn>
    <tableColumn id="12" name="Restant" dataDxfId="2"/>
    <tableColumn id="13" name="Réception" dataDxfId="0"/>
    <tableColumn id="14" name="Calcul somme montant engagé" dataDxfId="1">
      <calculatedColumnFormula>((SUMIF(Tableau8[N° Commande],Tableau8[N° Commande],Tableau8[Montant engagé])))/((COUNTIFS(Tableau8[N° Commande],Tableau8[[#This Row],[N° Commande]]))*(COUNTIFS(Tableau8[N° Commande],Tableau8[[#This Row],[N° Commande]])))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A10:N11" totalsRowShown="0" tableBorderDxfId="15">
  <autoFilter ref="A10:N11"/>
  <tableColumns count="14">
    <tableColumn id="1" name="N° Commande"/>
    <tableColumn id="2" name="Type de prestation"/>
    <tableColumn id="3" name="Titulaire"/>
    <tableColumn id="4" name="Resp. "/>
    <tableColumn id="5" name="N° du BER"/>
    <tableColumn id="6" name="date Réception"/>
    <tableColumn id="7" name="Ce qui a été réceptionné"/>
    <tableColumn id="8" name="Lien fichier"/>
    <tableColumn id="9" name="Montant "/>
    <tableColumn id="10" name="Montant engagé"/>
    <tableColumn id="11" name="Consommé">
      <calculatedColumnFormula>SUMIF(A:A,Tableau9[[#This Row],[N° Commande]],I:I)</calculatedColumnFormula>
    </tableColumn>
    <tableColumn id="12" name="Restant"/>
    <tableColumn id="13" name="Réception"/>
    <tableColumn id="14" name="Calcul somme montant engagé" dataDxfId="14">
      <calculatedColumnFormula>((SUMIF(Tableau9[N° Commande],Tableau9[N° Commande],Tableau9[Montant engagé])))/((COUNTIFS(Tableau9[N° Commande],Tableau9[[#This Row],[N° Commande]]))*(COUNTIFS(Tableau9[N° Commande],Tableau9[[#This Row],[N° Commande]])))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105"/>
  <sheetViews>
    <sheetView tabSelected="1" topLeftCell="A25" zoomScale="85" zoomScaleNormal="85" zoomScaleSheetLayoutView="85" workbookViewId="0">
      <selection activeCell="A41" sqref="A41"/>
    </sheetView>
  </sheetViews>
  <sheetFormatPr baseColWidth="10" defaultRowHeight="15" x14ac:dyDescent="0.25"/>
  <cols>
    <col min="1" max="1" width="10.7109375" style="4" customWidth="1"/>
    <col min="2" max="2" width="29.7109375" customWidth="1"/>
    <col min="3" max="3" width="26.7109375" customWidth="1"/>
    <col min="4" max="4" width="35.7109375" customWidth="1"/>
    <col min="5" max="5" width="10.7109375" customWidth="1"/>
    <col min="6" max="6" width="29.7109375" customWidth="1"/>
    <col min="7" max="7" width="26.7109375" customWidth="1"/>
    <col min="8" max="8" width="35.7109375" customWidth="1"/>
    <col min="9" max="9" width="10.7109375" customWidth="1"/>
  </cols>
  <sheetData>
    <row r="1" spans="1:27" ht="23.25" x14ac:dyDescent="0.25">
      <c r="A1" s="37"/>
      <c r="B1" s="132"/>
      <c r="C1" s="132"/>
      <c r="D1" s="132"/>
      <c r="E1" s="132"/>
      <c r="F1" s="132"/>
      <c r="G1" s="132"/>
      <c r="H1" s="132"/>
      <c r="I1" s="44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</row>
    <row r="2" spans="1:27" ht="15.75" thickBot="1" x14ac:dyDescent="0.3">
      <c r="A2" s="37"/>
      <c r="B2" s="37" t="s">
        <v>24</v>
      </c>
      <c r="C2" s="37" t="s">
        <v>24</v>
      </c>
      <c r="D2" s="37" t="s">
        <v>24</v>
      </c>
      <c r="E2" s="37" t="s">
        <v>24</v>
      </c>
      <c r="F2" s="37" t="s">
        <v>24</v>
      </c>
      <c r="G2" s="37" t="s">
        <v>24</v>
      </c>
      <c r="H2" s="37" t="s">
        <v>24</v>
      </c>
      <c r="I2" s="37" t="s">
        <v>24</v>
      </c>
      <c r="J2" s="37" t="s">
        <v>24</v>
      </c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</row>
    <row r="3" spans="1:27" ht="30" customHeight="1" x14ac:dyDescent="0.25">
      <c r="A3" s="37"/>
      <c r="B3" s="130" t="s">
        <v>38</v>
      </c>
      <c r="C3" s="131"/>
      <c r="D3" s="127"/>
      <c r="E3" s="39"/>
      <c r="F3" s="130" t="s">
        <v>14</v>
      </c>
      <c r="G3" s="135"/>
      <c r="H3" s="136"/>
      <c r="I3" s="37"/>
      <c r="J3" s="42"/>
      <c r="K3" s="125"/>
      <c r="L3" s="125"/>
      <c r="M3" s="125"/>
      <c r="N3" s="125"/>
      <c r="O3" s="125"/>
      <c r="P3" s="125"/>
      <c r="Q3" s="125"/>
      <c r="R3" s="125"/>
      <c r="S3" s="37"/>
      <c r="T3" s="37"/>
      <c r="U3" s="37"/>
      <c r="V3" s="37"/>
      <c r="W3" s="37"/>
      <c r="X3" s="37"/>
      <c r="Y3" s="37"/>
      <c r="Z3" s="37"/>
      <c r="AA3" s="37"/>
    </row>
    <row r="4" spans="1:27" ht="15" customHeight="1" x14ac:dyDescent="0.25">
      <c r="A4" s="37"/>
      <c r="B4" s="45" t="s">
        <v>13</v>
      </c>
      <c r="C4" s="49">
        <f>'Trvx Déploiement Fourniture'!B2</f>
        <v>0</v>
      </c>
      <c r="D4" s="128"/>
      <c r="E4" s="39"/>
      <c r="F4" s="45" t="s">
        <v>13</v>
      </c>
      <c r="G4" s="38">
        <f>'Dév. Logiciel'!B2</f>
        <v>0</v>
      </c>
      <c r="H4" s="137"/>
      <c r="I4" s="37"/>
      <c r="J4" s="42"/>
      <c r="K4" s="125"/>
      <c r="L4" s="125"/>
      <c r="M4" s="125"/>
      <c r="N4" s="125"/>
      <c r="O4" s="125"/>
      <c r="P4" s="125"/>
      <c r="Q4" s="125"/>
      <c r="R4" s="125"/>
      <c r="S4" s="37"/>
      <c r="T4" s="37"/>
      <c r="U4" s="37"/>
      <c r="V4" s="37"/>
      <c r="W4" s="37"/>
      <c r="X4" s="37"/>
      <c r="Y4" s="37"/>
      <c r="Z4" s="37"/>
      <c r="AA4" s="37"/>
    </row>
    <row r="5" spans="1:27" x14ac:dyDescent="0.25">
      <c r="A5" s="37"/>
      <c r="B5" s="45" t="s">
        <v>20</v>
      </c>
      <c r="C5" s="49">
        <f>'Trvx Déploiement Fourniture'!B3</f>
        <v>20</v>
      </c>
      <c r="D5" s="128"/>
      <c r="E5" s="37"/>
      <c r="F5" s="45" t="s">
        <v>20</v>
      </c>
      <c r="G5" s="38">
        <f>'Dév. Logiciel'!B3</f>
        <v>0</v>
      </c>
      <c r="H5" s="137"/>
      <c r="I5" s="37"/>
      <c r="J5" s="42"/>
      <c r="K5" s="125"/>
      <c r="L5" s="125"/>
      <c r="M5" s="125"/>
      <c r="N5" s="125"/>
      <c r="O5" s="125"/>
      <c r="P5" s="125"/>
      <c r="Q5" s="125"/>
      <c r="R5" s="125"/>
      <c r="S5" s="37"/>
      <c r="T5" s="37"/>
      <c r="U5" s="37"/>
      <c r="V5" s="37"/>
      <c r="W5" s="37"/>
      <c r="X5" s="37"/>
      <c r="Y5" s="37"/>
      <c r="Z5" s="37"/>
      <c r="AA5" s="37"/>
    </row>
    <row r="6" spans="1:27" x14ac:dyDescent="0.25">
      <c r="A6" s="37"/>
      <c r="B6" s="45" t="s">
        <v>23</v>
      </c>
      <c r="C6" s="49" t="e">
        <f>'Trvx Déploiement Fourniture'!B4</f>
        <v>#DIV/0!</v>
      </c>
      <c r="D6" s="128"/>
      <c r="E6" s="39"/>
      <c r="F6" s="45" t="s">
        <v>23</v>
      </c>
      <c r="G6" s="38" t="e">
        <f>'Dév. Logiciel'!B4</f>
        <v>#DIV/0!</v>
      </c>
      <c r="H6" s="137"/>
      <c r="I6" s="37"/>
      <c r="J6" s="42"/>
      <c r="K6" s="125"/>
      <c r="L6" s="125"/>
      <c r="M6" s="125"/>
      <c r="N6" s="125"/>
      <c r="O6" s="125"/>
      <c r="P6" s="125"/>
      <c r="Q6" s="125"/>
      <c r="R6" s="125"/>
      <c r="S6" s="37"/>
      <c r="T6" s="37"/>
      <c r="U6" s="37"/>
      <c r="V6" s="37"/>
      <c r="W6" s="37"/>
      <c r="X6" s="37"/>
      <c r="Y6" s="37"/>
      <c r="Z6" s="37"/>
      <c r="AA6" s="37"/>
    </row>
    <row r="7" spans="1:27" x14ac:dyDescent="0.25">
      <c r="A7" s="37"/>
      <c r="B7" s="114" t="s">
        <v>29</v>
      </c>
      <c r="C7" s="49" t="e">
        <f>'Trvx Déploiement Fourniture'!B5</f>
        <v>#DIV/0!</v>
      </c>
      <c r="D7" s="128"/>
      <c r="E7" s="39"/>
      <c r="F7" s="114" t="s">
        <v>29</v>
      </c>
      <c r="G7" s="38" t="e">
        <f>'Dév. Logiciel'!B5</f>
        <v>#DIV/0!</v>
      </c>
      <c r="H7" s="137"/>
      <c r="I7" s="37"/>
      <c r="J7" s="42"/>
      <c r="K7" s="125"/>
      <c r="L7" s="125"/>
      <c r="M7" s="125"/>
      <c r="N7" s="125"/>
      <c r="O7" s="125"/>
      <c r="P7" s="125"/>
      <c r="Q7" s="125"/>
      <c r="R7" s="125"/>
      <c r="S7" s="37"/>
      <c r="T7" s="37"/>
      <c r="U7" s="37"/>
      <c r="V7" s="37"/>
      <c r="W7" s="37"/>
      <c r="X7" s="37"/>
      <c r="Y7" s="37"/>
      <c r="Z7" s="37"/>
      <c r="AA7" s="37"/>
    </row>
    <row r="8" spans="1:27" x14ac:dyDescent="0.25">
      <c r="A8" s="37"/>
      <c r="B8" s="114" t="s">
        <v>30</v>
      </c>
      <c r="C8" s="49" t="e">
        <f>'Trvx Déploiement Fourniture'!B6</f>
        <v>#DIV/0!</v>
      </c>
      <c r="D8" s="128"/>
      <c r="E8" s="39"/>
      <c r="F8" s="114" t="s">
        <v>30</v>
      </c>
      <c r="G8" s="38" t="e">
        <f>'Dév. Logiciel'!B6</f>
        <v>#DIV/0!</v>
      </c>
      <c r="H8" s="137"/>
      <c r="I8" s="37"/>
      <c r="J8" s="42"/>
      <c r="K8" s="125"/>
      <c r="L8" s="125"/>
      <c r="M8" s="125"/>
      <c r="N8" s="125"/>
      <c r="O8" s="125"/>
      <c r="P8" s="125"/>
      <c r="Q8" s="125"/>
      <c r="R8" s="125"/>
      <c r="S8" s="37"/>
      <c r="T8" s="37"/>
      <c r="U8" s="37"/>
      <c r="V8" s="37"/>
      <c r="W8" s="37"/>
      <c r="X8" s="37"/>
      <c r="Y8" s="37"/>
      <c r="Z8" s="37"/>
      <c r="AA8" s="37"/>
    </row>
    <row r="9" spans="1:27" x14ac:dyDescent="0.25">
      <c r="A9" s="37"/>
      <c r="B9" s="56" t="s">
        <v>18</v>
      </c>
      <c r="C9" s="49" t="e">
        <f>'Trvx Déploiement Fourniture'!B7</f>
        <v>#DIV/0!</v>
      </c>
      <c r="D9" s="128"/>
      <c r="E9" s="39"/>
      <c r="F9" s="56" t="s">
        <v>18</v>
      </c>
      <c r="G9" s="38" t="e">
        <f>'Dév. Logiciel'!B7</f>
        <v>#DIV/0!</v>
      </c>
      <c r="H9" s="137"/>
      <c r="I9" s="37"/>
      <c r="J9" s="42"/>
      <c r="K9" s="125"/>
      <c r="L9" s="125"/>
      <c r="M9" s="125"/>
      <c r="N9" s="125"/>
      <c r="O9" s="125"/>
      <c r="P9" s="125"/>
      <c r="Q9" s="125"/>
      <c r="R9" s="125"/>
      <c r="S9" s="37"/>
      <c r="T9" s="37"/>
      <c r="U9" s="37"/>
      <c r="V9" s="37"/>
      <c r="W9" s="37"/>
      <c r="X9" s="37"/>
      <c r="Y9" s="37"/>
      <c r="Z9" s="37"/>
      <c r="AA9" s="37"/>
    </row>
    <row r="10" spans="1:27" ht="15.75" thickBot="1" x14ac:dyDescent="0.3">
      <c r="A10" s="37"/>
      <c r="B10" s="57" t="s">
        <v>19</v>
      </c>
      <c r="C10" s="50" t="e">
        <f>'Trvx Déploiement Fourniture'!B8</f>
        <v>#DIV/0!</v>
      </c>
      <c r="D10" s="129"/>
      <c r="E10" s="39"/>
      <c r="F10" s="57" t="s">
        <v>19</v>
      </c>
      <c r="G10" s="52" t="e">
        <f>'Dév. Logiciel'!B8</f>
        <v>#DIV/0!</v>
      </c>
      <c r="H10" s="138"/>
      <c r="I10" s="37"/>
      <c r="J10" s="42"/>
      <c r="K10" s="125"/>
      <c r="L10" s="125"/>
      <c r="M10" s="125"/>
      <c r="N10" s="125"/>
      <c r="O10" s="125"/>
      <c r="P10" s="125"/>
      <c r="Q10" s="125"/>
      <c r="R10" s="125"/>
      <c r="S10" s="37"/>
      <c r="T10" s="37"/>
      <c r="U10" s="37"/>
      <c r="V10" s="37"/>
      <c r="W10" s="37"/>
      <c r="X10" s="37"/>
      <c r="Y10" s="37"/>
      <c r="Z10" s="37"/>
      <c r="AA10" s="37"/>
    </row>
    <row r="11" spans="1:27" x14ac:dyDescent="0.25">
      <c r="A11" s="37"/>
      <c r="B11" s="40"/>
      <c r="C11" s="41"/>
      <c r="D11" s="43"/>
      <c r="E11" s="39"/>
      <c r="F11" s="40"/>
      <c r="G11" s="41"/>
      <c r="H11" s="43"/>
      <c r="I11" s="37"/>
      <c r="J11" s="42"/>
      <c r="K11" s="125"/>
      <c r="L11" s="125"/>
      <c r="M11" s="125"/>
      <c r="N11" s="125"/>
      <c r="O11" s="125"/>
      <c r="P11" s="125"/>
      <c r="Q11" s="125"/>
      <c r="R11" s="125"/>
      <c r="S11" s="37"/>
      <c r="T11" s="37"/>
      <c r="U11" s="37"/>
      <c r="V11" s="37"/>
      <c r="W11" s="37"/>
      <c r="X11" s="37"/>
      <c r="Y11" s="37"/>
      <c r="Z11" s="37"/>
      <c r="AA11" s="37"/>
    </row>
    <row r="12" spans="1:27" ht="15.75" thickBot="1" x14ac:dyDescent="0.3">
      <c r="A12" s="37"/>
      <c r="B12" s="37"/>
      <c r="C12" s="37"/>
      <c r="D12" s="37"/>
      <c r="E12" s="37"/>
      <c r="F12" s="37"/>
      <c r="G12" s="37"/>
      <c r="H12" s="37"/>
      <c r="I12" s="37"/>
      <c r="J12" s="42"/>
      <c r="K12" s="125"/>
      <c r="L12" s="125"/>
      <c r="M12" s="125"/>
      <c r="N12" s="125"/>
      <c r="O12" s="125"/>
      <c r="P12" s="125"/>
      <c r="Q12" s="125"/>
      <c r="R12" s="125"/>
      <c r="S12" s="37"/>
      <c r="T12" s="37"/>
      <c r="U12" s="37"/>
      <c r="V12" s="37"/>
      <c r="W12" s="37"/>
      <c r="X12" s="37"/>
      <c r="Y12" s="37"/>
      <c r="Z12" s="37"/>
      <c r="AA12" s="37"/>
    </row>
    <row r="13" spans="1:27" ht="30" customHeight="1" x14ac:dyDescent="0.25">
      <c r="A13" s="37"/>
      <c r="B13" s="130" t="s">
        <v>2</v>
      </c>
      <c r="C13" s="131"/>
      <c r="D13" s="127"/>
      <c r="E13" s="37"/>
      <c r="F13" s="130" t="s">
        <v>39</v>
      </c>
      <c r="G13" s="131"/>
      <c r="H13" s="127"/>
      <c r="I13" s="37"/>
      <c r="J13" s="42"/>
      <c r="K13" s="125"/>
      <c r="L13" s="125"/>
      <c r="M13" s="125"/>
      <c r="N13" s="125"/>
      <c r="O13" s="125"/>
      <c r="P13" s="125"/>
      <c r="Q13" s="125"/>
      <c r="R13" s="125"/>
      <c r="S13" s="37"/>
      <c r="T13" s="37"/>
      <c r="U13" s="37"/>
      <c r="V13" s="37"/>
      <c r="W13" s="37"/>
      <c r="X13" s="37"/>
      <c r="Y13" s="37"/>
      <c r="Z13" s="37"/>
      <c r="AA13" s="37"/>
    </row>
    <row r="14" spans="1:27" x14ac:dyDescent="0.25">
      <c r="A14" s="37"/>
      <c r="B14" s="45" t="s">
        <v>13</v>
      </c>
      <c r="C14" s="49">
        <f>Plateforme!B2</f>
        <v>0</v>
      </c>
      <c r="D14" s="128"/>
      <c r="E14" s="37"/>
      <c r="F14" s="45" t="s">
        <v>13</v>
      </c>
      <c r="G14" s="49">
        <v>20000</v>
      </c>
      <c r="H14" s="128"/>
      <c r="I14" s="37"/>
      <c r="J14" s="42"/>
      <c r="K14" s="125"/>
      <c r="L14" s="125"/>
      <c r="M14" s="125"/>
      <c r="N14" s="125"/>
      <c r="O14" s="125"/>
      <c r="P14" s="125"/>
      <c r="Q14" s="125"/>
      <c r="R14" s="125"/>
      <c r="S14" s="37"/>
      <c r="T14" s="37"/>
      <c r="U14" s="37"/>
      <c r="V14" s="37"/>
      <c r="W14" s="37"/>
      <c r="X14" s="37"/>
      <c r="Y14" s="37"/>
      <c r="Z14" s="37"/>
      <c r="AA14" s="37"/>
    </row>
    <row r="15" spans="1:27" x14ac:dyDescent="0.25">
      <c r="A15" s="37"/>
      <c r="B15" s="45" t="s">
        <v>20</v>
      </c>
      <c r="C15" s="49">
        <f>Plateforme!B3</f>
        <v>0</v>
      </c>
      <c r="D15" s="128"/>
      <c r="E15" s="37"/>
      <c r="F15" s="45" t="s">
        <v>20</v>
      </c>
      <c r="G15" s="49" t="e">
        <f>#REF!+#REF!</f>
        <v>#REF!</v>
      </c>
      <c r="H15" s="128"/>
      <c r="I15" s="37"/>
      <c r="J15" s="42"/>
      <c r="K15" s="125"/>
      <c r="L15" s="125"/>
      <c r="M15" s="125"/>
      <c r="N15" s="125"/>
      <c r="O15" s="125"/>
      <c r="P15" s="125"/>
      <c r="Q15" s="125"/>
      <c r="R15" s="125"/>
      <c r="S15" s="37"/>
      <c r="T15" s="37"/>
      <c r="U15" s="37"/>
      <c r="V15" s="37"/>
      <c r="W15" s="37"/>
      <c r="X15" s="37"/>
      <c r="Y15" s="37"/>
      <c r="Z15" s="37"/>
      <c r="AA15" s="37"/>
    </row>
    <row r="16" spans="1:27" x14ac:dyDescent="0.25">
      <c r="A16" s="37"/>
      <c r="B16" s="45" t="s">
        <v>23</v>
      </c>
      <c r="C16" s="49" t="e">
        <f>Plateforme!B4</f>
        <v>#DIV/0!</v>
      </c>
      <c r="D16" s="128"/>
      <c r="E16" s="37"/>
      <c r="F16" s="45" t="s">
        <v>23</v>
      </c>
      <c r="G16" s="49" t="e">
        <f>(G15/G14)*100</f>
        <v>#REF!</v>
      </c>
      <c r="H16" s="128"/>
      <c r="I16" s="37"/>
      <c r="J16" s="42"/>
      <c r="K16" s="125"/>
      <c r="L16" s="125"/>
      <c r="M16" s="125"/>
      <c r="N16" s="125"/>
      <c r="O16" s="125"/>
      <c r="P16" s="125"/>
      <c r="Q16" s="125"/>
      <c r="R16" s="125"/>
      <c r="S16" s="37"/>
      <c r="T16" s="37"/>
      <c r="U16" s="37"/>
      <c r="V16" s="37"/>
      <c r="W16" s="37"/>
      <c r="X16" s="37"/>
      <c r="Y16" s="37"/>
      <c r="Z16" s="37"/>
      <c r="AA16" s="37"/>
    </row>
    <row r="17" spans="1:27" x14ac:dyDescent="0.25">
      <c r="A17" s="37"/>
      <c r="B17" s="114" t="s">
        <v>29</v>
      </c>
      <c r="C17" s="49" t="e">
        <f>Plateforme!B5</f>
        <v>#DIV/0!</v>
      </c>
      <c r="D17" s="128"/>
      <c r="E17" s="37"/>
      <c r="F17" s="114" t="s">
        <v>29</v>
      </c>
      <c r="G17" s="49" t="e">
        <f>#REF!+#REF!</f>
        <v>#REF!</v>
      </c>
      <c r="H17" s="128"/>
      <c r="I17" s="37"/>
      <c r="J17" s="42"/>
      <c r="K17" s="125"/>
      <c r="L17" s="125"/>
      <c r="M17" s="125"/>
      <c r="N17" s="125"/>
      <c r="O17" s="125"/>
      <c r="P17" s="125"/>
      <c r="Q17" s="125"/>
      <c r="R17" s="125"/>
      <c r="S17" s="37"/>
      <c r="T17" s="37"/>
      <c r="U17" s="37"/>
      <c r="V17" s="37"/>
      <c r="W17" s="37"/>
      <c r="X17" s="37"/>
      <c r="Y17" s="37"/>
      <c r="Z17" s="37"/>
      <c r="AA17" s="37"/>
    </row>
    <row r="18" spans="1:27" x14ac:dyDescent="0.25">
      <c r="A18" s="37"/>
      <c r="B18" s="114" t="s">
        <v>30</v>
      </c>
      <c r="C18" s="49" t="e">
        <f>Plateforme!B6</f>
        <v>#DIV/0!</v>
      </c>
      <c r="D18" s="128"/>
      <c r="E18" s="37" t="s">
        <v>24</v>
      </c>
      <c r="F18" s="114" t="s">
        <v>30</v>
      </c>
      <c r="G18" s="49" t="e">
        <f>(G17/G14)*100</f>
        <v>#REF!</v>
      </c>
      <c r="H18" s="128"/>
      <c r="I18" s="37" t="s">
        <v>24</v>
      </c>
      <c r="J18" s="42" t="s">
        <v>24</v>
      </c>
      <c r="K18" s="125"/>
      <c r="L18" s="125"/>
      <c r="M18" s="125"/>
      <c r="N18" s="125"/>
      <c r="O18" s="125"/>
      <c r="P18" s="125"/>
      <c r="Q18" s="125"/>
      <c r="R18" s="125"/>
      <c r="S18" s="37"/>
      <c r="T18" s="37"/>
      <c r="U18" s="37"/>
      <c r="V18" s="37"/>
      <c r="W18" s="37"/>
      <c r="X18" s="37"/>
      <c r="Y18" s="37"/>
      <c r="Z18" s="37"/>
      <c r="AA18" s="37"/>
    </row>
    <row r="19" spans="1:27" x14ac:dyDescent="0.25">
      <c r="A19" s="37"/>
      <c r="B19" s="56" t="s">
        <v>18</v>
      </c>
      <c r="C19" s="49" t="e">
        <f>Plateforme!B7</f>
        <v>#DIV/0!</v>
      </c>
      <c r="D19" s="128"/>
      <c r="E19" s="37"/>
      <c r="F19" s="56" t="s">
        <v>18</v>
      </c>
      <c r="G19" s="49" t="e">
        <f>G14-G17</f>
        <v>#REF!</v>
      </c>
      <c r="H19" s="128"/>
      <c r="I19" s="37"/>
      <c r="J19" s="42"/>
      <c r="K19" s="125"/>
      <c r="L19" s="125"/>
      <c r="M19" s="125"/>
      <c r="N19" s="125"/>
      <c r="O19" s="125"/>
      <c r="P19" s="125"/>
      <c r="Q19" s="125"/>
      <c r="R19" s="125"/>
      <c r="S19" s="37"/>
      <c r="T19" s="37"/>
      <c r="U19" s="37"/>
      <c r="V19" s="37"/>
      <c r="W19" s="37"/>
      <c r="X19" s="37"/>
      <c r="Y19" s="37"/>
      <c r="Z19" s="37"/>
      <c r="AA19" s="37"/>
    </row>
    <row r="20" spans="1:27" ht="15.75" thickBot="1" x14ac:dyDescent="0.3">
      <c r="A20" s="37"/>
      <c r="B20" s="57" t="s">
        <v>19</v>
      </c>
      <c r="C20" s="50" t="e">
        <f>Plateforme!B8</f>
        <v>#DIV/0!</v>
      </c>
      <c r="D20" s="129"/>
      <c r="E20" s="37"/>
      <c r="F20" s="57" t="s">
        <v>19</v>
      </c>
      <c r="G20" s="50" t="e">
        <f>(G19/G14)*100</f>
        <v>#REF!</v>
      </c>
      <c r="H20" s="129"/>
      <c r="I20" s="37"/>
      <c r="J20" s="42"/>
      <c r="K20" s="125"/>
      <c r="L20" s="125"/>
      <c r="M20" s="125"/>
      <c r="N20" s="125"/>
      <c r="O20" s="125"/>
      <c r="P20" s="125"/>
      <c r="Q20" s="125"/>
      <c r="R20" s="125"/>
      <c r="S20" s="37"/>
      <c r="T20" s="37"/>
      <c r="U20" s="37"/>
      <c r="V20" s="37"/>
      <c r="W20" s="37"/>
      <c r="X20" s="37"/>
      <c r="Y20" s="37"/>
      <c r="Z20" s="37"/>
      <c r="AA20" s="37"/>
    </row>
    <row r="21" spans="1:27" ht="15.75" thickBot="1" x14ac:dyDescent="0.3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125"/>
      <c r="L21" s="125"/>
      <c r="M21" s="125"/>
      <c r="N21" s="125"/>
      <c r="O21" s="125"/>
      <c r="P21" s="125"/>
      <c r="Q21" s="125"/>
      <c r="R21" s="125"/>
      <c r="S21" s="37"/>
      <c r="T21" s="37"/>
      <c r="U21" s="37"/>
      <c r="V21" s="37"/>
      <c r="W21" s="37"/>
      <c r="X21" s="37"/>
      <c r="Y21" s="37"/>
      <c r="Z21" s="37"/>
      <c r="AA21" s="37"/>
    </row>
    <row r="22" spans="1:27" ht="30" customHeight="1" x14ac:dyDescent="0.25">
      <c r="A22" s="37"/>
      <c r="B22" s="130" t="s">
        <v>40</v>
      </c>
      <c r="C22" s="131"/>
      <c r="D22" s="127"/>
      <c r="E22" s="37"/>
      <c r="F22" s="130" t="s">
        <v>10</v>
      </c>
      <c r="G22" s="131"/>
      <c r="H22" s="127" t="s">
        <v>22</v>
      </c>
      <c r="I22" s="37"/>
      <c r="J22" s="37"/>
      <c r="K22" s="125"/>
      <c r="L22" s="125"/>
      <c r="M22" s="125"/>
      <c r="N22" s="125"/>
      <c r="O22" s="125"/>
      <c r="P22" s="125"/>
      <c r="Q22" s="125"/>
      <c r="R22" s="125"/>
      <c r="S22" s="37"/>
      <c r="T22" s="37"/>
      <c r="U22" s="37"/>
      <c r="V22" s="37"/>
      <c r="W22" s="37"/>
      <c r="X22" s="37"/>
      <c r="Y22" s="37"/>
      <c r="Z22" s="37"/>
      <c r="AA22" s="37"/>
    </row>
    <row r="23" spans="1:27" x14ac:dyDescent="0.25">
      <c r="A23" s="37"/>
      <c r="B23" s="45"/>
      <c r="C23" s="49">
        <v>11000</v>
      </c>
      <c r="D23" s="128"/>
      <c r="E23" s="37"/>
      <c r="F23" s="45" t="s">
        <v>13</v>
      </c>
      <c r="G23" s="115">
        <f>'Sorties Stock'!B2</f>
        <v>0</v>
      </c>
      <c r="H23" s="128"/>
      <c r="I23" s="37"/>
      <c r="J23" s="37"/>
      <c r="K23" s="125"/>
      <c r="L23" s="125"/>
      <c r="M23" s="125"/>
      <c r="N23" s="125"/>
      <c r="O23" s="125"/>
      <c r="P23" s="125"/>
      <c r="Q23" s="125"/>
      <c r="R23" s="125"/>
      <c r="S23" s="37"/>
      <c r="T23" s="37"/>
      <c r="U23" s="37"/>
      <c r="V23" s="37"/>
      <c r="W23" s="37"/>
      <c r="X23" s="37"/>
      <c r="Y23" s="37"/>
      <c r="Z23" s="37"/>
      <c r="AA23" s="37"/>
    </row>
    <row r="24" spans="1:27" x14ac:dyDescent="0.25">
      <c r="A24" s="37"/>
      <c r="B24" s="45" t="s">
        <v>20</v>
      </c>
      <c r="C24" s="49" t="e">
        <f>#REF!+#REF!+#REF!+#REF!</f>
        <v>#REF!</v>
      </c>
      <c r="D24" s="128"/>
      <c r="E24" s="37"/>
      <c r="F24" s="45" t="s">
        <v>20</v>
      </c>
      <c r="G24" s="115">
        <f>'Sorties Stock'!B3</f>
        <v>0</v>
      </c>
      <c r="H24" s="128"/>
      <c r="I24" s="37"/>
      <c r="J24" s="37"/>
      <c r="K24" s="126"/>
      <c r="L24" s="126"/>
      <c r="M24" s="126"/>
      <c r="N24" s="126"/>
      <c r="O24" s="126"/>
      <c r="P24" s="126"/>
      <c r="Q24" s="126"/>
      <c r="R24" s="126"/>
      <c r="S24" s="37"/>
      <c r="T24" s="37"/>
      <c r="U24" s="37"/>
      <c r="V24" s="37"/>
      <c r="W24" s="37"/>
      <c r="X24" s="37"/>
      <c r="Y24" s="37"/>
      <c r="Z24" s="37"/>
      <c r="AA24" s="37"/>
    </row>
    <row r="25" spans="1:27" x14ac:dyDescent="0.25">
      <c r="A25" s="37"/>
      <c r="B25" s="45" t="s">
        <v>23</v>
      </c>
      <c r="C25" s="53" t="e">
        <f>(C24/C23)*100</f>
        <v>#REF!</v>
      </c>
      <c r="D25" s="128"/>
      <c r="E25" s="37"/>
      <c r="F25" s="45" t="s">
        <v>23</v>
      </c>
      <c r="G25" s="115" t="e">
        <f>'Sorties Stock'!B4</f>
        <v>#DIV/0!</v>
      </c>
      <c r="H25" s="128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</row>
    <row r="26" spans="1:27" x14ac:dyDescent="0.25">
      <c r="A26" s="37"/>
      <c r="B26" s="114" t="s">
        <v>29</v>
      </c>
      <c r="C26" s="49" t="e">
        <f>#REF!+#REF!+#REF!+#REF!</f>
        <v>#REF!</v>
      </c>
      <c r="D26" s="128"/>
      <c r="E26" s="37"/>
      <c r="F26" s="114" t="s">
        <v>29</v>
      </c>
      <c r="G26" s="115">
        <f>'Sorties Stock'!B5</f>
        <v>0</v>
      </c>
      <c r="H26" s="128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</row>
    <row r="27" spans="1:27" x14ac:dyDescent="0.25">
      <c r="A27" s="37"/>
      <c r="B27" s="114" t="s">
        <v>30</v>
      </c>
      <c r="C27" s="49" t="e">
        <f>(C26/C23)*100</f>
        <v>#REF!</v>
      </c>
      <c r="D27" s="128"/>
      <c r="E27" s="37"/>
      <c r="F27" s="114" t="s">
        <v>30</v>
      </c>
      <c r="G27" s="115" t="e">
        <f>'Sorties Stock'!B6</f>
        <v>#DIV/0!</v>
      </c>
      <c r="H27" s="128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</row>
    <row r="28" spans="1:27" x14ac:dyDescent="0.25">
      <c r="A28" s="37"/>
      <c r="B28" s="56" t="s">
        <v>18</v>
      </c>
      <c r="C28" s="49" t="e">
        <f>C23-C26</f>
        <v>#REF!</v>
      </c>
      <c r="D28" s="128"/>
      <c r="E28" s="37"/>
      <c r="F28" s="56" t="s">
        <v>18</v>
      </c>
      <c r="G28" s="115">
        <f>'Sorties Stock'!B7</f>
        <v>0</v>
      </c>
      <c r="H28" s="128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</row>
    <row r="29" spans="1:27" ht="15.75" thickBot="1" x14ac:dyDescent="0.3">
      <c r="A29" s="37"/>
      <c r="B29" s="57" t="s">
        <v>19</v>
      </c>
      <c r="C29" s="50" t="e">
        <f>(C28/C23)*100</f>
        <v>#REF!</v>
      </c>
      <c r="D29" s="129"/>
      <c r="E29" s="37"/>
      <c r="F29" s="57" t="s">
        <v>19</v>
      </c>
      <c r="G29" s="116">
        <f>'Sorties Stock'!B8</f>
        <v>0</v>
      </c>
      <c r="H29" s="129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</row>
    <row r="30" spans="1:27" ht="15.75" thickBot="1" x14ac:dyDescent="0.3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</row>
    <row r="31" spans="1:27" ht="30" customHeight="1" x14ac:dyDescent="0.25">
      <c r="A31" s="37"/>
      <c r="B31" s="130" t="s">
        <v>15</v>
      </c>
      <c r="C31" s="131"/>
      <c r="D31" s="127" t="s">
        <v>22</v>
      </c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</row>
    <row r="32" spans="1:27" x14ac:dyDescent="0.25">
      <c r="A32" s="37"/>
      <c r="B32" s="45" t="s">
        <v>13</v>
      </c>
      <c r="C32" s="115">
        <f>'Travaux VDI'!B2</f>
        <v>0</v>
      </c>
      <c r="D32" s="128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</row>
    <row r="33" spans="1:27" x14ac:dyDescent="0.25">
      <c r="A33" s="37"/>
      <c r="B33" s="45" t="s">
        <v>20</v>
      </c>
      <c r="C33" s="115" t="e">
        <f>'Travaux VDI'!B3</f>
        <v>#DIV/0!</v>
      </c>
      <c r="D33" s="128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</row>
    <row r="34" spans="1:27" x14ac:dyDescent="0.25">
      <c r="A34" s="37"/>
      <c r="B34" s="45" t="s">
        <v>23</v>
      </c>
      <c r="C34" s="115" t="e">
        <f>'Travaux VDI'!B4</f>
        <v>#DIV/0!</v>
      </c>
      <c r="D34" s="128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</row>
    <row r="35" spans="1:27" x14ac:dyDescent="0.25">
      <c r="A35" s="37"/>
      <c r="B35" s="114" t="s">
        <v>29</v>
      </c>
      <c r="C35" s="115" t="e">
        <f>'Travaux VDI'!B5</f>
        <v>#DIV/0!</v>
      </c>
      <c r="D35" s="128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</row>
    <row r="36" spans="1:27" x14ac:dyDescent="0.25">
      <c r="A36" s="37"/>
      <c r="B36" s="114" t="s">
        <v>30</v>
      </c>
      <c r="C36" s="115" t="e">
        <f>'Travaux VDI'!B6</f>
        <v>#DIV/0!</v>
      </c>
      <c r="D36" s="128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</row>
    <row r="37" spans="1:27" x14ac:dyDescent="0.25">
      <c r="A37" s="37"/>
      <c r="B37" s="54" t="s">
        <v>18</v>
      </c>
      <c r="C37" s="115">
        <f>'Travaux VDI'!B7</f>
        <v>0</v>
      </c>
      <c r="D37" s="128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</row>
    <row r="38" spans="1:27" ht="15.75" thickBot="1" x14ac:dyDescent="0.3">
      <c r="A38" s="37"/>
      <c r="B38" s="55" t="s">
        <v>19</v>
      </c>
      <c r="C38" s="116"/>
      <c r="D38" s="129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</row>
    <row r="39" spans="1:27" x14ac:dyDescent="0.25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</row>
    <row r="40" spans="1:27" x14ac:dyDescent="0.25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</row>
    <row r="41" spans="1:27" x14ac:dyDescent="0.25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</row>
    <row r="42" spans="1:27" x14ac:dyDescent="0.25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</row>
    <row r="43" spans="1:27" x14ac:dyDescent="0.25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</row>
    <row r="44" spans="1:27" x14ac:dyDescent="0.25">
      <c r="A44" s="37"/>
      <c r="B44" s="37"/>
      <c r="C44" s="37"/>
      <c r="D44" s="37"/>
      <c r="E44" s="37"/>
      <c r="F44" s="37"/>
      <c r="G44" s="37"/>
      <c r="H44" s="37" t="s">
        <v>25</v>
      </c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</row>
    <row r="45" spans="1:27" x14ac:dyDescent="0.25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</row>
    <row r="46" spans="1:27" x14ac:dyDescent="0.25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</row>
    <row r="47" spans="1:27" x14ac:dyDescent="0.25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</row>
    <row r="48" spans="1:27" x14ac:dyDescent="0.25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</row>
    <row r="49" spans="1:27" x14ac:dyDescent="0.25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</row>
    <row r="50" spans="1:27" x14ac:dyDescent="0.25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</row>
    <row r="51" spans="1:27" x14ac:dyDescent="0.25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</row>
    <row r="52" spans="1:27" x14ac:dyDescent="0.25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</row>
    <row r="53" spans="1:27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</row>
    <row r="54" spans="1:27" x14ac:dyDescent="0.25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</row>
    <row r="55" spans="1:27" x14ac:dyDescent="0.25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</row>
    <row r="56" spans="1:27" x14ac:dyDescent="0.25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</row>
    <row r="57" spans="1:27" x14ac:dyDescent="0.25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</row>
    <row r="58" spans="1:27" x14ac:dyDescent="0.25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</row>
    <row r="59" spans="1:27" x14ac:dyDescent="0.25">
      <c r="A59" s="37"/>
      <c r="B59" s="133" t="s">
        <v>17</v>
      </c>
      <c r="C59" s="134"/>
      <c r="D59" s="134"/>
      <c r="E59" s="134"/>
      <c r="F59" s="134"/>
      <c r="G59" s="134"/>
      <c r="H59" s="134"/>
      <c r="I59" s="134"/>
      <c r="J59" s="134"/>
      <c r="K59" s="134"/>
      <c r="L59" s="134"/>
      <c r="M59" s="134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</row>
    <row r="60" spans="1:27" x14ac:dyDescent="0.25">
      <c r="A60" s="37"/>
      <c r="B60" s="134"/>
      <c r="C60" s="134"/>
      <c r="D60" s="134"/>
      <c r="E60" s="134"/>
      <c r="F60" s="134"/>
      <c r="G60" s="134"/>
      <c r="H60" s="134"/>
      <c r="I60" s="134"/>
      <c r="J60" s="134"/>
      <c r="K60" s="134"/>
      <c r="L60" s="134"/>
      <c r="M60" s="134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</row>
    <row r="61" spans="1:27" x14ac:dyDescent="0.25">
      <c r="A61" s="37"/>
      <c r="B61" s="134"/>
      <c r="C61" s="134"/>
      <c r="D61" s="134"/>
      <c r="E61" s="134"/>
      <c r="F61" s="134"/>
      <c r="G61" s="134"/>
      <c r="H61" s="134"/>
      <c r="I61" s="134"/>
      <c r="J61" s="134"/>
      <c r="K61" s="134"/>
      <c r="L61" s="134"/>
      <c r="M61" s="134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</row>
    <row r="62" spans="1:27" x14ac:dyDescent="0.25">
      <c r="A62" s="37"/>
      <c r="B62" s="134"/>
      <c r="C62" s="134"/>
      <c r="D62" s="134"/>
      <c r="E62" s="134"/>
      <c r="F62" s="134"/>
      <c r="G62" s="134"/>
      <c r="H62" s="134"/>
      <c r="I62" s="134"/>
      <c r="J62" s="134"/>
      <c r="K62" s="134"/>
      <c r="L62" s="134"/>
      <c r="M62" s="134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</row>
    <row r="63" spans="1:27" x14ac:dyDescent="0.25">
      <c r="A63" s="37"/>
      <c r="B63" s="134"/>
      <c r="C63" s="134"/>
      <c r="D63" s="134"/>
      <c r="E63" s="134"/>
      <c r="F63" s="134"/>
      <c r="G63" s="134"/>
      <c r="H63" s="134"/>
      <c r="I63" s="134"/>
      <c r="J63" s="134"/>
      <c r="K63" s="134"/>
      <c r="L63" s="134"/>
      <c r="M63" s="134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</row>
    <row r="64" spans="1:27" x14ac:dyDescent="0.25">
      <c r="A64" s="37"/>
      <c r="B64" s="134"/>
      <c r="C64" s="134"/>
      <c r="D64" s="134"/>
      <c r="E64" s="134"/>
      <c r="F64" s="134"/>
      <c r="G64" s="134"/>
      <c r="H64" s="134"/>
      <c r="I64" s="134"/>
      <c r="J64" s="134"/>
      <c r="K64" s="134"/>
      <c r="L64" s="134"/>
      <c r="M64" s="134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</row>
    <row r="65" spans="1:27" x14ac:dyDescent="0.25">
      <c r="A65" s="37"/>
      <c r="B65" s="134"/>
      <c r="C65" s="134"/>
      <c r="D65" s="134"/>
      <c r="E65" s="134"/>
      <c r="F65" s="134"/>
      <c r="G65" s="134"/>
      <c r="H65" s="134"/>
      <c r="I65" s="134"/>
      <c r="J65" s="134"/>
      <c r="K65" s="134"/>
      <c r="L65" s="134"/>
      <c r="M65" s="134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</row>
    <row r="66" spans="1:27" x14ac:dyDescent="0.25">
      <c r="A66" s="37"/>
      <c r="B66" s="134"/>
      <c r="C66" s="134"/>
      <c r="D66" s="134"/>
      <c r="E66" s="134"/>
      <c r="F66" s="134"/>
      <c r="G66" s="134"/>
      <c r="H66" s="134"/>
      <c r="I66" s="134"/>
      <c r="J66" s="134"/>
      <c r="K66" s="134"/>
      <c r="L66" s="134"/>
      <c r="M66" s="134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</row>
    <row r="67" spans="1:27" x14ac:dyDescent="0.25">
      <c r="A67" s="37"/>
      <c r="B67" s="134"/>
      <c r="C67" s="134"/>
      <c r="D67" s="134"/>
      <c r="E67" s="134"/>
      <c r="F67" s="134"/>
      <c r="G67" s="134"/>
      <c r="H67" s="134"/>
      <c r="I67" s="134"/>
      <c r="J67" s="134"/>
      <c r="K67" s="134"/>
      <c r="L67" s="134"/>
      <c r="M67" s="134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</row>
    <row r="68" spans="1:27" x14ac:dyDescent="0.25">
      <c r="A68" s="37"/>
      <c r="B68" s="134"/>
      <c r="C68" s="134"/>
      <c r="D68" s="134"/>
      <c r="E68" s="134"/>
      <c r="F68" s="134"/>
      <c r="G68" s="134"/>
      <c r="H68" s="134"/>
      <c r="I68" s="134"/>
      <c r="J68" s="134"/>
      <c r="K68" s="134"/>
      <c r="L68" s="134"/>
      <c r="M68" s="134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</row>
    <row r="69" spans="1:27" x14ac:dyDescent="0.25">
      <c r="A69" s="37"/>
      <c r="B69" s="134"/>
      <c r="C69" s="134"/>
      <c r="D69" s="134"/>
      <c r="E69" s="134"/>
      <c r="F69" s="134"/>
      <c r="G69" s="134"/>
      <c r="H69" s="134"/>
      <c r="I69" s="134"/>
      <c r="J69" s="134"/>
      <c r="K69" s="134"/>
      <c r="L69" s="134"/>
      <c r="M69" s="134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</row>
    <row r="70" spans="1:27" x14ac:dyDescent="0.25">
      <c r="A70" s="37"/>
      <c r="B70" s="134"/>
      <c r="C70" s="134"/>
      <c r="D70" s="134"/>
      <c r="E70" s="134"/>
      <c r="F70" s="134"/>
      <c r="G70" s="134"/>
      <c r="H70" s="134"/>
      <c r="I70" s="134"/>
      <c r="J70" s="134"/>
      <c r="K70" s="134"/>
      <c r="L70" s="134"/>
      <c r="M70" s="134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</row>
    <row r="71" spans="1:27" x14ac:dyDescent="0.25">
      <c r="A71" s="37"/>
      <c r="B71" s="134"/>
      <c r="C71" s="134"/>
      <c r="D71" s="134"/>
      <c r="E71" s="134"/>
      <c r="F71" s="134"/>
      <c r="G71" s="134"/>
      <c r="H71" s="134"/>
      <c r="I71" s="134"/>
      <c r="J71" s="134"/>
      <c r="K71" s="134"/>
      <c r="L71" s="134"/>
      <c r="M71" s="134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</row>
    <row r="72" spans="1:27" x14ac:dyDescent="0.25">
      <c r="A72" s="37"/>
      <c r="B72" s="134"/>
      <c r="C72" s="134"/>
      <c r="D72" s="134"/>
      <c r="E72" s="134"/>
      <c r="F72" s="134"/>
      <c r="G72" s="134"/>
      <c r="H72" s="134"/>
      <c r="I72" s="134"/>
      <c r="J72" s="134"/>
      <c r="K72" s="134"/>
      <c r="L72" s="134"/>
      <c r="M72" s="134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</row>
    <row r="73" spans="1:27" x14ac:dyDescent="0.25">
      <c r="A73" s="37"/>
      <c r="B73" s="134"/>
      <c r="C73" s="134"/>
      <c r="D73" s="134"/>
      <c r="E73" s="134"/>
      <c r="F73" s="134"/>
      <c r="G73" s="134"/>
      <c r="H73" s="134"/>
      <c r="I73" s="134"/>
      <c r="J73" s="134"/>
      <c r="K73" s="134"/>
      <c r="L73" s="134"/>
      <c r="M73" s="134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</row>
    <row r="74" spans="1:27" x14ac:dyDescent="0.25">
      <c r="A74" s="37"/>
      <c r="B74" s="134"/>
      <c r="C74" s="134"/>
      <c r="D74" s="134"/>
      <c r="E74" s="134"/>
      <c r="F74" s="134"/>
      <c r="G74" s="134"/>
      <c r="H74" s="134"/>
      <c r="I74" s="134"/>
      <c r="J74" s="134"/>
      <c r="K74" s="134"/>
      <c r="L74" s="134"/>
      <c r="M74" s="134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</row>
    <row r="75" spans="1:27" x14ac:dyDescent="0.25">
      <c r="A75" s="37"/>
      <c r="B75" s="134"/>
      <c r="C75" s="134"/>
      <c r="D75" s="134"/>
      <c r="E75" s="134"/>
      <c r="F75" s="134"/>
      <c r="G75" s="134"/>
      <c r="H75" s="134"/>
      <c r="I75" s="134"/>
      <c r="J75" s="134"/>
      <c r="K75" s="134"/>
      <c r="L75" s="134"/>
      <c r="M75" s="134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</row>
    <row r="76" spans="1:27" x14ac:dyDescent="0.25">
      <c r="A76" s="37"/>
      <c r="B76" s="134"/>
      <c r="C76" s="134"/>
      <c r="D76" s="134"/>
      <c r="E76" s="134"/>
      <c r="F76" s="134"/>
      <c r="G76" s="134"/>
      <c r="H76" s="134"/>
      <c r="I76" s="134"/>
      <c r="J76" s="134"/>
      <c r="K76" s="134"/>
      <c r="L76" s="134"/>
      <c r="M76" s="134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</row>
    <row r="77" spans="1:27" x14ac:dyDescent="0.25">
      <c r="A77" s="37"/>
      <c r="B77" s="134"/>
      <c r="C77" s="134"/>
      <c r="D77" s="134"/>
      <c r="E77" s="134"/>
      <c r="F77" s="134"/>
      <c r="G77" s="134"/>
      <c r="H77" s="134"/>
      <c r="I77" s="134"/>
      <c r="J77" s="134"/>
      <c r="K77" s="134"/>
      <c r="L77" s="134"/>
      <c r="M77" s="134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</row>
    <row r="78" spans="1:27" x14ac:dyDescent="0.25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</row>
    <row r="79" spans="1:27" x14ac:dyDescent="0.25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</row>
    <row r="80" spans="1:27" x14ac:dyDescent="0.25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</row>
    <row r="81" spans="1:27" x14ac:dyDescent="0.25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</row>
    <row r="82" spans="1:27" x14ac:dyDescent="0.25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</row>
    <row r="83" spans="1:27" x14ac:dyDescent="0.25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</row>
    <row r="84" spans="1:27" x14ac:dyDescent="0.25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</row>
    <row r="85" spans="1:27" x14ac:dyDescent="0.25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</row>
    <row r="86" spans="1:27" x14ac:dyDescent="0.25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</row>
    <row r="87" spans="1:27" x14ac:dyDescent="0.25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</row>
    <row r="88" spans="1:27" x14ac:dyDescent="0.25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</row>
    <row r="89" spans="1:27" x14ac:dyDescent="0.25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</row>
    <row r="90" spans="1:27" x14ac:dyDescent="0.25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</row>
    <row r="91" spans="1:27" x14ac:dyDescent="0.25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</row>
    <row r="92" spans="1:27" x14ac:dyDescent="0.25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</row>
    <row r="93" spans="1:27" x14ac:dyDescent="0.25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</row>
    <row r="94" spans="1:27" x14ac:dyDescent="0.25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</row>
    <row r="95" spans="1:27" x14ac:dyDescent="0.25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</row>
    <row r="96" spans="1:27" x14ac:dyDescent="0.25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</row>
    <row r="97" spans="1:27" x14ac:dyDescent="0.25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</row>
    <row r="98" spans="1:27" x14ac:dyDescent="0.25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</row>
    <row r="99" spans="1:27" x14ac:dyDescent="0.25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</row>
    <row r="100" spans="1:27" x14ac:dyDescent="0.25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</row>
    <row r="101" spans="1:27" x14ac:dyDescent="0.25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</row>
    <row r="102" spans="1:27" x14ac:dyDescent="0.25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</row>
    <row r="103" spans="1:27" x14ac:dyDescent="0.25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</row>
    <row r="104" spans="1:27" x14ac:dyDescent="0.25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</row>
    <row r="105" spans="1:27" x14ac:dyDescent="0.25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</row>
  </sheetData>
  <mergeCells count="16">
    <mergeCell ref="D13:D20"/>
    <mergeCell ref="F13:G13"/>
    <mergeCell ref="B1:H1"/>
    <mergeCell ref="H13:H20"/>
    <mergeCell ref="B59:M77"/>
    <mergeCell ref="B3:C3"/>
    <mergeCell ref="D3:D10"/>
    <mergeCell ref="F3:G3"/>
    <mergeCell ref="H3:H10"/>
    <mergeCell ref="B22:C22"/>
    <mergeCell ref="D22:D29"/>
    <mergeCell ref="F22:G22"/>
    <mergeCell ref="H22:H29"/>
    <mergeCell ref="B31:C31"/>
    <mergeCell ref="D31:D38"/>
    <mergeCell ref="B13:C13"/>
  </mergeCells>
  <conditionalFormatting sqref="C5">
    <cfRule type="colorScale" priority="54">
      <colorScale>
        <cfvo type="num" val="0"/>
        <cfvo type="formula" val="$C$4/2"/>
        <cfvo type="formula" val="$C$4"/>
        <color rgb="FF63BE7B"/>
        <color rgb="FFFFEB84"/>
        <color rgb="FFF8696B"/>
      </colorScale>
    </cfRule>
  </conditionalFormatting>
  <conditionalFormatting sqref="G5">
    <cfRule type="colorScale" priority="53">
      <colorScale>
        <cfvo type="num" val="0"/>
        <cfvo type="formula" val="$G$4/2"/>
        <cfvo type="formula" val="$G$4"/>
        <color rgb="FF63BE7B"/>
        <color rgb="FFFFEB84"/>
        <color rgb="FFF8696B"/>
      </colorScale>
    </cfRule>
  </conditionalFormatting>
  <conditionalFormatting sqref="C15">
    <cfRule type="colorScale" priority="52">
      <colorScale>
        <cfvo type="num" val="0"/>
        <cfvo type="formula" val="$C$14/2"/>
        <cfvo type="formula" val="$C$14"/>
        <color rgb="FF63BE7B"/>
        <color rgb="FFFFEB84"/>
        <color rgb="FFF8696B"/>
      </colorScale>
    </cfRule>
  </conditionalFormatting>
  <conditionalFormatting sqref="G15">
    <cfRule type="colorScale" priority="51">
      <colorScale>
        <cfvo type="num" val="0"/>
        <cfvo type="formula" val="$G$14/2"/>
        <cfvo type="formula" val="$G$14"/>
        <color rgb="FF63BE7B"/>
        <color rgb="FFFFEB84"/>
        <color rgb="FFF8696B"/>
      </colorScale>
    </cfRule>
  </conditionalFormatting>
  <conditionalFormatting sqref="C24">
    <cfRule type="colorScale" priority="45">
      <colorScale>
        <cfvo type="num" val="0"/>
        <cfvo type="formula" val="$C$23/2"/>
        <cfvo type="formula" val="$C$23"/>
        <color rgb="FF63BE7B"/>
        <color rgb="FFFFEB84"/>
        <color rgb="FFF8696B"/>
      </colorScale>
    </cfRule>
  </conditionalFormatting>
  <conditionalFormatting sqref="G24">
    <cfRule type="colorScale" priority="44">
      <colorScale>
        <cfvo type="num" val="0"/>
        <cfvo type="formula" val="$G$23/2"/>
        <cfvo type="formula" val="$G$23"/>
        <color rgb="FF63BE7B"/>
        <color rgb="FFFFEB84"/>
        <color rgb="FFF8696B"/>
      </colorScale>
    </cfRule>
  </conditionalFormatting>
  <conditionalFormatting sqref="C33">
    <cfRule type="colorScale" priority="42">
      <colorScale>
        <cfvo type="num" val="0"/>
        <cfvo type="formula" val="$C$32/2"/>
        <cfvo type="formula" val="$C$32"/>
        <color rgb="FF63BE7B"/>
        <color rgb="FFFFEB84"/>
        <color rgb="FFF8696B"/>
      </colorScale>
    </cfRule>
  </conditionalFormatting>
  <conditionalFormatting sqref="C7">
    <cfRule type="colorScale" priority="41">
      <colorScale>
        <cfvo type="num" val="0"/>
        <cfvo type="formula" val="$C$4/2"/>
        <cfvo type="formula" val="$C$4"/>
        <color rgb="FFF8696B"/>
        <color rgb="FFFFEB84"/>
        <color rgb="FF63BE7B"/>
      </colorScale>
    </cfRule>
  </conditionalFormatting>
  <conditionalFormatting sqref="G7">
    <cfRule type="colorScale" priority="40">
      <colorScale>
        <cfvo type="num" val="0"/>
        <cfvo type="formula" val="$G$4/2"/>
        <cfvo type="formula" val="$G$4"/>
        <color rgb="FFF8696B"/>
        <color rgb="FFFFEB84"/>
        <color rgb="FF63BE7B"/>
      </colorScale>
    </cfRule>
  </conditionalFormatting>
  <conditionalFormatting sqref="C17">
    <cfRule type="colorScale" priority="11">
      <colorScale>
        <cfvo type="num" val="0"/>
        <cfvo type="formula" val="$C$14/2"/>
        <cfvo type="formula" val="$C$14"/>
        <color rgb="FF63BE7B"/>
        <color rgb="FFFFEB84"/>
        <color rgb="FFF8696B"/>
      </colorScale>
    </cfRule>
  </conditionalFormatting>
  <conditionalFormatting sqref="G17">
    <cfRule type="colorScale" priority="6">
      <colorScale>
        <cfvo type="num" val="0"/>
        <cfvo type="formula" val="$G$14/2"/>
        <cfvo type="formula" val="$G$14"/>
        <color rgb="FF63BE7B"/>
        <color rgb="FFFFEB84"/>
        <color rgb="FFF8696B"/>
      </colorScale>
    </cfRule>
  </conditionalFormatting>
  <conditionalFormatting sqref="C26">
    <cfRule type="colorScale" priority="4">
      <colorScale>
        <cfvo type="num" val="0"/>
        <cfvo type="formula" val="$C$23/2"/>
        <cfvo type="formula" val="$C$23"/>
        <color rgb="FF63BE7B"/>
        <color rgb="FFFFEB84"/>
        <color rgb="FFF8696B"/>
      </colorScale>
    </cfRule>
  </conditionalFormatting>
  <conditionalFormatting sqref="G26">
    <cfRule type="colorScale" priority="32">
      <colorScale>
        <cfvo type="num" val="0"/>
        <cfvo type="formula" val="$G$23/2"/>
        <cfvo type="formula" val="$G$23"/>
        <color rgb="FFF8696B"/>
        <color rgb="FFFFEB84"/>
        <color rgb="FF63BE7B"/>
      </colorScale>
    </cfRule>
  </conditionalFormatting>
  <conditionalFormatting sqref="C35">
    <cfRule type="colorScale" priority="31">
      <colorScale>
        <cfvo type="num" val="0"/>
        <cfvo type="formula" val="$C$32/2"/>
        <cfvo type="formula" val="$C$32"/>
        <color rgb="FFF8696B"/>
        <color rgb="FFFFEB84"/>
        <color rgb="FF63BE7B"/>
      </colorScale>
    </cfRule>
  </conditionalFormatting>
  <conditionalFormatting sqref="C6">
    <cfRule type="dataBar" priority="30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{BC33715C-E8C2-4AAA-814C-7011A408BEE1}</x14:id>
        </ext>
      </extLst>
    </cfRule>
  </conditionalFormatting>
  <conditionalFormatting sqref="G6">
    <cfRule type="dataBar" priority="29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{A52F4872-A539-4D7B-8A58-90A2FD47E6EF}</x14:id>
        </ext>
      </extLst>
    </cfRule>
  </conditionalFormatting>
  <conditionalFormatting sqref="C16">
    <cfRule type="dataBar" priority="28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{737FCEC6-9DD4-4607-B016-6BD1481F8569}</x14:id>
        </ext>
      </extLst>
    </cfRule>
  </conditionalFormatting>
  <conditionalFormatting sqref="C8">
    <cfRule type="dataBar" priority="24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{518ECD3D-8ADF-4EF3-843C-538C9B7298AA}</x14:id>
        </ext>
      </extLst>
    </cfRule>
  </conditionalFormatting>
  <conditionalFormatting sqref="G8">
    <cfRule type="dataBar" priority="26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{9A164023-71F9-46C5-A9CC-D445B171BAC4}</x14:id>
        </ext>
      </extLst>
    </cfRule>
  </conditionalFormatting>
  <conditionalFormatting sqref="C18">
    <cfRule type="dataBar" priority="25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{A2B65976-B16F-4AA4-9C8B-AD0CBD100DB8}</x14:id>
        </ext>
      </extLst>
    </cfRule>
  </conditionalFormatting>
  <conditionalFormatting sqref="C25">
    <cfRule type="dataBar" priority="23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{A7085D18-5205-4795-84AE-62F75C105CF3}</x14:id>
        </ext>
      </extLst>
    </cfRule>
  </conditionalFormatting>
  <conditionalFormatting sqref="C27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{E9DFDC1E-EB82-4F5F-8A18-30098342FEC2}</x14:id>
        </ext>
      </extLst>
    </cfRule>
  </conditionalFormatting>
  <conditionalFormatting sqref="G18">
    <cfRule type="dataBar" priority="20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{2BCDD57F-0A71-47CC-9B93-663D9F96856B}</x14:id>
        </ext>
      </extLst>
    </cfRule>
  </conditionalFormatting>
  <conditionalFormatting sqref="G16">
    <cfRule type="dataBar" priority="19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{A9B6F5E8-95F0-4D94-BBAA-B2644C6B05B6}</x14:id>
        </ext>
      </extLst>
    </cfRule>
  </conditionalFormatting>
  <conditionalFormatting sqref="C9">
    <cfRule type="colorScale" priority="17">
      <colorScale>
        <cfvo type="num" val="0"/>
        <cfvo type="formula" val="$C$4/2"/>
        <cfvo type="formula" val="$C$4"/>
        <color rgb="FF63BE7B"/>
        <color rgb="FFFFEB84"/>
        <color rgb="FFF8696B"/>
      </colorScale>
    </cfRule>
  </conditionalFormatting>
  <conditionalFormatting sqref="G9">
    <cfRule type="colorScale" priority="16">
      <colorScale>
        <cfvo type="num" val="0"/>
        <cfvo type="formula" val="$G$4/2"/>
        <cfvo type="formula" val="$G$4"/>
        <color rgb="FF63BE7B"/>
        <color rgb="FFFFEB84"/>
        <color rgb="FFF8696B"/>
      </colorScale>
    </cfRule>
  </conditionalFormatting>
  <conditionalFormatting sqref="C19">
    <cfRule type="colorScale" priority="9">
      <colorScale>
        <cfvo type="num" val="0"/>
        <cfvo type="formula" val="$C$14/2"/>
        <cfvo type="formula" val="$C$14"/>
        <color rgb="FFF8696B"/>
        <color rgb="FFFFEB84"/>
        <color rgb="FF63BE7B"/>
      </colorScale>
    </cfRule>
  </conditionalFormatting>
  <conditionalFormatting sqref="G19">
    <cfRule type="colorScale" priority="5">
      <colorScale>
        <cfvo type="num" val="$G$14"/>
        <cfvo type="formula" val="$G$14/2"/>
        <cfvo type="num" val="0"/>
        <color rgb="FFF8696B"/>
        <color rgb="FFFFEB84"/>
        <color rgb="FF63BE7B"/>
      </colorScale>
    </cfRule>
  </conditionalFormatting>
  <conditionalFormatting sqref="G20">
    <cfRule type="dataBar" priority="1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{5C577E6D-9396-453D-9C34-3B35B448C9F6}</x14:id>
        </ext>
      </extLst>
    </cfRule>
  </conditionalFormatting>
  <conditionalFormatting sqref="C28">
    <cfRule type="colorScale" priority="3">
      <colorScale>
        <cfvo type="num" val="0"/>
        <cfvo type="formula" val="$C$23/2"/>
        <cfvo type="formula" val="$C$23"/>
        <color rgb="FFF8696B"/>
        <color rgb="FFFFEB84"/>
        <color rgb="FF63BE7B"/>
      </colorScale>
    </cfRule>
  </conditionalFormatting>
  <conditionalFormatting sqref="C29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{FAA615E0-7D92-440E-B3F5-14296B2C1386}</x14:id>
        </ext>
      </extLst>
    </cfRule>
  </conditionalFormatting>
  <hyperlinks>
    <hyperlink ref="B3:C3" location="'Trvx Déploiement Fourniture'!A1" display="Travaux de déploiement et fourniture"/>
    <hyperlink ref="F3:G3" location="'Dév. Logiciel'!A1" display="Développement logiciel"/>
    <hyperlink ref="B13:C13" location="Plateforme!A1" display="Plateforme STE"/>
    <hyperlink ref="F13:G13" location="Plateforme!A1" display="Plateforme EDT"/>
    <hyperlink ref="B22:C22" location="Plateforme!A1" display="Plateforme EDT"/>
    <hyperlink ref="F22:G22" location="'Sorties Stock'!A1" display="Travaux VDI"/>
    <hyperlink ref="B31:C31" location="'Travaux VDI'!A1" display="Travaux VDI"/>
  </hyperlinks>
  <pageMargins left="0.7" right="0.7" top="0.75" bottom="0.75" header="0.3" footer="0.3"/>
  <pageSetup paperSize="9" scale="3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lance_NouvelleCommande">
                <anchor moveWithCells="1" sizeWithCells="1">
                  <from>
                    <xdr:col>5</xdr:col>
                    <xdr:colOff>542925</xdr:colOff>
                    <xdr:row>31</xdr:row>
                    <xdr:rowOff>104775</xdr:rowOff>
                  </from>
                  <to>
                    <xdr:col>6</xdr:col>
                    <xdr:colOff>1095375</xdr:colOff>
                    <xdr:row>36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C33715C-E8C2-4AAA-814C-7011A408BEE1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C6</xm:sqref>
        </x14:conditionalFormatting>
        <x14:conditionalFormatting xmlns:xm="http://schemas.microsoft.com/office/excel/2006/main">
          <x14:cfRule type="dataBar" id="{A52F4872-A539-4D7B-8A58-90A2FD47E6EF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G6</xm:sqref>
        </x14:conditionalFormatting>
        <x14:conditionalFormatting xmlns:xm="http://schemas.microsoft.com/office/excel/2006/main">
          <x14:cfRule type="dataBar" id="{737FCEC6-9DD4-4607-B016-6BD1481F856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C16</xm:sqref>
        </x14:conditionalFormatting>
        <x14:conditionalFormatting xmlns:xm="http://schemas.microsoft.com/office/excel/2006/main">
          <x14:cfRule type="dataBar" id="{518ECD3D-8ADF-4EF3-843C-538C9B7298AA}">
            <x14:dataBar minLength="0" maxLength="100" border="1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C8</xm:sqref>
        </x14:conditionalFormatting>
        <x14:conditionalFormatting xmlns:xm="http://schemas.microsoft.com/office/excel/2006/main">
          <x14:cfRule type="dataBar" id="{9A164023-71F9-46C5-A9CC-D445B171BAC4}">
            <x14:dataBar minLength="0" maxLength="100" border="1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G8</xm:sqref>
        </x14:conditionalFormatting>
        <x14:conditionalFormatting xmlns:xm="http://schemas.microsoft.com/office/excel/2006/main">
          <x14:cfRule type="dataBar" id="{A2B65976-B16F-4AA4-9C8B-AD0CBD100DB8}">
            <x14:dataBar minLength="0" maxLength="100" border="1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C18</xm:sqref>
        </x14:conditionalFormatting>
        <x14:conditionalFormatting xmlns:xm="http://schemas.microsoft.com/office/excel/2006/main">
          <x14:cfRule type="dataBar" id="{A7085D18-5205-4795-84AE-62F75C105CF3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E9DFDC1E-EB82-4F5F-8A18-30098342FEC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C27</xm:sqref>
        </x14:conditionalFormatting>
        <x14:conditionalFormatting xmlns:xm="http://schemas.microsoft.com/office/excel/2006/main">
          <x14:cfRule type="dataBar" id="{2BCDD57F-0A71-47CC-9B93-663D9F96856B}">
            <x14:dataBar minLength="0" maxLength="100" border="1" direction="rightToLeft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G18</xm:sqref>
        </x14:conditionalFormatting>
        <x14:conditionalFormatting xmlns:xm="http://schemas.microsoft.com/office/excel/2006/main">
          <x14:cfRule type="dataBar" id="{A9B6F5E8-95F0-4D94-BBAA-B2644C6B05B6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5C577E6D-9396-453D-9C34-3B35B448C9F6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FAA615E0-7D92-440E-B3F5-14296B2C138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A1:AD1102"/>
  <sheetViews>
    <sheetView showZeros="0" zoomScale="70" zoomScaleNormal="7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E12" sqref="E12"/>
    </sheetView>
  </sheetViews>
  <sheetFormatPr baseColWidth="10" defaultRowHeight="15" x14ac:dyDescent="0.25"/>
  <cols>
    <col min="1" max="1" width="35.28515625" style="85" customWidth="1"/>
    <col min="2" max="2" width="32.42578125" style="85" customWidth="1"/>
    <col min="3" max="3" width="12.85546875" style="85" customWidth="1"/>
    <col min="4" max="4" width="14.5703125" style="85" customWidth="1"/>
    <col min="5" max="5" width="15.5703125" style="85" customWidth="1"/>
    <col min="6" max="6" width="14.7109375" style="85" customWidth="1"/>
    <col min="7" max="7" width="17.5703125" style="85" customWidth="1"/>
    <col min="8" max="8" width="38.85546875" customWidth="1"/>
    <col min="9" max="9" width="19.5703125" style="83" customWidth="1"/>
    <col min="10" max="10" width="19" style="83" customWidth="1"/>
    <col min="11" max="11" width="19.42578125" style="85" customWidth="1"/>
    <col min="12" max="12" width="17.28515625" customWidth="1"/>
    <col min="13" max="13" width="18.5703125" style="80" customWidth="1"/>
    <col min="14" max="14" width="21.28515625" hidden="1" customWidth="1"/>
  </cols>
  <sheetData>
    <row r="1" spans="1:30" ht="20.100000000000001" customHeight="1" x14ac:dyDescent="0.25">
      <c r="A1" s="139" t="s">
        <v>3</v>
      </c>
      <c r="B1" s="139"/>
      <c r="C1" s="140" t="s">
        <v>9</v>
      </c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ht="20.100000000000001" customHeight="1" x14ac:dyDescent="0.25">
      <c r="A2" s="86" t="s">
        <v>21</v>
      </c>
      <c r="B2" s="87"/>
      <c r="C2" s="140"/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ht="20.100000000000001" customHeight="1" x14ac:dyDescent="0.25">
      <c r="A3" s="86" t="s">
        <v>16</v>
      </c>
      <c r="B3" s="88">
        <f>SUM(Tableau73[[Montant ]])</f>
        <v>20</v>
      </c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t="20.100000000000001" customHeight="1" x14ac:dyDescent="0.25">
      <c r="A4" s="74" t="s">
        <v>23</v>
      </c>
      <c r="B4" s="89" t="e">
        <f>((1-(B2-B3)/B2))*100</f>
        <v>#DIV/0!</v>
      </c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 ht="20.100000000000001" customHeight="1" x14ac:dyDescent="0.25">
      <c r="A5" s="86" t="s">
        <v>29</v>
      </c>
      <c r="B5" s="89" t="e">
        <f>SUM(Tableau73[Calcul montant engagé])</f>
        <v>#DIV/0!</v>
      </c>
      <c r="C5" s="140"/>
      <c r="D5" s="140"/>
      <c r="E5" s="140"/>
      <c r="F5" s="140"/>
      <c r="G5" s="140"/>
      <c r="H5" s="140"/>
      <c r="I5" s="140"/>
      <c r="J5" s="140"/>
      <c r="K5" s="140"/>
      <c r="L5" s="140"/>
      <c r="M5" s="140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ht="20.100000000000001" customHeight="1" x14ac:dyDescent="0.25">
      <c r="A6" s="86" t="s">
        <v>30</v>
      </c>
      <c r="B6" s="89" t="e">
        <f>(B5/B2)*100</f>
        <v>#DIV/0!</v>
      </c>
      <c r="C6" s="140"/>
      <c r="D6" s="140"/>
      <c r="E6" s="140"/>
      <c r="F6" s="140"/>
      <c r="G6" s="140"/>
      <c r="H6" s="140"/>
      <c r="I6" s="140"/>
      <c r="J6" s="140"/>
      <c r="K6" s="140"/>
      <c r="L6" s="140"/>
      <c r="M6" s="140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0.100000000000001" customHeight="1" x14ac:dyDescent="0.25">
      <c r="A7" s="86" t="s">
        <v>18</v>
      </c>
      <c r="B7" s="89" t="e">
        <f>B2-B5</f>
        <v>#DIV/0!</v>
      </c>
      <c r="C7" s="140"/>
      <c r="D7" s="140"/>
      <c r="E7" s="140"/>
      <c r="F7" s="140"/>
      <c r="G7" s="140"/>
      <c r="H7" s="140"/>
      <c r="I7" s="140"/>
      <c r="J7" s="140"/>
      <c r="K7" s="140"/>
      <c r="L7" s="140"/>
      <c r="M7" s="140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ht="20.100000000000001" customHeight="1" x14ac:dyDescent="0.25">
      <c r="A8" s="86" t="s">
        <v>19</v>
      </c>
      <c r="B8" s="89" t="e">
        <f>(B7/B2)*100</f>
        <v>#DIV/0!</v>
      </c>
      <c r="C8" s="140"/>
      <c r="D8" s="140"/>
      <c r="E8" s="140"/>
      <c r="F8" s="140"/>
      <c r="G8" s="140"/>
      <c r="H8" s="140"/>
      <c r="I8" s="140"/>
      <c r="J8" s="140"/>
      <c r="K8" s="140"/>
      <c r="L8" s="140"/>
      <c r="M8" s="140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A9" s="84"/>
      <c r="B9" s="84"/>
      <c r="C9" s="84"/>
      <c r="D9" s="84"/>
      <c r="E9" s="84"/>
      <c r="F9" s="84"/>
      <c r="G9" s="84"/>
      <c r="H9" s="3"/>
      <c r="I9" s="26"/>
      <c r="J9" s="26"/>
      <c r="K9" s="84"/>
      <c r="L9" s="3"/>
      <c r="M9" s="79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ht="45.75" customHeight="1" x14ac:dyDescent="0.25">
      <c r="A10" s="108" t="s">
        <v>8</v>
      </c>
      <c r="B10" s="23" t="s">
        <v>5</v>
      </c>
      <c r="C10" s="23" t="s">
        <v>0</v>
      </c>
      <c r="D10" s="23" t="s">
        <v>36</v>
      </c>
      <c r="E10" s="24" t="s">
        <v>1</v>
      </c>
      <c r="F10" s="24" t="s">
        <v>31</v>
      </c>
      <c r="G10" s="46" t="s">
        <v>32</v>
      </c>
      <c r="H10" s="24" t="s">
        <v>4</v>
      </c>
      <c r="I10" s="24" t="s">
        <v>37</v>
      </c>
      <c r="J10" s="24" t="s">
        <v>28</v>
      </c>
      <c r="K10" s="22" t="s">
        <v>26</v>
      </c>
      <c r="L10" s="23" t="s">
        <v>27</v>
      </c>
      <c r="M10" s="109" t="s">
        <v>33</v>
      </c>
      <c r="N10" s="117" t="s">
        <v>35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ht="45.75" customHeight="1" x14ac:dyDescent="0.25">
      <c r="A11" s="70">
        <v>123</v>
      </c>
      <c r="B11" s="17" t="s">
        <v>41</v>
      </c>
      <c r="C11" s="17" t="s">
        <v>42</v>
      </c>
      <c r="D11" s="17" t="s">
        <v>43</v>
      </c>
      <c r="E11" s="17" t="s">
        <v>44</v>
      </c>
      <c r="F11" s="17" t="s">
        <v>45</v>
      </c>
      <c r="G11" s="17" t="s">
        <v>46</v>
      </c>
      <c r="H11" s="17" t="s">
        <v>47</v>
      </c>
      <c r="I11" s="17">
        <v>10</v>
      </c>
      <c r="J11" s="17">
        <v>20</v>
      </c>
      <c r="K11" s="17">
        <v>5</v>
      </c>
      <c r="L11" s="18">
        <f>J11-K11</f>
        <v>15</v>
      </c>
      <c r="M11" s="77">
        <f>Tableau73[[#This Row],[Montant ]]/Tableau73[[#This Row],[Montant engagé]]</f>
        <v>0.5</v>
      </c>
      <c r="N11" s="123">
        <f>((SUMIF(Tableau73[N° Commande],Tableau73[N° Commande],Tableau73[Montant engagé])))/((COUNTIFS(Tableau73[N° Commande],Tableau73[[#This Row],[N° Commande]]))*(COUNTIFS(Tableau73[N° Commande],Tableau73[[#This Row],[N° Commande]])))</f>
        <v>20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ht="45.75" customHeight="1" x14ac:dyDescent="0.25">
      <c r="A12" s="70">
        <v>124</v>
      </c>
      <c r="B12" s="17" t="s">
        <v>42</v>
      </c>
      <c r="C12" s="17" t="s">
        <v>43</v>
      </c>
      <c r="D12" s="17" t="s">
        <v>44</v>
      </c>
      <c r="E12" s="17" t="s">
        <v>45</v>
      </c>
      <c r="F12" s="17" t="s">
        <v>46</v>
      </c>
      <c r="G12" s="17" t="s">
        <v>47</v>
      </c>
      <c r="H12" s="17" t="s">
        <v>48</v>
      </c>
      <c r="I12" s="17">
        <v>10</v>
      </c>
      <c r="J12" s="17">
        <v>20</v>
      </c>
      <c r="K12" s="17">
        <v>5</v>
      </c>
      <c r="L12" s="18">
        <f t="shared" ref="L12:L13" si="0">J12-K12</f>
        <v>15</v>
      </c>
      <c r="M12" s="77">
        <f>Tableau73[[#This Row],[Montant ]]/Tableau73[[#This Row],[Montant engagé]]</f>
        <v>0.5</v>
      </c>
      <c r="N12" s="123">
        <f>((SUMIF(Tableau73[N° Commande],Tableau73[N° Commande],Tableau73[Montant engagé])))/((COUNTIFS(Tableau73[N° Commande],Tableau73[[#This Row],[N° Commande]]))*(COUNTIFS(Tableau73[N° Commande],Tableau73[[#This Row],[N° Commande]])))</f>
        <v>20</v>
      </c>
      <c r="O12" s="3"/>
      <c r="P12" s="3">
        <f ca="1">SUMIF(A:B,Tableau73[[#This Row],[N° Commande]],K:K)</f>
        <v>5</v>
      </c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ht="45.75" customHeight="1" x14ac:dyDescent="0.25">
      <c r="A13" s="122"/>
      <c r="B13" s="66"/>
      <c r="C13" s="66"/>
      <c r="D13" s="66"/>
      <c r="E13" s="64" t="s">
        <v>49</v>
      </c>
      <c r="F13" s="64"/>
      <c r="G13" s="118"/>
      <c r="H13" s="63"/>
      <c r="I13" s="119"/>
      <c r="J13" s="119"/>
      <c r="K13" s="119">
        <f ca="1">SUMIF(A:B,Tableau73[[#This Row],[N° Commande]],I:I)</f>
        <v>0</v>
      </c>
      <c r="L13" s="120">
        <f t="shared" ca="1" si="0"/>
        <v>0</v>
      </c>
      <c r="M13" s="121" t="e">
        <f>Tableau73[[#This Row],[Montant ]]/Tableau73[[#This Row],[Montant engagé]]</f>
        <v>#DIV/0!</v>
      </c>
      <c r="N13" s="124" t="e">
        <f>((SUMIF(Tableau73[N° Commande],Tableau73[N° Commande],Tableau73[Montant engagé])))/((COUNTIFS(Tableau73[N° Commande],Tableau73[[#This Row],[N° Commande]]))*(COUNTIFS(Tableau73[N° Commande],Tableau73[[#This Row],[N° Commande]])))</f>
        <v>#DIV/0!</v>
      </c>
      <c r="O13" s="3"/>
      <c r="P13" s="3">
        <f ca="1">SUMIF(A:B,Tableau73[[#This Row],[N° Commande]],K:K)</f>
        <v>0</v>
      </c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ht="45.75" customHeight="1" x14ac:dyDescent="0.25">
      <c r="A14" s="84"/>
      <c r="B14" s="84"/>
      <c r="C14" s="60"/>
      <c r="D14" s="60"/>
      <c r="E14" s="60"/>
      <c r="F14" s="60"/>
      <c r="G14" s="84"/>
      <c r="H14" s="3"/>
      <c r="I14" s="27"/>
      <c r="J14" s="27"/>
      <c r="K14" s="60"/>
      <c r="L14" s="69"/>
      <c r="M14" s="79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ht="45.75" customHeight="1" x14ac:dyDescent="0.25">
      <c r="A15" s="84"/>
      <c r="B15" s="84"/>
      <c r="C15" s="84"/>
      <c r="D15" s="84"/>
      <c r="E15" s="84"/>
      <c r="F15" s="84"/>
      <c r="G15" s="90">
        <f ca="1">SUMIF(A:B,"[@[N° Commande]]",K:K)</f>
        <v>0</v>
      </c>
      <c r="H15" s="3"/>
      <c r="I15" s="26"/>
      <c r="J15" s="26"/>
      <c r="K15" s="84"/>
      <c r="L15" s="69"/>
      <c r="M15" s="79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45.75" customHeight="1" x14ac:dyDescent="0.25">
      <c r="L16" s="1"/>
    </row>
    <row r="17" spans="12:12" ht="45.75" customHeight="1" x14ac:dyDescent="0.25">
      <c r="L17" s="1"/>
    </row>
    <row r="18" spans="12:12" ht="45.75" customHeight="1" x14ac:dyDescent="0.25"/>
    <row r="19" spans="12:12" ht="45.75" customHeight="1" x14ac:dyDescent="0.25"/>
    <row r="20" spans="12:12" ht="45.75" customHeight="1" x14ac:dyDescent="0.25"/>
    <row r="21" spans="12:12" ht="45.75" customHeight="1" x14ac:dyDescent="0.25"/>
    <row r="22" spans="12:12" ht="45.75" customHeight="1" x14ac:dyDescent="0.25"/>
    <row r="23" spans="12:12" ht="45.75" customHeight="1" x14ac:dyDescent="0.25"/>
    <row r="24" spans="12:12" ht="45.75" customHeight="1" x14ac:dyDescent="0.25"/>
    <row r="25" spans="12:12" ht="45.75" customHeight="1" x14ac:dyDescent="0.25"/>
    <row r="26" spans="12:12" ht="45.75" customHeight="1" x14ac:dyDescent="0.25"/>
    <row r="27" spans="12:12" ht="45.75" customHeight="1" x14ac:dyDescent="0.25"/>
    <row r="28" spans="12:12" ht="45.75" customHeight="1" x14ac:dyDescent="0.25"/>
    <row r="29" spans="12:12" ht="45.75" customHeight="1" x14ac:dyDescent="0.25"/>
    <row r="30" spans="12:12" ht="45.75" customHeight="1" x14ac:dyDescent="0.25"/>
    <row r="31" spans="12:12" ht="45.75" customHeight="1" x14ac:dyDescent="0.25"/>
    <row r="32" spans="12:12" ht="45.75" customHeight="1" x14ac:dyDescent="0.25"/>
    <row r="33" ht="45.75" customHeight="1" x14ac:dyDescent="0.25"/>
    <row r="34" ht="45.75" customHeight="1" x14ac:dyDescent="0.25"/>
    <row r="35" ht="45.75" customHeight="1" x14ac:dyDescent="0.25"/>
    <row r="36" ht="45.75" customHeight="1" x14ac:dyDescent="0.25"/>
    <row r="37" ht="45.75" customHeight="1" x14ac:dyDescent="0.25"/>
    <row r="38" ht="45.75" customHeight="1" x14ac:dyDescent="0.25"/>
    <row r="39" ht="45.75" customHeight="1" x14ac:dyDescent="0.25"/>
    <row r="40" ht="45.75" customHeight="1" x14ac:dyDescent="0.25"/>
    <row r="41" ht="45.75" customHeight="1" x14ac:dyDescent="0.25"/>
    <row r="42" ht="45.75" customHeight="1" x14ac:dyDescent="0.25"/>
    <row r="43" ht="45.75" customHeight="1" x14ac:dyDescent="0.25"/>
    <row r="44" ht="45.75" customHeight="1" x14ac:dyDescent="0.25"/>
    <row r="45" ht="45.75" customHeight="1" x14ac:dyDescent="0.25"/>
    <row r="46" ht="45.75" customHeight="1" x14ac:dyDescent="0.25"/>
    <row r="47" ht="45.75" customHeight="1" x14ac:dyDescent="0.25"/>
    <row r="48" ht="45.75" customHeight="1" x14ac:dyDescent="0.25"/>
    <row r="49" ht="45.75" customHeight="1" x14ac:dyDescent="0.25"/>
    <row r="50" ht="45.75" customHeight="1" x14ac:dyDescent="0.25"/>
    <row r="51" ht="45.75" customHeight="1" x14ac:dyDescent="0.25"/>
    <row r="52" ht="45.75" customHeight="1" x14ac:dyDescent="0.25"/>
    <row r="53" ht="45.75" customHeight="1" x14ac:dyDescent="0.25"/>
    <row r="54" ht="45.75" customHeight="1" x14ac:dyDescent="0.25"/>
    <row r="55" ht="45.75" customHeight="1" x14ac:dyDescent="0.25"/>
    <row r="56" ht="45.75" customHeight="1" x14ac:dyDescent="0.25"/>
    <row r="57" ht="45.75" customHeight="1" x14ac:dyDescent="0.25"/>
    <row r="58" ht="45.75" customHeight="1" x14ac:dyDescent="0.25"/>
    <row r="59" ht="45.75" customHeight="1" x14ac:dyDescent="0.25"/>
    <row r="60" ht="45.75" customHeight="1" x14ac:dyDescent="0.25"/>
    <row r="61" ht="45.75" customHeight="1" x14ac:dyDescent="0.25"/>
    <row r="62" ht="45.75" customHeight="1" x14ac:dyDescent="0.25"/>
    <row r="63" ht="45.75" customHeight="1" x14ac:dyDescent="0.25"/>
    <row r="64" ht="45.75" customHeight="1" x14ac:dyDescent="0.25"/>
    <row r="65" ht="45.75" customHeight="1" x14ac:dyDescent="0.25"/>
    <row r="66" ht="45.75" customHeight="1" x14ac:dyDescent="0.25"/>
    <row r="67" ht="45.75" customHeight="1" x14ac:dyDescent="0.25"/>
    <row r="68" ht="45.75" customHeight="1" x14ac:dyDescent="0.25"/>
    <row r="69" ht="45.75" customHeight="1" x14ac:dyDescent="0.25"/>
    <row r="70" ht="45.75" customHeight="1" x14ac:dyDescent="0.25"/>
    <row r="71" ht="45.75" customHeight="1" x14ac:dyDescent="0.25"/>
    <row r="72" ht="45.75" customHeight="1" x14ac:dyDescent="0.25"/>
    <row r="73" ht="45.75" customHeight="1" x14ac:dyDescent="0.25"/>
    <row r="74" ht="45.75" customHeight="1" x14ac:dyDescent="0.25"/>
    <row r="75" ht="45.75" customHeight="1" x14ac:dyDescent="0.25"/>
    <row r="76" ht="45.75" customHeight="1" x14ac:dyDescent="0.25"/>
    <row r="77" ht="45.75" customHeight="1" x14ac:dyDescent="0.25"/>
    <row r="78" ht="45.75" customHeight="1" x14ac:dyDescent="0.25"/>
    <row r="79" ht="45.75" customHeight="1" x14ac:dyDescent="0.25"/>
    <row r="80" ht="45.75" customHeight="1" x14ac:dyDescent="0.25"/>
    <row r="81" ht="45.75" customHeight="1" x14ac:dyDescent="0.25"/>
    <row r="82" ht="45.75" customHeight="1" x14ac:dyDescent="0.25"/>
    <row r="83" ht="45.75" customHeight="1" x14ac:dyDescent="0.25"/>
    <row r="84" ht="45.75" customHeight="1" x14ac:dyDescent="0.25"/>
    <row r="85" ht="45.75" customHeight="1" x14ac:dyDescent="0.25"/>
    <row r="86" ht="45.75" customHeight="1" x14ac:dyDescent="0.25"/>
    <row r="87" ht="45.75" customHeight="1" x14ac:dyDescent="0.25"/>
    <row r="88" ht="45.75" customHeight="1" x14ac:dyDescent="0.25"/>
    <row r="89" ht="45.75" customHeight="1" x14ac:dyDescent="0.25"/>
    <row r="90" ht="45.75" customHeight="1" x14ac:dyDescent="0.25"/>
    <row r="91" ht="45.75" customHeight="1" x14ac:dyDescent="0.25"/>
    <row r="92" ht="45.75" customHeight="1" x14ac:dyDescent="0.25"/>
    <row r="93" ht="45.75" customHeight="1" x14ac:dyDescent="0.25"/>
    <row r="94" ht="45.75" customHeight="1" x14ac:dyDescent="0.25"/>
    <row r="95" ht="45.75" customHeight="1" x14ac:dyDescent="0.25"/>
    <row r="96" ht="45.75" customHeight="1" x14ac:dyDescent="0.25"/>
    <row r="97" ht="45.75" customHeight="1" x14ac:dyDescent="0.25"/>
    <row r="98" ht="45.75" customHeight="1" x14ac:dyDescent="0.25"/>
    <row r="99" ht="45.75" customHeight="1" x14ac:dyDescent="0.25"/>
    <row r="100" ht="45.75" customHeight="1" x14ac:dyDescent="0.25"/>
    <row r="101" ht="45.75" customHeight="1" x14ac:dyDescent="0.25"/>
    <row r="102" ht="45.75" customHeight="1" x14ac:dyDescent="0.25"/>
    <row r="103" ht="45.75" customHeight="1" x14ac:dyDescent="0.25"/>
    <row r="104" ht="45.75" customHeight="1" x14ac:dyDescent="0.25"/>
    <row r="105" ht="45.75" customHeight="1" x14ac:dyDescent="0.25"/>
    <row r="106" ht="45.75" customHeight="1" x14ac:dyDescent="0.25"/>
    <row r="107" ht="45.75" customHeight="1" x14ac:dyDescent="0.25"/>
    <row r="108" ht="45.75" customHeight="1" x14ac:dyDescent="0.25"/>
    <row r="109" ht="45.75" customHeight="1" x14ac:dyDescent="0.25"/>
    <row r="110" ht="45.75" customHeight="1" x14ac:dyDescent="0.25"/>
    <row r="111" ht="45.75" customHeight="1" x14ac:dyDescent="0.25"/>
    <row r="112" ht="45.75" customHeight="1" x14ac:dyDescent="0.25"/>
    <row r="113" ht="45.75" customHeight="1" x14ac:dyDescent="0.25"/>
    <row r="114" ht="45.75" customHeight="1" x14ac:dyDescent="0.25"/>
    <row r="115" ht="45.75" customHeight="1" x14ac:dyDescent="0.25"/>
    <row r="116" ht="45.75" customHeight="1" x14ac:dyDescent="0.25"/>
    <row r="117" ht="45.75" customHeight="1" x14ac:dyDescent="0.25"/>
    <row r="118" ht="45.75" customHeight="1" x14ac:dyDescent="0.25"/>
    <row r="119" ht="45.75" customHeight="1" x14ac:dyDescent="0.25"/>
    <row r="120" ht="45.75" customHeight="1" x14ac:dyDescent="0.25"/>
    <row r="121" ht="45.75" customHeight="1" x14ac:dyDescent="0.25"/>
    <row r="122" ht="45.75" customHeight="1" x14ac:dyDescent="0.25"/>
    <row r="123" ht="45.75" customHeight="1" x14ac:dyDescent="0.25"/>
    <row r="124" ht="45.75" customHeight="1" x14ac:dyDescent="0.25"/>
    <row r="125" ht="45.75" customHeight="1" x14ac:dyDescent="0.25"/>
    <row r="126" ht="45.75" customHeight="1" x14ac:dyDescent="0.25"/>
    <row r="127" ht="45.75" customHeight="1" x14ac:dyDescent="0.25"/>
    <row r="128" ht="45.75" customHeight="1" x14ac:dyDescent="0.25"/>
    <row r="129" ht="45.75" customHeight="1" x14ac:dyDescent="0.25"/>
    <row r="130" ht="45.75" customHeight="1" x14ac:dyDescent="0.25"/>
    <row r="131" ht="45.75" customHeight="1" x14ac:dyDescent="0.25"/>
    <row r="132" ht="45.75" customHeight="1" x14ac:dyDescent="0.25"/>
    <row r="133" ht="45.75" customHeight="1" x14ac:dyDescent="0.25"/>
    <row r="134" ht="45.75" customHeight="1" x14ac:dyDescent="0.25"/>
    <row r="135" ht="45.75" customHeight="1" x14ac:dyDescent="0.25"/>
    <row r="136" ht="45.75" customHeight="1" x14ac:dyDescent="0.25"/>
    <row r="137" ht="45.75" customHeight="1" x14ac:dyDescent="0.25"/>
    <row r="138" ht="45.75" customHeight="1" x14ac:dyDescent="0.25"/>
    <row r="139" ht="45.75" customHeight="1" x14ac:dyDescent="0.25"/>
    <row r="140" ht="45.75" customHeight="1" x14ac:dyDescent="0.25"/>
    <row r="141" ht="45.75" customHeight="1" x14ac:dyDescent="0.25"/>
    <row r="142" ht="45.75" customHeight="1" x14ac:dyDescent="0.25"/>
    <row r="143" ht="45.75" customHeight="1" x14ac:dyDescent="0.25"/>
    <row r="144" ht="45.75" customHeight="1" x14ac:dyDescent="0.25"/>
    <row r="145" ht="45.75" customHeight="1" x14ac:dyDescent="0.25"/>
    <row r="146" ht="45.75" customHeight="1" x14ac:dyDescent="0.25"/>
    <row r="147" ht="45.75" customHeight="1" x14ac:dyDescent="0.25"/>
    <row r="148" ht="45.75" customHeight="1" x14ac:dyDescent="0.25"/>
    <row r="149" ht="45.75" customHeight="1" x14ac:dyDescent="0.25"/>
    <row r="150" ht="45.75" customHeight="1" x14ac:dyDescent="0.25"/>
    <row r="151" ht="45.75" customHeight="1" x14ac:dyDescent="0.25"/>
    <row r="152" ht="45.75" customHeight="1" x14ac:dyDescent="0.25"/>
    <row r="153" ht="45.75" customHeight="1" x14ac:dyDescent="0.25"/>
    <row r="154" ht="45.75" customHeight="1" x14ac:dyDescent="0.25"/>
    <row r="155" ht="45.75" customHeight="1" x14ac:dyDescent="0.25"/>
    <row r="156" ht="45.75" customHeight="1" x14ac:dyDescent="0.25"/>
    <row r="157" ht="45.75" customHeight="1" x14ac:dyDescent="0.25"/>
    <row r="158" ht="45.75" customHeight="1" x14ac:dyDescent="0.25"/>
    <row r="159" ht="45.75" customHeight="1" x14ac:dyDescent="0.25"/>
    <row r="160" ht="45.75" customHeight="1" x14ac:dyDescent="0.25"/>
    <row r="161" ht="45.75" customHeight="1" x14ac:dyDescent="0.25"/>
    <row r="162" ht="45.75" customHeight="1" x14ac:dyDescent="0.25"/>
    <row r="163" ht="45.75" customHeight="1" x14ac:dyDescent="0.25"/>
    <row r="164" ht="45.75" customHeight="1" x14ac:dyDescent="0.25"/>
    <row r="165" ht="45.75" customHeight="1" x14ac:dyDescent="0.25"/>
    <row r="166" ht="45.75" customHeight="1" x14ac:dyDescent="0.25"/>
    <row r="167" ht="45.75" customHeight="1" x14ac:dyDescent="0.25"/>
    <row r="168" ht="45.75" customHeight="1" x14ac:dyDescent="0.25"/>
    <row r="169" ht="45.75" customHeight="1" x14ac:dyDescent="0.25"/>
    <row r="170" ht="45.75" customHeight="1" x14ac:dyDescent="0.25"/>
    <row r="171" ht="45.75" customHeight="1" x14ac:dyDescent="0.25"/>
    <row r="172" ht="45.75" customHeight="1" x14ac:dyDescent="0.25"/>
    <row r="173" ht="45.75" customHeight="1" x14ac:dyDescent="0.25"/>
    <row r="174" ht="45.75" customHeight="1" x14ac:dyDescent="0.25"/>
    <row r="175" ht="45.75" customHeight="1" x14ac:dyDescent="0.25"/>
    <row r="176" ht="45.75" customHeight="1" x14ac:dyDescent="0.25"/>
    <row r="177" ht="45.75" customHeight="1" x14ac:dyDescent="0.25"/>
    <row r="178" ht="45.75" customHeight="1" x14ac:dyDescent="0.25"/>
    <row r="179" ht="45.75" customHeight="1" x14ac:dyDescent="0.25"/>
    <row r="180" ht="45.75" customHeight="1" x14ac:dyDescent="0.25"/>
    <row r="181" ht="45.75" customHeight="1" x14ac:dyDescent="0.25"/>
    <row r="182" ht="45.75" customHeight="1" x14ac:dyDescent="0.25"/>
    <row r="183" ht="45.75" customHeight="1" x14ac:dyDescent="0.25"/>
    <row r="184" ht="45.75" customHeight="1" x14ac:dyDescent="0.25"/>
    <row r="185" ht="45.75" customHeight="1" x14ac:dyDescent="0.25"/>
    <row r="186" ht="45.75" customHeight="1" x14ac:dyDescent="0.25"/>
    <row r="187" ht="45.75" customHeight="1" x14ac:dyDescent="0.25"/>
    <row r="188" ht="45.75" customHeight="1" x14ac:dyDescent="0.25"/>
    <row r="189" ht="45.75" customHeight="1" x14ac:dyDescent="0.25"/>
    <row r="190" ht="45.75" customHeight="1" x14ac:dyDescent="0.25"/>
    <row r="191" ht="45.75" customHeight="1" x14ac:dyDescent="0.25"/>
    <row r="192" ht="45.75" customHeight="1" x14ac:dyDescent="0.25"/>
    <row r="193" ht="45.75" customHeight="1" x14ac:dyDescent="0.25"/>
    <row r="194" ht="45.75" customHeight="1" x14ac:dyDescent="0.25"/>
    <row r="195" ht="45.75" customHeight="1" x14ac:dyDescent="0.25"/>
    <row r="196" ht="45.75" customHeight="1" x14ac:dyDescent="0.25"/>
    <row r="197" ht="45.75" customHeight="1" x14ac:dyDescent="0.25"/>
    <row r="198" ht="45.75" customHeight="1" x14ac:dyDescent="0.25"/>
    <row r="199" ht="45.75" customHeight="1" x14ac:dyDescent="0.25"/>
    <row r="200" ht="45.75" customHeight="1" x14ac:dyDescent="0.25"/>
    <row r="201" ht="45.75" customHeight="1" x14ac:dyDescent="0.25"/>
    <row r="202" ht="45.75" customHeight="1" x14ac:dyDescent="0.25"/>
    <row r="203" ht="45.75" customHeight="1" x14ac:dyDescent="0.25"/>
    <row r="204" ht="45.75" customHeight="1" x14ac:dyDescent="0.25"/>
    <row r="205" ht="45.75" customHeight="1" x14ac:dyDescent="0.25"/>
    <row r="206" ht="45.75" customHeight="1" x14ac:dyDescent="0.25"/>
    <row r="207" ht="45.75" customHeight="1" x14ac:dyDescent="0.25"/>
    <row r="208" ht="45.75" customHeight="1" x14ac:dyDescent="0.25"/>
    <row r="209" ht="45.75" customHeight="1" x14ac:dyDescent="0.25"/>
    <row r="210" ht="45.75" customHeight="1" x14ac:dyDescent="0.25"/>
    <row r="211" ht="45.75" customHeight="1" x14ac:dyDescent="0.25"/>
    <row r="212" ht="45.75" customHeight="1" x14ac:dyDescent="0.25"/>
    <row r="213" ht="45.75" customHeight="1" x14ac:dyDescent="0.25"/>
    <row r="214" ht="45.75" customHeight="1" x14ac:dyDescent="0.25"/>
    <row r="215" ht="45.75" customHeight="1" x14ac:dyDescent="0.25"/>
    <row r="216" ht="45.75" customHeight="1" x14ac:dyDescent="0.25"/>
    <row r="217" ht="45.75" customHeight="1" x14ac:dyDescent="0.25"/>
    <row r="218" ht="45.75" customHeight="1" x14ac:dyDescent="0.25"/>
    <row r="219" ht="45.75" customHeight="1" x14ac:dyDescent="0.25"/>
    <row r="220" ht="45.75" customHeight="1" x14ac:dyDescent="0.25"/>
    <row r="221" ht="45.75" customHeight="1" x14ac:dyDescent="0.25"/>
    <row r="222" ht="45.75" customHeight="1" x14ac:dyDescent="0.25"/>
    <row r="223" ht="45.75" customHeight="1" x14ac:dyDescent="0.25"/>
    <row r="224" ht="45.75" customHeight="1" x14ac:dyDescent="0.25"/>
    <row r="225" ht="45.75" customHeight="1" x14ac:dyDescent="0.25"/>
    <row r="226" ht="45.75" customHeight="1" x14ac:dyDescent="0.25"/>
    <row r="227" ht="45.75" customHeight="1" x14ac:dyDescent="0.25"/>
    <row r="228" ht="45.75" customHeight="1" x14ac:dyDescent="0.25"/>
    <row r="229" ht="45.75" customHeight="1" x14ac:dyDescent="0.25"/>
    <row r="230" ht="45.75" customHeight="1" x14ac:dyDescent="0.25"/>
    <row r="231" ht="45.75" customHeight="1" x14ac:dyDescent="0.25"/>
    <row r="232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  <row r="1014" ht="45.75" customHeight="1" x14ac:dyDescent="0.25"/>
    <row r="1015" ht="45.75" customHeight="1" x14ac:dyDescent="0.25"/>
    <row r="1016" ht="45.75" customHeight="1" x14ac:dyDescent="0.25"/>
    <row r="1017" ht="45.75" customHeight="1" x14ac:dyDescent="0.25"/>
    <row r="1018" ht="45.75" customHeight="1" x14ac:dyDescent="0.25"/>
    <row r="1019" ht="45.75" customHeight="1" x14ac:dyDescent="0.25"/>
    <row r="1020" ht="45.75" customHeight="1" x14ac:dyDescent="0.25"/>
    <row r="1021" ht="45.75" customHeight="1" x14ac:dyDescent="0.25"/>
    <row r="1022" ht="45.75" customHeight="1" x14ac:dyDescent="0.25"/>
    <row r="1023" ht="45.75" customHeight="1" x14ac:dyDescent="0.25"/>
    <row r="1024" ht="45.75" customHeight="1" x14ac:dyDescent="0.25"/>
    <row r="1025" ht="45.75" customHeight="1" x14ac:dyDescent="0.25"/>
    <row r="1026" ht="45.75" customHeight="1" x14ac:dyDescent="0.25"/>
    <row r="1027" ht="45.75" customHeight="1" x14ac:dyDescent="0.25"/>
    <row r="1028" ht="45.75" customHeight="1" x14ac:dyDescent="0.25"/>
    <row r="1029" ht="45.75" customHeight="1" x14ac:dyDescent="0.25"/>
    <row r="1030" ht="45.75" customHeight="1" x14ac:dyDescent="0.25"/>
    <row r="1031" ht="45.75" customHeight="1" x14ac:dyDescent="0.25"/>
    <row r="1032" ht="45.75" customHeight="1" x14ac:dyDescent="0.25"/>
    <row r="1033" ht="45.75" customHeight="1" x14ac:dyDescent="0.25"/>
    <row r="1034" ht="45.75" customHeight="1" x14ac:dyDescent="0.25"/>
    <row r="1035" ht="45.75" customHeight="1" x14ac:dyDescent="0.25"/>
    <row r="1036" ht="45.75" customHeight="1" x14ac:dyDescent="0.25"/>
    <row r="1037" ht="45.75" customHeight="1" x14ac:dyDescent="0.25"/>
    <row r="1038" ht="45.75" customHeight="1" x14ac:dyDescent="0.25"/>
    <row r="1039" ht="45.75" customHeight="1" x14ac:dyDescent="0.25"/>
    <row r="1040" ht="45.75" customHeight="1" x14ac:dyDescent="0.25"/>
    <row r="1041" ht="45.75" customHeight="1" x14ac:dyDescent="0.25"/>
    <row r="1042" ht="45.75" customHeight="1" x14ac:dyDescent="0.25"/>
    <row r="1043" ht="45.75" customHeight="1" x14ac:dyDescent="0.25"/>
    <row r="1044" ht="45.75" customHeight="1" x14ac:dyDescent="0.25"/>
    <row r="1045" ht="45.75" customHeight="1" x14ac:dyDescent="0.25"/>
    <row r="1046" ht="45.75" customHeight="1" x14ac:dyDescent="0.25"/>
    <row r="1047" ht="45.75" customHeight="1" x14ac:dyDescent="0.25"/>
    <row r="1048" ht="45.75" customHeight="1" x14ac:dyDescent="0.25"/>
    <row r="1049" ht="45.75" customHeight="1" x14ac:dyDescent="0.25"/>
    <row r="1050" ht="45.75" customHeight="1" x14ac:dyDescent="0.25"/>
    <row r="1051" ht="45.75" customHeight="1" x14ac:dyDescent="0.25"/>
    <row r="1052" ht="45.75" customHeight="1" x14ac:dyDescent="0.25"/>
    <row r="1053" ht="45.75" customHeight="1" x14ac:dyDescent="0.25"/>
    <row r="1054" ht="45.75" customHeight="1" x14ac:dyDescent="0.25"/>
    <row r="1055" ht="45.75" customHeight="1" x14ac:dyDescent="0.25"/>
    <row r="1056" ht="45.75" customHeight="1" x14ac:dyDescent="0.25"/>
    <row r="1057" ht="45.75" customHeight="1" x14ac:dyDescent="0.25"/>
    <row r="1058" ht="45.75" customHeight="1" x14ac:dyDescent="0.25"/>
    <row r="1059" ht="45.75" customHeight="1" x14ac:dyDescent="0.25"/>
    <row r="1060" ht="45.75" customHeight="1" x14ac:dyDescent="0.25"/>
    <row r="1061" ht="45.75" customHeight="1" x14ac:dyDescent="0.25"/>
    <row r="1062" ht="45.75" customHeight="1" x14ac:dyDescent="0.25"/>
    <row r="1063" ht="45.75" customHeight="1" x14ac:dyDescent="0.25"/>
    <row r="1064" ht="45.75" customHeight="1" x14ac:dyDescent="0.25"/>
    <row r="1065" ht="45.75" customHeight="1" x14ac:dyDescent="0.25"/>
    <row r="1066" ht="45.75" customHeight="1" x14ac:dyDescent="0.25"/>
    <row r="1067" ht="45.75" customHeight="1" x14ac:dyDescent="0.25"/>
    <row r="1068" ht="45.75" customHeight="1" x14ac:dyDescent="0.25"/>
    <row r="1069" ht="45.75" customHeight="1" x14ac:dyDescent="0.25"/>
    <row r="1070" ht="45.75" customHeight="1" x14ac:dyDescent="0.25"/>
    <row r="1071" ht="45.75" customHeight="1" x14ac:dyDescent="0.25"/>
    <row r="1072" ht="45.75" customHeight="1" x14ac:dyDescent="0.25"/>
    <row r="1073" ht="45.75" customHeight="1" x14ac:dyDescent="0.25"/>
    <row r="1074" ht="45.75" customHeight="1" x14ac:dyDescent="0.25"/>
    <row r="1075" ht="45.75" customHeight="1" x14ac:dyDescent="0.25"/>
    <row r="1076" ht="45.75" customHeight="1" x14ac:dyDescent="0.25"/>
    <row r="1077" ht="45.75" customHeight="1" x14ac:dyDescent="0.25"/>
    <row r="1078" ht="45.75" customHeight="1" x14ac:dyDescent="0.25"/>
    <row r="1079" ht="45.75" customHeight="1" x14ac:dyDescent="0.25"/>
    <row r="1080" ht="45.75" customHeight="1" x14ac:dyDescent="0.25"/>
    <row r="1081" ht="45.75" customHeight="1" x14ac:dyDescent="0.25"/>
    <row r="1082" ht="45.75" customHeight="1" x14ac:dyDescent="0.25"/>
    <row r="1083" ht="45.75" customHeight="1" x14ac:dyDescent="0.25"/>
    <row r="1084" ht="45.75" customHeight="1" x14ac:dyDescent="0.25"/>
    <row r="1085" ht="45.75" customHeight="1" x14ac:dyDescent="0.25"/>
    <row r="1086" ht="45.75" customHeight="1" x14ac:dyDescent="0.25"/>
    <row r="1087" ht="45.75" customHeight="1" x14ac:dyDescent="0.25"/>
    <row r="1088" ht="45.75" customHeight="1" x14ac:dyDescent="0.25"/>
    <row r="1089" ht="45.75" customHeight="1" x14ac:dyDescent="0.25"/>
    <row r="1090" ht="45.75" customHeight="1" x14ac:dyDescent="0.25"/>
    <row r="1091" ht="45.75" customHeight="1" x14ac:dyDescent="0.25"/>
    <row r="1092" ht="45.75" customHeight="1" x14ac:dyDescent="0.25"/>
    <row r="1093" ht="45.75" customHeight="1" x14ac:dyDescent="0.25"/>
    <row r="1094" ht="45.75" customHeight="1" x14ac:dyDescent="0.25"/>
    <row r="1095" ht="45.75" customHeight="1" x14ac:dyDescent="0.25"/>
    <row r="1096" ht="45.75" customHeight="1" x14ac:dyDescent="0.25"/>
    <row r="1097" ht="45.75" customHeight="1" x14ac:dyDescent="0.25"/>
    <row r="1098" ht="45.75" customHeight="1" x14ac:dyDescent="0.25"/>
    <row r="1099" ht="45.75" customHeight="1" x14ac:dyDescent="0.25"/>
    <row r="1100" ht="45.75" customHeight="1" x14ac:dyDescent="0.25"/>
    <row r="1101" ht="45.75" customHeight="1" x14ac:dyDescent="0.25"/>
    <row r="1102" ht="45.75" customHeight="1" x14ac:dyDescent="0.25"/>
  </sheetData>
  <mergeCells count="2">
    <mergeCell ref="A1:B1"/>
    <mergeCell ref="C1:M8"/>
  </mergeCells>
  <conditionalFormatting sqref="B3">
    <cfRule type="colorScale" priority="5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{6BC42DD0-EAF8-4413-9306-1A537D9BC219}</x14:id>
        </ext>
      </extLst>
    </cfRule>
  </conditionalFormatting>
  <conditionalFormatting sqref="B7">
    <cfRule type="colorScale" priority="1">
      <colorScale>
        <cfvo type="num" val="0"/>
        <cfvo type="formula" val="$B$2/2"/>
        <cfvo type="formula" val="$B$2"/>
        <color rgb="FFF8696B"/>
        <color rgb="FFFFEB84"/>
        <color rgb="FF63BE7B"/>
      </colorScale>
    </cfRule>
  </conditionalFormatting>
  <conditionalFormatting sqref="B8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{BFAB79C6-616B-4B4E-AC4F-8FF102CE8F3D}</x14:id>
        </ext>
      </extLst>
    </cfRule>
  </conditionalFormatting>
  <conditionalFormatting sqref="B5">
    <cfRule type="colorScale" priority="3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6">
    <cfRule type="dataBar" priority="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{6C58FB1F-9138-4C1E-B2AE-5BE832A87448}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C42DD0-EAF8-4413-9306-1A537D9BC21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BFAB79C6-616B-4B4E-AC4F-8FF102CE8F3D}">
            <x14:dataBar minLength="0" maxLength="100" border="1" direction="leftToRigh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B8</xm:sqref>
        </x14:conditionalFormatting>
        <x14:conditionalFormatting xmlns:xm="http://schemas.microsoft.com/office/excel/2006/main">
          <x14:cfRule type="dataBar" id="{6C58FB1F-9138-4C1E-B2AE-5BE832A87448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0"/>
  </sheetPr>
  <dimension ref="A1:BH1008"/>
  <sheetViews>
    <sheetView zoomScale="85" zoomScaleNormal="85" workbookViewId="0">
      <pane xSplit="2" ySplit="10" topLeftCell="H11" activePane="bottomRight" state="frozen"/>
      <selection pane="topRight" activeCell="C1" sqref="C1"/>
      <selection pane="bottomLeft" activeCell="A12" sqref="A12"/>
      <selection pane="bottomRight" activeCell="B11" sqref="B11:I11"/>
    </sheetView>
  </sheetViews>
  <sheetFormatPr baseColWidth="10" defaultRowHeight="15" x14ac:dyDescent="0.25"/>
  <cols>
    <col min="1" max="1" width="29.85546875" customWidth="1"/>
    <col min="2" max="2" width="44.85546875" customWidth="1"/>
    <col min="3" max="3" width="15" customWidth="1"/>
    <col min="4" max="4" width="15.7109375" customWidth="1"/>
    <col min="5" max="5" width="15" customWidth="1"/>
    <col min="6" max="6" width="20.140625" customWidth="1"/>
    <col min="7" max="7" width="24.28515625" customWidth="1"/>
    <col min="8" max="8" width="36.5703125" customWidth="1"/>
    <col min="9" max="9" width="17.5703125" customWidth="1"/>
    <col min="10" max="11" width="19.140625" customWidth="1"/>
    <col min="12" max="12" width="16" customWidth="1"/>
    <col min="13" max="13" width="18.7109375" style="78" customWidth="1"/>
    <col min="14" max="14" width="22.42578125" hidden="1" customWidth="1"/>
  </cols>
  <sheetData>
    <row r="1" spans="1:60" ht="20.100000000000001" customHeight="1" x14ac:dyDescent="0.25">
      <c r="A1" s="91" t="s">
        <v>3</v>
      </c>
      <c r="B1" s="91"/>
      <c r="C1" s="73" t="s">
        <v>7</v>
      </c>
      <c r="D1" s="73"/>
      <c r="E1" s="73"/>
      <c r="F1" s="73"/>
      <c r="G1" s="73"/>
      <c r="H1" s="73"/>
      <c r="I1" s="73"/>
      <c r="J1" s="73"/>
      <c r="K1" s="73"/>
      <c r="L1" s="73"/>
      <c r="M1" s="75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20.100000000000001" customHeight="1" x14ac:dyDescent="0.25">
      <c r="A2" t="s">
        <v>21</v>
      </c>
      <c r="B2" s="8"/>
      <c r="C2" s="73"/>
      <c r="D2" s="73"/>
      <c r="E2" s="73"/>
      <c r="F2" s="73"/>
      <c r="G2" s="73"/>
      <c r="H2" s="73"/>
      <c r="I2" s="73"/>
      <c r="J2" s="73"/>
      <c r="K2" s="73"/>
      <c r="L2" s="73"/>
      <c r="M2" s="75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 ht="20.100000000000001" customHeight="1" x14ac:dyDescent="0.25">
      <c r="A3" t="s">
        <v>16</v>
      </c>
      <c r="B3" s="6">
        <f>SUM(I:I)</f>
        <v>0</v>
      </c>
      <c r="C3" s="73"/>
      <c r="D3" s="73"/>
      <c r="E3" s="73"/>
      <c r="F3" s="73"/>
      <c r="G3" s="73"/>
      <c r="H3" s="73"/>
      <c r="I3" s="73"/>
      <c r="J3" s="73"/>
      <c r="K3" s="73"/>
      <c r="L3" s="73"/>
      <c r="M3" s="75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t="20.100000000000001" customHeight="1" x14ac:dyDescent="0.25">
      <c r="A4" s="9" t="s">
        <v>23</v>
      </c>
      <c r="B4" s="7" t="e">
        <f>(1-(B2-B3)/B2)*100</f>
        <v>#DIV/0!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5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</row>
    <row r="5" spans="1:60" ht="20.100000000000001" customHeight="1" x14ac:dyDescent="0.25">
      <c r="A5" s="86" t="s">
        <v>29</v>
      </c>
      <c r="B5" s="6" t="e">
        <f>SUM(Tableau64[Calcul somme montant engagé])</f>
        <v>#DIV/0!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5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</row>
    <row r="6" spans="1:60" ht="20.100000000000001" customHeight="1" x14ac:dyDescent="0.25">
      <c r="A6" s="86" t="s">
        <v>30</v>
      </c>
      <c r="B6" s="7" t="e">
        <f>(B5/B2)*100</f>
        <v>#DIV/0!</v>
      </c>
      <c r="C6" s="73"/>
      <c r="D6" s="73"/>
      <c r="E6" s="73"/>
      <c r="F6" s="73"/>
      <c r="G6" s="73"/>
      <c r="H6" s="73"/>
      <c r="I6" s="73"/>
      <c r="J6" s="73"/>
      <c r="K6" s="73"/>
      <c r="L6" s="73"/>
      <c r="M6" s="75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</row>
    <row r="7" spans="1:60" ht="20.100000000000001" customHeight="1" x14ac:dyDescent="0.25">
      <c r="A7" t="s">
        <v>18</v>
      </c>
      <c r="B7" s="7" t="e">
        <f>B2-B5</f>
        <v>#DIV/0!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5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</row>
    <row r="8" spans="1:60" ht="20.100000000000001" customHeight="1" x14ac:dyDescent="0.25">
      <c r="A8" t="s">
        <v>19</v>
      </c>
      <c r="B8" s="7" t="e">
        <f>(B7/B2)*100</f>
        <v>#DIV/0!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5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</row>
    <row r="9" spans="1:60" x14ac:dyDescent="0.25">
      <c r="A9" s="3"/>
      <c r="B9" s="3"/>
      <c r="C9" s="111"/>
      <c r="D9" s="3"/>
      <c r="E9" s="3"/>
      <c r="F9" s="3"/>
      <c r="G9" s="3"/>
      <c r="H9" s="3"/>
      <c r="I9" s="3"/>
      <c r="J9" s="3"/>
      <c r="K9" s="3"/>
      <c r="L9" s="3"/>
      <c r="M9" s="76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</row>
    <row r="10" spans="1:60" ht="45.75" customHeight="1" x14ac:dyDescent="0.25">
      <c r="A10" s="108" t="s">
        <v>8</v>
      </c>
      <c r="B10" s="23" t="s">
        <v>5</v>
      </c>
      <c r="C10" s="23" t="s">
        <v>0</v>
      </c>
      <c r="D10" s="23" t="s">
        <v>36</v>
      </c>
      <c r="E10" s="24" t="s">
        <v>1</v>
      </c>
      <c r="F10" s="24" t="s">
        <v>31</v>
      </c>
      <c r="G10" s="46" t="s">
        <v>32</v>
      </c>
      <c r="H10" s="24" t="s">
        <v>4</v>
      </c>
      <c r="I10" s="24" t="s">
        <v>37</v>
      </c>
      <c r="J10" s="24" t="s">
        <v>28</v>
      </c>
      <c r="K10" s="22" t="s">
        <v>26</v>
      </c>
      <c r="L10" s="23" t="s">
        <v>27</v>
      </c>
      <c r="M10" s="109" t="s">
        <v>33</v>
      </c>
      <c r="N10" s="117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</row>
    <row r="11" spans="1:60" s="3" customFormat="1" ht="45.75" customHeight="1" x14ac:dyDescent="0.25">
      <c r="A11" s="48">
        <v>456</v>
      </c>
      <c r="B11" s="17" t="s">
        <v>44</v>
      </c>
      <c r="C11" s="17" t="s">
        <v>45</v>
      </c>
      <c r="D11" s="17" t="s">
        <v>46</v>
      </c>
      <c r="E11" s="17" t="s">
        <v>47</v>
      </c>
      <c r="F11" s="17" t="s">
        <v>48</v>
      </c>
      <c r="G11" s="17" t="s">
        <v>50</v>
      </c>
      <c r="H11" s="17" t="s">
        <v>51</v>
      </c>
      <c r="I11" s="17" t="s">
        <v>52</v>
      </c>
      <c r="J11" s="20"/>
      <c r="K11" s="20">
        <f>SUMIF(A:A,Tableau64[[#This Row],[N° Commande]],I:I)</f>
        <v>0</v>
      </c>
      <c r="L11" s="20">
        <f>J11-K11</f>
        <v>0</v>
      </c>
      <c r="M11" s="82" t="e">
        <f>Tableau64[[#This Row],[Montant ]]/Tableau64[[#This Row],[Montant engagé]]</f>
        <v>#VALUE!</v>
      </c>
      <c r="N11" s="65">
        <f>((SUMIF(Tableau64[N° Commande],Tableau64[N° Commande],Tableau64[Montant engagé])))/((COUNTIFS(Tableau64[N° Commande],Tableau64[[#This Row],[N° Commande]]))*(COUNTIFS(Tableau64[N° Commande],Tableau64[[#This Row],[N° Commande]])))</f>
        <v>0</v>
      </c>
    </row>
    <row r="12" spans="1:60" s="3" customFormat="1" ht="45.75" customHeight="1" x14ac:dyDescent="0.25">
      <c r="A12" s="48"/>
      <c r="B12" s="17"/>
      <c r="C12" s="19"/>
      <c r="D12" s="19"/>
      <c r="E12" s="32"/>
      <c r="F12" s="34"/>
      <c r="G12" s="36"/>
      <c r="H12" s="47"/>
      <c r="I12" s="33"/>
      <c r="J12" s="20"/>
      <c r="K12" s="20">
        <f>SUMIF(A:A,Tableau64[[#This Row],[N° Commande]],I:I)</f>
        <v>0</v>
      </c>
      <c r="L12" s="20">
        <f>J12-K12</f>
        <v>0</v>
      </c>
      <c r="M12" s="82" t="e">
        <f>Tableau64[[#This Row],[Montant ]]/Tableau64[[#This Row],[Montant engagé]]</f>
        <v>#DIV/0!</v>
      </c>
      <c r="N12" s="65" t="e">
        <f>((SUMIF(Tableau64[N° Commande],Tableau64[N° Commande],Tableau64[Montant engagé])))/((COUNTIFS(Tableau64[N° Commande],Tableau64[[#This Row],[N° Commande]]))*(COUNTIFS(Tableau64[N° Commande],Tableau64[[#This Row],[N° Commande]])))</f>
        <v>#DIV/0!</v>
      </c>
    </row>
    <row r="13" spans="1:60" ht="45" customHeight="1" x14ac:dyDescent="0.25">
      <c r="A13" s="67"/>
      <c r="B13" s="11"/>
      <c r="C13" s="12"/>
      <c r="D13" s="12"/>
      <c r="E13" s="92"/>
      <c r="F13" s="61"/>
      <c r="G13" s="93"/>
      <c r="H13" s="94"/>
      <c r="I13" s="59"/>
      <c r="J13" s="16"/>
      <c r="K13" s="20">
        <f>SUMIF(A:A,Tableau64[[#This Row],[N° Commande]],I:I)</f>
        <v>0</v>
      </c>
      <c r="L13" s="16">
        <f>J13-K13</f>
        <v>0</v>
      </c>
      <c r="M13" s="95" t="e">
        <f>Tableau64[[#This Row],[Montant ]]/Tableau64[[#This Row],[Montant engagé]]</f>
        <v>#DIV/0!</v>
      </c>
      <c r="N13" s="65" t="e">
        <f>((SUMIF(Tableau64[N° Commande],Tableau64[N° Commande],Tableau64[Montant engagé])))/((COUNTIFS(Tableau64[N° Commande],Tableau64[[#This Row],[N° Commande]]))*(COUNTIFS(Tableau64[N° Commande],Tableau64[[#This Row],[N° Commande]])))</f>
        <v>#DIV/0!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60" s="3" customFormat="1" ht="45.75" customHeight="1" x14ac:dyDescent="0.25">
      <c r="B14" s="9"/>
      <c r="C14" s="9"/>
      <c r="D14" s="9"/>
      <c r="E14" s="9"/>
      <c r="F14" s="9"/>
      <c r="I14" s="9"/>
      <c r="J14" s="2"/>
      <c r="K14" s="2"/>
      <c r="L14" s="2"/>
      <c r="M14" s="112"/>
    </row>
    <row r="15" spans="1:60" s="3" customFormat="1" ht="45.75" customHeight="1" x14ac:dyDescent="0.25">
      <c r="B15" s="9"/>
      <c r="C15" s="9"/>
      <c r="D15" s="9"/>
      <c r="E15" s="9"/>
      <c r="F15" s="9"/>
      <c r="I15" s="9"/>
      <c r="J15" s="2"/>
      <c r="K15" s="2"/>
      <c r="L15" s="2"/>
      <c r="M15" s="112"/>
    </row>
    <row r="16" spans="1:60" s="3" customFormat="1" ht="45.75" customHeight="1" x14ac:dyDescent="0.25">
      <c r="B16" s="9"/>
      <c r="C16" s="9"/>
      <c r="D16" s="9"/>
      <c r="E16" s="9"/>
      <c r="F16" s="9"/>
      <c r="I16" s="9"/>
      <c r="J16" s="2"/>
      <c r="K16" s="2"/>
      <c r="L16" s="2"/>
      <c r="M16" s="112"/>
    </row>
    <row r="17" spans="2:13" s="3" customFormat="1" ht="45.75" customHeight="1" x14ac:dyDescent="0.25">
      <c r="B17" s="9"/>
      <c r="C17" s="9"/>
      <c r="D17" s="9"/>
      <c r="E17" s="9"/>
      <c r="F17" s="9"/>
      <c r="I17" s="9"/>
      <c r="J17" s="2"/>
      <c r="K17" s="2"/>
      <c r="L17" s="2"/>
      <c r="M17" s="112"/>
    </row>
    <row r="18" spans="2:13" s="3" customFormat="1" ht="45.75" customHeight="1" x14ac:dyDescent="0.25">
      <c r="B18" s="9"/>
      <c r="C18" s="9"/>
      <c r="D18" s="9"/>
      <c r="E18" s="9"/>
      <c r="F18" s="9"/>
      <c r="I18" s="9"/>
      <c r="J18" s="2"/>
      <c r="K18" s="2"/>
      <c r="L18" s="2"/>
      <c r="M18" s="112"/>
    </row>
    <row r="19" spans="2:13" s="3" customFormat="1" ht="45.75" customHeight="1" x14ac:dyDescent="0.25">
      <c r="B19" s="9"/>
      <c r="C19" s="9"/>
      <c r="D19" s="9"/>
      <c r="E19" s="9"/>
      <c r="F19" s="9"/>
      <c r="I19" s="9"/>
      <c r="J19" s="2"/>
      <c r="K19" s="2"/>
      <c r="L19" s="2"/>
      <c r="M19" s="112"/>
    </row>
    <row r="20" spans="2:13" s="3" customFormat="1" ht="45.75" customHeight="1" x14ac:dyDescent="0.25">
      <c r="B20" s="9"/>
      <c r="C20" s="9"/>
      <c r="D20" s="9"/>
      <c r="E20" s="9"/>
      <c r="F20" s="9"/>
      <c r="I20" s="9"/>
      <c r="J20" s="2"/>
      <c r="K20" s="2"/>
      <c r="L20" s="2"/>
      <c r="M20" s="112"/>
    </row>
    <row r="21" spans="2:13" s="3" customFormat="1" ht="45.75" customHeight="1" x14ac:dyDescent="0.25">
      <c r="B21" s="9"/>
      <c r="C21" s="9"/>
      <c r="D21" s="9"/>
      <c r="E21" s="9"/>
      <c r="F21" s="9"/>
      <c r="I21" s="9"/>
      <c r="J21" s="2"/>
      <c r="K21" s="2"/>
      <c r="L21" s="2"/>
      <c r="M21" s="112"/>
    </row>
    <row r="22" spans="2:13" s="3" customFormat="1" ht="45.75" customHeight="1" x14ac:dyDescent="0.25">
      <c r="B22" s="9"/>
      <c r="C22" s="9"/>
      <c r="D22" s="9"/>
      <c r="E22" s="9"/>
      <c r="F22" s="9"/>
      <c r="I22" s="9"/>
      <c r="J22" s="2"/>
      <c r="K22" s="2"/>
      <c r="L22" s="2"/>
      <c r="M22" s="112"/>
    </row>
    <row r="23" spans="2:13" s="3" customFormat="1" ht="45.75" customHeight="1" x14ac:dyDescent="0.25">
      <c r="B23" s="9"/>
      <c r="C23" s="9"/>
      <c r="D23" s="9"/>
      <c r="E23" s="9"/>
      <c r="F23" s="9"/>
      <c r="I23" s="9"/>
      <c r="J23" s="2"/>
      <c r="K23" s="2"/>
      <c r="L23" s="2"/>
      <c r="M23" s="112"/>
    </row>
    <row r="24" spans="2:13" s="3" customFormat="1" ht="45.75" customHeight="1" x14ac:dyDescent="0.25">
      <c r="B24" s="9"/>
      <c r="C24" s="9"/>
      <c r="D24" s="9"/>
      <c r="E24" s="9"/>
      <c r="F24" s="9"/>
      <c r="I24" s="9"/>
      <c r="J24" s="2"/>
      <c r="K24" s="2"/>
      <c r="L24" s="2"/>
      <c r="M24" s="112"/>
    </row>
    <row r="25" spans="2:13" s="3" customFormat="1" ht="45.75" customHeight="1" x14ac:dyDescent="0.25">
      <c r="B25" s="9"/>
      <c r="C25" s="9"/>
      <c r="D25" s="9"/>
      <c r="E25" s="9"/>
      <c r="F25" s="9"/>
      <c r="I25" s="9"/>
      <c r="J25" s="2"/>
      <c r="K25" s="2"/>
      <c r="L25" s="2"/>
      <c r="M25" s="112"/>
    </row>
    <row r="26" spans="2:13" s="3" customFormat="1" ht="45.75" customHeight="1" x14ac:dyDescent="0.25">
      <c r="B26" s="9"/>
      <c r="C26" s="9"/>
      <c r="D26" s="9"/>
      <c r="E26" s="9"/>
      <c r="F26" s="9"/>
      <c r="I26" s="9"/>
      <c r="J26" s="2"/>
      <c r="K26" s="2"/>
      <c r="L26" s="2"/>
      <c r="M26" s="112"/>
    </row>
    <row r="27" spans="2:13" s="3" customFormat="1" ht="45.75" customHeight="1" x14ac:dyDescent="0.25">
      <c r="B27" s="9"/>
      <c r="C27" s="9"/>
      <c r="D27" s="9"/>
      <c r="E27" s="9"/>
      <c r="F27" s="9"/>
      <c r="I27" s="9"/>
      <c r="J27" s="2"/>
      <c r="K27" s="2"/>
      <c r="L27" s="2"/>
      <c r="M27" s="112"/>
    </row>
    <row r="28" spans="2:13" s="3" customFormat="1" ht="45.75" customHeight="1" x14ac:dyDescent="0.25">
      <c r="B28" s="9"/>
      <c r="C28" s="9"/>
      <c r="D28" s="9"/>
      <c r="E28" s="9"/>
      <c r="F28" s="9"/>
      <c r="I28" s="9"/>
      <c r="J28" s="2"/>
      <c r="K28" s="2"/>
      <c r="L28" s="2"/>
      <c r="M28" s="112"/>
    </row>
    <row r="29" spans="2:13" s="3" customFormat="1" ht="45.75" customHeight="1" x14ac:dyDescent="0.25">
      <c r="B29" s="9"/>
      <c r="C29" s="9"/>
      <c r="D29" s="9"/>
      <c r="E29" s="9"/>
      <c r="F29" s="9"/>
      <c r="I29" s="9"/>
      <c r="J29" s="2"/>
      <c r="K29" s="2"/>
      <c r="L29" s="2"/>
      <c r="M29" s="112"/>
    </row>
    <row r="30" spans="2:13" s="3" customFormat="1" ht="45.75" customHeight="1" x14ac:dyDescent="0.25">
      <c r="B30" s="9"/>
      <c r="C30" s="9"/>
      <c r="D30" s="9"/>
      <c r="E30" s="9"/>
      <c r="F30" s="9"/>
      <c r="I30" s="9"/>
      <c r="J30" s="2"/>
      <c r="K30" s="2"/>
      <c r="L30" s="2"/>
      <c r="M30" s="112"/>
    </row>
    <row r="31" spans="2:13" s="3" customFormat="1" ht="45.75" customHeight="1" x14ac:dyDescent="0.25">
      <c r="B31" s="9"/>
      <c r="C31" s="9"/>
      <c r="D31" s="9"/>
      <c r="E31" s="9"/>
      <c r="F31" s="9"/>
      <c r="I31" s="9"/>
      <c r="J31" s="2"/>
      <c r="K31" s="2"/>
      <c r="L31" s="2"/>
      <c r="M31" s="112"/>
    </row>
    <row r="32" spans="2:13" s="3" customFormat="1" ht="45.75" customHeight="1" x14ac:dyDescent="0.25">
      <c r="B32" s="9"/>
      <c r="C32" s="9"/>
      <c r="D32" s="9"/>
      <c r="E32" s="9"/>
      <c r="F32" s="9"/>
      <c r="I32" s="9"/>
      <c r="J32" s="2"/>
      <c r="K32" s="2"/>
      <c r="L32" s="2"/>
      <c r="M32" s="112"/>
    </row>
    <row r="33" spans="2:13" s="3" customFormat="1" ht="45.75" customHeight="1" x14ac:dyDescent="0.25">
      <c r="B33" s="9"/>
      <c r="C33" s="9"/>
      <c r="D33" s="9"/>
      <c r="E33" s="9"/>
      <c r="F33" s="9"/>
      <c r="I33" s="9"/>
      <c r="J33" s="2"/>
      <c r="K33" s="2"/>
      <c r="L33" s="2"/>
      <c r="M33" s="112"/>
    </row>
    <row r="34" spans="2:13" s="3" customFormat="1" ht="45.75" customHeight="1" x14ac:dyDescent="0.25">
      <c r="B34" s="9"/>
      <c r="C34" s="9"/>
      <c r="D34" s="9"/>
      <c r="E34" s="9"/>
      <c r="F34" s="9"/>
      <c r="I34" s="9"/>
      <c r="J34" s="2"/>
      <c r="K34" s="2"/>
      <c r="L34" s="2"/>
      <c r="M34" s="112"/>
    </row>
    <row r="35" spans="2:13" s="3" customFormat="1" ht="45.75" customHeight="1" x14ac:dyDescent="0.25">
      <c r="B35" s="9"/>
      <c r="C35" s="9"/>
      <c r="D35" s="9"/>
      <c r="E35" s="9"/>
      <c r="F35" s="9"/>
      <c r="I35" s="9"/>
      <c r="J35" s="2"/>
      <c r="K35" s="2"/>
      <c r="L35" s="2"/>
      <c r="M35" s="112"/>
    </row>
    <row r="36" spans="2:13" s="3" customFormat="1" ht="45.75" customHeight="1" x14ac:dyDescent="0.25">
      <c r="B36" s="9"/>
      <c r="C36" s="9"/>
      <c r="D36" s="9"/>
      <c r="E36" s="9"/>
      <c r="F36" s="9"/>
      <c r="I36" s="9"/>
      <c r="J36" s="2"/>
      <c r="K36" s="2"/>
      <c r="L36" s="2"/>
      <c r="M36" s="112"/>
    </row>
    <row r="37" spans="2:13" s="3" customFormat="1" ht="45.75" customHeight="1" x14ac:dyDescent="0.25">
      <c r="B37" s="9"/>
      <c r="C37" s="9"/>
      <c r="D37" s="9"/>
      <c r="E37" s="9"/>
      <c r="F37" s="9"/>
      <c r="I37" s="9"/>
      <c r="J37" s="2"/>
      <c r="K37" s="2"/>
      <c r="L37" s="2"/>
      <c r="M37" s="112"/>
    </row>
    <row r="38" spans="2:13" s="3" customFormat="1" ht="45.75" customHeight="1" x14ac:dyDescent="0.25">
      <c r="B38" s="9"/>
      <c r="C38" s="9"/>
      <c r="D38" s="9"/>
      <c r="E38" s="9"/>
      <c r="F38" s="9"/>
      <c r="I38" s="9"/>
      <c r="J38" s="2"/>
      <c r="K38" s="2"/>
      <c r="L38" s="2"/>
      <c r="M38" s="112"/>
    </row>
    <row r="39" spans="2:13" s="3" customFormat="1" ht="45.75" customHeight="1" x14ac:dyDescent="0.25">
      <c r="B39" s="9"/>
      <c r="C39" s="9"/>
      <c r="D39" s="9"/>
      <c r="E39" s="9"/>
      <c r="F39" s="9"/>
      <c r="I39" s="9"/>
      <c r="J39" s="2"/>
      <c r="K39" s="2"/>
      <c r="L39" s="2"/>
      <c r="M39" s="112"/>
    </row>
    <row r="40" spans="2:13" s="3" customFormat="1" ht="45.75" customHeight="1" x14ac:dyDescent="0.25">
      <c r="B40" s="9"/>
      <c r="C40" s="9"/>
      <c r="D40" s="9"/>
      <c r="E40" s="9"/>
      <c r="F40" s="9"/>
      <c r="I40" s="9"/>
      <c r="J40" s="2"/>
      <c r="K40" s="2"/>
      <c r="L40" s="2"/>
      <c r="M40" s="112"/>
    </row>
    <row r="41" spans="2:13" s="3" customFormat="1" ht="45.75" customHeight="1" x14ac:dyDescent="0.25">
      <c r="B41" s="9"/>
      <c r="C41" s="9"/>
      <c r="D41" s="9"/>
      <c r="E41" s="9"/>
      <c r="F41" s="9"/>
      <c r="I41" s="9"/>
      <c r="J41" s="9"/>
      <c r="K41" s="9"/>
      <c r="L41" s="9"/>
      <c r="M41" s="112"/>
    </row>
    <row r="42" spans="2:13" s="3" customFormat="1" ht="45.75" customHeight="1" x14ac:dyDescent="0.25">
      <c r="B42" s="9"/>
      <c r="C42" s="9"/>
      <c r="D42" s="9"/>
      <c r="E42" s="9"/>
      <c r="F42" s="9"/>
      <c r="I42" s="9"/>
      <c r="J42" s="9"/>
      <c r="K42" s="9"/>
      <c r="L42" s="9"/>
      <c r="M42" s="112"/>
    </row>
    <row r="43" spans="2:13" s="3" customFormat="1" ht="45.75" customHeight="1" x14ac:dyDescent="0.25">
      <c r="M43" s="113"/>
    </row>
    <row r="44" spans="2:13" s="3" customFormat="1" ht="45.75" customHeight="1" x14ac:dyDescent="0.25">
      <c r="M44" s="113"/>
    </row>
    <row r="45" spans="2:13" s="3" customFormat="1" ht="45.75" customHeight="1" x14ac:dyDescent="0.25">
      <c r="M45" s="113"/>
    </row>
    <row r="46" spans="2:13" s="3" customFormat="1" ht="45.75" customHeight="1" x14ac:dyDescent="0.25">
      <c r="M46" s="113"/>
    </row>
    <row r="47" spans="2:13" s="3" customFormat="1" ht="45.75" customHeight="1" x14ac:dyDescent="0.25">
      <c r="M47" s="113"/>
    </row>
    <row r="48" spans="2:13" s="3" customFormat="1" ht="45.75" customHeight="1" x14ac:dyDescent="0.25">
      <c r="M48" s="113"/>
    </row>
    <row r="49" spans="13:13" s="3" customFormat="1" ht="45.75" customHeight="1" x14ac:dyDescent="0.25">
      <c r="M49" s="113"/>
    </row>
    <row r="50" spans="13:13" s="3" customFormat="1" ht="45.75" customHeight="1" x14ac:dyDescent="0.25">
      <c r="M50" s="113"/>
    </row>
    <row r="51" spans="13:13" s="3" customFormat="1" ht="45.75" customHeight="1" x14ac:dyDescent="0.25">
      <c r="M51" s="113"/>
    </row>
    <row r="52" spans="13:13" s="3" customFormat="1" ht="45.75" customHeight="1" x14ac:dyDescent="0.25">
      <c r="M52" s="113"/>
    </row>
    <row r="53" spans="13:13" s="3" customFormat="1" ht="45.75" customHeight="1" x14ac:dyDescent="0.25">
      <c r="M53" s="113"/>
    </row>
    <row r="54" spans="13:13" s="3" customFormat="1" ht="45.75" customHeight="1" x14ac:dyDescent="0.25">
      <c r="M54" s="113"/>
    </row>
    <row r="55" spans="13:13" s="3" customFormat="1" ht="45.75" customHeight="1" x14ac:dyDescent="0.25">
      <c r="M55" s="113"/>
    </row>
    <row r="56" spans="13:13" s="3" customFormat="1" ht="45.75" customHeight="1" x14ac:dyDescent="0.25">
      <c r="M56" s="113"/>
    </row>
    <row r="57" spans="13:13" s="3" customFormat="1" ht="45.75" customHeight="1" x14ac:dyDescent="0.25">
      <c r="M57" s="113"/>
    </row>
    <row r="58" spans="13:13" s="3" customFormat="1" ht="45.75" customHeight="1" x14ac:dyDescent="0.25">
      <c r="M58" s="113"/>
    </row>
    <row r="59" spans="13:13" s="3" customFormat="1" ht="45.75" customHeight="1" x14ac:dyDescent="0.25">
      <c r="M59" s="113"/>
    </row>
    <row r="60" spans="13:13" s="3" customFormat="1" ht="45.75" customHeight="1" x14ac:dyDescent="0.25">
      <c r="M60" s="113"/>
    </row>
    <row r="61" spans="13:13" s="3" customFormat="1" ht="45.75" customHeight="1" x14ac:dyDescent="0.25">
      <c r="M61" s="113"/>
    </row>
    <row r="62" spans="13:13" s="3" customFormat="1" ht="45.75" customHeight="1" x14ac:dyDescent="0.25">
      <c r="M62" s="113"/>
    </row>
    <row r="63" spans="13:13" s="3" customFormat="1" ht="45.75" customHeight="1" x14ac:dyDescent="0.25">
      <c r="M63" s="113"/>
    </row>
    <row r="64" spans="13:13" s="3" customFormat="1" ht="45.75" customHeight="1" x14ac:dyDescent="0.25">
      <c r="M64" s="113"/>
    </row>
    <row r="65" spans="13:13" s="3" customFormat="1" ht="45.75" customHeight="1" x14ac:dyDescent="0.25">
      <c r="M65" s="113"/>
    </row>
    <row r="66" spans="13:13" s="3" customFormat="1" ht="45.75" customHeight="1" x14ac:dyDescent="0.25">
      <c r="M66" s="113"/>
    </row>
    <row r="67" spans="13:13" s="3" customFormat="1" ht="45.75" customHeight="1" x14ac:dyDescent="0.25">
      <c r="M67" s="113"/>
    </row>
    <row r="68" spans="13:13" s="3" customFormat="1" ht="45.75" customHeight="1" x14ac:dyDescent="0.25">
      <c r="M68" s="113"/>
    </row>
    <row r="69" spans="13:13" s="3" customFormat="1" ht="45.75" customHeight="1" x14ac:dyDescent="0.25">
      <c r="M69" s="113"/>
    </row>
    <row r="70" spans="13:13" s="3" customFormat="1" ht="45.75" customHeight="1" x14ac:dyDescent="0.25">
      <c r="M70" s="113"/>
    </row>
    <row r="71" spans="13:13" s="3" customFormat="1" ht="45.75" customHeight="1" x14ac:dyDescent="0.25">
      <c r="M71" s="113"/>
    </row>
    <row r="72" spans="13:13" s="3" customFormat="1" ht="45.75" customHeight="1" x14ac:dyDescent="0.25">
      <c r="M72" s="113"/>
    </row>
    <row r="73" spans="13:13" s="3" customFormat="1" ht="45.75" customHeight="1" x14ac:dyDescent="0.25">
      <c r="M73" s="113"/>
    </row>
    <row r="74" spans="13:13" s="3" customFormat="1" ht="45.75" customHeight="1" x14ac:dyDescent="0.25">
      <c r="M74" s="113"/>
    </row>
    <row r="75" spans="13:13" s="3" customFormat="1" ht="45.75" customHeight="1" x14ac:dyDescent="0.25">
      <c r="M75" s="113"/>
    </row>
    <row r="76" spans="13:13" s="3" customFormat="1" ht="45.75" customHeight="1" x14ac:dyDescent="0.25">
      <c r="M76" s="113"/>
    </row>
    <row r="77" spans="13:13" s="3" customFormat="1" ht="45.75" customHeight="1" x14ac:dyDescent="0.25">
      <c r="M77" s="113"/>
    </row>
    <row r="78" spans="13:13" s="3" customFormat="1" ht="45.75" customHeight="1" x14ac:dyDescent="0.25">
      <c r="M78" s="113"/>
    </row>
    <row r="79" spans="13:13" s="3" customFormat="1" ht="45.75" customHeight="1" x14ac:dyDescent="0.25">
      <c r="M79" s="113"/>
    </row>
    <row r="80" spans="13:13" s="3" customFormat="1" ht="45.75" customHeight="1" x14ac:dyDescent="0.25">
      <c r="M80" s="113"/>
    </row>
    <row r="81" spans="13:13" s="3" customFormat="1" ht="45.75" customHeight="1" x14ac:dyDescent="0.25">
      <c r="M81" s="113"/>
    </row>
    <row r="82" spans="13:13" s="3" customFormat="1" ht="45.75" customHeight="1" x14ac:dyDescent="0.25">
      <c r="M82" s="113"/>
    </row>
    <row r="83" spans="13:13" s="3" customFormat="1" ht="45.75" customHeight="1" x14ac:dyDescent="0.25">
      <c r="M83" s="113"/>
    </row>
    <row r="84" spans="13:13" s="3" customFormat="1" ht="45.75" customHeight="1" x14ac:dyDescent="0.25">
      <c r="M84" s="113"/>
    </row>
    <row r="85" spans="13:13" s="3" customFormat="1" ht="45.75" customHeight="1" x14ac:dyDescent="0.25">
      <c r="M85" s="113"/>
    </row>
    <row r="86" spans="13:13" s="3" customFormat="1" ht="45.75" customHeight="1" x14ac:dyDescent="0.25">
      <c r="M86" s="113"/>
    </row>
    <row r="87" spans="13:13" s="3" customFormat="1" ht="45.75" customHeight="1" x14ac:dyDescent="0.25">
      <c r="M87" s="113"/>
    </row>
    <row r="88" spans="13:13" s="3" customFormat="1" ht="45.75" customHeight="1" x14ac:dyDescent="0.25">
      <c r="M88" s="113"/>
    </row>
    <row r="89" spans="13:13" s="3" customFormat="1" ht="45.75" customHeight="1" x14ac:dyDescent="0.25">
      <c r="M89" s="113"/>
    </row>
    <row r="90" spans="13:13" s="3" customFormat="1" ht="45.75" customHeight="1" x14ac:dyDescent="0.25">
      <c r="M90" s="113"/>
    </row>
    <row r="91" spans="13:13" s="3" customFormat="1" ht="45.75" customHeight="1" x14ac:dyDescent="0.25">
      <c r="M91" s="113"/>
    </row>
    <row r="92" spans="13:13" s="3" customFormat="1" ht="45.75" customHeight="1" x14ac:dyDescent="0.25">
      <c r="M92" s="113"/>
    </row>
    <row r="93" spans="13:13" s="3" customFormat="1" ht="45.75" customHeight="1" x14ac:dyDescent="0.25">
      <c r="M93" s="113"/>
    </row>
    <row r="94" spans="13:13" s="3" customFormat="1" ht="45.75" customHeight="1" x14ac:dyDescent="0.25">
      <c r="M94" s="113"/>
    </row>
    <row r="95" spans="13:13" s="3" customFormat="1" ht="45.75" customHeight="1" x14ac:dyDescent="0.25">
      <c r="M95" s="113"/>
    </row>
    <row r="96" spans="13:13" s="3" customFormat="1" ht="45.75" customHeight="1" x14ac:dyDescent="0.25">
      <c r="M96" s="113"/>
    </row>
    <row r="97" spans="13:13" s="3" customFormat="1" ht="45.75" customHeight="1" x14ac:dyDescent="0.25">
      <c r="M97" s="113"/>
    </row>
    <row r="98" spans="13:13" s="3" customFormat="1" ht="45.75" customHeight="1" x14ac:dyDescent="0.25">
      <c r="M98" s="113"/>
    </row>
    <row r="99" spans="13:13" s="3" customFormat="1" ht="45.75" customHeight="1" x14ac:dyDescent="0.25">
      <c r="M99" s="113"/>
    </row>
    <row r="100" spans="13:13" s="3" customFormat="1" ht="45.75" customHeight="1" x14ac:dyDescent="0.25">
      <c r="M100" s="113"/>
    </row>
    <row r="101" spans="13:13" s="3" customFormat="1" ht="45.75" customHeight="1" x14ac:dyDescent="0.25">
      <c r="M101" s="113"/>
    </row>
    <row r="102" spans="13:13" s="3" customFormat="1" ht="45.75" customHeight="1" x14ac:dyDescent="0.25">
      <c r="M102" s="113"/>
    </row>
    <row r="103" spans="13:13" s="3" customFormat="1" ht="45.75" customHeight="1" x14ac:dyDescent="0.25">
      <c r="M103" s="113"/>
    </row>
    <row r="104" spans="13:13" s="3" customFormat="1" ht="45.75" customHeight="1" x14ac:dyDescent="0.25">
      <c r="M104" s="113"/>
    </row>
    <row r="105" spans="13:13" s="3" customFormat="1" ht="45.75" customHeight="1" x14ac:dyDescent="0.25">
      <c r="M105" s="113"/>
    </row>
    <row r="106" spans="13:13" s="3" customFormat="1" ht="45.75" customHeight="1" x14ac:dyDescent="0.25">
      <c r="M106" s="113"/>
    </row>
    <row r="107" spans="13:13" s="3" customFormat="1" ht="45.75" customHeight="1" x14ac:dyDescent="0.25">
      <c r="M107" s="113"/>
    </row>
    <row r="108" spans="13:13" s="3" customFormat="1" ht="45.75" customHeight="1" x14ac:dyDescent="0.25">
      <c r="M108" s="113"/>
    </row>
    <row r="109" spans="13:13" s="3" customFormat="1" ht="45.75" customHeight="1" x14ac:dyDescent="0.25">
      <c r="M109" s="113"/>
    </row>
    <row r="110" spans="13:13" s="3" customFormat="1" ht="45.75" customHeight="1" x14ac:dyDescent="0.25">
      <c r="M110" s="113"/>
    </row>
    <row r="111" spans="13:13" s="3" customFormat="1" ht="45.75" customHeight="1" x14ac:dyDescent="0.25">
      <c r="M111" s="113"/>
    </row>
    <row r="112" spans="13:13" s="3" customFormat="1" ht="45.75" customHeight="1" x14ac:dyDescent="0.25">
      <c r="M112" s="113"/>
    </row>
    <row r="113" spans="13:13" s="3" customFormat="1" ht="45.75" customHeight="1" x14ac:dyDescent="0.25">
      <c r="M113" s="113"/>
    </row>
    <row r="114" spans="13:13" s="3" customFormat="1" ht="45.75" customHeight="1" x14ac:dyDescent="0.25">
      <c r="M114" s="113"/>
    </row>
    <row r="115" spans="13:13" s="3" customFormat="1" ht="45.75" customHeight="1" x14ac:dyDescent="0.25">
      <c r="M115" s="113"/>
    </row>
    <row r="116" spans="13:13" s="3" customFormat="1" ht="45.75" customHeight="1" x14ac:dyDescent="0.25">
      <c r="M116" s="113"/>
    </row>
    <row r="117" spans="13:13" s="3" customFormat="1" ht="45.75" customHeight="1" x14ac:dyDescent="0.25">
      <c r="M117" s="113"/>
    </row>
    <row r="118" spans="13:13" s="3" customFormat="1" ht="45.75" customHeight="1" x14ac:dyDescent="0.25">
      <c r="M118" s="113"/>
    </row>
    <row r="119" spans="13:13" s="3" customFormat="1" ht="45.75" customHeight="1" x14ac:dyDescent="0.25">
      <c r="M119" s="113"/>
    </row>
    <row r="120" spans="13:13" s="3" customFormat="1" ht="45.75" customHeight="1" x14ac:dyDescent="0.25">
      <c r="M120" s="113"/>
    </row>
    <row r="121" spans="13:13" s="3" customFormat="1" ht="45.75" customHeight="1" x14ac:dyDescent="0.25">
      <c r="M121" s="113"/>
    </row>
    <row r="122" spans="13:13" s="3" customFormat="1" ht="45.75" customHeight="1" x14ac:dyDescent="0.25">
      <c r="M122" s="113"/>
    </row>
    <row r="123" spans="13:13" s="3" customFormat="1" ht="45.75" customHeight="1" x14ac:dyDescent="0.25">
      <c r="M123" s="113"/>
    </row>
    <row r="124" spans="13:13" s="3" customFormat="1" ht="45.75" customHeight="1" x14ac:dyDescent="0.25">
      <c r="M124" s="113"/>
    </row>
    <row r="125" spans="13:13" s="3" customFormat="1" ht="45.75" customHeight="1" x14ac:dyDescent="0.25">
      <c r="M125" s="113"/>
    </row>
    <row r="126" spans="13:13" s="3" customFormat="1" ht="45.75" customHeight="1" x14ac:dyDescent="0.25">
      <c r="M126" s="113"/>
    </row>
    <row r="127" spans="13:13" s="3" customFormat="1" ht="45.75" customHeight="1" x14ac:dyDescent="0.25">
      <c r="M127" s="113"/>
    </row>
    <row r="128" spans="13:13" s="3" customFormat="1" ht="45.75" customHeight="1" x14ac:dyDescent="0.25">
      <c r="M128" s="113"/>
    </row>
    <row r="129" spans="13:13" s="3" customFormat="1" ht="45.75" customHeight="1" x14ac:dyDescent="0.25">
      <c r="M129" s="113"/>
    </row>
    <row r="130" spans="13:13" s="3" customFormat="1" ht="45.75" customHeight="1" x14ac:dyDescent="0.25">
      <c r="M130" s="113"/>
    </row>
    <row r="131" spans="13:13" s="3" customFormat="1" ht="45.75" customHeight="1" x14ac:dyDescent="0.25">
      <c r="M131" s="113"/>
    </row>
    <row r="132" spans="13:13" s="3" customFormat="1" ht="45.75" customHeight="1" x14ac:dyDescent="0.25">
      <c r="M132" s="113"/>
    </row>
    <row r="133" spans="13:13" s="3" customFormat="1" ht="45.75" customHeight="1" x14ac:dyDescent="0.25">
      <c r="M133" s="113"/>
    </row>
    <row r="134" spans="13:13" s="3" customFormat="1" ht="45.75" customHeight="1" x14ac:dyDescent="0.25">
      <c r="M134" s="113"/>
    </row>
    <row r="135" spans="13:13" s="3" customFormat="1" ht="45.75" customHeight="1" x14ac:dyDescent="0.25">
      <c r="M135" s="113"/>
    </row>
    <row r="136" spans="13:13" s="3" customFormat="1" ht="45.75" customHeight="1" x14ac:dyDescent="0.25">
      <c r="M136" s="113"/>
    </row>
    <row r="137" spans="13:13" s="3" customFormat="1" ht="45.75" customHeight="1" x14ac:dyDescent="0.25">
      <c r="M137" s="113"/>
    </row>
    <row r="138" spans="13:13" s="3" customFormat="1" ht="45.75" customHeight="1" x14ac:dyDescent="0.25">
      <c r="M138" s="113"/>
    </row>
    <row r="139" spans="13:13" s="3" customFormat="1" ht="45.75" customHeight="1" x14ac:dyDescent="0.25">
      <c r="M139" s="113"/>
    </row>
    <row r="140" spans="13:13" s="3" customFormat="1" ht="45.75" customHeight="1" x14ac:dyDescent="0.25">
      <c r="M140" s="113"/>
    </row>
    <row r="141" spans="13:13" s="3" customFormat="1" ht="45.75" customHeight="1" x14ac:dyDescent="0.25">
      <c r="M141" s="113"/>
    </row>
    <row r="142" spans="13:13" s="3" customFormat="1" ht="45.75" customHeight="1" x14ac:dyDescent="0.25">
      <c r="M142" s="113"/>
    </row>
    <row r="143" spans="13:13" s="3" customFormat="1" ht="45.75" customHeight="1" x14ac:dyDescent="0.25">
      <c r="M143" s="113"/>
    </row>
    <row r="144" spans="13:13" s="3" customFormat="1" ht="45.75" customHeight="1" x14ac:dyDescent="0.25">
      <c r="M144" s="113"/>
    </row>
    <row r="145" spans="13:13" s="3" customFormat="1" ht="45.75" customHeight="1" x14ac:dyDescent="0.25">
      <c r="M145" s="113"/>
    </row>
    <row r="146" spans="13:13" s="3" customFormat="1" ht="45.75" customHeight="1" x14ac:dyDescent="0.25">
      <c r="M146" s="113"/>
    </row>
    <row r="147" spans="13:13" s="3" customFormat="1" ht="45.75" customHeight="1" x14ac:dyDescent="0.25">
      <c r="M147" s="113"/>
    </row>
    <row r="148" spans="13:13" s="3" customFormat="1" ht="45.75" customHeight="1" x14ac:dyDescent="0.25">
      <c r="M148" s="113"/>
    </row>
    <row r="149" spans="13:13" s="3" customFormat="1" ht="45.75" customHeight="1" x14ac:dyDescent="0.25">
      <c r="M149" s="113"/>
    </row>
    <row r="150" spans="13:13" s="3" customFormat="1" ht="45.75" customHeight="1" x14ac:dyDescent="0.25">
      <c r="M150" s="113"/>
    </row>
    <row r="151" spans="13:13" s="3" customFormat="1" ht="45.75" customHeight="1" x14ac:dyDescent="0.25">
      <c r="M151" s="113"/>
    </row>
    <row r="152" spans="13:13" s="3" customFormat="1" ht="45.75" customHeight="1" x14ac:dyDescent="0.25">
      <c r="M152" s="113"/>
    </row>
    <row r="153" spans="13:13" s="3" customFormat="1" ht="45.75" customHeight="1" x14ac:dyDescent="0.25">
      <c r="M153" s="113"/>
    </row>
    <row r="154" spans="13:13" s="3" customFormat="1" ht="45.75" customHeight="1" x14ac:dyDescent="0.25">
      <c r="M154" s="113"/>
    </row>
    <row r="155" spans="13:13" s="3" customFormat="1" ht="45.75" customHeight="1" x14ac:dyDescent="0.25">
      <c r="M155" s="113"/>
    </row>
    <row r="156" spans="13:13" s="3" customFormat="1" ht="45.75" customHeight="1" x14ac:dyDescent="0.25">
      <c r="M156" s="113"/>
    </row>
    <row r="157" spans="13:13" s="3" customFormat="1" ht="45.75" customHeight="1" x14ac:dyDescent="0.25">
      <c r="M157" s="113"/>
    </row>
    <row r="158" spans="13:13" s="3" customFormat="1" ht="45.75" customHeight="1" x14ac:dyDescent="0.25">
      <c r="M158" s="113"/>
    </row>
    <row r="159" spans="13:13" s="3" customFormat="1" ht="45.75" customHeight="1" x14ac:dyDescent="0.25">
      <c r="M159" s="113"/>
    </row>
    <row r="160" spans="13:13" s="3" customFormat="1" ht="45.75" customHeight="1" x14ac:dyDescent="0.25">
      <c r="M160" s="113"/>
    </row>
    <row r="161" spans="13:13" s="3" customFormat="1" ht="45.75" customHeight="1" x14ac:dyDescent="0.25">
      <c r="M161" s="113"/>
    </row>
    <row r="162" spans="13:13" s="3" customFormat="1" ht="45.75" customHeight="1" x14ac:dyDescent="0.25">
      <c r="M162" s="113"/>
    </row>
    <row r="163" spans="13:13" s="3" customFormat="1" ht="45.75" customHeight="1" x14ac:dyDescent="0.25">
      <c r="M163" s="113"/>
    </row>
    <row r="164" spans="13:13" s="3" customFormat="1" ht="45.75" customHeight="1" x14ac:dyDescent="0.25">
      <c r="M164" s="113"/>
    </row>
    <row r="165" spans="13:13" s="3" customFormat="1" ht="45.75" customHeight="1" x14ac:dyDescent="0.25">
      <c r="M165" s="113"/>
    </row>
    <row r="166" spans="13:13" s="3" customFormat="1" ht="45.75" customHeight="1" x14ac:dyDescent="0.25">
      <c r="M166" s="113"/>
    </row>
    <row r="167" spans="13:13" s="3" customFormat="1" ht="45.75" customHeight="1" x14ac:dyDescent="0.25">
      <c r="M167" s="113"/>
    </row>
    <row r="168" spans="13:13" s="3" customFormat="1" ht="45.75" customHeight="1" x14ac:dyDescent="0.25">
      <c r="M168" s="76"/>
    </row>
    <row r="169" spans="13:13" s="3" customFormat="1" ht="45.75" customHeight="1" x14ac:dyDescent="0.25">
      <c r="M169" s="76"/>
    </row>
    <row r="170" spans="13:13" s="3" customFormat="1" ht="45.75" customHeight="1" x14ac:dyDescent="0.25">
      <c r="M170" s="76"/>
    </row>
    <row r="171" spans="13:13" s="3" customFormat="1" ht="45.75" customHeight="1" x14ac:dyDescent="0.25">
      <c r="M171" s="76"/>
    </row>
    <row r="172" spans="13:13" s="3" customFormat="1" ht="45.75" customHeight="1" x14ac:dyDescent="0.25">
      <c r="M172" s="76"/>
    </row>
    <row r="173" spans="13:13" s="3" customFormat="1" ht="45.75" customHeight="1" x14ac:dyDescent="0.25">
      <c r="M173" s="76"/>
    </row>
    <row r="174" spans="13:13" s="3" customFormat="1" ht="45.75" customHeight="1" x14ac:dyDescent="0.25">
      <c r="M174" s="76"/>
    </row>
    <row r="175" spans="13:13" s="3" customFormat="1" ht="45.75" customHeight="1" x14ac:dyDescent="0.25">
      <c r="M175" s="76"/>
    </row>
    <row r="176" spans="13:13" s="3" customFormat="1" ht="45.75" customHeight="1" x14ac:dyDescent="0.25">
      <c r="M176" s="76"/>
    </row>
    <row r="177" spans="13:13" s="3" customFormat="1" ht="45.75" customHeight="1" x14ac:dyDescent="0.25">
      <c r="M177" s="76"/>
    </row>
    <row r="178" spans="13:13" s="3" customFormat="1" ht="45.75" customHeight="1" x14ac:dyDescent="0.25">
      <c r="M178" s="76"/>
    </row>
    <row r="179" spans="13:13" s="3" customFormat="1" ht="45.75" customHeight="1" x14ac:dyDescent="0.25">
      <c r="M179" s="76"/>
    </row>
    <row r="180" spans="13:13" s="3" customFormat="1" ht="45.75" customHeight="1" x14ac:dyDescent="0.25">
      <c r="M180" s="76"/>
    </row>
    <row r="181" spans="13:13" s="3" customFormat="1" ht="45.75" customHeight="1" x14ac:dyDescent="0.25">
      <c r="M181" s="76"/>
    </row>
    <row r="182" spans="13:13" s="3" customFormat="1" ht="45.75" customHeight="1" x14ac:dyDescent="0.25">
      <c r="M182" s="76"/>
    </row>
    <row r="183" spans="13:13" s="3" customFormat="1" ht="45.75" customHeight="1" x14ac:dyDescent="0.25">
      <c r="M183" s="76"/>
    </row>
    <row r="184" spans="13:13" s="3" customFormat="1" ht="45.75" customHeight="1" x14ac:dyDescent="0.25">
      <c r="M184" s="76"/>
    </row>
    <row r="185" spans="13:13" s="3" customFormat="1" ht="45.75" customHeight="1" x14ac:dyDescent="0.25">
      <c r="M185" s="76"/>
    </row>
    <row r="186" spans="13:13" s="3" customFormat="1" ht="45.75" customHeight="1" x14ac:dyDescent="0.25">
      <c r="M186" s="76"/>
    </row>
    <row r="187" spans="13:13" s="3" customFormat="1" ht="45.75" customHeight="1" x14ac:dyDescent="0.25">
      <c r="M187" s="76"/>
    </row>
    <row r="188" spans="13:13" s="3" customFormat="1" ht="45.75" customHeight="1" x14ac:dyDescent="0.25">
      <c r="M188" s="76"/>
    </row>
    <row r="189" spans="13:13" s="3" customFormat="1" ht="45.75" customHeight="1" x14ac:dyDescent="0.25">
      <c r="M189" s="76"/>
    </row>
    <row r="190" spans="13:13" s="3" customFormat="1" ht="45.75" customHeight="1" x14ac:dyDescent="0.25">
      <c r="M190" s="76"/>
    </row>
    <row r="191" spans="13:13" s="3" customFormat="1" ht="45.75" customHeight="1" x14ac:dyDescent="0.25">
      <c r="M191" s="76"/>
    </row>
    <row r="192" spans="13:13" s="3" customFormat="1" ht="45.75" customHeight="1" x14ac:dyDescent="0.25">
      <c r="M192" s="76"/>
    </row>
    <row r="193" spans="13:13" s="3" customFormat="1" ht="45.75" customHeight="1" x14ac:dyDescent="0.25">
      <c r="M193" s="76"/>
    </row>
    <row r="194" spans="13:13" s="3" customFormat="1" ht="45.75" customHeight="1" x14ac:dyDescent="0.25">
      <c r="M194" s="76"/>
    </row>
    <row r="195" spans="13:13" s="3" customFormat="1" ht="45.75" customHeight="1" x14ac:dyDescent="0.25">
      <c r="M195" s="76"/>
    </row>
    <row r="196" spans="13:13" s="3" customFormat="1" ht="45.75" customHeight="1" x14ac:dyDescent="0.25">
      <c r="M196" s="76"/>
    </row>
    <row r="197" spans="13:13" s="3" customFormat="1" ht="45.75" customHeight="1" x14ac:dyDescent="0.25">
      <c r="M197" s="76"/>
    </row>
    <row r="198" spans="13:13" s="3" customFormat="1" ht="45.75" customHeight="1" x14ac:dyDescent="0.25">
      <c r="M198" s="76"/>
    </row>
    <row r="199" spans="13:13" s="3" customFormat="1" ht="45.75" customHeight="1" x14ac:dyDescent="0.25">
      <c r="M199" s="76"/>
    </row>
    <row r="200" spans="13:13" s="3" customFormat="1" ht="45.75" customHeight="1" x14ac:dyDescent="0.25">
      <c r="M200" s="76"/>
    </row>
    <row r="201" spans="13:13" s="3" customFormat="1" ht="45.75" customHeight="1" x14ac:dyDescent="0.25">
      <c r="M201" s="76"/>
    </row>
    <row r="202" spans="13:13" s="3" customFormat="1" ht="45.75" customHeight="1" x14ac:dyDescent="0.25">
      <c r="M202" s="76"/>
    </row>
    <row r="203" spans="13:13" s="3" customFormat="1" ht="45.75" customHeight="1" x14ac:dyDescent="0.25">
      <c r="M203" s="76"/>
    </row>
    <row r="204" spans="13:13" s="3" customFormat="1" ht="45.75" customHeight="1" x14ac:dyDescent="0.25">
      <c r="M204" s="76"/>
    </row>
    <row r="205" spans="13:13" s="3" customFormat="1" ht="45.75" customHeight="1" x14ac:dyDescent="0.25">
      <c r="M205" s="76"/>
    </row>
    <row r="206" spans="13:13" s="3" customFormat="1" ht="45.75" customHeight="1" x14ac:dyDescent="0.25">
      <c r="M206" s="76"/>
    </row>
    <row r="207" spans="13:13" s="3" customFormat="1" ht="45.75" customHeight="1" x14ac:dyDescent="0.25">
      <c r="M207" s="76"/>
    </row>
    <row r="208" spans="13:13" s="3" customFormat="1" ht="45.75" customHeight="1" x14ac:dyDescent="0.25">
      <c r="M208" s="76"/>
    </row>
    <row r="209" spans="13:13" s="3" customFormat="1" ht="45.75" customHeight="1" x14ac:dyDescent="0.25">
      <c r="M209" s="76"/>
    </row>
    <row r="210" spans="13:13" s="3" customFormat="1" ht="45.75" customHeight="1" x14ac:dyDescent="0.25">
      <c r="M210" s="76"/>
    </row>
    <row r="211" spans="13:13" s="3" customFormat="1" ht="45.75" customHeight="1" x14ac:dyDescent="0.25">
      <c r="M211" s="76"/>
    </row>
    <row r="212" spans="13:13" s="3" customFormat="1" ht="45.75" customHeight="1" x14ac:dyDescent="0.25">
      <c r="M212" s="76"/>
    </row>
    <row r="213" spans="13:13" s="3" customFormat="1" ht="45.75" customHeight="1" x14ac:dyDescent="0.25">
      <c r="M213" s="76"/>
    </row>
    <row r="214" spans="13:13" s="3" customFormat="1" ht="45.75" customHeight="1" x14ac:dyDescent="0.25">
      <c r="M214" s="76"/>
    </row>
    <row r="215" spans="13:13" s="3" customFormat="1" ht="45.75" customHeight="1" x14ac:dyDescent="0.25">
      <c r="M215" s="76"/>
    </row>
    <row r="216" spans="13:13" s="3" customFormat="1" ht="45.75" customHeight="1" x14ac:dyDescent="0.25">
      <c r="M216" s="76"/>
    </row>
    <row r="217" spans="13:13" s="3" customFormat="1" ht="45.75" customHeight="1" x14ac:dyDescent="0.25">
      <c r="M217" s="76"/>
    </row>
    <row r="218" spans="13:13" s="3" customFormat="1" ht="45.75" customHeight="1" x14ac:dyDescent="0.25">
      <c r="M218" s="76"/>
    </row>
    <row r="219" spans="13:13" s="3" customFormat="1" ht="45.75" customHeight="1" x14ac:dyDescent="0.25">
      <c r="M219" s="76"/>
    </row>
    <row r="220" spans="13:13" s="3" customFormat="1" ht="45.75" customHeight="1" x14ac:dyDescent="0.25">
      <c r="M220" s="76"/>
    </row>
    <row r="221" spans="13:13" s="3" customFormat="1" ht="45.75" customHeight="1" x14ac:dyDescent="0.25">
      <c r="M221" s="76"/>
    </row>
    <row r="222" spans="13:13" s="3" customFormat="1" ht="45.75" customHeight="1" x14ac:dyDescent="0.25">
      <c r="M222" s="76"/>
    </row>
    <row r="223" spans="13:13" s="3" customFormat="1" ht="45.75" customHeight="1" x14ac:dyDescent="0.25">
      <c r="M223" s="76"/>
    </row>
    <row r="224" spans="13:13" s="3" customFormat="1" ht="45.75" customHeight="1" x14ac:dyDescent="0.25">
      <c r="M224" s="76"/>
    </row>
    <row r="225" spans="13:13" s="3" customFormat="1" ht="45.75" customHeight="1" x14ac:dyDescent="0.25">
      <c r="M225" s="76"/>
    </row>
    <row r="226" spans="13:13" s="3" customFormat="1" ht="45.75" customHeight="1" x14ac:dyDescent="0.25">
      <c r="M226" s="76"/>
    </row>
    <row r="227" spans="13:13" s="3" customFormat="1" ht="45.75" customHeight="1" x14ac:dyDescent="0.25">
      <c r="M227" s="76"/>
    </row>
    <row r="228" spans="13:13" s="3" customFormat="1" ht="45.75" customHeight="1" x14ac:dyDescent="0.25">
      <c r="M228" s="76"/>
    </row>
    <row r="229" spans="13:13" s="3" customFormat="1" ht="45.75" customHeight="1" x14ac:dyDescent="0.25">
      <c r="M229" s="76"/>
    </row>
    <row r="230" spans="13:13" s="3" customFormat="1" ht="45.75" customHeight="1" x14ac:dyDescent="0.25">
      <c r="M230" s="76"/>
    </row>
    <row r="231" spans="13:13" s="3" customFormat="1" ht="45.75" customHeight="1" x14ac:dyDescent="0.25">
      <c r="M231" s="76"/>
    </row>
    <row r="232" spans="13:13" s="3" customFormat="1" ht="45.75" customHeight="1" x14ac:dyDescent="0.25">
      <c r="M232" s="76"/>
    </row>
    <row r="233" spans="13:13" s="3" customFormat="1" ht="45.75" customHeight="1" x14ac:dyDescent="0.25">
      <c r="M233" s="76"/>
    </row>
    <row r="234" spans="13:13" s="3" customFormat="1" ht="45.75" customHeight="1" x14ac:dyDescent="0.25">
      <c r="M234" s="76"/>
    </row>
    <row r="235" spans="13:13" s="3" customFormat="1" ht="45.75" customHeight="1" x14ac:dyDescent="0.25">
      <c r="M235" s="76"/>
    </row>
    <row r="236" spans="13:13" s="3" customFormat="1" ht="45.75" customHeight="1" x14ac:dyDescent="0.25">
      <c r="M236" s="76"/>
    </row>
    <row r="237" spans="13:13" s="3" customFormat="1" ht="45.75" customHeight="1" x14ac:dyDescent="0.25">
      <c r="M237" s="76"/>
    </row>
    <row r="238" spans="13:13" s="3" customFormat="1" ht="45.75" customHeight="1" x14ac:dyDescent="0.25">
      <c r="M238" s="76"/>
    </row>
    <row r="239" spans="13:13" s="3" customFormat="1" ht="45.75" customHeight="1" x14ac:dyDescent="0.25">
      <c r="M239" s="76"/>
    </row>
    <row r="240" spans="13:13" s="3" customFormat="1" ht="45.75" customHeight="1" x14ac:dyDescent="0.25">
      <c r="M240" s="76"/>
    </row>
    <row r="241" spans="13:13" s="3" customFormat="1" ht="45.75" customHeight="1" x14ac:dyDescent="0.25">
      <c r="M241" s="76"/>
    </row>
    <row r="242" spans="13:13" s="3" customFormat="1" ht="45.75" customHeight="1" x14ac:dyDescent="0.25">
      <c r="M242" s="76"/>
    </row>
    <row r="243" spans="13:13" s="3" customFormat="1" ht="45.75" customHeight="1" x14ac:dyDescent="0.25">
      <c r="M243" s="76"/>
    </row>
    <row r="244" spans="13:13" s="3" customFormat="1" ht="45.75" customHeight="1" x14ac:dyDescent="0.25">
      <c r="M244" s="76"/>
    </row>
    <row r="245" spans="13:13" s="3" customFormat="1" ht="45.75" customHeight="1" x14ac:dyDescent="0.25">
      <c r="M245" s="76"/>
    </row>
    <row r="246" spans="13:13" s="3" customFormat="1" ht="45.75" customHeight="1" x14ac:dyDescent="0.25">
      <c r="M246" s="76"/>
    </row>
    <row r="247" spans="13:13" s="3" customFormat="1" ht="45.75" customHeight="1" x14ac:dyDescent="0.25">
      <c r="M247" s="76"/>
    </row>
    <row r="248" spans="13:13" s="3" customFormat="1" ht="45.75" customHeight="1" x14ac:dyDescent="0.25">
      <c r="M248" s="76"/>
    </row>
    <row r="249" spans="13:13" s="3" customFormat="1" ht="45.75" customHeight="1" x14ac:dyDescent="0.25">
      <c r="M249" s="76"/>
    </row>
    <row r="250" spans="13:13" s="3" customFormat="1" ht="45.75" customHeight="1" x14ac:dyDescent="0.25">
      <c r="M250" s="76"/>
    </row>
    <row r="251" spans="13:13" s="3" customFormat="1" ht="45.75" customHeight="1" x14ac:dyDescent="0.25">
      <c r="M251" s="76"/>
    </row>
    <row r="252" spans="13:13" s="3" customFormat="1" ht="45.75" customHeight="1" x14ac:dyDescent="0.25">
      <c r="M252" s="76"/>
    </row>
    <row r="253" spans="13:13" s="3" customFormat="1" ht="45.75" customHeight="1" x14ac:dyDescent="0.25">
      <c r="M253" s="76"/>
    </row>
    <row r="254" spans="13:13" s="3" customFormat="1" ht="45.75" customHeight="1" x14ac:dyDescent="0.25">
      <c r="M254" s="76"/>
    </row>
    <row r="255" spans="13:13" s="3" customFormat="1" ht="45.75" customHeight="1" x14ac:dyDescent="0.25">
      <c r="M255" s="76"/>
    </row>
    <row r="256" spans="13:13" s="3" customFormat="1" ht="45.75" customHeight="1" x14ac:dyDescent="0.25">
      <c r="M256" s="76"/>
    </row>
    <row r="257" spans="13:13" s="3" customFormat="1" ht="45.75" customHeight="1" x14ac:dyDescent="0.25">
      <c r="M257" s="76"/>
    </row>
    <row r="258" spans="13:13" s="3" customFormat="1" ht="45.75" customHeight="1" x14ac:dyDescent="0.25">
      <c r="M258" s="76"/>
    </row>
    <row r="259" spans="13:13" s="3" customFormat="1" ht="45.75" customHeight="1" x14ac:dyDescent="0.25">
      <c r="M259" s="76"/>
    </row>
    <row r="260" spans="13:13" s="3" customFormat="1" ht="45.75" customHeight="1" x14ac:dyDescent="0.25">
      <c r="M260" s="76"/>
    </row>
    <row r="261" spans="13:13" s="3" customFormat="1" ht="45.75" customHeight="1" x14ac:dyDescent="0.25">
      <c r="M261" s="76"/>
    </row>
    <row r="262" spans="13:13" s="3" customFormat="1" ht="45.75" customHeight="1" x14ac:dyDescent="0.25">
      <c r="M262" s="76"/>
    </row>
    <row r="263" spans="13:13" s="3" customFormat="1" ht="45.75" customHeight="1" x14ac:dyDescent="0.25">
      <c r="M263" s="76"/>
    </row>
    <row r="264" spans="13:13" s="3" customFormat="1" ht="45.75" customHeight="1" x14ac:dyDescent="0.25">
      <c r="M264" s="76"/>
    </row>
    <row r="265" spans="13:13" s="3" customFormat="1" ht="45.75" customHeight="1" x14ac:dyDescent="0.25">
      <c r="M265" s="76"/>
    </row>
    <row r="266" spans="13:13" s="3" customFormat="1" ht="45.75" customHeight="1" x14ac:dyDescent="0.25">
      <c r="M266" s="76"/>
    </row>
    <row r="267" spans="13:13" s="3" customFormat="1" ht="45.75" customHeight="1" x14ac:dyDescent="0.25">
      <c r="M267" s="76"/>
    </row>
    <row r="268" spans="13:13" s="3" customFormat="1" ht="45.75" customHeight="1" x14ac:dyDescent="0.25">
      <c r="M268" s="76"/>
    </row>
    <row r="269" spans="13:13" s="3" customFormat="1" ht="45.75" customHeight="1" x14ac:dyDescent="0.25">
      <c r="M269" s="76"/>
    </row>
    <row r="270" spans="13:13" s="3" customFormat="1" ht="45.75" customHeight="1" x14ac:dyDescent="0.25">
      <c r="M270" s="76"/>
    </row>
    <row r="271" spans="13:13" s="3" customFormat="1" ht="45.75" customHeight="1" x14ac:dyDescent="0.25">
      <c r="M271" s="76"/>
    </row>
    <row r="272" spans="13:13" s="3" customFormat="1" ht="45.75" customHeight="1" x14ac:dyDescent="0.25">
      <c r="M272" s="76"/>
    </row>
    <row r="273" spans="13:13" s="3" customFormat="1" ht="45.75" customHeight="1" x14ac:dyDescent="0.25">
      <c r="M273" s="76"/>
    </row>
    <row r="274" spans="13:13" s="3" customFormat="1" ht="45.75" customHeight="1" x14ac:dyDescent="0.25">
      <c r="M274" s="76"/>
    </row>
    <row r="275" spans="13:13" s="3" customFormat="1" ht="45.75" customHeight="1" x14ac:dyDescent="0.25">
      <c r="M275" s="76"/>
    </row>
    <row r="276" spans="13:13" s="3" customFormat="1" ht="45.75" customHeight="1" x14ac:dyDescent="0.25">
      <c r="M276" s="76"/>
    </row>
    <row r="277" spans="13:13" s="3" customFormat="1" ht="45.75" customHeight="1" x14ac:dyDescent="0.25">
      <c r="M277" s="76"/>
    </row>
    <row r="278" spans="13:13" s="3" customFormat="1" ht="45.75" customHeight="1" x14ac:dyDescent="0.25">
      <c r="M278" s="76"/>
    </row>
    <row r="279" spans="13:13" s="3" customFormat="1" ht="45.75" customHeight="1" x14ac:dyDescent="0.25">
      <c r="M279" s="76"/>
    </row>
    <row r="280" spans="13:13" s="3" customFormat="1" ht="45.75" customHeight="1" x14ac:dyDescent="0.25">
      <c r="M280" s="76"/>
    </row>
    <row r="281" spans="13:13" s="3" customFormat="1" ht="45.75" customHeight="1" x14ac:dyDescent="0.25">
      <c r="M281" s="76"/>
    </row>
    <row r="282" spans="13:13" s="3" customFormat="1" ht="45.75" customHeight="1" x14ac:dyDescent="0.25">
      <c r="M282" s="76"/>
    </row>
    <row r="283" spans="13:13" s="3" customFormat="1" ht="45.75" customHeight="1" x14ac:dyDescent="0.25">
      <c r="M283" s="76"/>
    </row>
    <row r="284" spans="13:13" s="3" customFormat="1" ht="45.75" customHeight="1" x14ac:dyDescent="0.25">
      <c r="M284" s="76"/>
    </row>
    <row r="285" spans="13:13" s="3" customFormat="1" ht="45.75" customHeight="1" x14ac:dyDescent="0.25">
      <c r="M285" s="76"/>
    </row>
    <row r="286" spans="13:13" s="3" customFormat="1" ht="45.75" customHeight="1" x14ac:dyDescent="0.25">
      <c r="M286" s="76"/>
    </row>
    <row r="287" spans="13:13" s="3" customFormat="1" ht="45.75" customHeight="1" x14ac:dyDescent="0.25">
      <c r="M287" s="76"/>
    </row>
    <row r="288" spans="13:13" s="3" customFormat="1" ht="45.75" customHeight="1" x14ac:dyDescent="0.25">
      <c r="M288" s="76"/>
    </row>
    <row r="289" spans="13:13" s="3" customFormat="1" ht="45.75" customHeight="1" x14ac:dyDescent="0.25">
      <c r="M289" s="76"/>
    </row>
    <row r="290" spans="13:13" s="3" customFormat="1" ht="45.75" customHeight="1" x14ac:dyDescent="0.25">
      <c r="M290" s="76"/>
    </row>
    <row r="291" spans="13:13" s="3" customFormat="1" ht="45.75" customHeight="1" x14ac:dyDescent="0.25">
      <c r="M291" s="76"/>
    </row>
    <row r="292" spans="13:13" s="3" customFormat="1" ht="45.75" customHeight="1" x14ac:dyDescent="0.25">
      <c r="M292" s="76"/>
    </row>
    <row r="293" spans="13:13" s="3" customFormat="1" ht="45.75" customHeight="1" x14ac:dyDescent="0.25">
      <c r="M293" s="76"/>
    </row>
    <row r="294" spans="13:13" s="3" customFormat="1" ht="45.75" customHeight="1" x14ac:dyDescent="0.25">
      <c r="M294" s="76"/>
    </row>
    <row r="295" spans="13:13" s="3" customFormat="1" ht="45.75" customHeight="1" x14ac:dyDescent="0.25">
      <c r="M295" s="76"/>
    </row>
    <row r="296" spans="13:13" s="3" customFormat="1" ht="45.75" customHeight="1" x14ac:dyDescent="0.25">
      <c r="M296" s="76"/>
    </row>
    <row r="297" spans="13:13" s="3" customFormat="1" ht="45.75" customHeight="1" x14ac:dyDescent="0.25">
      <c r="M297" s="76"/>
    </row>
    <row r="298" spans="13:13" s="3" customFormat="1" ht="45.75" customHeight="1" x14ac:dyDescent="0.25">
      <c r="M298" s="76"/>
    </row>
    <row r="299" spans="13:13" s="3" customFormat="1" ht="45.75" customHeight="1" x14ac:dyDescent="0.25">
      <c r="M299" s="76"/>
    </row>
    <row r="300" spans="13:13" s="3" customFormat="1" ht="45.75" customHeight="1" x14ac:dyDescent="0.25">
      <c r="M300" s="76"/>
    </row>
    <row r="301" spans="13:13" s="3" customFormat="1" ht="45.75" customHeight="1" x14ac:dyDescent="0.25">
      <c r="M301" s="76"/>
    </row>
    <row r="302" spans="13:13" s="3" customFormat="1" ht="45.75" customHeight="1" x14ac:dyDescent="0.25">
      <c r="M302" s="76"/>
    </row>
    <row r="303" spans="13:13" s="3" customFormat="1" ht="45.75" customHeight="1" x14ac:dyDescent="0.25">
      <c r="M303" s="76"/>
    </row>
    <row r="304" spans="13:13" s="3" customFormat="1" ht="45.75" customHeight="1" x14ac:dyDescent="0.25">
      <c r="M304" s="76"/>
    </row>
    <row r="305" spans="13:13" s="3" customFormat="1" ht="45.75" customHeight="1" x14ac:dyDescent="0.25">
      <c r="M305" s="76"/>
    </row>
    <row r="306" spans="13:13" s="3" customFormat="1" ht="45.75" customHeight="1" x14ac:dyDescent="0.25">
      <c r="M306" s="76"/>
    </row>
    <row r="307" spans="13:13" s="3" customFormat="1" ht="45.75" customHeight="1" x14ac:dyDescent="0.25">
      <c r="M307" s="76"/>
    </row>
    <row r="308" spans="13:13" s="3" customFormat="1" ht="45.75" customHeight="1" x14ac:dyDescent="0.25">
      <c r="M308" s="76"/>
    </row>
    <row r="309" spans="13:13" s="3" customFormat="1" ht="45.75" customHeight="1" x14ac:dyDescent="0.25">
      <c r="M309" s="76"/>
    </row>
    <row r="310" spans="13:13" s="3" customFormat="1" ht="45.75" customHeight="1" x14ac:dyDescent="0.25">
      <c r="M310" s="76"/>
    </row>
    <row r="311" spans="13:13" ht="45.75" customHeight="1" x14ac:dyDescent="0.25"/>
    <row r="312" spans="13:13" ht="45.75" customHeight="1" x14ac:dyDescent="0.25"/>
    <row r="313" spans="13:13" ht="45.75" customHeight="1" x14ac:dyDescent="0.25"/>
    <row r="314" spans="13:13" ht="45.75" customHeight="1" x14ac:dyDescent="0.25"/>
    <row r="315" spans="13:13" ht="45.75" customHeight="1" x14ac:dyDescent="0.25"/>
    <row r="316" spans="13:13" ht="45.75" customHeight="1" x14ac:dyDescent="0.25"/>
    <row r="317" spans="13:13" ht="45.75" customHeight="1" x14ac:dyDescent="0.25"/>
    <row r="318" spans="13:13" ht="45.75" customHeight="1" x14ac:dyDescent="0.25"/>
    <row r="319" spans="13:13" ht="45.75" customHeight="1" x14ac:dyDescent="0.25"/>
    <row r="320" spans="13:13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</sheetData>
  <conditionalFormatting sqref="B6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{DF81EAF7-8B5E-462A-B044-E66520BB8146}</x14:id>
        </ext>
      </extLst>
    </cfRule>
  </conditionalFormatting>
  <conditionalFormatting sqref="B3">
    <cfRule type="colorScale" priority="5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{C4AD8E1F-EF2E-48FD-941E-5B7F54CAC4D7}</x14:id>
        </ext>
      </extLst>
    </cfRule>
  </conditionalFormatting>
  <conditionalFormatting sqref="B5">
    <cfRule type="colorScale" priority="2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7">
    <cfRule type="colorScale" priority="1">
      <colorScale>
        <cfvo type="formula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8">
    <cfRule type="dataBar" priority="3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{19BDA8B3-A11E-4D71-900A-672B4A3D7922}</x14:id>
        </ext>
      </extLst>
    </cfRule>
  </conditionalFormatting>
  <hyperlinks>
    <hyperlink ref="A1:B1" location="Menu!A1" display="Retour MENU"/>
  </hyperlink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81EAF7-8B5E-462A-B044-E66520BB8146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  <x14:conditionalFormatting xmlns:xm="http://schemas.microsoft.com/office/excel/2006/main">
          <x14:cfRule type="dataBar" id="{C4AD8E1F-EF2E-48FD-941E-5B7F54CAC4D7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19BDA8B3-A11E-4D71-900A-672B4A3D7922}">
            <x14:dataBar minLength="0" maxLength="100" border="1" direction="leftToRigh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O1111"/>
  <sheetViews>
    <sheetView zoomScale="70" zoomScaleNormal="70" workbookViewId="0">
      <pane xSplit="2" ySplit="10" topLeftCell="H11" activePane="bottomRight" state="frozen"/>
      <selection pane="topRight" activeCell="C1" sqref="C1"/>
      <selection pane="bottomLeft" activeCell="A2" sqref="A2"/>
      <selection pane="bottomRight" activeCell="B11" sqref="B11:H11"/>
    </sheetView>
  </sheetViews>
  <sheetFormatPr baseColWidth="10" defaultRowHeight="15" x14ac:dyDescent="0.25"/>
  <cols>
    <col min="1" max="1" width="27.140625" customWidth="1"/>
    <col min="2" max="2" width="30.5703125" customWidth="1"/>
    <col min="3" max="3" width="16.28515625" customWidth="1"/>
    <col min="4" max="4" width="16" customWidth="1"/>
    <col min="5" max="5" width="14.85546875" customWidth="1"/>
    <col min="6" max="6" width="20.85546875" customWidth="1"/>
    <col min="7" max="7" width="31.28515625" customWidth="1"/>
    <col min="8" max="8" width="42.42578125" customWidth="1"/>
    <col min="9" max="9" width="18.42578125" customWidth="1"/>
    <col min="10" max="10" width="19.85546875" customWidth="1"/>
    <col min="11" max="11" width="19.42578125" customWidth="1"/>
    <col min="12" max="12" width="17.28515625" customWidth="1"/>
    <col min="13" max="13" width="19.140625" style="107" customWidth="1"/>
    <col min="14" max="14" width="25.140625" hidden="1" customWidth="1"/>
  </cols>
  <sheetData>
    <row r="1" spans="1:67" ht="20.100000000000001" customHeight="1" x14ac:dyDescent="0.25">
      <c r="A1" s="91" t="s">
        <v>3</v>
      </c>
      <c r="B1" s="91"/>
      <c r="C1" s="96" t="s">
        <v>6</v>
      </c>
      <c r="D1" s="96"/>
      <c r="E1" s="96"/>
      <c r="F1" s="96"/>
      <c r="G1" s="96"/>
      <c r="H1" s="96"/>
      <c r="I1" s="96"/>
      <c r="J1" s="96"/>
      <c r="K1" s="96"/>
      <c r="L1" s="96"/>
      <c r="M1" s="10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</row>
    <row r="2" spans="1:67" ht="20.100000000000001" customHeight="1" x14ac:dyDescent="0.25">
      <c r="A2" t="s">
        <v>21</v>
      </c>
      <c r="B2" s="8"/>
      <c r="C2" s="96"/>
      <c r="D2" s="96"/>
      <c r="E2" s="96"/>
      <c r="F2" s="96"/>
      <c r="G2" s="96"/>
      <c r="H2" s="96"/>
      <c r="I2" s="96"/>
      <c r="J2" s="96"/>
      <c r="K2" s="96"/>
      <c r="L2" s="96"/>
      <c r="M2" s="10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</row>
    <row r="3" spans="1:67" ht="20.100000000000001" customHeight="1" x14ac:dyDescent="0.25">
      <c r="A3" t="s">
        <v>16</v>
      </c>
      <c r="B3" s="6">
        <f>SUM(Tableau55[[Montant ]])</f>
        <v>0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104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</row>
    <row r="4" spans="1:67" ht="20.100000000000001" customHeight="1" x14ac:dyDescent="0.25">
      <c r="A4" s="9" t="s">
        <v>23</v>
      </c>
      <c r="B4" s="7" t="e">
        <f>(1-(B2-B3)/B2)*100</f>
        <v>#DIV/0!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104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</row>
    <row r="5" spans="1:67" ht="20.100000000000001" customHeight="1" x14ac:dyDescent="0.25">
      <c r="A5" s="86" t="s">
        <v>29</v>
      </c>
      <c r="B5" s="6" t="e">
        <f>SUM(Tableau55[Calcul somme montant engagé])</f>
        <v>#DIV/0!</v>
      </c>
      <c r="C5" s="96"/>
      <c r="D5" s="96"/>
      <c r="E5" s="96"/>
      <c r="F5" s="96"/>
      <c r="G5" s="96"/>
      <c r="H5" s="96"/>
      <c r="I5" s="96"/>
      <c r="J5" s="96"/>
      <c r="K5" s="96"/>
      <c r="L5" s="96"/>
      <c r="M5" s="104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</row>
    <row r="6" spans="1:67" ht="20.100000000000001" customHeight="1" x14ac:dyDescent="0.25">
      <c r="A6" s="86" t="s">
        <v>30</v>
      </c>
      <c r="B6" s="7" t="e">
        <f>(B5/B2)*100</f>
        <v>#DIV/0!</v>
      </c>
      <c r="C6" s="96"/>
      <c r="D6" s="96"/>
      <c r="E6" s="96"/>
      <c r="F6" s="96"/>
      <c r="G6" s="96"/>
      <c r="H6" s="96"/>
      <c r="I6" s="96"/>
      <c r="J6" s="96"/>
      <c r="K6" s="96"/>
      <c r="L6" s="96"/>
      <c r="M6" s="104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</row>
    <row r="7" spans="1:67" ht="20.100000000000001" customHeight="1" x14ac:dyDescent="0.25">
      <c r="A7" t="s">
        <v>18</v>
      </c>
      <c r="B7" s="7" t="e">
        <f>B2-B5</f>
        <v>#DIV/0!</v>
      </c>
      <c r="C7" s="58"/>
      <c r="D7" s="58"/>
      <c r="E7" s="58"/>
      <c r="F7" s="58"/>
      <c r="G7" s="58"/>
      <c r="H7" s="58"/>
      <c r="I7" s="58"/>
      <c r="J7" s="58"/>
      <c r="K7" s="58"/>
      <c r="L7" s="58"/>
      <c r="M7" s="104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</row>
    <row r="8" spans="1:67" ht="20.100000000000001" customHeight="1" x14ac:dyDescent="0.25">
      <c r="A8" t="s">
        <v>19</v>
      </c>
      <c r="B8" s="7" t="e">
        <f>(B7/B2)*100</f>
        <v>#DIV/0!</v>
      </c>
      <c r="C8" s="58"/>
      <c r="D8" s="58"/>
      <c r="E8" s="58"/>
      <c r="F8" s="58"/>
      <c r="G8" s="58"/>
      <c r="H8" s="58"/>
      <c r="I8" s="58"/>
      <c r="J8" s="58"/>
      <c r="K8" s="58"/>
      <c r="L8" s="58"/>
      <c r="M8" s="104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</row>
    <row r="9" spans="1:67" ht="15.75" customHeight="1" x14ac:dyDescent="0.25">
      <c r="A9" s="3"/>
      <c r="B9" s="3"/>
      <c r="C9" s="111"/>
      <c r="D9" s="3"/>
      <c r="E9" s="3"/>
      <c r="F9" s="3"/>
      <c r="G9" s="3"/>
      <c r="H9" s="3"/>
      <c r="I9" s="3"/>
      <c r="J9" s="3"/>
      <c r="K9" s="3"/>
      <c r="L9" s="3"/>
      <c r="M9" s="106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</row>
    <row r="10" spans="1:67" ht="45.75" customHeight="1" x14ac:dyDescent="0.25">
      <c r="A10" s="108" t="s">
        <v>8</v>
      </c>
      <c r="B10" s="23" t="s">
        <v>5</v>
      </c>
      <c r="C10" s="23" t="s">
        <v>0</v>
      </c>
      <c r="D10" s="23" t="s">
        <v>36</v>
      </c>
      <c r="E10" s="24" t="s">
        <v>1</v>
      </c>
      <c r="F10" s="24" t="s">
        <v>31</v>
      </c>
      <c r="G10" s="46" t="s">
        <v>32</v>
      </c>
      <c r="H10" s="24" t="s">
        <v>4</v>
      </c>
      <c r="I10" s="24" t="s">
        <v>37</v>
      </c>
      <c r="J10" s="24" t="s">
        <v>28</v>
      </c>
      <c r="K10" s="22" t="s">
        <v>26</v>
      </c>
      <c r="L10" s="23" t="s">
        <v>27</v>
      </c>
      <c r="M10" s="109" t="s">
        <v>33</v>
      </c>
      <c r="N10" s="117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</row>
    <row r="11" spans="1:67" ht="45.75" customHeight="1" x14ac:dyDescent="0.25">
      <c r="A11" s="97">
        <v>789</v>
      </c>
      <c r="B11" s="17" t="s">
        <v>46</v>
      </c>
      <c r="C11" s="17" t="s">
        <v>47</v>
      </c>
      <c r="D11" s="17" t="s">
        <v>48</v>
      </c>
      <c r="E11" s="17" t="s">
        <v>50</v>
      </c>
      <c r="F11" s="17" t="s">
        <v>51</v>
      </c>
      <c r="G11" s="17" t="s">
        <v>52</v>
      </c>
      <c r="H11" s="17" t="s">
        <v>53</v>
      </c>
      <c r="I11" s="81"/>
      <c r="J11" s="20"/>
      <c r="K11" s="20">
        <f>SUMIF(A:A,Tableau55[[#This Row],[N° Commande]],I:I)</f>
        <v>0</v>
      </c>
      <c r="L11" s="20">
        <f t="shared" ref="L11:L16" si="0">J11-K11</f>
        <v>0</v>
      </c>
      <c r="M11" s="105" t="e">
        <f>Tableau55[[#This Row],[Montant ]]/Tableau55[[#This Row],[Montant engagé]]</f>
        <v>#DIV/0!</v>
      </c>
      <c r="N11" s="120">
        <f>((SUMIF(Tableau55[N° Commande],Tableau55[N° Commande],Tableau55[Montant engagé])))/((COUNTIFS(Tableau55[N° Commande],Tableau55[[#This Row],[N° Commande]]))*(COUNTIFS(Tableau55[N° Commande],Tableau55[[#This Row],[N° Commande]])))</f>
        <v>0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</row>
    <row r="12" spans="1:67" ht="45.75" customHeight="1" x14ac:dyDescent="0.25">
      <c r="A12" s="97"/>
      <c r="B12" s="17"/>
      <c r="C12" s="19"/>
      <c r="D12" s="19"/>
      <c r="E12" s="98"/>
      <c r="F12" s="34"/>
      <c r="G12" s="48"/>
      <c r="H12" s="68"/>
      <c r="I12" s="99"/>
      <c r="J12" s="20"/>
      <c r="K12" s="20">
        <f>SUMIF(A:A,Tableau55[[#This Row],[N° Commande]],I:I)</f>
        <v>0</v>
      </c>
      <c r="L12" s="20">
        <f t="shared" si="0"/>
        <v>0</v>
      </c>
      <c r="M12" s="105" t="e">
        <f>Tableau55[[#This Row],[Montant ]]/Tableau55[[#This Row],[Montant engagé]]</f>
        <v>#DIV/0!</v>
      </c>
      <c r="N12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3" spans="1:67" ht="45.75" customHeight="1" x14ac:dyDescent="0.25">
      <c r="A13" s="97"/>
      <c r="B13" s="17"/>
      <c r="C13" s="17"/>
      <c r="D13" s="17"/>
      <c r="E13" s="98"/>
      <c r="F13" s="35"/>
      <c r="G13" s="71"/>
      <c r="H13" s="68"/>
      <c r="I13" s="33"/>
      <c r="J13" s="18"/>
      <c r="K13" s="20">
        <f>SUMIF(A:A,Tableau55[[#This Row],[N° Commande]],I:I)</f>
        <v>0</v>
      </c>
      <c r="L13" s="18">
        <f t="shared" si="0"/>
        <v>0</v>
      </c>
      <c r="M13" s="105" t="e">
        <f>Tableau55[[#This Row],[Montant ]]/Tableau55[[#This Row],[Montant engagé]]</f>
        <v>#DIV/0!</v>
      </c>
      <c r="N13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4" spans="1:67" x14ac:dyDescent="0.25">
      <c r="A14" s="97"/>
      <c r="B14" s="17"/>
      <c r="C14" s="19"/>
      <c r="D14" s="19"/>
      <c r="E14" s="72"/>
      <c r="F14" s="72"/>
      <c r="G14" s="72"/>
      <c r="H14" s="68"/>
      <c r="I14" s="72"/>
      <c r="J14" s="20"/>
      <c r="K14" s="20">
        <f>SUMIF(A:A,Tableau55[[#This Row],[N° Commande]],I:I)</f>
        <v>0</v>
      </c>
      <c r="L14" s="20">
        <f t="shared" si="0"/>
        <v>0</v>
      </c>
      <c r="M14" s="105" t="e">
        <f>Tableau55[[#This Row],[Montant ]]/Tableau55[[#This Row],[Montant engagé]]</f>
        <v>#DIV/0!</v>
      </c>
      <c r="N14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5" spans="1:67" ht="45.75" customHeight="1" x14ac:dyDescent="0.25">
      <c r="A15" s="97"/>
      <c r="B15" s="19"/>
      <c r="C15" s="19"/>
      <c r="D15" s="19"/>
      <c r="E15" s="100"/>
      <c r="F15" s="19"/>
      <c r="G15" s="19"/>
      <c r="H15" s="101"/>
      <c r="I15" s="19"/>
      <c r="J15" s="20"/>
      <c r="K15" s="20">
        <f>SUMIF(A:A,Tableau55[[#This Row],[N° Commande]],I:I)</f>
        <v>0</v>
      </c>
      <c r="L15" s="20">
        <f t="shared" si="0"/>
        <v>0</v>
      </c>
      <c r="M15" s="105" t="e">
        <f>Tableau55[[#This Row],[Montant ]]/Tableau55[[#This Row],[Montant engagé]]</f>
        <v>#DIV/0!</v>
      </c>
      <c r="N15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6" spans="1:67" s="3" customFormat="1" ht="45.75" customHeight="1" x14ac:dyDescent="0.25">
      <c r="A16" s="51"/>
      <c r="B16" s="11"/>
      <c r="C16" s="11"/>
      <c r="D16" s="11"/>
      <c r="E16" s="102"/>
      <c r="F16" s="102"/>
      <c r="G16" s="103"/>
      <c r="H16" s="62"/>
      <c r="I16" s="102"/>
      <c r="J16" s="15"/>
      <c r="K16" s="20">
        <f>SUMIF(A:A,Tableau55[[#This Row],[N° Commande]],I:I)</f>
        <v>0</v>
      </c>
      <c r="L16" s="15">
        <f t="shared" si="0"/>
        <v>0</v>
      </c>
      <c r="M16" s="105" t="e">
        <f>Tableau55[[#This Row],[Montant ]]/Tableau55[[#This Row],[Montant engagé]]</f>
        <v>#DIV/0!</v>
      </c>
      <c r="N16" s="15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  <c r="O16" s="5"/>
    </row>
    <row r="17" spans="1:14" s="3" customFormat="1" ht="45.75" customHeight="1" x14ac:dyDescent="0.25">
      <c r="A17" s="9"/>
      <c r="M17" s="106"/>
    </row>
    <row r="18" spans="1:14" ht="45.75" customHeight="1" x14ac:dyDescent="0.25">
      <c r="A18" s="1"/>
      <c r="N18" s="9"/>
    </row>
    <row r="19" spans="1:14" ht="45.75" customHeight="1" x14ac:dyDescent="0.25">
      <c r="A19" s="1"/>
    </row>
    <row r="20" spans="1:14" ht="45.75" customHeight="1" x14ac:dyDescent="0.25">
      <c r="A20" s="1"/>
    </row>
    <row r="21" spans="1:14" ht="45.75" customHeight="1" x14ac:dyDescent="0.25">
      <c r="A21" s="1"/>
    </row>
    <row r="22" spans="1:14" ht="45.75" customHeight="1" x14ac:dyDescent="0.25">
      <c r="A22" s="1"/>
    </row>
    <row r="23" spans="1:14" ht="45.75" customHeight="1" x14ac:dyDescent="0.25">
      <c r="A23" s="1"/>
    </row>
    <row r="24" spans="1:14" ht="45.75" customHeight="1" x14ac:dyDescent="0.25">
      <c r="A24" s="1"/>
    </row>
    <row r="25" spans="1:14" ht="45.75" customHeight="1" x14ac:dyDescent="0.25">
      <c r="A25" s="1"/>
    </row>
    <row r="26" spans="1:14" ht="45.75" customHeight="1" x14ac:dyDescent="0.25">
      <c r="A26" s="1"/>
    </row>
    <row r="27" spans="1:14" ht="45.75" customHeight="1" x14ac:dyDescent="0.25">
      <c r="A27" s="1"/>
    </row>
    <row r="28" spans="1:14" ht="45.75" customHeight="1" x14ac:dyDescent="0.25">
      <c r="A28" s="1"/>
    </row>
    <row r="29" spans="1:14" ht="45.75" customHeight="1" x14ac:dyDescent="0.25">
      <c r="A29" s="1"/>
    </row>
    <row r="30" spans="1:14" ht="45.75" customHeight="1" x14ac:dyDescent="0.25">
      <c r="A30" s="1"/>
    </row>
    <row r="31" spans="1:14" ht="45.75" customHeight="1" x14ac:dyDescent="0.25">
      <c r="A31" s="1"/>
    </row>
    <row r="32" spans="1:14" ht="45.75" customHeight="1" x14ac:dyDescent="0.25">
      <c r="A32" s="1"/>
    </row>
    <row r="33" spans="1:1" ht="45.75" customHeight="1" x14ac:dyDescent="0.25">
      <c r="A33" s="1"/>
    </row>
    <row r="34" spans="1:1" ht="45.75" customHeight="1" x14ac:dyDescent="0.25">
      <c r="A34" s="1"/>
    </row>
    <row r="35" spans="1:1" ht="45.75" customHeight="1" x14ac:dyDescent="0.25">
      <c r="A35" s="1"/>
    </row>
    <row r="36" spans="1:1" ht="45.75" customHeight="1" x14ac:dyDescent="0.25">
      <c r="A36" s="1"/>
    </row>
    <row r="37" spans="1:1" ht="45.75" customHeight="1" x14ac:dyDescent="0.25">
      <c r="A37" s="1"/>
    </row>
    <row r="38" spans="1:1" ht="45.75" customHeight="1" x14ac:dyDescent="0.25">
      <c r="A38" s="1"/>
    </row>
    <row r="39" spans="1:1" ht="45.75" customHeight="1" x14ac:dyDescent="0.25">
      <c r="A39" s="1"/>
    </row>
    <row r="40" spans="1:1" ht="45.75" customHeight="1" x14ac:dyDescent="0.25">
      <c r="A40" s="1"/>
    </row>
    <row r="41" spans="1:1" ht="45.75" customHeight="1" x14ac:dyDescent="0.25">
      <c r="A41" s="1"/>
    </row>
    <row r="42" spans="1:1" ht="45.75" customHeight="1" x14ac:dyDescent="0.25">
      <c r="A42" s="1"/>
    </row>
    <row r="43" spans="1:1" ht="45.75" customHeight="1" x14ac:dyDescent="0.25">
      <c r="A43" s="1"/>
    </row>
    <row r="44" spans="1:1" ht="45.75" customHeight="1" x14ac:dyDescent="0.25">
      <c r="A44" s="1"/>
    </row>
    <row r="45" spans="1:1" ht="45.75" customHeight="1" x14ac:dyDescent="0.25">
      <c r="A45" s="1"/>
    </row>
    <row r="46" spans="1:1" ht="45.75" customHeight="1" x14ac:dyDescent="0.25">
      <c r="A46" s="1"/>
    </row>
    <row r="47" spans="1:1" ht="45.75" customHeight="1" x14ac:dyDescent="0.25">
      <c r="A47" s="1"/>
    </row>
    <row r="48" spans="1:1" ht="45.75" customHeight="1" x14ac:dyDescent="0.25">
      <c r="A48" s="1"/>
    </row>
    <row r="49" spans="1:1" ht="45.75" customHeight="1" x14ac:dyDescent="0.25">
      <c r="A49" s="1"/>
    </row>
    <row r="50" spans="1:1" ht="45.75" customHeight="1" x14ac:dyDescent="0.25">
      <c r="A50" s="1"/>
    </row>
    <row r="51" spans="1:1" ht="45.75" customHeight="1" x14ac:dyDescent="0.25">
      <c r="A51" s="1"/>
    </row>
    <row r="52" spans="1:1" ht="45.75" customHeight="1" x14ac:dyDescent="0.25">
      <c r="A52" s="1"/>
    </row>
    <row r="53" spans="1:1" ht="45.75" customHeight="1" x14ac:dyDescent="0.25">
      <c r="A53" s="1"/>
    </row>
    <row r="54" spans="1:1" ht="45.75" customHeight="1" x14ac:dyDescent="0.25">
      <c r="A54" s="1"/>
    </row>
    <row r="55" spans="1:1" ht="45.75" customHeight="1" x14ac:dyDescent="0.25">
      <c r="A55" s="1"/>
    </row>
    <row r="56" spans="1:1" ht="45.75" customHeight="1" x14ac:dyDescent="0.25">
      <c r="A56" s="1"/>
    </row>
    <row r="57" spans="1:1" ht="45.75" customHeight="1" x14ac:dyDescent="0.25">
      <c r="A57" s="1"/>
    </row>
    <row r="58" spans="1:1" ht="45.75" customHeight="1" x14ac:dyDescent="0.25">
      <c r="A58" s="1"/>
    </row>
    <row r="59" spans="1:1" ht="45.75" customHeight="1" x14ac:dyDescent="0.25">
      <c r="A59" s="1"/>
    </row>
    <row r="60" spans="1:1" ht="45.75" customHeight="1" x14ac:dyDescent="0.25">
      <c r="A60" s="1"/>
    </row>
    <row r="61" spans="1:1" ht="45.75" customHeight="1" x14ac:dyDescent="0.25">
      <c r="A61" s="1"/>
    </row>
    <row r="62" spans="1:1" ht="45.75" customHeight="1" x14ac:dyDescent="0.25">
      <c r="A62" s="1"/>
    </row>
    <row r="63" spans="1:1" ht="45.75" customHeight="1" x14ac:dyDescent="0.25">
      <c r="A63" s="1"/>
    </row>
    <row r="64" spans="1:1" ht="45.75" customHeight="1" x14ac:dyDescent="0.25">
      <c r="A64" s="1"/>
    </row>
    <row r="65" spans="1:1" ht="45.75" customHeight="1" x14ac:dyDescent="0.25">
      <c r="A65" s="1"/>
    </row>
    <row r="66" spans="1:1" ht="45.75" customHeight="1" x14ac:dyDescent="0.25">
      <c r="A66" s="1"/>
    </row>
    <row r="67" spans="1:1" ht="45.75" customHeight="1" x14ac:dyDescent="0.25">
      <c r="A67" s="1"/>
    </row>
    <row r="68" spans="1:1" ht="45.75" customHeight="1" x14ac:dyDescent="0.25">
      <c r="A68" s="1"/>
    </row>
    <row r="69" spans="1:1" ht="45.75" customHeight="1" x14ac:dyDescent="0.25">
      <c r="A69" s="1"/>
    </row>
    <row r="70" spans="1:1" ht="45.75" customHeight="1" x14ac:dyDescent="0.25">
      <c r="A70" s="1"/>
    </row>
    <row r="71" spans="1:1" ht="45.75" customHeight="1" x14ac:dyDescent="0.25">
      <c r="A71" s="1"/>
    </row>
    <row r="72" spans="1:1" ht="45.75" customHeight="1" x14ac:dyDescent="0.25">
      <c r="A72" s="1"/>
    </row>
    <row r="73" spans="1:1" ht="45.75" customHeight="1" x14ac:dyDescent="0.25">
      <c r="A73" s="1"/>
    </row>
    <row r="74" spans="1:1" ht="45.75" customHeight="1" x14ac:dyDescent="0.25">
      <c r="A74" s="1"/>
    </row>
    <row r="75" spans="1:1" ht="45.75" customHeight="1" x14ac:dyDescent="0.25">
      <c r="A75" s="1"/>
    </row>
    <row r="76" spans="1:1" ht="45.75" customHeight="1" x14ac:dyDescent="0.25">
      <c r="A76" s="1"/>
    </row>
    <row r="77" spans="1:1" ht="45.75" customHeight="1" x14ac:dyDescent="0.25">
      <c r="A77" s="1"/>
    </row>
    <row r="78" spans="1:1" ht="45.75" customHeight="1" x14ac:dyDescent="0.25">
      <c r="A78" s="1"/>
    </row>
    <row r="79" spans="1:1" ht="45.75" customHeight="1" x14ac:dyDescent="0.25">
      <c r="A79" s="1"/>
    </row>
    <row r="80" spans="1:1" ht="45.75" customHeight="1" x14ac:dyDescent="0.25">
      <c r="A80" s="1"/>
    </row>
    <row r="81" spans="1:1" ht="45.75" customHeight="1" x14ac:dyDescent="0.25">
      <c r="A81" s="1"/>
    </row>
    <row r="82" spans="1:1" ht="45.75" customHeight="1" x14ac:dyDescent="0.25"/>
    <row r="83" spans="1:1" ht="45.75" customHeight="1" x14ac:dyDescent="0.25"/>
    <row r="84" spans="1:1" ht="45.75" customHeight="1" x14ac:dyDescent="0.25"/>
    <row r="85" spans="1:1" ht="45.75" customHeight="1" x14ac:dyDescent="0.25"/>
    <row r="86" spans="1:1" ht="45.75" customHeight="1" x14ac:dyDescent="0.25"/>
    <row r="87" spans="1:1" ht="45.75" customHeight="1" x14ac:dyDescent="0.25"/>
    <row r="88" spans="1:1" ht="45.75" customHeight="1" x14ac:dyDescent="0.25"/>
    <row r="89" spans="1:1" ht="45.75" customHeight="1" x14ac:dyDescent="0.25"/>
    <row r="90" spans="1:1" ht="45.75" customHeight="1" x14ac:dyDescent="0.25"/>
    <row r="91" spans="1:1" ht="45.75" customHeight="1" x14ac:dyDescent="0.25"/>
    <row r="92" spans="1:1" ht="45.75" customHeight="1" x14ac:dyDescent="0.25"/>
    <row r="93" spans="1:1" ht="45.75" customHeight="1" x14ac:dyDescent="0.25"/>
    <row r="94" spans="1:1" ht="45.75" customHeight="1" x14ac:dyDescent="0.25"/>
    <row r="95" spans="1:1" ht="45.75" customHeight="1" x14ac:dyDescent="0.25"/>
    <row r="96" spans="1:1" ht="45.75" customHeight="1" x14ac:dyDescent="0.25"/>
    <row r="97" ht="45.75" customHeight="1" x14ac:dyDescent="0.25"/>
    <row r="98" ht="45.75" customHeight="1" x14ac:dyDescent="0.25"/>
    <row r="99" ht="45.75" customHeight="1" x14ac:dyDescent="0.25"/>
    <row r="100" ht="45.75" customHeight="1" x14ac:dyDescent="0.25"/>
    <row r="101" ht="45.75" customHeight="1" x14ac:dyDescent="0.25"/>
    <row r="102" ht="45.75" customHeight="1" x14ac:dyDescent="0.25"/>
    <row r="103" ht="45.75" customHeight="1" x14ac:dyDescent="0.25"/>
    <row r="104" ht="45.75" customHeight="1" x14ac:dyDescent="0.25"/>
    <row r="105" ht="45.75" customHeight="1" x14ac:dyDescent="0.25"/>
    <row r="106" ht="45.75" customHeight="1" x14ac:dyDescent="0.25"/>
    <row r="107" ht="45.75" customHeight="1" x14ac:dyDescent="0.25"/>
    <row r="108" ht="45.75" customHeight="1" x14ac:dyDescent="0.25"/>
    <row r="109" ht="45.75" customHeight="1" x14ac:dyDescent="0.25"/>
    <row r="110" ht="45.75" customHeight="1" x14ac:dyDescent="0.25"/>
    <row r="111" ht="45.75" customHeight="1" x14ac:dyDescent="0.25"/>
    <row r="112" ht="45.75" customHeight="1" x14ac:dyDescent="0.25"/>
    <row r="113" ht="45.75" customHeight="1" x14ac:dyDescent="0.25"/>
    <row r="114" ht="45.75" customHeight="1" x14ac:dyDescent="0.25"/>
    <row r="115" ht="45.75" customHeight="1" x14ac:dyDescent="0.25"/>
    <row r="116" ht="45.75" customHeight="1" x14ac:dyDescent="0.25"/>
    <row r="117" ht="45.75" customHeight="1" x14ac:dyDescent="0.25"/>
    <row r="118" ht="45.75" customHeight="1" x14ac:dyDescent="0.25"/>
    <row r="119" ht="45.75" customHeight="1" x14ac:dyDescent="0.25"/>
    <row r="120" ht="45.75" customHeight="1" x14ac:dyDescent="0.25"/>
    <row r="121" ht="45.75" customHeight="1" x14ac:dyDescent="0.25"/>
    <row r="122" ht="45.75" customHeight="1" x14ac:dyDescent="0.25"/>
    <row r="123" ht="45.75" customHeight="1" x14ac:dyDescent="0.25"/>
    <row r="124" ht="45.75" customHeight="1" x14ac:dyDescent="0.25"/>
    <row r="125" ht="45.75" customHeight="1" x14ac:dyDescent="0.25"/>
    <row r="126" ht="45.75" customHeight="1" x14ac:dyDescent="0.25"/>
    <row r="127" ht="45.75" customHeight="1" x14ac:dyDescent="0.25"/>
    <row r="128" ht="45.75" customHeight="1" x14ac:dyDescent="0.25"/>
    <row r="129" ht="45.75" customHeight="1" x14ac:dyDescent="0.25"/>
    <row r="130" ht="45.75" customHeight="1" x14ac:dyDescent="0.25"/>
    <row r="131" ht="45.75" customHeight="1" x14ac:dyDescent="0.25"/>
    <row r="132" ht="45.75" customHeight="1" x14ac:dyDescent="0.25"/>
    <row r="133" ht="45.75" customHeight="1" x14ac:dyDescent="0.25"/>
    <row r="134" ht="45.75" customHeight="1" x14ac:dyDescent="0.25"/>
    <row r="135" ht="45.75" customHeight="1" x14ac:dyDescent="0.25"/>
    <row r="136" ht="45.75" customHeight="1" x14ac:dyDescent="0.25"/>
    <row r="137" ht="45.75" customHeight="1" x14ac:dyDescent="0.25"/>
    <row r="138" ht="45.75" customHeight="1" x14ac:dyDescent="0.25"/>
    <row r="139" ht="45.75" customHeight="1" x14ac:dyDescent="0.25"/>
    <row r="140" ht="45.75" customHeight="1" x14ac:dyDescent="0.25"/>
    <row r="141" ht="45.75" customHeight="1" x14ac:dyDescent="0.25"/>
    <row r="142" ht="45.75" customHeight="1" x14ac:dyDescent="0.25"/>
    <row r="143" ht="45.75" customHeight="1" x14ac:dyDescent="0.25"/>
    <row r="144" ht="45.75" customHeight="1" x14ac:dyDescent="0.25"/>
    <row r="145" ht="45.75" customHeight="1" x14ac:dyDescent="0.25"/>
    <row r="146" ht="45.75" customHeight="1" x14ac:dyDescent="0.25"/>
    <row r="147" ht="45.75" customHeight="1" x14ac:dyDescent="0.25"/>
    <row r="148" ht="45.75" customHeight="1" x14ac:dyDescent="0.25"/>
    <row r="149" ht="45.75" customHeight="1" x14ac:dyDescent="0.25"/>
    <row r="150" ht="45.75" customHeight="1" x14ac:dyDescent="0.25"/>
    <row r="151" ht="45.75" customHeight="1" x14ac:dyDescent="0.25"/>
    <row r="152" ht="45.75" customHeight="1" x14ac:dyDescent="0.25"/>
    <row r="153" ht="45.75" customHeight="1" x14ac:dyDescent="0.25"/>
    <row r="154" ht="45.75" customHeight="1" x14ac:dyDescent="0.25"/>
    <row r="155" ht="45.75" customHeight="1" x14ac:dyDescent="0.25"/>
    <row r="156" ht="45.75" customHeight="1" x14ac:dyDescent="0.25"/>
    <row r="157" ht="45.75" customHeight="1" x14ac:dyDescent="0.25"/>
    <row r="158" ht="45.75" customHeight="1" x14ac:dyDescent="0.25"/>
    <row r="159" ht="45.75" customHeight="1" x14ac:dyDescent="0.25"/>
    <row r="160" ht="45.75" customHeight="1" x14ac:dyDescent="0.25"/>
    <row r="161" ht="45.75" customHeight="1" x14ac:dyDescent="0.25"/>
    <row r="162" ht="45.75" customHeight="1" x14ac:dyDescent="0.25"/>
    <row r="163" ht="45.75" customHeight="1" x14ac:dyDescent="0.25"/>
    <row r="164" ht="45.75" customHeight="1" x14ac:dyDescent="0.25"/>
    <row r="165" ht="45.75" customHeight="1" x14ac:dyDescent="0.25"/>
    <row r="166" ht="45.75" customHeight="1" x14ac:dyDescent="0.25"/>
    <row r="167" ht="45.75" customHeight="1" x14ac:dyDescent="0.25"/>
    <row r="168" ht="45.75" customHeight="1" x14ac:dyDescent="0.25"/>
    <row r="169" ht="45.75" customHeight="1" x14ac:dyDescent="0.25"/>
    <row r="170" ht="45.75" customHeight="1" x14ac:dyDescent="0.25"/>
    <row r="171" ht="45.75" customHeight="1" x14ac:dyDescent="0.25"/>
    <row r="172" ht="45.75" customHeight="1" x14ac:dyDescent="0.25"/>
    <row r="173" ht="45.75" customHeight="1" x14ac:dyDescent="0.25"/>
    <row r="174" ht="45.75" customHeight="1" x14ac:dyDescent="0.25"/>
    <row r="175" ht="45.75" customHeight="1" x14ac:dyDescent="0.25"/>
    <row r="176" ht="45.75" customHeight="1" x14ac:dyDescent="0.25"/>
    <row r="177" ht="45.75" customHeight="1" x14ac:dyDescent="0.25"/>
    <row r="178" ht="45.75" customHeight="1" x14ac:dyDescent="0.25"/>
    <row r="179" ht="45.75" customHeight="1" x14ac:dyDescent="0.25"/>
    <row r="180" ht="45.75" customHeight="1" x14ac:dyDescent="0.25"/>
    <row r="181" ht="45.75" customHeight="1" x14ac:dyDescent="0.25"/>
    <row r="182" ht="45.75" customHeight="1" x14ac:dyDescent="0.25"/>
    <row r="183" ht="45.75" customHeight="1" x14ac:dyDescent="0.25"/>
    <row r="184" ht="45.75" customHeight="1" x14ac:dyDescent="0.25"/>
    <row r="185" ht="45.75" customHeight="1" x14ac:dyDescent="0.25"/>
    <row r="186" ht="45.75" customHeight="1" x14ac:dyDescent="0.25"/>
    <row r="187" ht="45.75" customHeight="1" x14ac:dyDescent="0.25"/>
    <row r="188" ht="45.75" customHeight="1" x14ac:dyDescent="0.25"/>
    <row r="189" ht="45.75" customHeight="1" x14ac:dyDescent="0.25"/>
    <row r="190" ht="45.75" customHeight="1" x14ac:dyDescent="0.25"/>
    <row r="191" ht="45.75" customHeight="1" x14ac:dyDescent="0.25"/>
    <row r="192" ht="45.75" customHeight="1" x14ac:dyDescent="0.25"/>
    <row r="193" ht="45.75" customHeight="1" x14ac:dyDescent="0.25"/>
    <row r="194" ht="45.75" customHeight="1" x14ac:dyDescent="0.25"/>
    <row r="195" ht="45.75" customHeight="1" x14ac:dyDescent="0.25"/>
    <row r="196" ht="45.75" customHeight="1" x14ac:dyDescent="0.25"/>
    <row r="197" ht="45.75" customHeight="1" x14ac:dyDescent="0.25"/>
    <row r="198" ht="45.75" customHeight="1" x14ac:dyDescent="0.25"/>
    <row r="199" ht="45.75" customHeight="1" x14ac:dyDescent="0.25"/>
    <row r="200" ht="45.75" customHeight="1" x14ac:dyDescent="0.25"/>
    <row r="201" ht="45.75" customHeight="1" x14ac:dyDescent="0.25"/>
    <row r="202" ht="45.75" customHeight="1" x14ac:dyDescent="0.25"/>
    <row r="203" ht="45.75" customHeight="1" x14ac:dyDescent="0.25"/>
    <row r="204" ht="45.75" customHeight="1" x14ac:dyDescent="0.25"/>
    <row r="205" ht="45.75" customHeight="1" x14ac:dyDescent="0.25"/>
    <row r="206" ht="45.75" customHeight="1" x14ac:dyDescent="0.25"/>
    <row r="207" ht="45.75" customHeight="1" x14ac:dyDescent="0.25"/>
    <row r="208" ht="45.75" customHeight="1" x14ac:dyDescent="0.25"/>
    <row r="209" ht="45.75" customHeight="1" x14ac:dyDescent="0.25"/>
    <row r="210" ht="45.75" customHeight="1" x14ac:dyDescent="0.25"/>
    <row r="211" ht="45.75" customHeight="1" x14ac:dyDescent="0.25"/>
    <row r="212" ht="45.75" customHeight="1" x14ac:dyDescent="0.25"/>
    <row r="213" ht="45.75" customHeight="1" x14ac:dyDescent="0.25"/>
    <row r="214" ht="45.75" customHeight="1" x14ac:dyDescent="0.25"/>
    <row r="215" ht="45.75" customHeight="1" x14ac:dyDescent="0.25"/>
    <row r="216" ht="45.75" customHeight="1" x14ac:dyDescent="0.25"/>
    <row r="217" ht="45.75" customHeight="1" x14ac:dyDescent="0.25"/>
    <row r="218" ht="45.75" customHeight="1" x14ac:dyDescent="0.25"/>
    <row r="219" ht="45.75" customHeight="1" x14ac:dyDescent="0.25"/>
    <row r="220" ht="45.75" customHeight="1" x14ac:dyDescent="0.25"/>
    <row r="221" ht="45.75" customHeight="1" x14ac:dyDescent="0.25"/>
    <row r="222" ht="45.75" customHeight="1" x14ac:dyDescent="0.25"/>
    <row r="223" ht="45.75" customHeight="1" x14ac:dyDescent="0.25"/>
    <row r="224" ht="45.75" customHeight="1" x14ac:dyDescent="0.25"/>
    <row r="225" ht="45.75" customHeight="1" x14ac:dyDescent="0.25"/>
    <row r="226" ht="45.75" customHeight="1" x14ac:dyDescent="0.25"/>
    <row r="227" ht="45.75" customHeight="1" x14ac:dyDescent="0.25"/>
    <row r="228" ht="45.75" customHeight="1" x14ac:dyDescent="0.25"/>
    <row r="229" ht="45.75" customHeight="1" x14ac:dyDescent="0.25"/>
    <row r="230" ht="45.75" customHeight="1" x14ac:dyDescent="0.25"/>
    <row r="231" ht="45.75" customHeight="1" x14ac:dyDescent="0.25"/>
    <row r="232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  <row r="1014" ht="45.75" customHeight="1" x14ac:dyDescent="0.25"/>
    <row r="1015" ht="45.75" customHeight="1" x14ac:dyDescent="0.25"/>
    <row r="1016" ht="45.75" customHeight="1" x14ac:dyDescent="0.25"/>
    <row r="1017" ht="45.75" customHeight="1" x14ac:dyDescent="0.25"/>
    <row r="1018" ht="45.75" customHeight="1" x14ac:dyDescent="0.25"/>
    <row r="1019" ht="45.75" customHeight="1" x14ac:dyDescent="0.25"/>
    <row r="1020" ht="45.75" customHeight="1" x14ac:dyDescent="0.25"/>
    <row r="1021" ht="45.75" customHeight="1" x14ac:dyDescent="0.25"/>
    <row r="1022" ht="45.75" customHeight="1" x14ac:dyDescent="0.25"/>
    <row r="1023" ht="45.75" customHeight="1" x14ac:dyDescent="0.25"/>
    <row r="1024" ht="45.75" customHeight="1" x14ac:dyDescent="0.25"/>
    <row r="1025" ht="45.75" customHeight="1" x14ac:dyDescent="0.25"/>
    <row r="1026" ht="45.75" customHeight="1" x14ac:dyDescent="0.25"/>
    <row r="1027" ht="45.75" customHeight="1" x14ac:dyDescent="0.25"/>
    <row r="1028" ht="45.75" customHeight="1" x14ac:dyDescent="0.25"/>
    <row r="1029" ht="45.75" customHeight="1" x14ac:dyDescent="0.25"/>
    <row r="1030" ht="45.75" customHeight="1" x14ac:dyDescent="0.25"/>
    <row r="1031" ht="45.75" customHeight="1" x14ac:dyDescent="0.25"/>
    <row r="1032" ht="45.75" customHeight="1" x14ac:dyDescent="0.25"/>
    <row r="1033" ht="45.75" customHeight="1" x14ac:dyDescent="0.25"/>
    <row r="1034" ht="45.75" customHeight="1" x14ac:dyDescent="0.25"/>
    <row r="1035" ht="45.75" customHeight="1" x14ac:dyDescent="0.25"/>
    <row r="1036" ht="45.75" customHeight="1" x14ac:dyDescent="0.25"/>
    <row r="1037" ht="45.75" customHeight="1" x14ac:dyDescent="0.25"/>
    <row r="1038" ht="45.75" customHeight="1" x14ac:dyDescent="0.25"/>
    <row r="1039" ht="45.75" customHeight="1" x14ac:dyDescent="0.25"/>
    <row r="1040" ht="45.75" customHeight="1" x14ac:dyDescent="0.25"/>
    <row r="1041" ht="45.75" customHeight="1" x14ac:dyDescent="0.25"/>
    <row r="1042" ht="45.75" customHeight="1" x14ac:dyDescent="0.25"/>
    <row r="1043" ht="45.75" customHeight="1" x14ac:dyDescent="0.25"/>
    <row r="1044" ht="45.75" customHeight="1" x14ac:dyDescent="0.25"/>
    <row r="1045" ht="45.75" customHeight="1" x14ac:dyDescent="0.25"/>
    <row r="1046" ht="45.75" customHeight="1" x14ac:dyDescent="0.25"/>
    <row r="1047" ht="45.75" customHeight="1" x14ac:dyDescent="0.25"/>
    <row r="1048" ht="45.75" customHeight="1" x14ac:dyDescent="0.25"/>
    <row r="1049" ht="45.75" customHeight="1" x14ac:dyDescent="0.25"/>
    <row r="1050" ht="45.75" customHeight="1" x14ac:dyDescent="0.25"/>
    <row r="1051" ht="45.75" customHeight="1" x14ac:dyDescent="0.25"/>
    <row r="1052" ht="45.75" customHeight="1" x14ac:dyDescent="0.25"/>
    <row r="1053" ht="45.75" customHeight="1" x14ac:dyDescent="0.25"/>
    <row r="1054" ht="45.75" customHeight="1" x14ac:dyDescent="0.25"/>
    <row r="1055" ht="45.75" customHeight="1" x14ac:dyDescent="0.25"/>
    <row r="1056" ht="45.75" customHeight="1" x14ac:dyDescent="0.25"/>
    <row r="1057" ht="45.75" customHeight="1" x14ac:dyDescent="0.25"/>
    <row r="1058" ht="45.75" customHeight="1" x14ac:dyDescent="0.25"/>
    <row r="1059" ht="45.75" customHeight="1" x14ac:dyDescent="0.25"/>
    <row r="1060" ht="45.75" customHeight="1" x14ac:dyDescent="0.25"/>
    <row r="1061" ht="45.75" customHeight="1" x14ac:dyDescent="0.25"/>
    <row r="1062" ht="45.75" customHeight="1" x14ac:dyDescent="0.25"/>
    <row r="1063" ht="45.75" customHeight="1" x14ac:dyDescent="0.25"/>
    <row r="1064" ht="45.75" customHeight="1" x14ac:dyDescent="0.25"/>
    <row r="1065" ht="45.75" customHeight="1" x14ac:dyDescent="0.25"/>
    <row r="1066" ht="45.75" customHeight="1" x14ac:dyDescent="0.25"/>
    <row r="1067" ht="45.75" customHeight="1" x14ac:dyDescent="0.25"/>
    <row r="1068" ht="45.75" customHeight="1" x14ac:dyDescent="0.25"/>
    <row r="1069" ht="45.75" customHeight="1" x14ac:dyDescent="0.25"/>
    <row r="1070" ht="45.75" customHeight="1" x14ac:dyDescent="0.25"/>
    <row r="1071" ht="45.75" customHeight="1" x14ac:dyDescent="0.25"/>
    <row r="1072" ht="45.75" customHeight="1" x14ac:dyDescent="0.25"/>
    <row r="1073" ht="45.75" customHeight="1" x14ac:dyDescent="0.25"/>
    <row r="1074" ht="45.75" customHeight="1" x14ac:dyDescent="0.25"/>
    <row r="1075" ht="45.75" customHeight="1" x14ac:dyDescent="0.25"/>
    <row r="1076" ht="45.75" customHeight="1" x14ac:dyDescent="0.25"/>
    <row r="1077" ht="45.75" customHeight="1" x14ac:dyDescent="0.25"/>
    <row r="1078" ht="45.75" customHeight="1" x14ac:dyDescent="0.25"/>
    <row r="1079" ht="45.75" customHeight="1" x14ac:dyDescent="0.25"/>
    <row r="1080" ht="45.75" customHeight="1" x14ac:dyDescent="0.25"/>
    <row r="1081" ht="45.75" customHeight="1" x14ac:dyDescent="0.25"/>
    <row r="1082" ht="45.75" customHeight="1" x14ac:dyDescent="0.25"/>
    <row r="1083" ht="45.75" customHeight="1" x14ac:dyDescent="0.25"/>
    <row r="1084" ht="45.75" customHeight="1" x14ac:dyDescent="0.25"/>
    <row r="1085" ht="45.75" customHeight="1" x14ac:dyDescent="0.25"/>
    <row r="1086" ht="45.75" customHeight="1" x14ac:dyDescent="0.25"/>
    <row r="1087" ht="45.75" customHeight="1" x14ac:dyDescent="0.25"/>
    <row r="1088" ht="45.75" customHeight="1" x14ac:dyDescent="0.25"/>
    <row r="1089" ht="45.75" customHeight="1" x14ac:dyDescent="0.25"/>
    <row r="1090" ht="45.75" customHeight="1" x14ac:dyDescent="0.25"/>
    <row r="1091" ht="45.75" customHeight="1" x14ac:dyDescent="0.25"/>
    <row r="1092" ht="45.75" customHeight="1" x14ac:dyDescent="0.25"/>
    <row r="1093" ht="45.75" customHeight="1" x14ac:dyDescent="0.25"/>
    <row r="1094" ht="45.75" customHeight="1" x14ac:dyDescent="0.25"/>
    <row r="1095" ht="45.75" customHeight="1" x14ac:dyDescent="0.25"/>
    <row r="1096" ht="45.75" customHeight="1" x14ac:dyDescent="0.25"/>
    <row r="1097" ht="45.75" customHeight="1" x14ac:dyDescent="0.25"/>
    <row r="1098" ht="45.75" customHeight="1" x14ac:dyDescent="0.25"/>
    <row r="1099" ht="45.75" customHeight="1" x14ac:dyDescent="0.25"/>
    <row r="1100" ht="45.75" customHeight="1" x14ac:dyDescent="0.25"/>
    <row r="1101" ht="45.75" customHeight="1" x14ac:dyDescent="0.25"/>
    <row r="1102" ht="45.75" customHeight="1" x14ac:dyDescent="0.25"/>
    <row r="1103" ht="45.75" customHeight="1" x14ac:dyDescent="0.25"/>
    <row r="1104" ht="45.75" customHeight="1" x14ac:dyDescent="0.25"/>
    <row r="1105" ht="45.75" customHeight="1" x14ac:dyDescent="0.25"/>
    <row r="1106" ht="45.75" customHeight="1" x14ac:dyDescent="0.25"/>
    <row r="1107" ht="45.75" customHeight="1" x14ac:dyDescent="0.25"/>
    <row r="1108" ht="45.75" customHeight="1" x14ac:dyDescent="0.25"/>
    <row r="1109" ht="45.75" customHeight="1" x14ac:dyDescent="0.25"/>
    <row r="1110" ht="45.75" customHeight="1" x14ac:dyDescent="0.25"/>
    <row r="1111" ht="45.75" customHeight="1" x14ac:dyDescent="0.25"/>
  </sheetData>
  <conditionalFormatting sqref="B6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{A4C220E9-F741-4E1A-A218-8C126D08C0A1}</x14:id>
        </ext>
      </extLst>
    </cfRule>
  </conditionalFormatting>
  <conditionalFormatting sqref="B3">
    <cfRule type="colorScale" priority="5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{F55EDEB9-9450-4734-AC2B-A19433F77EDB}</x14:id>
        </ext>
      </extLst>
    </cfRule>
  </conditionalFormatting>
  <conditionalFormatting sqref="B5">
    <cfRule type="colorScale" priority="2">
      <colorScale>
        <cfvo type="formula" val="0"/>
        <cfvo type="formula" val="$B$2/2"/>
        <cfvo type="num" val="$B$2"/>
        <color rgb="FF63BE7B"/>
        <color rgb="FFFFEB84"/>
        <color rgb="FFF8696B"/>
      </colorScale>
    </cfRule>
  </conditionalFormatting>
  <conditionalFormatting sqref="B7">
    <cfRule type="colorScale" priority="1">
      <colorScale>
        <cfvo type="num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8">
    <cfRule type="dataBar" priority="3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{22100DDE-9BAE-4EF5-9DBA-5072DB242DF9}</x14:id>
        </ext>
      </extLst>
    </cfRule>
  </conditionalFormatting>
  <hyperlinks>
    <hyperlink ref="A1:B1" location="Menu!A1" display="Retour MENU"/>
  </hyperlink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C220E9-F741-4E1A-A218-8C126D08C0A1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  <x14:conditionalFormatting xmlns:xm="http://schemas.microsoft.com/office/excel/2006/main">
          <x14:cfRule type="dataBar" id="{F55EDEB9-9450-4734-AC2B-A19433F77EDB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22100DDE-9BAE-4EF5-9DBA-5072DB242DF9}">
            <x14:dataBar minLength="0" maxLength="100" border="1" direction="leftToRigh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BI1105"/>
  <sheetViews>
    <sheetView zoomScale="70" zoomScaleNormal="7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B11" sqref="B11:H11"/>
    </sheetView>
  </sheetViews>
  <sheetFormatPr baseColWidth="10" defaultRowHeight="15" x14ac:dyDescent="0.25"/>
  <cols>
    <col min="1" max="1" width="36.28515625" customWidth="1"/>
    <col min="2" max="2" width="30.28515625" customWidth="1"/>
    <col min="3" max="3" width="14" customWidth="1"/>
    <col min="4" max="4" width="15.5703125" customWidth="1"/>
    <col min="5" max="5" width="19" customWidth="1"/>
    <col min="6" max="6" width="19.42578125" customWidth="1"/>
    <col min="7" max="7" width="18.7109375" customWidth="1"/>
    <col min="8" max="8" width="21.42578125" customWidth="1"/>
    <col min="9" max="9" width="17.85546875" customWidth="1"/>
    <col min="10" max="10" width="20.42578125" customWidth="1"/>
    <col min="11" max="11" width="18.5703125" customWidth="1"/>
    <col min="12" max="12" width="30.85546875" customWidth="1"/>
    <col min="13" max="13" width="17" customWidth="1"/>
    <col min="14" max="14" width="29" hidden="1" customWidth="1"/>
  </cols>
  <sheetData>
    <row r="1" spans="1:61" ht="20.100000000000001" customHeight="1" x14ac:dyDescent="0.25">
      <c r="A1" s="141" t="s">
        <v>3</v>
      </c>
      <c r="B1" s="141"/>
      <c r="C1" s="142" t="s">
        <v>11</v>
      </c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</row>
    <row r="2" spans="1:61" ht="20.100000000000001" customHeight="1" x14ac:dyDescent="0.25">
      <c r="A2" t="s">
        <v>21</v>
      </c>
      <c r="B2" s="8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</row>
    <row r="3" spans="1:61" ht="20.100000000000001" customHeight="1" x14ac:dyDescent="0.25">
      <c r="A3" t="s">
        <v>16</v>
      </c>
      <c r="B3" s="6">
        <f>SUM(Tableau8[Calcul somme montant engagé])</f>
        <v>0</v>
      </c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</row>
    <row r="4" spans="1:61" ht="20.100000000000001" customHeight="1" x14ac:dyDescent="0.25">
      <c r="A4" s="9" t="s">
        <v>23</v>
      </c>
      <c r="B4" s="7" t="e">
        <f>(1-(B2-B3)/B2)*100</f>
        <v>#DIV/0!</v>
      </c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</row>
    <row r="5" spans="1:61" ht="20.100000000000001" customHeight="1" x14ac:dyDescent="0.25">
      <c r="A5" s="86" t="s">
        <v>29</v>
      </c>
      <c r="B5" s="6">
        <f>B2-B3</f>
        <v>0</v>
      </c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</row>
    <row r="6" spans="1:61" ht="20.100000000000001" customHeight="1" x14ac:dyDescent="0.25">
      <c r="A6" s="86" t="s">
        <v>30</v>
      </c>
      <c r="B6" s="7" t="e">
        <f>((B2-B3)/B2)*100</f>
        <v>#DIV/0!</v>
      </c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</row>
    <row r="7" spans="1:61" ht="20.100000000000001" customHeight="1" x14ac:dyDescent="0.25">
      <c r="A7" t="s">
        <v>18</v>
      </c>
      <c r="B7" s="7"/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</row>
    <row r="8" spans="1:61" ht="20.100000000000001" customHeight="1" x14ac:dyDescent="0.25">
      <c r="A8" t="s">
        <v>19</v>
      </c>
      <c r="B8" s="7"/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</row>
    <row r="9" spans="1:61" x14ac:dyDescent="0.25">
      <c r="A9" s="3"/>
      <c r="B9" s="3"/>
      <c r="C9" s="111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</row>
    <row r="10" spans="1:61" ht="45.75" customHeight="1" x14ac:dyDescent="0.25">
      <c r="A10" s="108" t="s">
        <v>8</v>
      </c>
      <c r="B10" s="23" t="s">
        <v>5</v>
      </c>
      <c r="C10" s="23" t="s">
        <v>0</v>
      </c>
      <c r="D10" s="23" t="s">
        <v>36</v>
      </c>
      <c r="E10" s="24" t="s">
        <v>1</v>
      </c>
      <c r="F10" s="24" t="s">
        <v>31</v>
      </c>
      <c r="G10" s="46" t="s">
        <v>32</v>
      </c>
      <c r="H10" s="24" t="s">
        <v>4</v>
      </c>
      <c r="I10" s="24" t="s">
        <v>37</v>
      </c>
      <c r="J10" s="24" t="s">
        <v>28</v>
      </c>
      <c r="K10" s="22" t="s">
        <v>26</v>
      </c>
      <c r="L10" s="23" t="s">
        <v>27</v>
      </c>
      <c r="M10" s="109" t="s">
        <v>33</v>
      </c>
      <c r="N10" s="117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</row>
    <row r="11" spans="1:61" ht="45.75" customHeight="1" x14ac:dyDescent="0.25">
      <c r="A11" s="90">
        <v>915</v>
      </c>
      <c r="B11" s="143" t="s">
        <v>47</v>
      </c>
      <c r="C11" s="143" t="s">
        <v>48</v>
      </c>
      <c r="D11" s="143" t="s">
        <v>50</v>
      </c>
      <c r="E11" s="143" t="s">
        <v>51</v>
      </c>
      <c r="F11" s="143" t="s">
        <v>52</v>
      </c>
      <c r="G11" s="143" t="s">
        <v>53</v>
      </c>
      <c r="H11" s="143" t="s">
        <v>54</v>
      </c>
      <c r="I11" s="143"/>
      <c r="J11" s="143"/>
      <c r="K11" s="143">
        <f>SUMIF(A:A,Tableau8[[#This Row],[N° Commande]],I:I)</f>
        <v>0</v>
      </c>
      <c r="L11" s="90"/>
      <c r="M11" s="90"/>
      <c r="N11" s="26">
        <f>((SUMIF(Tableau8[N° Commande],Tableau8[N° Commande],Tableau8[Montant engagé])))/((COUNTIFS(Tableau8[N° Commande],Tableau8[[#This Row],[N° Commande]]))*(COUNTIFS(Tableau8[N° Commande],Tableau8[[#This Row],[N° Commande]])))</f>
        <v>0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</row>
    <row r="12" spans="1:61" s="3" customFormat="1" ht="45.75" customHeight="1" x14ac:dyDescent="0.25">
      <c r="A12" s="26"/>
      <c r="B12" s="27"/>
      <c r="C12" s="27"/>
      <c r="D12" s="27"/>
      <c r="E12" s="28"/>
      <c r="F12" s="28"/>
      <c r="G12" s="28"/>
      <c r="H12" s="27"/>
      <c r="I12" s="27"/>
      <c r="J12" s="27"/>
      <c r="K12" s="30"/>
      <c r="L12" s="26"/>
      <c r="M12" s="26"/>
    </row>
    <row r="13" spans="1:61" s="3" customFormat="1" ht="45.75" customHeight="1" x14ac:dyDescent="0.25">
      <c r="B13" s="9"/>
      <c r="C13" s="9"/>
      <c r="D13" s="9"/>
      <c r="E13" s="2"/>
      <c r="F13" s="2"/>
      <c r="G13" s="2"/>
      <c r="H13" s="9"/>
      <c r="I13" s="9"/>
      <c r="J13" s="9"/>
      <c r="K13" s="10"/>
    </row>
    <row r="14" spans="1:61" s="3" customFormat="1" ht="45.75" customHeight="1" x14ac:dyDescent="0.25">
      <c r="B14" s="9"/>
      <c r="C14" s="110"/>
      <c r="D14" s="9"/>
      <c r="E14" s="2"/>
      <c r="F14" s="2"/>
      <c r="G14" s="2"/>
      <c r="H14" s="9"/>
      <c r="I14" s="9"/>
      <c r="J14" s="9"/>
      <c r="K14" s="10"/>
    </row>
    <row r="15" spans="1:61" s="3" customFormat="1" ht="45.75" customHeight="1" x14ac:dyDescent="0.25">
      <c r="B15" s="9"/>
      <c r="C15" s="9"/>
      <c r="D15" s="9"/>
      <c r="E15" s="2"/>
      <c r="F15" s="2"/>
      <c r="G15" s="2"/>
      <c r="H15" s="9"/>
      <c r="I15" s="9"/>
      <c r="J15" s="9"/>
      <c r="K15" s="10"/>
    </row>
    <row r="16" spans="1:61" s="3" customFormat="1" ht="45.75" customHeight="1" x14ac:dyDescent="0.25">
      <c r="B16" s="9"/>
      <c r="C16" s="9"/>
      <c r="D16" s="9"/>
      <c r="E16" s="2"/>
      <c r="F16" s="2"/>
      <c r="G16" s="2"/>
      <c r="H16" s="9"/>
      <c r="I16" s="9"/>
      <c r="J16" s="9"/>
      <c r="K16" s="10"/>
    </row>
    <row r="17" spans="2:11" s="3" customFormat="1" ht="45.75" customHeight="1" x14ac:dyDescent="0.25">
      <c r="B17" s="9"/>
      <c r="C17" s="9"/>
      <c r="D17" s="9"/>
      <c r="E17" s="2"/>
      <c r="F17" s="2"/>
      <c r="G17" s="2"/>
      <c r="H17" s="9"/>
      <c r="I17" s="9"/>
      <c r="J17" s="9"/>
      <c r="K17" s="10"/>
    </row>
    <row r="18" spans="2:11" s="3" customFormat="1" ht="45.75" customHeight="1" x14ac:dyDescent="0.25">
      <c r="B18" s="9"/>
      <c r="C18" s="9"/>
      <c r="D18" s="9"/>
      <c r="E18" s="2"/>
      <c r="F18" s="2"/>
      <c r="G18" s="2"/>
      <c r="H18" s="9"/>
      <c r="I18" s="9"/>
      <c r="J18" s="9"/>
      <c r="K18" s="10"/>
    </row>
    <row r="19" spans="2:11" s="3" customFormat="1" ht="45.75" customHeight="1" x14ac:dyDescent="0.25">
      <c r="B19" s="9"/>
      <c r="C19" s="9"/>
      <c r="D19" s="9"/>
      <c r="E19" s="2"/>
      <c r="F19" s="2"/>
      <c r="G19" s="2"/>
      <c r="H19" s="9"/>
      <c r="I19" s="9"/>
      <c r="J19" s="9"/>
      <c r="K19" s="10"/>
    </row>
    <row r="20" spans="2:11" s="3" customFormat="1" ht="45.75" customHeight="1" x14ac:dyDescent="0.25">
      <c r="B20" s="9"/>
      <c r="C20" s="9"/>
      <c r="D20" s="9"/>
      <c r="E20" s="2"/>
      <c r="F20" s="2"/>
      <c r="G20" s="2"/>
      <c r="H20" s="9"/>
      <c r="I20" s="9"/>
      <c r="J20" s="9"/>
      <c r="K20" s="10"/>
    </row>
    <row r="21" spans="2:11" s="3" customFormat="1" ht="45.75" customHeight="1" x14ac:dyDescent="0.25">
      <c r="B21" s="9"/>
      <c r="C21" s="9"/>
      <c r="D21" s="9"/>
      <c r="E21" s="2"/>
      <c r="F21" s="2"/>
      <c r="G21" s="2"/>
      <c r="H21" s="9"/>
      <c r="I21" s="9"/>
      <c r="J21" s="9"/>
      <c r="K21" s="10"/>
    </row>
    <row r="22" spans="2:11" s="3" customFormat="1" ht="45.75" customHeight="1" x14ac:dyDescent="0.25">
      <c r="B22" s="9"/>
      <c r="C22" s="9"/>
      <c r="D22" s="9"/>
      <c r="E22" s="2"/>
      <c r="F22" s="2"/>
      <c r="G22" s="2"/>
      <c r="H22" s="9"/>
      <c r="I22" s="9"/>
      <c r="J22" s="9"/>
      <c r="K22" s="10"/>
    </row>
    <row r="23" spans="2:11" s="3" customFormat="1" ht="45.75" customHeight="1" x14ac:dyDescent="0.25">
      <c r="B23" s="9"/>
      <c r="C23" s="9"/>
      <c r="D23" s="9"/>
      <c r="E23" s="2"/>
      <c r="F23" s="2"/>
      <c r="G23" s="2"/>
      <c r="H23" s="9"/>
      <c r="I23" s="9"/>
      <c r="J23" s="9"/>
      <c r="K23" s="10"/>
    </row>
    <row r="24" spans="2:11" s="3" customFormat="1" ht="45.75" customHeight="1" x14ac:dyDescent="0.25">
      <c r="B24" s="9"/>
      <c r="C24" s="9"/>
      <c r="D24" s="9"/>
      <c r="E24" s="2"/>
      <c r="F24" s="2"/>
      <c r="G24" s="2"/>
      <c r="H24" s="9"/>
      <c r="I24" s="9"/>
      <c r="J24" s="9"/>
      <c r="K24" s="10"/>
    </row>
    <row r="25" spans="2:11" s="3" customFormat="1" ht="45.75" customHeight="1" x14ac:dyDescent="0.25">
      <c r="B25" s="9"/>
      <c r="C25" s="9"/>
      <c r="D25" s="9"/>
      <c r="E25" s="2"/>
      <c r="F25" s="2"/>
      <c r="G25" s="2"/>
      <c r="H25" s="9"/>
      <c r="I25" s="9"/>
      <c r="J25" s="9"/>
      <c r="K25" s="10"/>
    </row>
    <row r="26" spans="2:11" s="3" customFormat="1" ht="45.75" customHeight="1" x14ac:dyDescent="0.25">
      <c r="B26" s="9"/>
      <c r="C26" s="9"/>
      <c r="D26" s="9"/>
      <c r="E26" s="2"/>
      <c r="F26" s="2"/>
      <c r="G26" s="2"/>
      <c r="H26" s="9"/>
      <c r="I26" s="9"/>
      <c r="J26" s="9"/>
      <c r="K26" s="10"/>
    </row>
    <row r="27" spans="2:11" s="3" customFormat="1" ht="45.75" customHeight="1" x14ac:dyDescent="0.25">
      <c r="B27" s="9"/>
      <c r="C27" s="9"/>
      <c r="D27" s="9"/>
      <c r="E27" s="2"/>
      <c r="F27" s="2"/>
      <c r="G27" s="2"/>
      <c r="H27" s="9"/>
      <c r="I27" s="9"/>
      <c r="J27" s="9"/>
      <c r="K27" s="10"/>
    </row>
    <row r="28" spans="2:11" s="3" customFormat="1" ht="45.75" customHeight="1" x14ac:dyDescent="0.25">
      <c r="B28" s="9"/>
      <c r="C28" s="9"/>
      <c r="D28" s="9"/>
      <c r="E28" s="2"/>
      <c r="F28" s="2"/>
      <c r="G28" s="2"/>
      <c r="H28" s="9"/>
      <c r="I28" s="9"/>
      <c r="J28" s="9"/>
      <c r="K28" s="10"/>
    </row>
    <row r="29" spans="2:11" s="3" customFormat="1" ht="45.75" customHeight="1" x14ac:dyDescent="0.25">
      <c r="B29" s="9"/>
      <c r="C29" s="9"/>
      <c r="D29" s="9"/>
      <c r="E29" s="2"/>
      <c r="F29" s="2"/>
      <c r="G29" s="2"/>
      <c r="H29" s="9"/>
      <c r="I29" s="9"/>
      <c r="J29" s="9"/>
      <c r="K29" s="10"/>
    </row>
    <row r="30" spans="2:11" s="3" customFormat="1" ht="45.75" customHeight="1" x14ac:dyDescent="0.25">
      <c r="B30" s="9"/>
      <c r="C30" s="9"/>
      <c r="D30" s="9"/>
      <c r="E30" s="2"/>
      <c r="F30" s="2"/>
      <c r="G30" s="2"/>
      <c r="H30" s="9"/>
      <c r="I30" s="9"/>
      <c r="J30" s="9"/>
      <c r="K30" s="10"/>
    </row>
    <row r="31" spans="2:11" s="3" customFormat="1" ht="45.75" customHeight="1" x14ac:dyDescent="0.25">
      <c r="B31" s="9"/>
      <c r="C31" s="9"/>
      <c r="D31" s="9"/>
      <c r="E31" s="2"/>
      <c r="F31" s="2"/>
      <c r="G31" s="2"/>
      <c r="H31" s="9"/>
      <c r="I31" s="9"/>
      <c r="J31" s="9"/>
      <c r="K31" s="10"/>
    </row>
    <row r="32" spans="2:11" s="3" customFormat="1" ht="45.75" customHeight="1" x14ac:dyDescent="0.25">
      <c r="B32" s="9"/>
      <c r="C32" s="9"/>
      <c r="D32" s="9"/>
      <c r="E32" s="2"/>
      <c r="F32" s="2"/>
      <c r="G32" s="2"/>
      <c r="H32" s="9"/>
      <c r="I32" s="9"/>
      <c r="J32" s="9"/>
      <c r="K32" s="10"/>
    </row>
    <row r="33" spans="2:11" s="3" customFormat="1" ht="45.75" customHeight="1" x14ac:dyDescent="0.25">
      <c r="B33" s="9"/>
      <c r="C33" s="9"/>
      <c r="D33" s="9"/>
      <c r="E33" s="2"/>
      <c r="F33" s="2"/>
      <c r="G33" s="2"/>
      <c r="H33" s="9"/>
      <c r="I33" s="9"/>
      <c r="J33" s="9"/>
      <c r="K33" s="10"/>
    </row>
    <row r="34" spans="2:11" s="3" customFormat="1" ht="45.75" customHeight="1" x14ac:dyDescent="0.25">
      <c r="B34" s="9"/>
      <c r="C34" s="9"/>
      <c r="D34" s="9"/>
      <c r="E34" s="2"/>
      <c r="F34" s="2"/>
      <c r="G34" s="2"/>
      <c r="H34" s="9"/>
      <c r="I34" s="9"/>
      <c r="J34" s="9"/>
      <c r="K34" s="10"/>
    </row>
    <row r="35" spans="2:11" s="3" customFormat="1" ht="45.75" customHeight="1" x14ac:dyDescent="0.25">
      <c r="B35" s="9"/>
      <c r="C35" s="9"/>
      <c r="D35" s="9"/>
      <c r="E35" s="2"/>
      <c r="F35" s="2"/>
      <c r="G35" s="2"/>
      <c r="H35" s="9"/>
      <c r="I35" s="9"/>
      <c r="J35" s="9"/>
      <c r="K35" s="10"/>
    </row>
    <row r="36" spans="2:11" s="3" customFormat="1" ht="45.75" customHeight="1" x14ac:dyDescent="0.25">
      <c r="B36" s="9"/>
      <c r="C36" s="9"/>
      <c r="D36" s="9"/>
      <c r="E36" s="2"/>
      <c r="F36" s="2"/>
      <c r="G36" s="2"/>
      <c r="H36" s="9"/>
      <c r="I36" s="9"/>
      <c r="J36" s="9"/>
      <c r="K36" s="10"/>
    </row>
    <row r="37" spans="2:11" s="3" customFormat="1" ht="45.75" customHeight="1" x14ac:dyDescent="0.25">
      <c r="B37" s="9"/>
      <c r="C37" s="9"/>
      <c r="D37" s="9"/>
      <c r="E37" s="2"/>
      <c r="F37" s="2"/>
      <c r="G37" s="2"/>
      <c r="H37" s="9"/>
      <c r="I37" s="9"/>
      <c r="J37" s="9"/>
      <c r="K37" s="10"/>
    </row>
    <row r="38" spans="2:11" s="3" customFormat="1" ht="45.75" customHeight="1" x14ac:dyDescent="0.25">
      <c r="B38" s="9"/>
      <c r="C38" s="9"/>
      <c r="D38" s="9"/>
      <c r="E38" s="2"/>
      <c r="F38" s="2"/>
      <c r="G38" s="2"/>
      <c r="H38" s="9"/>
      <c r="I38" s="9"/>
      <c r="J38" s="9"/>
      <c r="K38" s="10"/>
    </row>
    <row r="39" spans="2:11" s="3" customFormat="1" ht="45.75" customHeight="1" x14ac:dyDescent="0.25">
      <c r="B39" s="9"/>
      <c r="C39" s="9"/>
      <c r="D39" s="9"/>
      <c r="E39" s="2"/>
      <c r="F39" s="2"/>
      <c r="G39" s="2"/>
      <c r="H39" s="9"/>
      <c r="I39" s="9"/>
      <c r="J39" s="9"/>
      <c r="K39" s="10"/>
    </row>
    <row r="40" spans="2:11" s="3" customFormat="1" ht="45.75" customHeight="1" x14ac:dyDescent="0.25">
      <c r="B40" s="9"/>
      <c r="C40" s="9"/>
      <c r="D40" s="9"/>
      <c r="E40" s="2"/>
      <c r="F40" s="2"/>
      <c r="G40" s="2"/>
      <c r="H40" s="9"/>
      <c r="I40" s="9"/>
      <c r="J40" s="9"/>
      <c r="K40" s="10"/>
    </row>
    <row r="41" spans="2:11" s="3" customFormat="1" ht="45.75" customHeight="1" x14ac:dyDescent="0.25">
      <c r="B41" s="9"/>
      <c r="C41" s="9"/>
      <c r="D41" s="9"/>
      <c r="E41" s="2"/>
      <c r="F41" s="2"/>
      <c r="G41" s="2"/>
      <c r="H41" s="9"/>
      <c r="I41" s="9"/>
      <c r="J41" s="9"/>
      <c r="K41" s="10"/>
    </row>
    <row r="42" spans="2:11" s="3" customFormat="1" ht="45.75" customHeight="1" x14ac:dyDescent="0.25">
      <c r="B42" s="9"/>
      <c r="C42" s="9"/>
      <c r="D42" s="9"/>
      <c r="E42" s="9"/>
      <c r="F42" s="9"/>
      <c r="G42" s="9"/>
      <c r="H42" s="9"/>
      <c r="I42" s="9"/>
      <c r="J42" s="9"/>
      <c r="K42" s="10"/>
    </row>
    <row r="43" spans="2:11" s="3" customFormat="1" ht="45.75" customHeight="1" x14ac:dyDescent="0.25">
      <c r="B43" s="9"/>
      <c r="C43" s="9"/>
      <c r="D43" s="9"/>
      <c r="E43" s="9"/>
      <c r="F43" s="9"/>
      <c r="G43" s="9"/>
      <c r="H43" s="9"/>
      <c r="I43" s="9"/>
      <c r="J43" s="9"/>
      <c r="K43" s="10"/>
    </row>
    <row r="44" spans="2:11" s="3" customFormat="1" ht="45.75" customHeight="1" x14ac:dyDescent="0.25">
      <c r="K44" s="31"/>
    </row>
    <row r="45" spans="2:11" s="3" customFormat="1" ht="45.75" customHeight="1" x14ac:dyDescent="0.25">
      <c r="K45" s="31"/>
    </row>
    <row r="46" spans="2:11" s="3" customFormat="1" ht="45.75" customHeight="1" x14ac:dyDescent="0.25">
      <c r="K46" s="31"/>
    </row>
    <row r="47" spans="2:11" s="3" customFormat="1" ht="45.75" customHeight="1" x14ac:dyDescent="0.25">
      <c r="K47" s="31"/>
    </row>
    <row r="48" spans="2:11" s="3" customFormat="1" ht="45.75" customHeight="1" x14ac:dyDescent="0.25">
      <c r="K48" s="31"/>
    </row>
    <row r="49" spans="11:11" s="3" customFormat="1" ht="45.75" customHeight="1" x14ac:dyDescent="0.25">
      <c r="K49" s="31"/>
    </row>
    <row r="50" spans="11:11" s="3" customFormat="1" ht="45.75" customHeight="1" x14ac:dyDescent="0.25">
      <c r="K50" s="31"/>
    </row>
    <row r="51" spans="11:11" s="3" customFormat="1" ht="45.75" customHeight="1" x14ac:dyDescent="0.25">
      <c r="K51" s="31"/>
    </row>
    <row r="52" spans="11:11" s="3" customFormat="1" ht="45.75" customHeight="1" x14ac:dyDescent="0.25">
      <c r="K52" s="31"/>
    </row>
    <row r="53" spans="11:11" s="3" customFormat="1" ht="45.75" customHeight="1" x14ac:dyDescent="0.25">
      <c r="K53" s="31"/>
    </row>
    <row r="54" spans="11:11" s="3" customFormat="1" ht="45.75" customHeight="1" x14ac:dyDescent="0.25">
      <c r="K54" s="31"/>
    </row>
    <row r="55" spans="11:11" s="3" customFormat="1" ht="45.75" customHeight="1" x14ac:dyDescent="0.25">
      <c r="K55" s="31"/>
    </row>
    <row r="56" spans="11:11" s="3" customFormat="1" ht="45.75" customHeight="1" x14ac:dyDescent="0.25">
      <c r="K56" s="31"/>
    </row>
    <row r="57" spans="11:11" s="3" customFormat="1" ht="45.75" customHeight="1" x14ac:dyDescent="0.25">
      <c r="K57" s="31"/>
    </row>
    <row r="58" spans="11:11" s="3" customFormat="1" ht="45.75" customHeight="1" x14ac:dyDescent="0.25">
      <c r="K58" s="31"/>
    </row>
    <row r="59" spans="11:11" s="3" customFormat="1" ht="45.75" customHeight="1" x14ac:dyDescent="0.25">
      <c r="K59" s="31"/>
    </row>
    <row r="60" spans="11:11" s="3" customFormat="1" ht="45.75" customHeight="1" x14ac:dyDescent="0.25">
      <c r="K60" s="31"/>
    </row>
    <row r="61" spans="11:11" s="3" customFormat="1" ht="45.75" customHeight="1" x14ac:dyDescent="0.25">
      <c r="K61" s="31"/>
    </row>
    <row r="62" spans="11:11" s="3" customFormat="1" ht="45.75" customHeight="1" x14ac:dyDescent="0.25">
      <c r="K62" s="31"/>
    </row>
    <row r="63" spans="11:11" s="3" customFormat="1" ht="45.75" customHeight="1" x14ac:dyDescent="0.25">
      <c r="K63" s="31"/>
    </row>
    <row r="64" spans="11:11" s="3" customFormat="1" ht="45.75" customHeight="1" x14ac:dyDescent="0.25">
      <c r="K64" s="31"/>
    </row>
    <row r="65" spans="11:11" s="3" customFormat="1" ht="45.75" customHeight="1" x14ac:dyDescent="0.25">
      <c r="K65" s="31"/>
    </row>
    <row r="66" spans="11:11" s="3" customFormat="1" ht="45.75" customHeight="1" x14ac:dyDescent="0.25">
      <c r="K66" s="31"/>
    </row>
    <row r="67" spans="11:11" s="3" customFormat="1" ht="45.75" customHeight="1" x14ac:dyDescent="0.25">
      <c r="K67" s="31"/>
    </row>
    <row r="68" spans="11:11" s="3" customFormat="1" ht="45.75" customHeight="1" x14ac:dyDescent="0.25">
      <c r="K68" s="31"/>
    </row>
    <row r="69" spans="11:11" s="3" customFormat="1" ht="45.75" customHeight="1" x14ac:dyDescent="0.25">
      <c r="K69" s="31"/>
    </row>
    <row r="70" spans="11:11" s="3" customFormat="1" ht="45.75" customHeight="1" x14ac:dyDescent="0.25">
      <c r="K70" s="31"/>
    </row>
    <row r="71" spans="11:11" s="3" customFormat="1" ht="45.75" customHeight="1" x14ac:dyDescent="0.25">
      <c r="K71" s="31"/>
    </row>
    <row r="72" spans="11:11" s="3" customFormat="1" ht="45.75" customHeight="1" x14ac:dyDescent="0.25">
      <c r="K72" s="31"/>
    </row>
    <row r="73" spans="11:11" s="3" customFormat="1" ht="45.75" customHeight="1" x14ac:dyDescent="0.25">
      <c r="K73" s="31"/>
    </row>
    <row r="74" spans="11:11" s="3" customFormat="1" ht="45.75" customHeight="1" x14ac:dyDescent="0.25">
      <c r="K74" s="31"/>
    </row>
    <row r="75" spans="11:11" s="3" customFormat="1" ht="45.75" customHeight="1" x14ac:dyDescent="0.25">
      <c r="K75" s="31"/>
    </row>
    <row r="76" spans="11:11" s="3" customFormat="1" ht="45.75" customHeight="1" x14ac:dyDescent="0.25">
      <c r="K76" s="31"/>
    </row>
    <row r="77" spans="11:11" s="3" customFormat="1" ht="45.75" customHeight="1" x14ac:dyDescent="0.25">
      <c r="K77" s="31"/>
    </row>
    <row r="78" spans="11:11" s="3" customFormat="1" ht="45.75" customHeight="1" x14ac:dyDescent="0.25">
      <c r="K78" s="31"/>
    </row>
    <row r="79" spans="11:11" s="3" customFormat="1" ht="45.75" customHeight="1" x14ac:dyDescent="0.25">
      <c r="K79" s="31"/>
    </row>
    <row r="80" spans="11:11" s="3" customFormat="1" ht="45.75" customHeight="1" x14ac:dyDescent="0.25">
      <c r="K80" s="31"/>
    </row>
    <row r="81" spans="11:11" s="3" customFormat="1" ht="45.75" customHeight="1" x14ac:dyDescent="0.25">
      <c r="K81" s="31"/>
    </row>
    <row r="82" spans="11:11" s="3" customFormat="1" ht="45.75" customHeight="1" x14ac:dyDescent="0.25">
      <c r="K82" s="31"/>
    </row>
    <row r="83" spans="11:11" s="3" customFormat="1" ht="45.75" customHeight="1" x14ac:dyDescent="0.25">
      <c r="K83" s="31"/>
    </row>
    <row r="84" spans="11:11" s="3" customFormat="1" ht="45.75" customHeight="1" x14ac:dyDescent="0.25">
      <c r="K84" s="31"/>
    </row>
    <row r="85" spans="11:11" s="3" customFormat="1" ht="45.75" customHeight="1" x14ac:dyDescent="0.25">
      <c r="K85" s="31"/>
    </row>
    <row r="86" spans="11:11" s="3" customFormat="1" ht="45.75" customHeight="1" x14ac:dyDescent="0.25">
      <c r="K86" s="31"/>
    </row>
    <row r="87" spans="11:11" s="3" customFormat="1" ht="45.75" customHeight="1" x14ac:dyDescent="0.25">
      <c r="K87" s="31"/>
    </row>
    <row r="88" spans="11:11" s="3" customFormat="1" ht="45.75" customHeight="1" x14ac:dyDescent="0.25">
      <c r="K88" s="31"/>
    </row>
    <row r="89" spans="11:11" s="3" customFormat="1" ht="45.75" customHeight="1" x14ac:dyDescent="0.25">
      <c r="K89" s="31"/>
    </row>
    <row r="90" spans="11:11" s="3" customFormat="1" ht="45.75" customHeight="1" x14ac:dyDescent="0.25">
      <c r="K90" s="31"/>
    </row>
    <row r="91" spans="11:11" s="3" customFormat="1" ht="45.75" customHeight="1" x14ac:dyDescent="0.25">
      <c r="K91" s="31"/>
    </row>
    <row r="92" spans="11:11" s="3" customFormat="1" ht="45.75" customHeight="1" x14ac:dyDescent="0.25">
      <c r="K92" s="31"/>
    </row>
    <row r="93" spans="11:11" s="3" customFormat="1" ht="45.75" customHeight="1" x14ac:dyDescent="0.25">
      <c r="K93" s="31"/>
    </row>
    <row r="94" spans="11:11" s="3" customFormat="1" ht="45.75" customHeight="1" x14ac:dyDescent="0.25">
      <c r="K94" s="31"/>
    </row>
    <row r="95" spans="11:11" s="3" customFormat="1" ht="45.75" customHeight="1" x14ac:dyDescent="0.25">
      <c r="K95" s="31"/>
    </row>
    <row r="96" spans="11:11" s="3" customFormat="1" ht="45.75" customHeight="1" x14ac:dyDescent="0.25">
      <c r="K96" s="31"/>
    </row>
    <row r="97" spans="11:11" s="3" customFormat="1" ht="45.75" customHeight="1" x14ac:dyDescent="0.25">
      <c r="K97" s="31"/>
    </row>
    <row r="98" spans="11:11" s="3" customFormat="1" ht="45.75" customHeight="1" x14ac:dyDescent="0.25">
      <c r="K98" s="31"/>
    </row>
    <row r="99" spans="11:11" s="3" customFormat="1" ht="45.75" customHeight="1" x14ac:dyDescent="0.25">
      <c r="K99" s="31"/>
    </row>
    <row r="100" spans="11:11" s="3" customFormat="1" ht="45.75" customHeight="1" x14ac:dyDescent="0.25">
      <c r="K100" s="31"/>
    </row>
    <row r="101" spans="11:11" s="3" customFormat="1" ht="45.75" customHeight="1" x14ac:dyDescent="0.25">
      <c r="K101" s="31"/>
    </row>
    <row r="102" spans="11:11" s="3" customFormat="1" ht="45.75" customHeight="1" x14ac:dyDescent="0.25">
      <c r="K102" s="31"/>
    </row>
    <row r="103" spans="11:11" s="3" customFormat="1" ht="45.75" customHeight="1" x14ac:dyDescent="0.25">
      <c r="K103" s="31"/>
    </row>
    <row r="104" spans="11:11" s="3" customFormat="1" ht="45.75" customHeight="1" x14ac:dyDescent="0.25">
      <c r="K104" s="31"/>
    </row>
    <row r="105" spans="11:11" s="3" customFormat="1" ht="45.75" customHeight="1" x14ac:dyDescent="0.25">
      <c r="K105" s="31"/>
    </row>
    <row r="106" spans="11:11" s="3" customFormat="1" ht="45.75" customHeight="1" x14ac:dyDescent="0.25">
      <c r="K106" s="31"/>
    </row>
    <row r="107" spans="11:11" s="3" customFormat="1" ht="45.75" customHeight="1" x14ac:dyDescent="0.25">
      <c r="K107" s="31"/>
    </row>
    <row r="108" spans="11:11" s="3" customFormat="1" ht="45.75" customHeight="1" x14ac:dyDescent="0.25">
      <c r="K108" s="31"/>
    </row>
    <row r="109" spans="11:11" s="3" customFormat="1" ht="45.75" customHeight="1" x14ac:dyDescent="0.25">
      <c r="K109" s="31"/>
    </row>
    <row r="110" spans="11:11" s="3" customFormat="1" ht="45.75" customHeight="1" x14ac:dyDescent="0.25">
      <c r="K110" s="31"/>
    </row>
    <row r="111" spans="11:11" s="3" customFormat="1" ht="45.75" customHeight="1" x14ac:dyDescent="0.25">
      <c r="K111" s="31"/>
    </row>
    <row r="112" spans="11:11" s="3" customFormat="1" ht="45.75" customHeight="1" x14ac:dyDescent="0.25">
      <c r="K112" s="31"/>
    </row>
    <row r="113" spans="11:11" s="3" customFormat="1" ht="45.75" customHeight="1" x14ac:dyDescent="0.25">
      <c r="K113" s="31"/>
    </row>
    <row r="114" spans="11:11" s="3" customFormat="1" ht="45.75" customHeight="1" x14ac:dyDescent="0.25">
      <c r="K114" s="31"/>
    </row>
    <row r="115" spans="11:11" s="3" customFormat="1" ht="45.75" customHeight="1" x14ac:dyDescent="0.25">
      <c r="K115" s="31"/>
    </row>
    <row r="116" spans="11:11" s="3" customFormat="1" ht="45.75" customHeight="1" x14ac:dyDescent="0.25">
      <c r="K116" s="31"/>
    </row>
    <row r="117" spans="11:11" s="3" customFormat="1" ht="45.75" customHeight="1" x14ac:dyDescent="0.25">
      <c r="K117" s="31"/>
    </row>
    <row r="118" spans="11:11" s="3" customFormat="1" ht="45.75" customHeight="1" x14ac:dyDescent="0.25">
      <c r="K118" s="31"/>
    </row>
    <row r="119" spans="11:11" s="3" customFormat="1" ht="45.75" customHeight="1" x14ac:dyDescent="0.25">
      <c r="K119" s="31"/>
    </row>
    <row r="120" spans="11:11" s="3" customFormat="1" ht="45.75" customHeight="1" x14ac:dyDescent="0.25">
      <c r="K120" s="31"/>
    </row>
    <row r="121" spans="11:11" s="3" customFormat="1" ht="45.75" customHeight="1" x14ac:dyDescent="0.25">
      <c r="K121" s="31"/>
    </row>
    <row r="122" spans="11:11" s="3" customFormat="1" ht="45.75" customHeight="1" x14ac:dyDescent="0.25">
      <c r="K122" s="31"/>
    </row>
    <row r="123" spans="11:11" s="3" customFormat="1" ht="45.75" customHeight="1" x14ac:dyDescent="0.25">
      <c r="K123" s="31"/>
    </row>
    <row r="124" spans="11:11" s="3" customFormat="1" ht="45.75" customHeight="1" x14ac:dyDescent="0.25">
      <c r="K124" s="31"/>
    </row>
    <row r="125" spans="11:11" s="3" customFormat="1" ht="45.75" customHeight="1" x14ac:dyDescent="0.25">
      <c r="K125" s="31"/>
    </row>
    <row r="126" spans="11:11" s="3" customFormat="1" ht="45.75" customHeight="1" x14ac:dyDescent="0.25">
      <c r="K126" s="31"/>
    </row>
    <row r="127" spans="11:11" s="3" customFormat="1" ht="45.75" customHeight="1" x14ac:dyDescent="0.25">
      <c r="K127" s="31"/>
    </row>
    <row r="128" spans="11:11" s="3" customFormat="1" ht="45.75" customHeight="1" x14ac:dyDescent="0.25">
      <c r="K128" s="31"/>
    </row>
    <row r="129" spans="11:11" s="3" customFormat="1" ht="45.75" customHeight="1" x14ac:dyDescent="0.25">
      <c r="K129" s="31"/>
    </row>
    <row r="130" spans="11:11" s="3" customFormat="1" ht="45.75" customHeight="1" x14ac:dyDescent="0.25">
      <c r="K130" s="31"/>
    </row>
    <row r="131" spans="11:11" s="3" customFormat="1" ht="45.75" customHeight="1" x14ac:dyDescent="0.25">
      <c r="K131" s="31"/>
    </row>
    <row r="132" spans="11:11" s="3" customFormat="1" ht="45.75" customHeight="1" x14ac:dyDescent="0.25">
      <c r="K132" s="31"/>
    </row>
    <row r="133" spans="11:11" s="3" customFormat="1" ht="45.75" customHeight="1" x14ac:dyDescent="0.25">
      <c r="K133" s="31"/>
    </row>
    <row r="134" spans="11:11" s="3" customFormat="1" ht="45.75" customHeight="1" x14ac:dyDescent="0.25">
      <c r="K134" s="31"/>
    </row>
    <row r="135" spans="11:11" s="3" customFormat="1" ht="45.75" customHeight="1" x14ac:dyDescent="0.25">
      <c r="K135" s="31"/>
    </row>
    <row r="136" spans="11:11" s="3" customFormat="1" ht="45.75" customHeight="1" x14ac:dyDescent="0.25">
      <c r="K136" s="31"/>
    </row>
    <row r="137" spans="11:11" s="3" customFormat="1" ht="45.75" customHeight="1" x14ac:dyDescent="0.25">
      <c r="K137" s="31"/>
    </row>
    <row r="138" spans="11:11" s="3" customFormat="1" ht="45.75" customHeight="1" x14ac:dyDescent="0.25">
      <c r="K138" s="31"/>
    </row>
    <row r="139" spans="11:11" s="3" customFormat="1" ht="45.75" customHeight="1" x14ac:dyDescent="0.25">
      <c r="K139" s="31"/>
    </row>
    <row r="140" spans="11:11" s="3" customFormat="1" ht="45.75" customHeight="1" x14ac:dyDescent="0.25">
      <c r="K140" s="31"/>
    </row>
    <row r="141" spans="11:11" s="3" customFormat="1" ht="45.75" customHeight="1" x14ac:dyDescent="0.25">
      <c r="K141" s="31"/>
    </row>
    <row r="142" spans="11:11" s="3" customFormat="1" ht="45.75" customHeight="1" x14ac:dyDescent="0.25">
      <c r="K142" s="31"/>
    </row>
    <row r="143" spans="11:11" s="3" customFormat="1" ht="45.75" customHeight="1" x14ac:dyDescent="0.25">
      <c r="K143" s="31"/>
    </row>
    <row r="144" spans="11:11" s="3" customFormat="1" ht="45.75" customHeight="1" x14ac:dyDescent="0.25">
      <c r="K144" s="31"/>
    </row>
    <row r="145" spans="11:11" s="3" customFormat="1" ht="45.75" customHeight="1" x14ac:dyDescent="0.25">
      <c r="K145" s="31"/>
    </row>
    <row r="146" spans="11:11" s="3" customFormat="1" ht="45.75" customHeight="1" x14ac:dyDescent="0.25">
      <c r="K146" s="31"/>
    </row>
    <row r="147" spans="11:11" s="3" customFormat="1" ht="45.75" customHeight="1" x14ac:dyDescent="0.25">
      <c r="K147" s="31"/>
    </row>
    <row r="148" spans="11:11" s="3" customFormat="1" ht="45.75" customHeight="1" x14ac:dyDescent="0.25">
      <c r="K148" s="31"/>
    </row>
    <row r="149" spans="11:11" s="3" customFormat="1" ht="45.75" customHeight="1" x14ac:dyDescent="0.25">
      <c r="K149" s="31"/>
    </row>
    <row r="150" spans="11:11" s="3" customFormat="1" ht="45.75" customHeight="1" x14ac:dyDescent="0.25">
      <c r="K150" s="31"/>
    </row>
    <row r="151" spans="11:11" s="3" customFormat="1" ht="45.75" customHeight="1" x14ac:dyDescent="0.25">
      <c r="K151" s="31"/>
    </row>
    <row r="152" spans="11:11" s="3" customFormat="1" ht="45.75" customHeight="1" x14ac:dyDescent="0.25">
      <c r="K152" s="31"/>
    </row>
    <row r="153" spans="11:11" s="3" customFormat="1" ht="45.75" customHeight="1" x14ac:dyDescent="0.25">
      <c r="K153" s="31"/>
    </row>
    <row r="154" spans="11:11" s="3" customFormat="1" ht="45.75" customHeight="1" x14ac:dyDescent="0.25">
      <c r="K154" s="31"/>
    </row>
    <row r="155" spans="11:11" s="3" customFormat="1" ht="45.75" customHeight="1" x14ac:dyDescent="0.25">
      <c r="K155" s="31"/>
    </row>
    <row r="156" spans="11:11" s="3" customFormat="1" ht="45.75" customHeight="1" x14ac:dyDescent="0.25">
      <c r="K156" s="31"/>
    </row>
    <row r="157" spans="11:11" s="3" customFormat="1" ht="45.75" customHeight="1" x14ac:dyDescent="0.25">
      <c r="K157" s="31"/>
    </row>
    <row r="158" spans="11:11" s="3" customFormat="1" ht="45.75" customHeight="1" x14ac:dyDescent="0.25">
      <c r="K158" s="31"/>
    </row>
    <row r="159" spans="11:11" s="3" customFormat="1" ht="45.75" customHeight="1" x14ac:dyDescent="0.25">
      <c r="K159" s="31"/>
    </row>
    <row r="160" spans="11:11" s="3" customFormat="1" ht="45.75" customHeight="1" x14ac:dyDescent="0.25">
      <c r="K160" s="31"/>
    </row>
    <row r="161" spans="11:11" s="3" customFormat="1" ht="45.75" customHeight="1" x14ac:dyDescent="0.25">
      <c r="K161" s="31"/>
    </row>
    <row r="162" spans="11:11" s="3" customFormat="1" ht="45.75" customHeight="1" x14ac:dyDescent="0.25">
      <c r="K162" s="31"/>
    </row>
    <row r="163" spans="11:11" s="3" customFormat="1" ht="45.75" customHeight="1" x14ac:dyDescent="0.25">
      <c r="K163" s="31"/>
    </row>
    <row r="164" spans="11:11" s="3" customFormat="1" ht="45.75" customHeight="1" x14ac:dyDescent="0.25">
      <c r="K164" s="31"/>
    </row>
    <row r="165" spans="11:11" s="3" customFormat="1" ht="45.75" customHeight="1" x14ac:dyDescent="0.25">
      <c r="K165" s="31"/>
    </row>
    <row r="166" spans="11:11" s="3" customFormat="1" ht="45.75" customHeight="1" x14ac:dyDescent="0.25">
      <c r="K166" s="31"/>
    </row>
    <row r="167" spans="11:11" s="3" customFormat="1" ht="45.75" customHeight="1" x14ac:dyDescent="0.25">
      <c r="K167" s="31"/>
    </row>
    <row r="168" spans="11:11" s="3" customFormat="1" ht="45.75" customHeight="1" x14ac:dyDescent="0.25">
      <c r="K168" s="31"/>
    </row>
    <row r="169" spans="11:11" s="3" customFormat="1" ht="45.75" customHeight="1" x14ac:dyDescent="0.25"/>
    <row r="170" spans="11:11" s="3" customFormat="1" ht="45.75" customHeight="1" x14ac:dyDescent="0.25"/>
    <row r="171" spans="11:11" s="3" customFormat="1" ht="45.75" customHeight="1" x14ac:dyDescent="0.25"/>
    <row r="172" spans="11:11" s="3" customFormat="1" ht="45.75" customHeight="1" x14ac:dyDescent="0.25"/>
    <row r="173" spans="11:11" s="3" customFormat="1" ht="45.75" customHeight="1" x14ac:dyDescent="0.25"/>
    <row r="174" spans="11:11" s="3" customFormat="1" ht="45.75" customHeight="1" x14ac:dyDescent="0.25"/>
    <row r="175" spans="11:11" s="3" customFormat="1" ht="45.75" customHeight="1" x14ac:dyDescent="0.25"/>
    <row r="176" spans="11:11" s="3" customFormat="1" ht="45.75" customHeight="1" x14ac:dyDescent="0.25"/>
    <row r="177" s="3" customFormat="1" ht="45.75" customHeight="1" x14ac:dyDescent="0.25"/>
    <row r="178" s="3" customFormat="1" ht="45.75" customHeight="1" x14ac:dyDescent="0.25"/>
    <row r="179" s="3" customFormat="1" ht="45.75" customHeight="1" x14ac:dyDescent="0.25"/>
    <row r="180" s="3" customFormat="1" ht="45.75" customHeight="1" x14ac:dyDescent="0.25"/>
    <row r="181" s="3" customFormat="1" ht="45.75" customHeight="1" x14ac:dyDescent="0.25"/>
    <row r="182" s="3" customFormat="1" ht="45.75" customHeight="1" x14ac:dyDescent="0.25"/>
    <row r="183" s="3" customFormat="1" ht="45.75" customHeight="1" x14ac:dyDescent="0.25"/>
    <row r="184" s="3" customFormat="1" ht="45.75" customHeight="1" x14ac:dyDescent="0.25"/>
    <row r="185" s="3" customFormat="1" ht="45.75" customHeight="1" x14ac:dyDescent="0.25"/>
    <row r="186" s="3" customFormat="1" ht="45.75" customHeight="1" x14ac:dyDescent="0.25"/>
    <row r="187" s="3" customFormat="1" ht="45.75" customHeight="1" x14ac:dyDescent="0.25"/>
    <row r="188" s="3" customFormat="1" ht="45.75" customHeight="1" x14ac:dyDescent="0.25"/>
    <row r="189" s="3" customFormat="1" ht="45.75" customHeight="1" x14ac:dyDescent="0.25"/>
    <row r="190" s="3" customFormat="1" ht="45.75" customHeight="1" x14ac:dyDescent="0.25"/>
    <row r="191" s="3" customFormat="1" ht="45.75" customHeight="1" x14ac:dyDescent="0.25"/>
    <row r="192" s="3" customFormat="1" ht="45.75" customHeight="1" x14ac:dyDescent="0.25"/>
    <row r="193" s="3" customFormat="1" ht="45.75" customHeight="1" x14ac:dyDescent="0.25"/>
    <row r="194" s="3" customFormat="1" ht="45.75" customHeight="1" x14ac:dyDescent="0.25"/>
    <row r="195" s="3" customFormat="1" ht="45.75" customHeight="1" x14ac:dyDescent="0.25"/>
    <row r="196" s="3" customFormat="1" ht="45.75" customHeight="1" x14ac:dyDescent="0.25"/>
    <row r="197" s="3" customFormat="1" ht="45.75" customHeight="1" x14ac:dyDescent="0.25"/>
    <row r="198" s="3" customFormat="1" ht="45.75" customHeight="1" x14ac:dyDescent="0.25"/>
    <row r="199" s="3" customFormat="1" ht="45.75" customHeight="1" x14ac:dyDescent="0.25"/>
    <row r="200" s="3" customFormat="1" ht="45.75" customHeight="1" x14ac:dyDescent="0.25"/>
    <row r="201" ht="45.75" customHeight="1" x14ac:dyDescent="0.25"/>
    <row r="202" ht="45.75" customHeight="1" x14ac:dyDescent="0.25"/>
    <row r="203" ht="45.75" customHeight="1" x14ac:dyDescent="0.25"/>
    <row r="204" ht="45.75" customHeight="1" x14ac:dyDescent="0.25"/>
    <row r="205" ht="45.75" customHeight="1" x14ac:dyDescent="0.25"/>
    <row r="206" ht="45.75" customHeight="1" x14ac:dyDescent="0.25"/>
    <row r="207" ht="45.75" customHeight="1" x14ac:dyDescent="0.25"/>
    <row r="208" ht="45.75" customHeight="1" x14ac:dyDescent="0.25"/>
    <row r="209" ht="45.75" customHeight="1" x14ac:dyDescent="0.25"/>
    <row r="210" ht="45.75" customHeight="1" x14ac:dyDescent="0.25"/>
    <row r="211" ht="45.75" customHeight="1" x14ac:dyDescent="0.25"/>
    <row r="212" ht="45.75" customHeight="1" x14ac:dyDescent="0.25"/>
    <row r="213" ht="45.75" customHeight="1" x14ac:dyDescent="0.25"/>
    <row r="214" ht="45.75" customHeight="1" x14ac:dyDescent="0.25"/>
    <row r="215" ht="45.75" customHeight="1" x14ac:dyDescent="0.25"/>
    <row r="216" ht="45.75" customHeight="1" x14ac:dyDescent="0.25"/>
    <row r="217" ht="45.75" customHeight="1" x14ac:dyDescent="0.25"/>
    <row r="218" ht="45.75" customHeight="1" x14ac:dyDescent="0.25"/>
    <row r="219" ht="45.75" customHeight="1" x14ac:dyDescent="0.25"/>
    <row r="220" ht="45.75" customHeight="1" x14ac:dyDescent="0.25"/>
    <row r="221" ht="45.75" customHeight="1" x14ac:dyDescent="0.25"/>
    <row r="222" ht="45.75" customHeight="1" x14ac:dyDescent="0.25"/>
    <row r="223" ht="45.75" customHeight="1" x14ac:dyDescent="0.25"/>
    <row r="224" ht="45.75" customHeight="1" x14ac:dyDescent="0.25"/>
    <row r="225" ht="45.75" customHeight="1" x14ac:dyDescent="0.25"/>
    <row r="226" ht="45.75" customHeight="1" x14ac:dyDescent="0.25"/>
    <row r="227" ht="45.75" customHeight="1" x14ac:dyDescent="0.25"/>
    <row r="228" ht="45.75" customHeight="1" x14ac:dyDescent="0.25"/>
    <row r="229" ht="45.75" customHeight="1" x14ac:dyDescent="0.25"/>
    <row r="230" ht="45.75" customHeight="1" x14ac:dyDescent="0.25"/>
    <row r="231" ht="45.75" customHeight="1" x14ac:dyDescent="0.25"/>
    <row r="232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  <row r="1014" ht="45.75" customHeight="1" x14ac:dyDescent="0.25"/>
    <row r="1015" ht="45.75" customHeight="1" x14ac:dyDescent="0.25"/>
    <row r="1016" ht="45.75" customHeight="1" x14ac:dyDescent="0.25"/>
    <row r="1017" ht="45.75" customHeight="1" x14ac:dyDescent="0.25"/>
    <row r="1018" ht="45.75" customHeight="1" x14ac:dyDescent="0.25"/>
    <row r="1019" ht="45.75" customHeight="1" x14ac:dyDescent="0.25"/>
    <row r="1020" ht="45.75" customHeight="1" x14ac:dyDescent="0.25"/>
    <row r="1021" ht="45.75" customHeight="1" x14ac:dyDescent="0.25"/>
    <row r="1022" ht="45.75" customHeight="1" x14ac:dyDescent="0.25"/>
    <row r="1023" ht="45.75" customHeight="1" x14ac:dyDescent="0.25"/>
    <row r="1024" ht="45.75" customHeight="1" x14ac:dyDescent="0.25"/>
    <row r="1025" ht="45.75" customHeight="1" x14ac:dyDescent="0.25"/>
    <row r="1026" ht="45.75" customHeight="1" x14ac:dyDescent="0.25"/>
    <row r="1027" ht="45.75" customHeight="1" x14ac:dyDescent="0.25"/>
    <row r="1028" ht="45.75" customHeight="1" x14ac:dyDescent="0.25"/>
    <row r="1029" ht="45.75" customHeight="1" x14ac:dyDescent="0.25"/>
    <row r="1030" ht="45.75" customHeight="1" x14ac:dyDescent="0.25"/>
    <row r="1031" ht="45.75" customHeight="1" x14ac:dyDescent="0.25"/>
    <row r="1032" ht="45.75" customHeight="1" x14ac:dyDescent="0.25"/>
    <row r="1033" ht="45.75" customHeight="1" x14ac:dyDescent="0.25"/>
    <row r="1034" ht="45.75" customHeight="1" x14ac:dyDescent="0.25"/>
    <row r="1035" ht="45.75" customHeight="1" x14ac:dyDescent="0.25"/>
    <row r="1036" ht="45.75" customHeight="1" x14ac:dyDescent="0.25"/>
    <row r="1037" ht="45.75" customHeight="1" x14ac:dyDescent="0.25"/>
    <row r="1038" ht="45.75" customHeight="1" x14ac:dyDescent="0.25"/>
    <row r="1039" ht="45.75" customHeight="1" x14ac:dyDescent="0.25"/>
    <row r="1040" ht="45.75" customHeight="1" x14ac:dyDescent="0.25"/>
    <row r="1041" ht="45.75" customHeight="1" x14ac:dyDescent="0.25"/>
    <row r="1042" ht="45.75" customHeight="1" x14ac:dyDescent="0.25"/>
    <row r="1043" ht="45.75" customHeight="1" x14ac:dyDescent="0.25"/>
    <row r="1044" ht="45.75" customHeight="1" x14ac:dyDescent="0.25"/>
    <row r="1045" ht="45.75" customHeight="1" x14ac:dyDescent="0.25"/>
    <row r="1046" ht="45.75" customHeight="1" x14ac:dyDescent="0.25"/>
    <row r="1047" ht="45.75" customHeight="1" x14ac:dyDescent="0.25"/>
    <row r="1048" ht="45.75" customHeight="1" x14ac:dyDescent="0.25"/>
    <row r="1049" ht="45.75" customHeight="1" x14ac:dyDescent="0.25"/>
    <row r="1050" ht="45.75" customHeight="1" x14ac:dyDescent="0.25"/>
    <row r="1051" ht="45.75" customHeight="1" x14ac:dyDescent="0.25"/>
    <row r="1052" ht="45.75" customHeight="1" x14ac:dyDescent="0.25"/>
    <row r="1053" ht="45.75" customHeight="1" x14ac:dyDescent="0.25"/>
    <row r="1054" ht="45.75" customHeight="1" x14ac:dyDescent="0.25"/>
    <row r="1055" ht="45.75" customHeight="1" x14ac:dyDescent="0.25"/>
    <row r="1056" ht="45.75" customHeight="1" x14ac:dyDescent="0.25"/>
    <row r="1057" ht="45.75" customHeight="1" x14ac:dyDescent="0.25"/>
    <row r="1058" ht="45.75" customHeight="1" x14ac:dyDescent="0.25"/>
    <row r="1059" ht="45.75" customHeight="1" x14ac:dyDescent="0.25"/>
    <row r="1060" ht="45.75" customHeight="1" x14ac:dyDescent="0.25"/>
    <row r="1061" ht="45.75" customHeight="1" x14ac:dyDescent="0.25"/>
    <row r="1062" ht="45.75" customHeight="1" x14ac:dyDescent="0.25"/>
    <row r="1063" ht="45.75" customHeight="1" x14ac:dyDescent="0.25"/>
    <row r="1064" ht="45.75" customHeight="1" x14ac:dyDescent="0.25"/>
    <row r="1065" ht="45.75" customHeight="1" x14ac:dyDescent="0.25"/>
    <row r="1066" ht="45.75" customHeight="1" x14ac:dyDescent="0.25"/>
    <row r="1067" ht="45.75" customHeight="1" x14ac:dyDescent="0.25"/>
    <row r="1068" ht="45.75" customHeight="1" x14ac:dyDescent="0.25"/>
    <row r="1069" ht="45.75" customHeight="1" x14ac:dyDescent="0.25"/>
    <row r="1070" ht="45.75" customHeight="1" x14ac:dyDescent="0.25"/>
    <row r="1071" ht="45.75" customHeight="1" x14ac:dyDescent="0.25"/>
    <row r="1072" ht="45.75" customHeight="1" x14ac:dyDescent="0.25"/>
    <row r="1073" ht="45.75" customHeight="1" x14ac:dyDescent="0.25"/>
    <row r="1074" ht="45.75" customHeight="1" x14ac:dyDescent="0.25"/>
    <row r="1075" ht="45.75" customHeight="1" x14ac:dyDescent="0.25"/>
    <row r="1076" ht="45.75" customHeight="1" x14ac:dyDescent="0.25"/>
    <row r="1077" ht="45.75" customHeight="1" x14ac:dyDescent="0.25"/>
    <row r="1078" ht="45.75" customHeight="1" x14ac:dyDescent="0.25"/>
    <row r="1079" ht="45.75" customHeight="1" x14ac:dyDescent="0.25"/>
    <row r="1080" ht="45.75" customHeight="1" x14ac:dyDescent="0.25"/>
    <row r="1081" ht="45.75" customHeight="1" x14ac:dyDescent="0.25"/>
    <row r="1082" ht="45.75" customHeight="1" x14ac:dyDescent="0.25"/>
    <row r="1083" ht="45.75" customHeight="1" x14ac:dyDescent="0.25"/>
    <row r="1084" ht="45.75" customHeight="1" x14ac:dyDescent="0.25"/>
    <row r="1085" ht="45.75" customHeight="1" x14ac:dyDescent="0.25"/>
    <row r="1086" ht="45.75" customHeight="1" x14ac:dyDescent="0.25"/>
    <row r="1087" ht="45.75" customHeight="1" x14ac:dyDescent="0.25"/>
    <row r="1088" ht="45.75" customHeight="1" x14ac:dyDescent="0.25"/>
    <row r="1089" ht="45.75" customHeight="1" x14ac:dyDescent="0.25"/>
    <row r="1090" ht="45.75" customHeight="1" x14ac:dyDescent="0.25"/>
    <row r="1091" ht="45.75" customHeight="1" x14ac:dyDescent="0.25"/>
    <row r="1092" ht="45.75" customHeight="1" x14ac:dyDescent="0.25"/>
    <row r="1093" ht="45.75" customHeight="1" x14ac:dyDescent="0.25"/>
    <row r="1094" ht="45.75" customHeight="1" x14ac:dyDescent="0.25"/>
    <row r="1095" ht="45.75" customHeight="1" x14ac:dyDescent="0.25"/>
    <row r="1096" ht="45.75" customHeight="1" x14ac:dyDescent="0.25"/>
    <row r="1097" ht="45.75" customHeight="1" x14ac:dyDescent="0.25"/>
    <row r="1098" ht="45.75" customHeight="1" x14ac:dyDescent="0.25"/>
    <row r="1099" ht="45.75" customHeight="1" x14ac:dyDescent="0.25"/>
    <row r="1100" ht="45.75" customHeight="1" x14ac:dyDescent="0.25"/>
    <row r="1101" ht="45.75" customHeight="1" x14ac:dyDescent="0.25"/>
    <row r="1102" ht="45.75" customHeight="1" x14ac:dyDescent="0.25"/>
    <row r="1103" ht="45.75" customHeight="1" x14ac:dyDescent="0.25"/>
    <row r="1104" ht="45.75" customHeight="1" x14ac:dyDescent="0.25"/>
    <row r="1105" ht="45.75" customHeight="1" x14ac:dyDescent="0.25"/>
  </sheetData>
  <mergeCells count="2">
    <mergeCell ref="A1:B1"/>
    <mergeCell ref="C1:M8"/>
  </mergeCells>
  <conditionalFormatting sqref="B3">
    <cfRule type="colorScale" priority="3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{22D60DE7-8DDE-4D38-BA68-4B9A57CB1A49}</x14:id>
        </ext>
      </extLst>
    </cfRule>
  </conditionalFormatting>
  <conditionalFormatting sqref="B5">
    <cfRule type="colorScale" priority="2">
      <colorScale>
        <cfvo type="formula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6:B8">
    <cfRule type="dataBar" priority="1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{5A3F733A-896C-44D9-899B-3628A3A91A67}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60DE7-8DDE-4D38-BA68-4B9A57CB1A4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5A3F733A-896C-44D9-899B-3628A3A91A67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B6:B8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/>
  </sheetPr>
  <dimension ref="A1:BB1013"/>
  <sheetViews>
    <sheetView zoomScale="70" zoomScaleNormal="7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F12" sqref="F12"/>
    </sheetView>
  </sheetViews>
  <sheetFormatPr baseColWidth="10" defaultRowHeight="15" x14ac:dyDescent="0.25"/>
  <cols>
    <col min="1" max="1" width="36.28515625" customWidth="1"/>
    <col min="2" max="2" width="30.28515625" customWidth="1"/>
    <col min="3" max="3" width="14" customWidth="1"/>
    <col min="4" max="4" width="13.85546875" customWidth="1"/>
    <col min="5" max="5" width="19" customWidth="1"/>
    <col min="6" max="6" width="17.5703125" customWidth="1"/>
    <col min="7" max="7" width="19.28515625" customWidth="1"/>
    <col min="8" max="8" width="21.42578125" customWidth="1"/>
    <col min="9" max="9" width="17.85546875" customWidth="1"/>
    <col min="10" max="10" width="18.85546875" customWidth="1"/>
    <col min="11" max="11" width="18" customWidth="1"/>
    <col min="12" max="12" width="18.5703125" customWidth="1"/>
    <col min="13" max="13" width="19.28515625" customWidth="1"/>
    <col min="14" max="14" width="32.85546875" hidden="1" customWidth="1"/>
  </cols>
  <sheetData>
    <row r="1" spans="1:54" ht="20.100000000000001" customHeight="1" x14ac:dyDescent="0.25">
      <c r="A1" s="141" t="s">
        <v>3</v>
      </c>
      <c r="B1" s="141"/>
      <c r="C1" s="142" t="s">
        <v>12</v>
      </c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 ht="20.100000000000001" customHeight="1" x14ac:dyDescent="0.25">
      <c r="A2" t="s">
        <v>21</v>
      </c>
      <c r="B2" s="8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 ht="20.100000000000001" customHeight="1" x14ac:dyDescent="0.25">
      <c r="A3" t="s">
        <v>16</v>
      </c>
      <c r="B3" s="6" t="e">
        <f>SUM(Tableau9[Calcul somme montant engagé])</f>
        <v>#DIV/0!</v>
      </c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ht="20.100000000000001" customHeight="1" x14ac:dyDescent="0.25">
      <c r="A4" s="9" t="s">
        <v>23</v>
      </c>
      <c r="B4" s="7" t="e">
        <f>(1-(B2-B3)/B2)*100</f>
        <v>#DIV/0!</v>
      </c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ht="20.100000000000001" customHeight="1" x14ac:dyDescent="0.25">
      <c r="A5" s="86" t="s">
        <v>29</v>
      </c>
      <c r="B5" s="6" t="e">
        <f>B2-B3</f>
        <v>#DIV/0!</v>
      </c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ht="20.100000000000001" customHeight="1" x14ac:dyDescent="0.25">
      <c r="A6" s="86" t="s">
        <v>30</v>
      </c>
      <c r="B6" s="7" t="e">
        <f>((B2-B3)/B2)*100</f>
        <v>#DIV/0!</v>
      </c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ht="20.100000000000001" customHeight="1" x14ac:dyDescent="0.25">
      <c r="A7" t="s">
        <v>18</v>
      </c>
      <c r="B7" s="7"/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ht="20.100000000000001" customHeight="1" x14ac:dyDescent="0.25">
      <c r="A8" t="s">
        <v>19</v>
      </c>
      <c r="B8" s="7"/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x14ac:dyDescent="0.25">
      <c r="A9" s="3"/>
      <c r="B9" s="3"/>
      <c r="C9" s="111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ht="45.75" customHeight="1" x14ac:dyDescent="0.25">
      <c r="A10" s="108" t="s">
        <v>8</v>
      </c>
      <c r="B10" s="23" t="s">
        <v>5</v>
      </c>
      <c r="C10" s="23" t="s">
        <v>0</v>
      </c>
      <c r="D10" s="23" t="s">
        <v>36</v>
      </c>
      <c r="E10" s="24" t="s">
        <v>1</v>
      </c>
      <c r="F10" s="24" t="s">
        <v>31</v>
      </c>
      <c r="G10" s="46" t="s">
        <v>32</v>
      </c>
      <c r="H10" s="24" t="s">
        <v>4</v>
      </c>
      <c r="I10" s="24" t="s">
        <v>37</v>
      </c>
      <c r="J10" s="24" t="s">
        <v>28</v>
      </c>
      <c r="K10" s="22" t="s">
        <v>26</v>
      </c>
      <c r="L10" s="23" t="s">
        <v>27</v>
      </c>
      <c r="M10" s="109" t="s">
        <v>33</v>
      </c>
      <c r="N10" s="117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ht="45.75" customHeight="1" x14ac:dyDescent="0.25">
      <c r="A11" s="21"/>
      <c r="B11" s="13"/>
      <c r="C11" s="13"/>
      <c r="D11" s="13"/>
      <c r="E11" s="14"/>
      <c r="F11" s="14"/>
      <c r="G11" s="14"/>
      <c r="H11" s="14"/>
      <c r="I11" s="14"/>
      <c r="J11" s="14"/>
      <c r="K11" s="14">
        <f>SUMIF(A:A,Tableau9[[#This Row],[N° Commande]],I:I)</f>
        <v>0</v>
      </c>
      <c r="L11" s="25"/>
      <c r="M11" s="13"/>
      <c r="N11" s="3" t="e">
        <f>((SUMIF(Tableau9[N° Commande],Tableau9[N° Commande],Tableau9[Montant engagé])))/((COUNTIFS(Tableau9[N° Commande],Tableau9[[#This Row],[N° Commande]]))*(COUNTIFS(Tableau9[N° Commande],Tableau9[[#This Row],[N° Commande]])))</f>
        <v>#DIV/0!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ht="45.75" customHeight="1" x14ac:dyDescent="0.25">
      <c r="A12" s="26"/>
      <c r="B12" s="27"/>
      <c r="C12" s="27"/>
      <c r="D12" s="27"/>
      <c r="E12" s="28"/>
      <c r="F12" s="28"/>
      <c r="G12" s="28"/>
      <c r="H12" s="29"/>
      <c r="I12" s="27"/>
      <c r="J12" s="27"/>
      <c r="K12" s="27"/>
      <c r="L12" s="30"/>
      <c r="M12" s="26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s="3" customFormat="1" ht="45.75" customHeight="1" x14ac:dyDescent="0.25">
      <c r="A13" s="26"/>
      <c r="B13" s="27"/>
      <c r="C13" s="27"/>
      <c r="D13" s="27"/>
      <c r="E13" s="28"/>
      <c r="F13" s="28"/>
      <c r="G13" s="28"/>
      <c r="H13" s="27"/>
      <c r="I13" s="27"/>
      <c r="J13" s="27"/>
      <c r="K13" s="27"/>
      <c r="L13" s="30"/>
      <c r="M13" s="26"/>
    </row>
    <row r="14" spans="1:54" s="3" customFormat="1" ht="45.75" customHeight="1" x14ac:dyDescent="0.25">
      <c r="B14" s="9"/>
      <c r="C14" s="110"/>
      <c r="D14" s="9"/>
      <c r="E14" s="2"/>
      <c r="F14" s="2"/>
      <c r="G14" s="2"/>
      <c r="H14" s="9"/>
      <c r="I14" s="9"/>
      <c r="J14" s="9"/>
      <c r="K14" s="9"/>
      <c r="L14" s="10"/>
    </row>
    <row r="15" spans="1:54" s="3" customFormat="1" ht="45.75" customHeight="1" x14ac:dyDescent="0.25">
      <c r="B15" s="9"/>
      <c r="C15" s="9"/>
      <c r="D15" s="9"/>
      <c r="E15" s="2"/>
      <c r="F15" s="2"/>
      <c r="G15" s="2"/>
      <c r="H15" s="9"/>
      <c r="I15" s="9"/>
      <c r="J15" s="9"/>
      <c r="K15" s="9"/>
      <c r="L15" s="10"/>
    </row>
    <row r="16" spans="1:54" s="3" customFormat="1" ht="45.75" customHeight="1" x14ac:dyDescent="0.25">
      <c r="B16" s="9"/>
      <c r="C16" s="9"/>
      <c r="D16" s="9"/>
      <c r="E16" s="2"/>
      <c r="F16" s="2"/>
      <c r="G16" s="2"/>
      <c r="H16" s="9"/>
      <c r="I16" s="9"/>
      <c r="J16" s="9"/>
      <c r="K16" s="9"/>
      <c r="L16" s="10"/>
    </row>
    <row r="17" spans="2:12" s="3" customFormat="1" ht="45.75" customHeight="1" x14ac:dyDescent="0.25">
      <c r="B17" s="9"/>
      <c r="C17" s="9"/>
      <c r="D17" s="9"/>
      <c r="E17" s="2"/>
      <c r="F17" s="2"/>
      <c r="G17" s="2"/>
      <c r="H17" s="9"/>
      <c r="I17" s="9"/>
      <c r="J17" s="9"/>
      <c r="K17" s="9"/>
      <c r="L17" s="10"/>
    </row>
    <row r="18" spans="2:12" s="3" customFormat="1" ht="45.75" customHeight="1" x14ac:dyDescent="0.25">
      <c r="B18" s="9"/>
      <c r="C18" s="9"/>
      <c r="D18" s="9"/>
      <c r="E18" s="2"/>
      <c r="F18" s="2"/>
      <c r="G18" s="2"/>
      <c r="H18" s="9"/>
      <c r="I18" s="9"/>
      <c r="J18" s="9"/>
      <c r="K18" s="9"/>
      <c r="L18" s="10"/>
    </row>
    <row r="19" spans="2:12" s="3" customFormat="1" ht="45.75" customHeight="1" x14ac:dyDescent="0.25">
      <c r="B19" s="9"/>
      <c r="C19" s="9"/>
      <c r="D19" s="9"/>
      <c r="E19" s="2"/>
      <c r="F19" s="2"/>
      <c r="G19" s="2"/>
      <c r="H19" s="9"/>
      <c r="I19" s="9"/>
      <c r="J19" s="9"/>
      <c r="K19" s="9"/>
      <c r="L19" s="10"/>
    </row>
    <row r="20" spans="2:12" s="3" customFormat="1" ht="45.75" customHeight="1" x14ac:dyDescent="0.25">
      <c r="B20" s="9"/>
      <c r="C20" s="9"/>
      <c r="D20" s="9"/>
      <c r="E20" s="2"/>
      <c r="F20" s="2"/>
      <c r="G20" s="2"/>
      <c r="H20" s="9"/>
      <c r="I20" s="9"/>
      <c r="J20" s="9"/>
      <c r="K20" s="9"/>
      <c r="L20" s="10"/>
    </row>
    <row r="21" spans="2:12" s="3" customFormat="1" ht="45.75" customHeight="1" x14ac:dyDescent="0.25">
      <c r="B21" s="9"/>
      <c r="C21" s="9"/>
      <c r="D21" s="9"/>
      <c r="E21" s="2"/>
      <c r="F21" s="2"/>
      <c r="G21" s="2"/>
      <c r="H21" s="9"/>
      <c r="I21" s="9"/>
      <c r="J21" s="9"/>
      <c r="K21" s="9"/>
      <c r="L21" s="10"/>
    </row>
    <row r="22" spans="2:12" s="3" customFormat="1" ht="45.75" customHeight="1" x14ac:dyDescent="0.25">
      <c r="B22" s="9"/>
      <c r="C22" s="9"/>
      <c r="D22" s="9"/>
      <c r="E22" s="2"/>
      <c r="F22" s="2"/>
      <c r="G22" s="2"/>
      <c r="H22" s="9"/>
      <c r="I22" s="9"/>
      <c r="J22" s="9"/>
      <c r="K22" s="9"/>
      <c r="L22" s="10"/>
    </row>
    <row r="23" spans="2:12" s="3" customFormat="1" ht="45.75" customHeight="1" x14ac:dyDescent="0.25">
      <c r="B23" s="9"/>
      <c r="C23" s="9"/>
      <c r="D23" s="9"/>
      <c r="E23" s="2"/>
      <c r="F23" s="2"/>
      <c r="G23" s="2"/>
      <c r="H23" s="9"/>
      <c r="I23" s="9"/>
      <c r="J23" s="9"/>
      <c r="K23" s="9"/>
      <c r="L23" s="10"/>
    </row>
    <row r="24" spans="2:12" s="3" customFormat="1" ht="45.75" customHeight="1" x14ac:dyDescent="0.25">
      <c r="B24" s="9"/>
      <c r="C24" s="9"/>
      <c r="D24" s="9"/>
      <c r="E24" s="2"/>
      <c r="F24" s="2"/>
      <c r="G24" s="2"/>
      <c r="H24" s="9"/>
      <c r="I24" s="9"/>
      <c r="J24" s="9"/>
      <c r="K24" s="9"/>
      <c r="L24" s="10"/>
    </row>
    <row r="25" spans="2:12" s="3" customFormat="1" ht="45.75" customHeight="1" x14ac:dyDescent="0.25">
      <c r="B25" s="9"/>
      <c r="C25" s="9"/>
      <c r="D25" s="9"/>
      <c r="E25" s="2"/>
      <c r="F25" s="2"/>
      <c r="G25" s="2"/>
      <c r="H25" s="9"/>
      <c r="I25" s="9"/>
      <c r="J25" s="9"/>
      <c r="K25" s="9"/>
      <c r="L25" s="10"/>
    </row>
    <row r="26" spans="2:12" s="3" customFormat="1" ht="45.75" customHeight="1" x14ac:dyDescent="0.25">
      <c r="B26" s="9"/>
      <c r="C26" s="9"/>
      <c r="D26" s="9"/>
      <c r="E26" s="2"/>
      <c r="F26" s="2"/>
      <c r="G26" s="2"/>
      <c r="H26" s="9"/>
      <c r="I26" s="9"/>
      <c r="J26" s="9"/>
      <c r="K26" s="9"/>
      <c r="L26" s="10"/>
    </row>
    <row r="27" spans="2:12" s="3" customFormat="1" ht="45.75" customHeight="1" x14ac:dyDescent="0.25">
      <c r="B27" s="9"/>
      <c r="C27" s="9"/>
      <c r="D27" s="9"/>
      <c r="E27" s="2"/>
      <c r="F27" s="2"/>
      <c r="G27" s="2"/>
      <c r="H27" s="9"/>
      <c r="I27" s="9"/>
      <c r="J27" s="9"/>
      <c r="K27" s="9"/>
      <c r="L27" s="10"/>
    </row>
    <row r="28" spans="2:12" s="3" customFormat="1" ht="45.75" customHeight="1" x14ac:dyDescent="0.25">
      <c r="B28" s="9"/>
      <c r="C28" s="9"/>
      <c r="D28" s="9"/>
      <c r="E28" s="2"/>
      <c r="F28" s="2"/>
      <c r="G28" s="2"/>
      <c r="H28" s="9"/>
      <c r="I28" s="9"/>
      <c r="J28" s="9"/>
      <c r="K28" s="9"/>
      <c r="L28" s="10"/>
    </row>
    <row r="29" spans="2:12" s="3" customFormat="1" ht="45.75" customHeight="1" x14ac:dyDescent="0.25">
      <c r="B29" s="9"/>
      <c r="C29" s="9"/>
      <c r="D29" s="9"/>
      <c r="E29" s="2"/>
      <c r="F29" s="2"/>
      <c r="G29" s="2"/>
      <c r="H29" s="9"/>
      <c r="I29" s="9"/>
      <c r="J29" s="9"/>
      <c r="K29" s="9"/>
      <c r="L29" s="10"/>
    </row>
    <row r="30" spans="2:12" s="3" customFormat="1" ht="45.75" customHeight="1" x14ac:dyDescent="0.25">
      <c r="B30" s="9"/>
      <c r="C30" s="9"/>
      <c r="D30" s="9"/>
      <c r="E30" s="2"/>
      <c r="F30" s="2"/>
      <c r="G30" s="2"/>
      <c r="H30" s="9"/>
      <c r="I30" s="9"/>
      <c r="J30" s="9"/>
      <c r="K30" s="9"/>
      <c r="L30" s="10"/>
    </row>
    <row r="31" spans="2:12" s="3" customFormat="1" ht="45.75" customHeight="1" x14ac:dyDescent="0.25">
      <c r="B31" s="9"/>
      <c r="C31" s="9"/>
      <c r="D31" s="9"/>
      <c r="E31" s="2"/>
      <c r="F31" s="2"/>
      <c r="G31" s="2"/>
      <c r="H31" s="9"/>
      <c r="I31" s="9"/>
      <c r="J31" s="9"/>
      <c r="K31" s="9"/>
      <c r="L31" s="10"/>
    </row>
    <row r="32" spans="2:12" s="3" customFormat="1" ht="45.75" customHeight="1" x14ac:dyDescent="0.25">
      <c r="B32" s="9"/>
      <c r="C32" s="9"/>
      <c r="D32" s="9"/>
      <c r="E32" s="2"/>
      <c r="F32" s="2"/>
      <c r="G32" s="2"/>
      <c r="H32" s="9"/>
      <c r="I32" s="9"/>
      <c r="J32" s="9"/>
      <c r="K32" s="9"/>
      <c r="L32" s="10"/>
    </row>
    <row r="33" spans="2:12" s="3" customFormat="1" ht="45.75" customHeight="1" x14ac:dyDescent="0.25">
      <c r="B33" s="9"/>
      <c r="C33" s="9"/>
      <c r="D33" s="9"/>
      <c r="E33" s="2"/>
      <c r="F33" s="2"/>
      <c r="G33" s="2"/>
      <c r="H33" s="9"/>
      <c r="I33" s="9"/>
      <c r="J33" s="9"/>
      <c r="K33" s="9"/>
      <c r="L33" s="10"/>
    </row>
    <row r="34" spans="2:12" s="3" customFormat="1" ht="45.75" customHeight="1" x14ac:dyDescent="0.25">
      <c r="B34" s="9"/>
      <c r="C34" s="9"/>
      <c r="D34" s="9"/>
      <c r="E34" s="2"/>
      <c r="F34" s="2"/>
      <c r="G34" s="2"/>
      <c r="H34" s="9"/>
      <c r="I34" s="9"/>
      <c r="J34" s="9"/>
      <c r="K34" s="9"/>
      <c r="L34" s="10"/>
    </row>
    <row r="35" spans="2:12" s="3" customFormat="1" ht="45.75" customHeight="1" x14ac:dyDescent="0.25">
      <c r="B35" s="9"/>
      <c r="C35" s="9"/>
      <c r="D35" s="9"/>
      <c r="E35" s="2"/>
      <c r="F35" s="2"/>
      <c r="G35" s="2"/>
      <c r="H35" s="9"/>
      <c r="I35" s="9"/>
      <c r="J35" s="9"/>
      <c r="K35" s="9"/>
      <c r="L35" s="10"/>
    </row>
    <row r="36" spans="2:12" s="3" customFormat="1" ht="45.75" customHeight="1" x14ac:dyDescent="0.25">
      <c r="B36" s="9"/>
      <c r="C36" s="9"/>
      <c r="D36" s="9"/>
      <c r="E36" s="2"/>
      <c r="F36" s="2"/>
      <c r="G36" s="2"/>
      <c r="H36" s="9"/>
      <c r="I36" s="9"/>
      <c r="J36" s="9"/>
      <c r="K36" s="9"/>
      <c r="L36" s="10"/>
    </row>
    <row r="37" spans="2:12" s="3" customFormat="1" ht="45.75" customHeight="1" x14ac:dyDescent="0.25">
      <c r="B37" s="9"/>
      <c r="C37" s="9"/>
      <c r="D37" s="9"/>
      <c r="E37" s="2"/>
      <c r="F37" s="2"/>
      <c r="G37" s="2"/>
      <c r="H37" s="9"/>
      <c r="I37" s="9"/>
      <c r="J37" s="9"/>
      <c r="K37" s="9"/>
      <c r="L37" s="10"/>
    </row>
    <row r="38" spans="2:12" s="3" customFormat="1" ht="45.75" customHeight="1" x14ac:dyDescent="0.25">
      <c r="B38" s="9"/>
      <c r="C38" s="9"/>
      <c r="D38" s="9"/>
      <c r="E38" s="2"/>
      <c r="F38" s="2"/>
      <c r="G38" s="2"/>
      <c r="H38" s="9"/>
      <c r="I38" s="9"/>
      <c r="J38" s="9"/>
      <c r="K38" s="9"/>
      <c r="L38" s="10"/>
    </row>
    <row r="39" spans="2:12" s="3" customFormat="1" ht="45.75" customHeight="1" x14ac:dyDescent="0.25">
      <c r="B39" s="9"/>
      <c r="C39" s="9"/>
      <c r="D39" s="9"/>
      <c r="E39" s="2"/>
      <c r="F39" s="2"/>
      <c r="G39" s="2"/>
      <c r="H39" s="9"/>
      <c r="I39" s="9"/>
      <c r="J39" s="9"/>
      <c r="K39" s="9"/>
      <c r="L39" s="10"/>
    </row>
    <row r="40" spans="2:12" s="3" customFormat="1" ht="45.75" customHeight="1" x14ac:dyDescent="0.25">
      <c r="B40" s="9"/>
      <c r="C40" s="9"/>
      <c r="D40" s="9"/>
      <c r="E40" s="2"/>
      <c r="F40" s="2"/>
      <c r="G40" s="2"/>
      <c r="H40" s="9"/>
      <c r="I40" s="9"/>
      <c r="J40" s="9"/>
      <c r="K40" s="9"/>
      <c r="L40" s="10"/>
    </row>
    <row r="41" spans="2:12" s="3" customFormat="1" ht="45.75" customHeight="1" x14ac:dyDescent="0.25">
      <c r="B41" s="9"/>
      <c r="C41" s="9"/>
      <c r="D41" s="9"/>
      <c r="E41" s="2"/>
      <c r="F41" s="2"/>
      <c r="G41" s="2"/>
      <c r="H41" s="9"/>
      <c r="I41" s="9"/>
      <c r="J41" s="9"/>
      <c r="K41" s="9"/>
      <c r="L41" s="10"/>
    </row>
    <row r="42" spans="2:12" s="3" customFormat="1" ht="45.75" customHeight="1" x14ac:dyDescent="0.25">
      <c r="B42" s="9"/>
      <c r="C42" s="9"/>
      <c r="D42" s="9"/>
      <c r="E42" s="9"/>
      <c r="F42" s="9"/>
      <c r="G42" s="9"/>
      <c r="H42" s="9"/>
      <c r="I42" s="9"/>
      <c r="J42" s="9"/>
      <c r="K42" s="9"/>
      <c r="L42" s="10"/>
    </row>
    <row r="43" spans="2:12" s="3" customFormat="1" ht="45.75" customHeight="1" x14ac:dyDescent="0.25">
      <c r="B43" s="9"/>
      <c r="C43" s="9"/>
      <c r="D43" s="9"/>
      <c r="E43" s="9"/>
      <c r="F43" s="9"/>
      <c r="G43" s="9"/>
      <c r="H43" s="9"/>
      <c r="I43" s="9"/>
      <c r="J43" s="9"/>
      <c r="K43" s="9"/>
      <c r="L43" s="10"/>
    </row>
    <row r="44" spans="2:12" s="3" customFormat="1" ht="45.75" customHeight="1" x14ac:dyDescent="0.25">
      <c r="L44" s="31"/>
    </row>
    <row r="45" spans="2:12" s="3" customFormat="1" ht="45.75" customHeight="1" x14ac:dyDescent="0.25">
      <c r="L45" s="31"/>
    </row>
    <row r="46" spans="2:12" s="3" customFormat="1" ht="45.75" customHeight="1" x14ac:dyDescent="0.25">
      <c r="L46" s="31"/>
    </row>
    <row r="47" spans="2:12" s="3" customFormat="1" ht="45.75" customHeight="1" x14ac:dyDescent="0.25">
      <c r="L47" s="31"/>
    </row>
    <row r="48" spans="2:12" s="3" customFormat="1" ht="45.75" customHeight="1" x14ac:dyDescent="0.25">
      <c r="L48" s="31"/>
    </row>
    <row r="49" spans="12:12" s="3" customFormat="1" ht="45.75" customHeight="1" x14ac:dyDescent="0.25">
      <c r="L49" s="31"/>
    </row>
    <row r="50" spans="12:12" s="3" customFormat="1" ht="45.75" customHeight="1" x14ac:dyDescent="0.25">
      <c r="L50" s="31"/>
    </row>
    <row r="51" spans="12:12" s="3" customFormat="1" ht="45.75" customHeight="1" x14ac:dyDescent="0.25">
      <c r="L51" s="31"/>
    </row>
    <row r="52" spans="12:12" s="3" customFormat="1" ht="45.75" customHeight="1" x14ac:dyDescent="0.25">
      <c r="L52" s="31"/>
    </row>
    <row r="53" spans="12:12" s="3" customFormat="1" ht="45.75" customHeight="1" x14ac:dyDescent="0.25">
      <c r="L53" s="31"/>
    </row>
    <row r="54" spans="12:12" s="3" customFormat="1" ht="45.75" customHeight="1" x14ac:dyDescent="0.25">
      <c r="L54" s="31"/>
    </row>
    <row r="55" spans="12:12" s="3" customFormat="1" ht="45.75" customHeight="1" x14ac:dyDescent="0.25">
      <c r="L55" s="31"/>
    </row>
    <row r="56" spans="12:12" s="3" customFormat="1" ht="45.75" customHeight="1" x14ac:dyDescent="0.25">
      <c r="L56" s="31"/>
    </row>
    <row r="57" spans="12:12" s="3" customFormat="1" ht="45.75" customHeight="1" x14ac:dyDescent="0.25">
      <c r="L57" s="31"/>
    </row>
    <row r="58" spans="12:12" s="3" customFormat="1" ht="45.75" customHeight="1" x14ac:dyDescent="0.25">
      <c r="L58" s="31"/>
    </row>
    <row r="59" spans="12:12" s="3" customFormat="1" ht="45.75" customHeight="1" x14ac:dyDescent="0.25">
      <c r="L59" s="31"/>
    </row>
    <row r="60" spans="12:12" s="3" customFormat="1" ht="45.75" customHeight="1" x14ac:dyDescent="0.25">
      <c r="L60" s="31"/>
    </row>
    <row r="61" spans="12:12" s="3" customFormat="1" ht="45.75" customHeight="1" x14ac:dyDescent="0.25">
      <c r="L61" s="31"/>
    </row>
    <row r="62" spans="12:12" s="3" customFormat="1" ht="45.75" customHeight="1" x14ac:dyDescent="0.25">
      <c r="L62" s="31"/>
    </row>
    <row r="63" spans="12:12" s="3" customFormat="1" ht="45.75" customHeight="1" x14ac:dyDescent="0.25">
      <c r="L63" s="31"/>
    </row>
    <row r="64" spans="12:12" s="3" customFormat="1" ht="45.75" customHeight="1" x14ac:dyDescent="0.25">
      <c r="L64" s="31"/>
    </row>
    <row r="65" spans="12:12" s="3" customFormat="1" ht="45.75" customHeight="1" x14ac:dyDescent="0.25">
      <c r="L65" s="31"/>
    </row>
    <row r="66" spans="12:12" s="3" customFormat="1" ht="45.75" customHeight="1" x14ac:dyDescent="0.25">
      <c r="L66" s="31"/>
    </row>
    <row r="67" spans="12:12" s="3" customFormat="1" ht="45.75" customHeight="1" x14ac:dyDescent="0.25">
      <c r="L67" s="31"/>
    </row>
    <row r="68" spans="12:12" s="3" customFormat="1" ht="45.75" customHeight="1" x14ac:dyDescent="0.25">
      <c r="L68" s="31"/>
    </row>
    <row r="69" spans="12:12" s="3" customFormat="1" ht="45.75" customHeight="1" x14ac:dyDescent="0.25">
      <c r="L69" s="31"/>
    </row>
    <row r="70" spans="12:12" s="3" customFormat="1" ht="45.75" customHeight="1" x14ac:dyDescent="0.25">
      <c r="L70" s="31"/>
    </row>
    <row r="71" spans="12:12" s="3" customFormat="1" ht="45.75" customHeight="1" x14ac:dyDescent="0.25">
      <c r="L71" s="31"/>
    </row>
    <row r="72" spans="12:12" s="3" customFormat="1" ht="45.75" customHeight="1" x14ac:dyDescent="0.25">
      <c r="L72" s="31"/>
    </row>
    <row r="73" spans="12:12" s="3" customFormat="1" ht="45.75" customHeight="1" x14ac:dyDescent="0.25">
      <c r="L73" s="31"/>
    </row>
    <row r="74" spans="12:12" s="3" customFormat="1" ht="45.75" customHeight="1" x14ac:dyDescent="0.25">
      <c r="L74" s="31"/>
    </row>
    <row r="75" spans="12:12" s="3" customFormat="1" ht="45.75" customHeight="1" x14ac:dyDescent="0.25">
      <c r="L75" s="31"/>
    </row>
    <row r="76" spans="12:12" s="3" customFormat="1" ht="45.75" customHeight="1" x14ac:dyDescent="0.25">
      <c r="L76" s="31"/>
    </row>
    <row r="77" spans="12:12" s="3" customFormat="1" ht="45.75" customHeight="1" x14ac:dyDescent="0.25">
      <c r="L77" s="31"/>
    </row>
    <row r="78" spans="12:12" s="3" customFormat="1" ht="45.75" customHeight="1" x14ac:dyDescent="0.25">
      <c r="L78" s="31"/>
    </row>
    <row r="79" spans="12:12" s="3" customFormat="1" ht="45.75" customHeight="1" x14ac:dyDescent="0.25">
      <c r="L79" s="31"/>
    </row>
    <row r="80" spans="12:12" s="3" customFormat="1" ht="45.75" customHeight="1" x14ac:dyDescent="0.25">
      <c r="L80" s="31"/>
    </row>
    <row r="81" spans="12:12" s="3" customFormat="1" ht="45.75" customHeight="1" x14ac:dyDescent="0.25">
      <c r="L81" s="31"/>
    </row>
    <row r="82" spans="12:12" s="3" customFormat="1" ht="45.75" customHeight="1" x14ac:dyDescent="0.25">
      <c r="L82" s="31"/>
    </row>
    <row r="83" spans="12:12" s="3" customFormat="1" ht="45.75" customHeight="1" x14ac:dyDescent="0.25">
      <c r="L83" s="31"/>
    </row>
    <row r="84" spans="12:12" s="3" customFormat="1" ht="45.75" customHeight="1" x14ac:dyDescent="0.25">
      <c r="L84" s="31"/>
    </row>
    <row r="85" spans="12:12" s="3" customFormat="1" ht="45.75" customHeight="1" x14ac:dyDescent="0.25">
      <c r="L85" s="31"/>
    </row>
    <row r="86" spans="12:12" s="3" customFormat="1" ht="45.75" customHeight="1" x14ac:dyDescent="0.25">
      <c r="L86" s="31"/>
    </row>
    <row r="87" spans="12:12" s="3" customFormat="1" ht="45.75" customHeight="1" x14ac:dyDescent="0.25">
      <c r="L87" s="31"/>
    </row>
    <row r="88" spans="12:12" s="3" customFormat="1" ht="45.75" customHeight="1" x14ac:dyDescent="0.25">
      <c r="L88" s="31"/>
    </row>
    <row r="89" spans="12:12" s="3" customFormat="1" ht="45.75" customHeight="1" x14ac:dyDescent="0.25">
      <c r="L89" s="31"/>
    </row>
    <row r="90" spans="12:12" s="3" customFormat="1" ht="45.75" customHeight="1" x14ac:dyDescent="0.25">
      <c r="L90" s="31"/>
    </row>
    <row r="91" spans="12:12" s="3" customFormat="1" ht="45.75" customHeight="1" x14ac:dyDescent="0.25">
      <c r="L91" s="31"/>
    </row>
    <row r="92" spans="12:12" s="3" customFormat="1" ht="45.75" customHeight="1" x14ac:dyDescent="0.25">
      <c r="L92" s="31"/>
    </row>
    <row r="93" spans="12:12" s="3" customFormat="1" ht="45.75" customHeight="1" x14ac:dyDescent="0.25">
      <c r="L93" s="31"/>
    </row>
    <row r="94" spans="12:12" s="3" customFormat="1" ht="45.75" customHeight="1" x14ac:dyDescent="0.25">
      <c r="L94" s="31"/>
    </row>
    <row r="95" spans="12:12" s="3" customFormat="1" ht="45.75" customHeight="1" x14ac:dyDescent="0.25">
      <c r="L95" s="31"/>
    </row>
    <row r="96" spans="12:12" s="3" customFormat="1" ht="45.75" customHeight="1" x14ac:dyDescent="0.25">
      <c r="L96" s="31"/>
    </row>
    <row r="97" spans="12:12" s="3" customFormat="1" ht="45.75" customHeight="1" x14ac:dyDescent="0.25">
      <c r="L97" s="31"/>
    </row>
    <row r="98" spans="12:12" s="3" customFormat="1" ht="45.75" customHeight="1" x14ac:dyDescent="0.25">
      <c r="L98" s="31"/>
    </row>
    <row r="99" spans="12:12" s="3" customFormat="1" ht="45.75" customHeight="1" x14ac:dyDescent="0.25">
      <c r="L99" s="31"/>
    </row>
    <row r="100" spans="12:12" s="3" customFormat="1" ht="45.75" customHeight="1" x14ac:dyDescent="0.25">
      <c r="L100" s="31"/>
    </row>
    <row r="101" spans="12:12" s="3" customFormat="1" ht="45.75" customHeight="1" x14ac:dyDescent="0.25">
      <c r="L101" s="31"/>
    </row>
    <row r="102" spans="12:12" s="3" customFormat="1" ht="45.75" customHeight="1" x14ac:dyDescent="0.25">
      <c r="L102" s="31"/>
    </row>
    <row r="103" spans="12:12" s="3" customFormat="1" ht="45.75" customHeight="1" x14ac:dyDescent="0.25">
      <c r="L103" s="31"/>
    </row>
    <row r="104" spans="12:12" s="3" customFormat="1" ht="45.75" customHeight="1" x14ac:dyDescent="0.25">
      <c r="L104" s="31"/>
    </row>
    <row r="105" spans="12:12" s="3" customFormat="1" ht="45.75" customHeight="1" x14ac:dyDescent="0.25">
      <c r="L105" s="31"/>
    </row>
    <row r="106" spans="12:12" s="3" customFormat="1" ht="45.75" customHeight="1" x14ac:dyDescent="0.25">
      <c r="L106" s="31"/>
    </row>
    <row r="107" spans="12:12" s="3" customFormat="1" ht="45.75" customHeight="1" x14ac:dyDescent="0.25">
      <c r="L107" s="31"/>
    </row>
    <row r="108" spans="12:12" s="3" customFormat="1" ht="45.75" customHeight="1" x14ac:dyDescent="0.25">
      <c r="L108" s="31"/>
    </row>
    <row r="109" spans="12:12" s="3" customFormat="1" ht="45.75" customHeight="1" x14ac:dyDescent="0.25">
      <c r="L109" s="31"/>
    </row>
    <row r="110" spans="12:12" s="3" customFormat="1" ht="45.75" customHeight="1" x14ac:dyDescent="0.25">
      <c r="L110" s="31"/>
    </row>
    <row r="111" spans="12:12" s="3" customFormat="1" ht="45.75" customHeight="1" x14ac:dyDescent="0.25">
      <c r="L111" s="31"/>
    </row>
    <row r="112" spans="12:12" s="3" customFormat="1" ht="45.75" customHeight="1" x14ac:dyDescent="0.25">
      <c r="L112" s="31"/>
    </row>
    <row r="113" spans="12:12" s="3" customFormat="1" ht="45.75" customHeight="1" x14ac:dyDescent="0.25">
      <c r="L113" s="31"/>
    </row>
    <row r="114" spans="12:12" s="3" customFormat="1" ht="45.75" customHeight="1" x14ac:dyDescent="0.25">
      <c r="L114" s="31"/>
    </row>
    <row r="115" spans="12:12" s="3" customFormat="1" ht="45.75" customHeight="1" x14ac:dyDescent="0.25">
      <c r="L115" s="31"/>
    </row>
    <row r="116" spans="12:12" s="3" customFormat="1" ht="45.75" customHeight="1" x14ac:dyDescent="0.25">
      <c r="L116" s="31"/>
    </row>
    <row r="117" spans="12:12" s="3" customFormat="1" ht="45.75" customHeight="1" x14ac:dyDescent="0.25">
      <c r="L117" s="31"/>
    </row>
    <row r="118" spans="12:12" s="3" customFormat="1" ht="45.75" customHeight="1" x14ac:dyDescent="0.25">
      <c r="L118" s="31"/>
    </row>
    <row r="119" spans="12:12" s="3" customFormat="1" ht="45.75" customHeight="1" x14ac:dyDescent="0.25">
      <c r="L119" s="31"/>
    </row>
    <row r="120" spans="12:12" s="3" customFormat="1" ht="45.75" customHeight="1" x14ac:dyDescent="0.25">
      <c r="L120" s="31"/>
    </row>
    <row r="121" spans="12:12" s="3" customFormat="1" ht="45.75" customHeight="1" x14ac:dyDescent="0.25">
      <c r="L121" s="31"/>
    </row>
    <row r="122" spans="12:12" s="3" customFormat="1" ht="45.75" customHeight="1" x14ac:dyDescent="0.25">
      <c r="L122" s="31"/>
    </row>
    <row r="123" spans="12:12" s="3" customFormat="1" ht="45.75" customHeight="1" x14ac:dyDescent="0.25">
      <c r="L123" s="31"/>
    </row>
    <row r="124" spans="12:12" s="3" customFormat="1" ht="45.75" customHeight="1" x14ac:dyDescent="0.25">
      <c r="L124" s="31"/>
    </row>
    <row r="125" spans="12:12" s="3" customFormat="1" ht="45.75" customHeight="1" x14ac:dyDescent="0.25">
      <c r="L125" s="31"/>
    </row>
    <row r="126" spans="12:12" s="3" customFormat="1" ht="45.75" customHeight="1" x14ac:dyDescent="0.25">
      <c r="L126" s="31"/>
    </row>
    <row r="127" spans="12:12" s="3" customFormat="1" ht="45.75" customHeight="1" x14ac:dyDescent="0.25">
      <c r="L127" s="31"/>
    </row>
    <row r="128" spans="12:12" s="3" customFormat="1" ht="45.75" customHeight="1" x14ac:dyDescent="0.25">
      <c r="L128" s="31"/>
    </row>
    <row r="129" spans="12:12" s="3" customFormat="1" ht="45.75" customHeight="1" x14ac:dyDescent="0.25">
      <c r="L129" s="31"/>
    </row>
    <row r="130" spans="12:12" s="3" customFormat="1" ht="45.75" customHeight="1" x14ac:dyDescent="0.25">
      <c r="L130" s="31"/>
    </row>
    <row r="131" spans="12:12" s="3" customFormat="1" ht="45.75" customHeight="1" x14ac:dyDescent="0.25">
      <c r="L131" s="31"/>
    </row>
    <row r="132" spans="12:12" s="3" customFormat="1" ht="45.75" customHeight="1" x14ac:dyDescent="0.25">
      <c r="L132" s="31"/>
    </row>
    <row r="133" spans="12:12" s="3" customFormat="1" ht="45.75" customHeight="1" x14ac:dyDescent="0.25">
      <c r="L133" s="31"/>
    </row>
    <row r="134" spans="12:12" s="3" customFormat="1" ht="45.75" customHeight="1" x14ac:dyDescent="0.25">
      <c r="L134" s="31"/>
    </row>
    <row r="135" spans="12:12" s="3" customFormat="1" ht="45.75" customHeight="1" x14ac:dyDescent="0.25">
      <c r="L135" s="31"/>
    </row>
    <row r="136" spans="12:12" s="3" customFormat="1" ht="45.75" customHeight="1" x14ac:dyDescent="0.25">
      <c r="L136" s="31"/>
    </row>
    <row r="137" spans="12:12" s="3" customFormat="1" ht="45.75" customHeight="1" x14ac:dyDescent="0.25">
      <c r="L137" s="31"/>
    </row>
    <row r="138" spans="12:12" s="3" customFormat="1" ht="45.75" customHeight="1" x14ac:dyDescent="0.25">
      <c r="L138" s="31"/>
    </row>
    <row r="139" spans="12:12" s="3" customFormat="1" ht="45.75" customHeight="1" x14ac:dyDescent="0.25">
      <c r="L139" s="31"/>
    </row>
    <row r="140" spans="12:12" s="3" customFormat="1" ht="45.75" customHeight="1" x14ac:dyDescent="0.25">
      <c r="L140" s="31"/>
    </row>
    <row r="141" spans="12:12" s="3" customFormat="1" ht="45.75" customHeight="1" x14ac:dyDescent="0.25">
      <c r="L141" s="31"/>
    </row>
    <row r="142" spans="12:12" s="3" customFormat="1" ht="45.75" customHeight="1" x14ac:dyDescent="0.25">
      <c r="L142" s="31"/>
    </row>
    <row r="143" spans="12:12" s="3" customFormat="1" ht="45.75" customHeight="1" x14ac:dyDescent="0.25">
      <c r="L143" s="31"/>
    </row>
    <row r="144" spans="12:12" s="3" customFormat="1" ht="45.75" customHeight="1" x14ac:dyDescent="0.25">
      <c r="L144" s="31"/>
    </row>
    <row r="145" spans="12:12" s="3" customFormat="1" ht="45.75" customHeight="1" x14ac:dyDescent="0.25">
      <c r="L145" s="31"/>
    </row>
    <row r="146" spans="12:12" s="3" customFormat="1" ht="45.75" customHeight="1" x14ac:dyDescent="0.25">
      <c r="L146" s="31"/>
    </row>
    <row r="147" spans="12:12" s="3" customFormat="1" ht="45.75" customHeight="1" x14ac:dyDescent="0.25">
      <c r="L147" s="31"/>
    </row>
    <row r="148" spans="12:12" s="3" customFormat="1" ht="45.75" customHeight="1" x14ac:dyDescent="0.25">
      <c r="L148" s="31"/>
    </row>
    <row r="149" spans="12:12" s="3" customFormat="1" ht="45.75" customHeight="1" x14ac:dyDescent="0.25">
      <c r="L149" s="31"/>
    </row>
    <row r="150" spans="12:12" s="3" customFormat="1" ht="45.75" customHeight="1" x14ac:dyDescent="0.25">
      <c r="L150" s="31"/>
    </row>
    <row r="151" spans="12:12" s="3" customFormat="1" ht="45.75" customHeight="1" x14ac:dyDescent="0.25">
      <c r="L151" s="31"/>
    </row>
    <row r="152" spans="12:12" s="3" customFormat="1" ht="45.75" customHeight="1" x14ac:dyDescent="0.25">
      <c r="L152" s="31"/>
    </row>
    <row r="153" spans="12:12" s="3" customFormat="1" ht="45.75" customHeight="1" x14ac:dyDescent="0.25">
      <c r="L153" s="31"/>
    </row>
    <row r="154" spans="12:12" s="3" customFormat="1" ht="45.75" customHeight="1" x14ac:dyDescent="0.25">
      <c r="L154" s="31"/>
    </row>
    <row r="155" spans="12:12" s="3" customFormat="1" ht="45.75" customHeight="1" x14ac:dyDescent="0.25">
      <c r="L155" s="31"/>
    </row>
    <row r="156" spans="12:12" s="3" customFormat="1" ht="45.75" customHeight="1" x14ac:dyDescent="0.25">
      <c r="L156" s="31"/>
    </row>
    <row r="157" spans="12:12" s="3" customFormat="1" ht="45.75" customHeight="1" x14ac:dyDescent="0.25">
      <c r="L157" s="31"/>
    </row>
    <row r="158" spans="12:12" s="3" customFormat="1" ht="45.75" customHeight="1" x14ac:dyDescent="0.25">
      <c r="L158" s="31"/>
    </row>
    <row r="159" spans="12:12" s="3" customFormat="1" ht="45.75" customHeight="1" x14ac:dyDescent="0.25">
      <c r="L159" s="31"/>
    </row>
    <row r="160" spans="12:12" s="3" customFormat="1" ht="45.75" customHeight="1" x14ac:dyDescent="0.25">
      <c r="L160" s="31"/>
    </row>
    <row r="161" spans="12:12" s="3" customFormat="1" ht="45.75" customHeight="1" x14ac:dyDescent="0.25">
      <c r="L161" s="31"/>
    </row>
    <row r="162" spans="12:12" s="3" customFormat="1" ht="45.75" customHeight="1" x14ac:dyDescent="0.25">
      <c r="L162" s="31"/>
    </row>
    <row r="163" spans="12:12" s="3" customFormat="1" ht="45.75" customHeight="1" x14ac:dyDescent="0.25">
      <c r="L163" s="31"/>
    </row>
    <row r="164" spans="12:12" s="3" customFormat="1" ht="45.75" customHeight="1" x14ac:dyDescent="0.25">
      <c r="L164" s="31"/>
    </row>
    <row r="165" spans="12:12" s="3" customFormat="1" ht="45.75" customHeight="1" x14ac:dyDescent="0.25">
      <c r="L165" s="31"/>
    </row>
    <row r="166" spans="12:12" s="3" customFormat="1" ht="45.75" customHeight="1" x14ac:dyDescent="0.25">
      <c r="L166" s="31"/>
    </row>
    <row r="167" spans="12:12" s="3" customFormat="1" ht="45.75" customHeight="1" x14ac:dyDescent="0.25">
      <c r="L167" s="31"/>
    </row>
    <row r="168" spans="12:12" s="3" customFormat="1" ht="45.75" customHeight="1" x14ac:dyDescent="0.25">
      <c r="L168" s="31"/>
    </row>
    <row r="169" spans="12:12" s="3" customFormat="1" ht="45.75" customHeight="1" x14ac:dyDescent="0.25"/>
    <row r="170" spans="12:12" s="3" customFormat="1" ht="45.75" customHeight="1" x14ac:dyDescent="0.25"/>
    <row r="171" spans="12:12" s="3" customFormat="1" ht="45.75" customHeight="1" x14ac:dyDescent="0.25"/>
    <row r="172" spans="12:12" s="3" customFormat="1" ht="45.75" customHeight="1" x14ac:dyDescent="0.25"/>
    <row r="173" spans="12:12" s="3" customFormat="1" ht="45.75" customHeight="1" x14ac:dyDescent="0.25"/>
    <row r="174" spans="12:12" s="3" customFormat="1" ht="45.75" customHeight="1" x14ac:dyDescent="0.25"/>
    <row r="175" spans="12:12" s="3" customFormat="1" ht="45.75" customHeight="1" x14ac:dyDescent="0.25"/>
    <row r="176" spans="12:12" s="3" customFormat="1" ht="45.75" customHeight="1" x14ac:dyDescent="0.25"/>
    <row r="177" s="3" customFormat="1" ht="45.75" customHeight="1" x14ac:dyDescent="0.25"/>
    <row r="178" s="3" customFormat="1" ht="45.75" customHeight="1" x14ac:dyDescent="0.25"/>
    <row r="179" s="3" customFormat="1" ht="45.75" customHeight="1" x14ac:dyDescent="0.25"/>
    <row r="180" s="3" customFormat="1" ht="45.75" customHeight="1" x14ac:dyDescent="0.25"/>
    <row r="181" s="3" customFormat="1" ht="45.75" customHeight="1" x14ac:dyDescent="0.25"/>
    <row r="182" s="3" customFormat="1" ht="45.75" customHeight="1" x14ac:dyDescent="0.25"/>
    <row r="183" s="3" customFormat="1" ht="45.75" customHeight="1" x14ac:dyDescent="0.25"/>
    <row r="184" s="3" customFormat="1" ht="45.75" customHeight="1" x14ac:dyDescent="0.25"/>
    <row r="185" s="3" customFormat="1" ht="45.75" customHeight="1" x14ac:dyDescent="0.25"/>
    <row r="186" s="3" customFormat="1" ht="45.75" customHeight="1" x14ac:dyDescent="0.25"/>
    <row r="187" s="3" customFormat="1" ht="45.75" customHeight="1" x14ac:dyDescent="0.25"/>
    <row r="188" s="3" customFormat="1" ht="45.75" customHeight="1" x14ac:dyDescent="0.25"/>
    <row r="189" s="3" customFormat="1" ht="45.75" customHeight="1" x14ac:dyDescent="0.25"/>
    <row r="190" s="3" customFormat="1" ht="45.75" customHeight="1" x14ac:dyDescent="0.25"/>
    <row r="191" s="3" customFormat="1" ht="45.75" customHeight="1" x14ac:dyDescent="0.25"/>
    <row r="192" s="3" customFormat="1" ht="45.75" customHeight="1" x14ac:dyDescent="0.25"/>
    <row r="193" s="3" customFormat="1" ht="45.75" customHeight="1" x14ac:dyDescent="0.25"/>
    <row r="194" s="3" customFormat="1" ht="45.75" customHeight="1" x14ac:dyDescent="0.25"/>
    <row r="195" s="3" customFormat="1" ht="45.75" customHeight="1" x14ac:dyDescent="0.25"/>
    <row r="196" s="3" customFormat="1" ht="45.75" customHeight="1" x14ac:dyDescent="0.25"/>
    <row r="197" s="3" customFormat="1" ht="45.75" customHeight="1" x14ac:dyDescent="0.25"/>
    <row r="198" s="3" customFormat="1" ht="45.75" customHeight="1" x14ac:dyDescent="0.25"/>
    <row r="199" s="3" customFormat="1" ht="45.75" customHeight="1" x14ac:dyDescent="0.25"/>
    <row r="200" s="3" customFormat="1" ht="45.75" customHeight="1" x14ac:dyDescent="0.25"/>
    <row r="201" s="3" customFormat="1" ht="45.75" customHeight="1" x14ac:dyDescent="0.25"/>
    <row r="202" s="3" customFormat="1" ht="45.75" customHeight="1" x14ac:dyDescent="0.25"/>
    <row r="203" s="3" customFormat="1" ht="45.75" customHeight="1" x14ac:dyDescent="0.25"/>
    <row r="204" s="3" customFormat="1" ht="45.75" customHeight="1" x14ac:dyDescent="0.25"/>
    <row r="205" s="3" customFormat="1" ht="45.75" customHeight="1" x14ac:dyDescent="0.25"/>
    <row r="206" s="3" customFormat="1" ht="45.75" customHeight="1" x14ac:dyDescent="0.25"/>
    <row r="207" s="3" customFormat="1" ht="45.75" customHeight="1" x14ac:dyDescent="0.25"/>
    <row r="208" s="3" customFormat="1" ht="45.75" customHeight="1" x14ac:dyDescent="0.25"/>
    <row r="209" s="3" customFormat="1" ht="45.75" customHeight="1" x14ac:dyDescent="0.25"/>
    <row r="210" s="3" customFormat="1" ht="45.75" customHeight="1" x14ac:dyDescent="0.25"/>
    <row r="211" s="3" customFormat="1" ht="45.75" customHeight="1" x14ac:dyDescent="0.25"/>
    <row r="212" s="3" customFormat="1" ht="45.75" customHeight="1" x14ac:dyDescent="0.25"/>
    <row r="213" s="3" customFormat="1" ht="45.75" customHeight="1" x14ac:dyDescent="0.25"/>
    <row r="214" s="3" customFormat="1" ht="45.75" customHeight="1" x14ac:dyDescent="0.25"/>
    <row r="215" s="3" customFormat="1" ht="45.75" customHeight="1" x14ac:dyDescent="0.25"/>
    <row r="216" s="3" customFormat="1" ht="45.75" customHeight="1" x14ac:dyDescent="0.25"/>
    <row r="217" s="3" customFormat="1" ht="45.75" customHeight="1" x14ac:dyDescent="0.25"/>
    <row r="218" s="3" customFormat="1" ht="45.75" customHeight="1" x14ac:dyDescent="0.25"/>
    <row r="219" s="3" customFormat="1" ht="45.75" customHeight="1" x14ac:dyDescent="0.25"/>
    <row r="220" s="3" customFormat="1" ht="45.75" customHeight="1" x14ac:dyDescent="0.25"/>
    <row r="221" s="3" customFormat="1" ht="45.75" customHeight="1" x14ac:dyDescent="0.25"/>
    <row r="222" s="3" customFormat="1" ht="45.75" customHeight="1" x14ac:dyDescent="0.25"/>
    <row r="223" s="3" customFormat="1" ht="45.75" customHeight="1" x14ac:dyDescent="0.25"/>
    <row r="224" s="3" customFormat="1" ht="45.75" customHeight="1" x14ac:dyDescent="0.25"/>
    <row r="225" s="3" customFormat="1" ht="45.75" customHeight="1" x14ac:dyDescent="0.25"/>
    <row r="226" s="3" customFormat="1" ht="45.75" customHeight="1" x14ac:dyDescent="0.25"/>
    <row r="227" s="3" customFormat="1" ht="45.75" customHeight="1" x14ac:dyDescent="0.25"/>
    <row r="228" s="3" customFormat="1" ht="45.75" customHeight="1" x14ac:dyDescent="0.25"/>
    <row r="229" s="3" customFormat="1" ht="45.75" customHeight="1" x14ac:dyDescent="0.25"/>
    <row r="230" s="3" customFormat="1" ht="45.75" customHeight="1" x14ac:dyDescent="0.25"/>
    <row r="231" s="3" customFormat="1" ht="45.75" customHeight="1" x14ac:dyDescent="0.25"/>
    <row r="232" s="3" customFormat="1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</sheetData>
  <mergeCells count="2">
    <mergeCell ref="A1:B1"/>
    <mergeCell ref="C1:M8"/>
  </mergeCells>
  <conditionalFormatting sqref="B3">
    <cfRule type="colorScale" priority="3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{20429734-C854-47DA-B8E3-215E886CF5F9}</x14:id>
        </ext>
      </extLst>
    </cfRule>
  </conditionalFormatting>
  <conditionalFormatting sqref="B5">
    <cfRule type="colorScale" priority="2">
      <colorScale>
        <cfvo type="formula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6:B8">
    <cfRule type="dataBar" priority="1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{82604338-7899-4EFB-A68E-B86E19AFE4C8}</x14:id>
        </ext>
      </extLst>
    </cfRule>
  </conditionalFormatting>
  <hyperlinks>
    <hyperlink ref="A1:B1" location="Menu!A1" display="Retour MENU"/>
  </hyperlink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429734-C854-47DA-B8E3-215E886CF5F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82604338-7899-4EFB-A68E-B86E19AFE4C8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B6:B8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B13B73-E5A6-4264-A74E-77BAF1253A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Trvx Déploiement Fourniture</vt:lpstr>
      <vt:lpstr>Dév. Logiciel</vt:lpstr>
      <vt:lpstr>Plateforme</vt:lpstr>
      <vt:lpstr>Sorties Stock</vt:lpstr>
      <vt:lpstr>Travaux VDI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KERFERS Guillaume (P)</dc:creator>
  <cp:lastModifiedBy>Guy Blancher</cp:lastModifiedBy>
  <cp:lastPrinted>2020-01-13T15:24:05Z</cp:lastPrinted>
  <dcterms:created xsi:type="dcterms:W3CDTF">2019-12-31T07:23:05Z</dcterms:created>
  <dcterms:modified xsi:type="dcterms:W3CDTF">2020-02-04T10:08:39Z</dcterms:modified>
</cp:coreProperties>
</file>