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45" windowHeight="9195" tabRatio="500"/>
  </bookViews>
  <sheets>
    <sheet name="Feuil1" sheetId="1" r:id="rId1"/>
  </sheets>
  <externalReferences>
    <externalReference r:id="rId2"/>
    <externalReference r:id="rId3"/>
  </externalReferenc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" i="1" l="1"/>
  <c r="W32" i="1"/>
  <c r="U32" i="1"/>
  <c r="V32" i="1"/>
  <c r="K32" i="1"/>
  <c r="J32" i="1"/>
  <c r="C32" i="1"/>
  <c r="W31" i="1"/>
  <c r="U31" i="1"/>
  <c r="V31" i="1"/>
  <c r="K31" i="1"/>
  <c r="J31" i="1"/>
  <c r="C31" i="1"/>
  <c r="B30" i="1"/>
  <c r="W30" i="1"/>
  <c r="U30" i="1"/>
  <c r="V30" i="1"/>
  <c r="K30" i="1"/>
  <c r="J30" i="1"/>
  <c r="C30" i="1"/>
  <c r="B29" i="1"/>
  <c r="W29" i="1"/>
  <c r="U29" i="1"/>
  <c r="V29" i="1"/>
  <c r="K29" i="1"/>
  <c r="J29" i="1"/>
  <c r="C29" i="1"/>
  <c r="B28" i="1"/>
  <c r="W28" i="1"/>
  <c r="U28" i="1"/>
  <c r="V28" i="1"/>
  <c r="K28" i="1"/>
  <c r="J28" i="1"/>
  <c r="C28" i="1"/>
  <c r="B27" i="1"/>
  <c r="W27" i="1"/>
  <c r="U27" i="1"/>
  <c r="V27" i="1"/>
  <c r="K27" i="1"/>
  <c r="J27" i="1"/>
  <c r="C27" i="1"/>
  <c r="B26" i="1"/>
  <c r="W26" i="1"/>
  <c r="U26" i="1"/>
  <c r="V26" i="1"/>
  <c r="K26" i="1"/>
  <c r="J26" i="1"/>
  <c r="C26" i="1"/>
  <c r="B25" i="1"/>
  <c r="W25" i="1"/>
  <c r="U25" i="1"/>
  <c r="V25" i="1"/>
  <c r="K25" i="1"/>
  <c r="J25" i="1"/>
  <c r="C25" i="1"/>
  <c r="B24" i="1"/>
  <c r="W24" i="1"/>
  <c r="U24" i="1"/>
  <c r="V24" i="1"/>
  <c r="K24" i="1"/>
  <c r="J24" i="1"/>
  <c r="C24" i="1"/>
  <c r="B23" i="1"/>
  <c r="W23" i="1"/>
  <c r="U23" i="1"/>
  <c r="V23" i="1"/>
  <c r="K23" i="1"/>
  <c r="J23" i="1"/>
  <c r="C23" i="1"/>
  <c r="B22" i="1"/>
  <c r="W22" i="1"/>
  <c r="U22" i="1"/>
  <c r="V22" i="1"/>
  <c r="K22" i="1"/>
  <c r="J22" i="1"/>
  <c r="C22" i="1"/>
  <c r="B21" i="1"/>
  <c r="W21" i="1"/>
  <c r="U21" i="1"/>
  <c r="V21" i="1"/>
  <c r="K21" i="1"/>
  <c r="J21" i="1"/>
  <c r="C21" i="1"/>
  <c r="B20" i="1"/>
  <c r="W20" i="1"/>
  <c r="U20" i="1"/>
  <c r="V20" i="1"/>
  <c r="K20" i="1"/>
  <c r="J20" i="1"/>
  <c r="C20" i="1"/>
  <c r="B19" i="1"/>
  <c r="W19" i="1"/>
  <c r="U19" i="1"/>
  <c r="V19" i="1"/>
  <c r="K19" i="1"/>
  <c r="J19" i="1"/>
  <c r="C19" i="1"/>
  <c r="B18" i="1"/>
  <c r="W18" i="1"/>
  <c r="U18" i="1"/>
  <c r="V18" i="1"/>
  <c r="K18" i="1"/>
  <c r="J18" i="1"/>
  <c r="C18" i="1"/>
  <c r="B17" i="1"/>
  <c r="W17" i="1"/>
  <c r="U17" i="1"/>
  <c r="V17" i="1"/>
  <c r="K17" i="1"/>
  <c r="J17" i="1"/>
  <c r="C17" i="1"/>
  <c r="B16" i="1"/>
  <c r="W16" i="1"/>
  <c r="U16" i="1"/>
  <c r="V16" i="1"/>
  <c r="K16" i="1"/>
  <c r="J16" i="1"/>
  <c r="C16" i="1"/>
  <c r="B15" i="1"/>
  <c r="W15" i="1"/>
  <c r="U15" i="1"/>
  <c r="V15" i="1"/>
  <c r="K15" i="1"/>
  <c r="J15" i="1"/>
  <c r="C15" i="1"/>
  <c r="B14" i="1"/>
  <c r="W14" i="1"/>
  <c r="U14" i="1"/>
  <c r="V14" i="1"/>
  <c r="K14" i="1"/>
  <c r="J14" i="1"/>
  <c r="C14" i="1"/>
  <c r="B13" i="1"/>
  <c r="W13" i="1"/>
  <c r="U13" i="1"/>
  <c r="V13" i="1"/>
  <c r="K13" i="1"/>
  <c r="J13" i="1"/>
  <c r="C13" i="1"/>
  <c r="B12" i="1"/>
  <c r="W12" i="1"/>
  <c r="U12" i="1"/>
  <c r="V12" i="1"/>
  <c r="K12" i="1"/>
  <c r="J12" i="1"/>
  <c r="C12" i="1"/>
  <c r="L8" i="1"/>
  <c r="U7" i="1"/>
  <c r="T7" i="1"/>
  <c r="S7" i="1"/>
  <c r="P7" i="1"/>
  <c r="K7" i="1"/>
  <c r="P6" i="1"/>
  <c r="R6" i="1"/>
  <c r="K6" i="1"/>
  <c r="M6" i="1"/>
  <c r="S4" i="1"/>
  <c r="H4" i="1"/>
  <c r="G4" i="1"/>
  <c r="F4" i="1"/>
  <c r="B4" i="1"/>
  <c r="S3" i="1"/>
</calcChain>
</file>

<file path=xl/sharedStrings.xml><?xml version="1.0" encoding="utf-8"?>
<sst xmlns="http://schemas.openxmlformats.org/spreadsheetml/2006/main" count="45" uniqueCount="42">
  <si>
    <t xml:space="preserve"> </t>
  </si>
  <si>
    <t>Performances Support</t>
  </si>
  <si>
    <t>Date</t>
  </si>
  <si>
    <t>Disponibilité
Flotte</t>
  </si>
  <si>
    <t>NB Equipements 
a l'arrêt</t>
  </si>
  <si>
    <t>NB Equipements 
en attente pieces</t>
  </si>
  <si>
    <t>Superviseur Senior
en fonction</t>
  </si>
  <si>
    <t>Matricule</t>
  </si>
  <si>
    <t>Superviseur 
en fonction</t>
  </si>
  <si>
    <t>MBA "Performances SUPPORT"</t>
  </si>
  <si>
    <t>Cartes Attendues</t>
  </si>
  <si>
    <t>Performance
%</t>
  </si>
  <si>
    <t>Com Remis</t>
  </si>
  <si>
    <t>Conditions à risque</t>
  </si>
  <si>
    <t>Nb. Incidents</t>
  </si>
  <si>
    <t>Nb. Ouf</t>
  </si>
  <si>
    <t>Cartes Remises</t>
  </si>
  <si>
    <t>Com. Remis</t>
  </si>
  <si>
    <t>Travaux 
en cours</t>
  </si>
  <si>
    <t>Travaux
Imprévus</t>
  </si>
  <si>
    <t>Petits 
Equipements</t>
  </si>
  <si>
    <t>Passation</t>
  </si>
  <si>
    <t>Equipements 
à l'arrêt</t>
  </si>
  <si>
    <t>Travaux en cours</t>
  </si>
  <si>
    <t>Mécanicien</t>
  </si>
  <si>
    <t>No de Bon</t>
  </si>
  <si>
    <t>Priorité</t>
  </si>
  <si>
    <t>No. Equipement</t>
  </si>
  <si>
    <t>Description des travaux</t>
  </si>
  <si>
    <t>Statut</t>
  </si>
  <si>
    <t>Heure 
Estimé</t>
  </si>
  <si>
    <t>Heure 
Début</t>
  </si>
  <si>
    <t>Heure
 fin</t>
  </si>
  <si>
    <t>Heure 
Total</t>
  </si>
  <si>
    <t>Equart</t>
  </si>
  <si>
    <t>Superviseur</t>
  </si>
  <si>
    <t>P3</t>
  </si>
  <si>
    <t>En Attente</t>
  </si>
  <si>
    <t>En Cours</t>
  </si>
  <si>
    <t>Suspendu</t>
  </si>
  <si>
    <t>Reporté</t>
  </si>
  <si>
    <t>Complété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</si>
</sst>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0.0%"/>
    <numFmt numFmtId="166" formatCode="[$-F400]h:mm:ss\ AM/PM"/>
    <numFmt numFmtId="167" formatCode="0.00000"/>
  </numFmts>
  <fonts count="2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20"/>
      <color theme="1"/>
      <name val="Calibri"/>
      <family val="2"/>
      <scheme val="minor"/>
    </font>
    <font>
      <b/>
      <sz val="10"/>
      <name val="Arial"/>
      <family val="2"/>
    </font>
    <font>
      <sz val="12"/>
      <name val="Calibri"/>
      <family val="2"/>
      <scheme val="minor"/>
    </font>
    <font>
      <sz val="14"/>
      <name val="Arial"/>
      <family val="2"/>
    </font>
    <font>
      <sz val="20"/>
      <name val="Arial"/>
      <family val="2"/>
    </font>
    <font>
      <sz val="16"/>
      <name val="Arial"/>
      <family val="2"/>
    </font>
    <font>
      <b/>
      <sz val="10"/>
      <color theme="0"/>
      <name val="Arial"/>
      <family val="2"/>
    </font>
    <font>
      <b/>
      <sz val="12"/>
      <name val="Arial"/>
      <family val="2"/>
    </font>
    <font>
      <b/>
      <sz val="12"/>
      <name val="Calibri"/>
      <family val="2"/>
      <scheme val="minor"/>
    </font>
    <font>
      <sz val="14"/>
      <name val="Calibri"/>
      <family val="2"/>
      <scheme val="minor"/>
    </font>
    <font>
      <u/>
      <sz val="10"/>
      <color indexed="12"/>
      <name val="Arial"/>
      <family val="2"/>
    </font>
    <font>
      <sz val="16"/>
      <name val="Calibri"/>
      <family val="2"/>
      <scheme val="minor"/>
    </font>
    <font>
      <sz val="12"/>
      <name val="Calibri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rgb="FFFF0000"/>
      <name val="Arial"/>
      <family val="2"/>
    </font>
    <font>
      <i/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2"/>
      <name val="Arial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</fonts>
  <fills count="32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0" tint="-0.1490218817712943"/>
        </stop>
      </gradientFill>
    </fill>
    <fill>
      <patternFill patternType="solid">
        <fgColor theme="0" tint="-0.149998474074526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rgb="FF00B050"/>
        <bgColor auto="1"/>
      </patternFill>
    </fill>
    <fill>
      <patternFill patternType="solid">
        <fgColor rgb="FFFF0000"/>
        <bgColor indexed="64"/>
      </patternFill>
    </fill>
    <fill>
      <gradientFill degree="135">
        <stop position="0">
          <color theme="0"/>
        </stop>
        <stop position="1">
          <color rgb="FF92D050"/>
        </stop>
      </gradientFill>
    </fill>
    <fill>
      <patternFill patternType="solid">
        <fgColor rgb="FF92D050"/>
        <bgColor auto="1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92D050"/>
        </stop>
      </gradientFill>
    </fill>
    <fill>
      <gradientFill type="path" left="0.5" right="0.5" top="0.5" bottom="0.5">
        <stop position="0">
          <color theme="0"/>
        </stop>
        <stop position="1">
          <color rgb="FFFF0000"/>
        </stop>
      </gradientFill>
    </fill>
    <fill>
      <gradientFill type="path" top="1" bottom="1">
        <stop position="0">
          <color theme="0"/>
        </stop>
        <stop position="1">
          <color rgb="FF92D050"/>
        </stop>
      </gradientFill>
    </fill>
    <fill>
      <gradientFill type="path" left="0.5" right="0.5" top="0.5" bottom="0.5">
        <stop position="0">
          <color theme="0"/>
        </stop>
        <stop position="1">
          <color theme="2" tint="-0.89803765984069339"/>
        </stop>
      </gradientFill>
    </fill>
    <fill>
      <patternFill patternType="solid">
        <fgColor theme="2" tint="-0.89999084444715716"/>
        <bgColor auto="1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auto="1"/>
      </patternFill>
    </fill>
    <fill>
      <gradientFill type="path" left="0.5" right="0.5" top="0.5" bottom="0.5">
        <stop position="0">
          <color rgb="FFFF0000"/>
        </stop>
        <stop position="1">
          <color rgb="FF92D050"/>
        </stop>
      </gradientFill>
    </fill>
    <fill>
      <gradientFill type="path" left="0.5" right="0.5" top="0.5" bottom="0.5">
        <stop position="0">
          <color rgb="FFFFFF0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2" tint="-0.49803155613879818"/>
        </stop>
      </gradient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0.40000610370189521"/>
        </stop>
      </gradientFill>
    </fill>
    <fill>
      <patternFill patternType="solid">
        <fgColor theme="9" tint="0.39994506668294322"/>
        <bgColor auto="1"/>
      </patternFill>
    </fill>
    <fill>
      <patternFill patternType="solid">
        <fgColor theme="9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297">
    <xf numFmtId="0" fontId="0" fillId="0" borderId="0" xfId="0"/>
    <xf numFmtId="0" fontId="0" fillId="2" borderId="0" xfId="0" applyFill="1" applyProtection="1">
      <protection locked="0"/>
    </xf>
    <xf numFmtId="0" fontId="0" fillId="3" borderId="0" xfId="0" applyFill="1" applyProtection="1">
      <protection locked="0"/>
    </xf>
    <xf numFmtId="0" fontId="3" fillId="3" borderId="0" xfId="0" applyFont="1" applyFill="1" applyProtection="1">
      <protection locked="0"/>
    </xf>
    <xf numFmtId="0" fontId="0" fillId="0" borderId="0" xfId="0" applyProtection="1">
      <protection locked="0"/>
    </xf>
    <xf numFmtId="0" fontId="4" fillId="2" borderId="0" xfId="0" applyFont="1" applyFill="1" applyProtection="1">
      <protection locked="0"/>
    </xf>
    <xf numFmtId="0" fontId="4" fillId="2" borderId="0" xfId="0" applyFont="1" applyFill="1" applyAlignment="1" applyProtection="1">
      <protection locked="0"/>
    </xf>
    <xf numFmtId="0" fontId="4" fillId="0" borderId="0" xfId="0" applyFont="1" applyProtection="1">
      <protection locked="0"/>
    </xf>
    <xf numFmtId="0" fontId="5" fillId="5" borderId="7" xfId="0" applyFont="1" applyFill="1" applyBorder="1" applyAlignment="1" applyProtection="1">
      <alignment horizontal="center" vertical="center" wrapText="1"/>
    </xf>
    <xf numFmtId="0" fontId="5" fillId="6" borderId="7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8" borderId="7" xfId="0" applyFill="1" applyBorder="1" applyAlignment="1" applyProtection="1">
      <alignment horizontal="center" vertical="center" wrapText="1"/>
    </xf>
    <xf numFmtId="0" fontId="0" fillId="9" borderId="7" xfId="0" applyFill="1" applyBorder="1" applyAlignment="1" applyProtection="1">
      <alignment horizontal="center" vertical="center"/>
      <protection locked="0"/>
    </xf>
    <xf numFmtId="165" fontId="8" fillId="0" borderId="10" xfId="0" applyNumberFormat="1" applyFont="1" applyFill="1" applyBorder="1" applyAlignment="1" applyProtection="1">
      <alignment horizontal="center" vertical="center" wrapText="1"/>
    </xf>
    <xf numFmtId="0" fontId="9" fillId="11" borderId="10" xfId="0" applyFont="1" applyFill="1" applyBorder="1" applyAlignment="1" applyProtection="1">
      <alignment horizontal="center" vertical="center"/>
    </xf>
    <xf numFmtId="0" fontId="0" fillId="0" borderId="0" xfId="0" applyFill="1" applyBorder="1" applyProtection="1">
      <protection locked="0"/>
    </xf>
    <xf numFmtId="0" fontId="0" fillId="8" borderId="10" xfId="0" applyFill="1" applyBorder="1" applyAlignment="1" applyProtection="1">
      <alignment horizontal="center" vertical="center" wrapText="1"/>
    </xf>
    <xf numFmtId="0" fontId="0" fillId="9" borderId="10" xfId="0" applyFill="1" applyBorder="1" applyAlignment="1" applyProtection="1">
      <alignment horizontal="center" vertical="center"/>
      <protection locked="0"/>
    </xf>
    <xf numFmtId="164" fontId="7" fillId="3" borderId="8" xfId="0" applyNumberFormat="1" applyFont="1" applyFill="1" applyBorder="1" applyAlignment="1" applyProtection="1">
      <alignment horizontal="center" vertical="center" wrapText="1"/>
    </xf>
    <xf numFmtId="164" fontId="7" fillId="3" borderId="0" xfId="0" applyNumberFormat="1" applyFont="1" applyFill="1" applyBorder="1" applyAlignment="1" applyProtection="1">
      <alignment horizontal="center" vertical="center" wrapText="1"/>
    </xf>
    <xf numFmtId="165" fontId="8" fillId="0" borderId="0" xfId="0" applyNumberFormat="1" applyFont="1" applyFill="1" applyBorder="1" applyAlignment="1" applyProtection="1">
      <alignment horizontal="center" vertical="center" wrapText="1"/>
    </xf>
    <xf numFmtId="0" fontId="9" fillId="0" borderId="11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5" fillId="13" borderId="2" xfId="0" applyFont="1" applyFill="1" applyBorder="1" applyAlignment="1" applyProtection="1">
      <alignment vertical="center" wrapText="1"/>
      <protection locked="0"/>
    </xf>
    <xf numFmtId="0" fontId="5" fillId="13" borderId="3" xfId="0" applyFont="1" applyFill="1" applyBorder="1" applyAlignment="1" applyProtection="1">
      <alignment vertical="center" wrapText="1"/>
      <protection locked="0"/>
    </xf>
    <xf numFmtId="0" fontId="0" fillId="16" borderId="11" xfId="0" applyFill="1" applyBorder="1" applyAlignment="1" applyProtection="1">
      <alignment horizontal="center" vertical="center"/>
    </xf>
    <xf numFmtId="0" fontId="0" fillId="16" borderId="1" xfId="0" applyFill="1" applyBorder="1" applyAlignment="1" applyProtection="1">
      <alignment horizontal="center" vertical="center"/>
    </xf>
    <xf numFmtId="0" fontId="12" fillId="17" borderId="14" xfId="1" applyFont="1" applyFill="1" applyBorder="1" applyAlignment="1" applyProtection="1">
      <alignment horizontal="center" vertical="center"/>
    </xf>
    <xf numFmtId="0" fontId="12" fillId="17" borderId="11" xfId="1" applyFont="1" applyFill="1" applyBorder="1" applyAlignment="1" applyProtection="1">
      <alignment horizontal="center" vertical="center"/>
    </xf>
    <xf numFmtId="0" fontId="0" fillId="19" borderId="4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16" borderId="20" xfId="0" applyFill="1" applyBorder="1" applyAlignment="1" applyProtection="1">
      <alignment horizontal="center" vertical="center"/>
    </xf>
    <xf numFmtId="0" fontId="0" fillId="16" borderId="10" xfId="0" applyFill="1" applyBorder="1" applyAlignment="1" applyProtection="1">
      <alignment horizontal="center" vertical="center"/>
    </xf>
    <xf numFmtId="0" fontId="13" fillId="2" borderId="0" xfId="0" applyFont="1" applyFill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0" fillId="6" borderId="11" xfId="0" applyFont="1" applyFill="1" applyBorder="1" applyAlignment="1" applyProtection="1">
      <alignment horizontal="center" vertical="center" wrapText="1"/>
    </xf>
    <xf numFmtId="0" fontId="14" fillId="16" borderId="11" xfId="2" applyFill="1" applyBorder="1" applyAlignment="1" applyProtection="1">
      <alignment horizontal="center" vertical="center" wrapText="1"/>
    </xf>
    <xf numFmtId="0" fontId="14" fillId="21" borderId="11" xfId="2" applyFill="1" applyBorder="1" applyAlignment="1" applyProtection="1">
      <alignment horizontal="center" vertical="center" wrapText="1"/>
    </xf>
    <xf numFmtId="0" fontId="14" fillId="23" borderId="11" xfId="2" applyFill="1" applyBorder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vertical="center"/>
      <protection locked="0"/>
    </xf>
    <xf numFmtId="0" fontId="0" fillId="24" borderId="4" xfId="0" applyFill="1" applyBorder="1" applyAlignment="1" applyProtection="1">
      <alignment horizontal="center" vertical="center" wrapText="1"/>
    </xf>
    <xf numFmtId="0" fontId="0" fillId="9" borderId="11" xfId="0" applyFill="1" applyBorder="1" applyAlignment="1" applyProtection="1">
      <alignment horizontal="center" vertical="center"/>
    </xf>
    <xf numFmtId="0" fontId="0" fillId="9" borderId="11" xfId="0" applyFill="1" applyBorder="1" applyAlignment="1" applyProtection="1">
      <alignment vertical="center" textRotation="90"/>
    </xf>
    <xf numFmtId="0" fontId="0" fillId="24" borderId="5" xfId="0" applyFill="1" applyBorder="1" applyAlignment="1" applyProtection="1">
      <alignment vertical="center"/>
    </xf>
    <xf numFmtId="0" fontId="0" fillId="9" borderId="11" xfId="0" applyFill="1" applyBorder="1" applyAlignment="1" applyProtection="1">
      <alignment horizontal="center" vertical="center" wrapText="1"/>
    </xf>
    <xf numFmtId="0" fontId="0" fillId="24" borderId="5" xfId="0" applyFill="1" applyBorder="1" applyAlignment="1" applyProtection="1">
      <alignment horizontal="center" vertical="center" wrapText="1"/>
    </xf>
    <xf numFmtId="0" fontId="0" fillId="24" borderId="5" xfId="0" applyFill="1" applyBorder="1" applyAlignment="1" applyProtection="1">
      <alignment horizontal="center" vertical="center"/>
    </xf>
    <xf numFmtId="0" fontId="3" fillId="24" borderId="6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16" fillId="24" borderId="8" xfId="0" applyFont="1" applyFill="1" applyBorder="1" applyAlignment="1" applyProtection="1">
      <alignment horizontal="center" vertical="center"/>
    </xf>
    <xf numFmtId="1" fontId="0" fillId="9" borderId="11" xfId="0" applyNumberFormat="1" applyFill="1" applyBorder="1" applyAlignment="1">
      <alignment horizontal="center" vertical="center"/>
    </xf>
    <xf numFmtId="0" fontId="0" fillId="9" borderId="11" xfId="0" applyFill="1" applyBorder="1" applyProtection="1">
      <protection locked="0"/>
    </xf>
    <xf numFmtId="1" fontId="0" fillId="24" borderId="0" xfId="0" applyNumberFormat="1" applyFill="1" applyBorder="1" applyAlignment="1" applyProtection="1">
      <alignment horizontal="center" vertical="center"/>
    </xf>
    <xf numFmtId="0" fontId="17" fillId="9" borderId="11" xfId="0" applyFont="1" applyFill="1" applyBorder="1" applyProtection="1">
      <protection locked="0"/>
    </xf>
    <xf numFmtId="166" fontId="0" fillId="9" borderId="11" xfId="0" applyNumberFormat="1" applyFill="1" applyBorder="1" applyProtection="1">
      <protection locked="0"/>
    </xf>
    <xf numFmtId="22" fontId="0" fillId="24" borderId="0" xfId="0" applyNumberFormat="1" applyFill="1" applyBorder="1" applyAlignment="1" applyProtection="1">
      <alignment horizontal="center" vertical="center" wrapText="1"/>
    </xf>
    <xf numFmtId="22" fontId="0" fillId="24" borderId="0" xfId="0" applyNumberFormat="1" applyFill="1" applyBorder="1" applyProtection="1"/>
    <xf numFmtId="2" fontId="0" fillId="24" borderId="0" xfId="0" applyNumberFormat="1" applyFill="1" applyBorder="1" applyProtection="1"/>
    <xf numFmtId="10" fontId="0" fillId="24" borderId="0" xfId="0" applyNumberFormat="1" applyFill="1" applyBorder="1" applyProtection="1"/>
    <xf numFmtId="0" fontId="0" fillId="24" borderId="9" xfId="0" applyFill="1" applyBorder="1" applyProtection="1"/>
    <xf numFmtId="1" fontId="0" fillId="9" borderId="11" xfId="0" applyNumberFormat="1" applyFill="1" applyBorder="1" applyAlignment="1" applyProtection="1">
      <alignment horizontal="center" vertical="center"/>
      <protection locked="0"/>
    </xf>
    <xf numFmtId="166" fontId="0" fillId="24" borderId="0" xfId="0" applyNumberFormat="1" applyFill="1" applyBorder="1" applyProtection="1"/>
    <xf numFmtId="167" fontId="0" fillId="9" borderId="11" xfId="0" applyNumberFormat="1" applyFill="1" applyBorder="1" applyAlignment="1" applyProtection="1">
      <alignment horizontal="center" vertical="center"/>
      <protection locked="0"/>
    </xf>
    <xf numFmtId="22" fontId="0" fillId="24" borderId="0" xfId="0" applyNumberFormat="1" applyFill="1" applyBorder="1" applyAlignment="1" applyProtection="1">
      <alignment horizontal="center" vertical="center" wrapText="1"/>
      <protection locked="0"/>
    </xf>
    <xf numFmtId="0" fontId="0" fillId="24" borderId="0" xfId="0" applyFill="1" applyBorder="1" applyProtection="1">
      <protection locked="0"/>
    </xf>
    <xf numFmtId="22" fontId="0" fillId="24" borderId="0" xfId="0" applyNumberFormat="1" applyFill="1" applyBorder="1" applyProtection="1">
      <protection locked="0"/>
    </xf>
    <xf numFmtId="0" fontId="0" fillId="9" borderId="11" xfId="0" applyFill="1" applyBorder="1" applyAlignment="1" applyProtection="1">
      <alignment horizontal="center" vertical="center"/>
      <protection locked="0"/>
    </xf>
    <xf numFmtId="0" fontId="16" fillId="9" borderId="11" xfId="0" applyFont="1" applyFill="1" applyBorder="1" applyAlignment="1" applyProtection="1">
      <alignment horizontal="center" vertical="center"/>
    </xf>
    <xf numFmtId="0" fontId="14" fillId="6" borderId="11" xfId="2" applyFill="1" applyBorder="1" applyAlignment="1" applyProtection="1">
      <alignment horizontal="center" vertical="center" wrapText="1"/>
    </xf>
    <xf numFmtId="0" fontId="5" fillId="21" borderId="11" xfId="0" applyFont="1" applyFill="1" applyBorder="1" applyAlignment="1" applyProtection="1">
      <alignment horizontal="center" vertical="center" wrapText="1"/>
    </xf>
    <xf numFmtId="0" fontId="14" fillId="25" borderId="11" xfId="2" applyFill="1" applyBorder="1" applyAlignment="1" applyProtection="1">
      <alignment horizontal="center" vertical="center" wrapText="1"/>
    </xf>
    <xf numFmtId="0" fontId="16" fillId="9" borderId="11" xfId="0" applyFont="1" applyFill="1" applyBorder="1" applyAlignment="1" applyProtection="1">
      <alignment horizontal="center" vertical="center"/>
      <protection locked="0"/>
    </xf>
    <xf numFmtId="1" fontId="0" fillId="0" borderId="11" xfId="0" applyNumberFormat="1" applyFill="1" applyBorder="1" applyAlignment="1">
      <alignment horizontal="center" vertical="center"/>
    </xf>
    <xf numFmtId="0" fontId="0" fillId="24" borderId="0" xfId="0" applyFill="1" applyBorder="1" applyAlignment="1" applyProtection="1">
      <alignment horizontal="center" vertical="center" wrapText="1"/>
      <protection locked="0"/>
    </xf>
    <xf numFmtId="0" fontId="0" fillId="24" borderId="21" xfId="0" applyFill="1" applyBorder="1" applyAlignment="1" applyProtection="1">
      <alignment horizontal="center" vertical="center" wrapText="1"/>
      <protection locked="0"/>
    </xf>
    <xf numFmtId="0" fontId="0" fillId="24" borderId="21" xfId="0" applyFill="1" applyBorder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5" fillId="16" borderId="11" xfId="0" applyFont="1" applyFill="1" applyBorder="1" applyAlignment="1" applyProtection="1">
      <alignment horizontal="center" vertical="center" wrapText="1"/>
    </xf>
    <xf numFmtId="0" fontId="0" fillId="2" borderId="6" xfId="0" applyFill="1" applyBorder="1" applyAlignment="1" applyProtection="1">
      <protection locked="0"/>
    </xf>
    <xf numFmtId="0" fontId="0" fillId="2" borderId="21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24" borderId="1" xfId="0" applyFill="1" applyBorder="1" applyAlignment="1" applyProtection="1">
      <alignment horizontal="center" vertical="center" wrapText="1"/>
    </xf>
    <xf numFmtId="0" fontId="0" fillId="9" borderId="11" xfId="0" applyFill="1" applyBorder="1" applyAlignment="1" applyProtection="1">
      <alignment vertical="center"/>
    </xf>
    <xf numFmtId="0" fontId="0" fillId="24" borderId="2" xfId="0" applyFill="1" applyBorder="1" applyAlignment="1" applyProtection="1">
      <alignment horizontal="center" vertical="center" wrapText="1"/>
    </xf>
    <xf numFmtId="0" fontId="0" fillId="24" borderId="2" xfId="0" applyFill="1" applyBorder="1" applyAlignment="1" applyProtection="1">
      <alignment horizontal="center" vertical="center"/>
    </xf>
    <xf numFmtId="0" fontId="3" fillId="24" borderId="3" xfId="0" applyFont="1" applyFill="1" applyBorder="1" applyAlignment="1" applyProtection="1">
      <alignment horizontal="center" vertical="center"/>
    </xf>
    <xf numFmtId="0" fontId="16" fillId="24" borderId="4" xfId="0" applyFont="1" applyFill="1" applyBorder="1" applyAlignment="1" applyProtection="1">
      <alignment horizontal="center" vertical="center"/>
    </xf>
    <xf numFmtId="1" fontId="0" fillId="9" borderId="11" xfId="0" applyNumberFormat="1" applyFill="1" applyBorder="1" applyAlignment="1" applyProtection="1">
      <alignment horizontal="center" vertical="center"/>
    </xf>
    <xf numFmtId="22" fontId="0" fillId="24" borderId="5" xfId="0" applyNumberFormat="1" applyFill="1" applyBorder="1" applyAlignment="1" applyProtection="1">
      <alignment horizontal="center" vertical="center" wrapText="1"/>
    </xf>
    <xf numFmtId="22" fontId="0" fillId="24" borderId="5" xfId="0" applyNumberFormat="1" applyFill="1" applyBorder="1" applyProtection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18" fillId="27" borderId="21" xfId="0" applyFont="1" applyFill="1" applyBorder="1" applyAlignment="1" applyProtection="1">
      <alignment vertical="center"/>
    </xf>
    <xf numFmtId="0" fontId="18" fillId="27" borderId="16" xfId="0" applyFont="1" applyFill="1" applyBorder="1" applyAlignment="1" applyProtection="1">
      <alignment vertical="center"/>
    </xf>
    <xf numFmtId="0" fontId="21" fillId="9" borderId="11" xfId="0" applyFont="1" applyFill="1" applyBorder="1" applyAlignment="1" applyProtection="1">
      <alignment vertical="center"/>
      <protection locked="0"/>
    </xf>
    <xf numFmtId="0" fontId="21" fillId="9" borderId="11" xfId="0" applyFont="1" applyFill="1" applyBorder="1" applyAlignment="1" applyProtection="1">
      <alignment horizontal="center" vertical="center"/>
      <protection locked="0"/>
    </xf>
    <xf numFmtId="0" fontId="1" fillId="9" borderId="11" xfId="0" applyFont="1" applyFill="1" applyBorder="1" applyAlignment="1" applyProtection="1">
      <alignment vertical="top"/>
      <protection locked="0"/>
    </xf>
    <xf numFmtId="0" fontId="12" fillId="9" borderId="11" xfId="0" applyFont="1" applyFill="1" applyBorder="1" applyAlignment="1" applyProtection="1">
      <alignment vertical="top" wrapText="1"/>
      <protection locked="0"/>
    </xf>
    <xf numFmtId="0" fontId="14" fillId="6" borderId="10" xfId="2" applyFill="1" applyBorder="1" applyAlignment="1" applyProtection="1">
      <alignment horizontal="center" vertical="center" wrapText="1"/>
    </xf>
    <xf numFmtId="0" fontId="14" fillId="23" borderId="10" xfId="2" applyFill="1" applyBorder="1" applyAlignment="1" applyProtection="1">
      <alignment horizontal="center" vertical="center" wrapText="1"/>
    </xf>
    <xf numFmtId="0" fontId="14" fillId="21" borderId="10" xfId="2" applyFill="1" applyBorder="1" applyAlignment="1" applyProtection="1">
      <alignment horizontal="center" vertical="center" wrapText="1"/>
    </xf>
    <xf numFmtId="0" fontId="5" fillId="23" borderId="10" xfId="0" applyFont="1" applyFill="1" applyBorder="1" applyAlignment="1" applyProtection="1">
      <alignment horizontal="center" vertical="center" wrapText="1"/>
    </xf>
    <xf numFmtId="0" fontId="18" fillId="29" borderId="2" xfId="0" applyFont="1" applyFill="1" applyBorder="1" applyAlignment="1" applyProtection="1"/>
    <xf numFmtId="0" fontId="18" fillId="29" borderId="3" xfId="0" applyFont="1" applyFill="1" applyBorder="1" applyAlignment="1" applyProtection="1"/>
    <xf numFmtId="0" fontId="2" fillId="31" borderId="11" xfId="1" applyFont="1" applyFill="1" applyBorder="1" applyAlignment="1" applyProtection="1">
      <alignment horizontal="center" vertical="center" wrapText="1"/>
    </xf>
    <xf numFmtId="0" fontId="2" fillId="31" borderId="11" xfId="1" applyFont="1" applyFill="1" applyBorder="1" applyAlignment="1" applyProtection="1">
      <alignment vertical="center"/>
    </xf>
    <xf numFmtId="0" fontId="2" fillId="31" borderId="1" xfId="1" applyFont="1" applyFill="1" applyBorder="1" applyAlignment="1" applyProtection="1">
      <alignment horizontal="center" vertical="center"/>
    </xf>
    <xf numFmtId="0" fontId="2" fillId="31" borderId="11" xfId="1" applyFont="1" applyFill="1" applyBorder="1" applyAlignment="1" applyProtection="1">
      <alignment horizontal="center" vertical="center"/>
    </xf>
    <xf numFmtId="0" fontId="3" fillId="9" borderId="11" xfId="1" applyFont="1" applyFill="1" applyBorder="1" applyAlignment="1" applyProtection="1">
      <alignment horizontal="center" vertical="center"/>
      <protection locked="0"/>
    </xf>
    <xf numFmtId="14" fontId="3" fillId="9" borderId="11" xfId="1" applyNumberFormat="1" applyFont="1" applyFill="1" applyBorder="1" applyAlignment="1" applyProtection="1">
      <alignment horizontal="left" vertical="center"/>
      <protection locked="0"/>
    </xf>
    <xf numFmtId="3" fontId="3" fillId="9" borderId="11" xfId="0" applyNumberFormat="1" applyFont="1" applyFill="1" applyBorder="1" applyAlignment="1" applyProtection="1">
      <alignment horizontal="left" vertical="center"/>
      <protection locked="0"/>
    </xf>
    <xf numFmtId="0" fontId="3" fillId="9" borderId="11" xfId="1" applyFont="1" applyFill="1" applyBorder="1" applyAlignment="1" applyProtection="1">
      <alignment horizontal="center" vertical="center" wrapText="1"/>
      <protection locked="0"/>
    </xf>
    <xf numFmtId="0" fontId="3" fillId="9" borderId="11" xfId="0" applyFont="1" applyFill="1" applyBorder="1" applyAlignment="1" applyProtection="1">
      <alignment horizontal="center" vertical="center"/>
      <protection locked="0"/>
    </xf>
    <xf numFmtId="0" fontId="23" fillId="9" borderId="11" xfId="0" applyFont="1" applyFill="1" applyBorder="1" applyAlignment="1" applyProtection="1">
      <alignment horizontal="left" vertical="center" wrapText="1"/>
      <protection locked="0"/>
    </xf>
    <xf numFmtId="11" fontId="3" fillId="9" borderId="11" xfId="0" applyNumberFormat="1" applyFont="1" applyFill="1" applyBorder="1" applyAlignment="1" applyProtection="1">
      <alignment horizontal="center" vertical="center"/>
      <protection locked="0"/>
    </xf>
    <xf numFmtId="0" fontId="24" fillId="9" borderId="11" xfId="0" applyFont="1" applyFill="1" applyBorder="1" applyAlignment="1" applyProtection="1">
      <alignment horizontal="left" vertical="center"/>
      <protection locked="0"/>
    </xf>
    <xf numFmtId="0" fontId="3" fillId="9" borderId="11" xfId="0" applyFont="1" applyFill="1" applyBorder="1" applyAlignment="1" applyProtection="1">
      <alignment horizontal="left" vertical="center"/>
      <protection locked="0"/>
    </xf>
    <xf numFmtId="14" fontId="3" fillId="9" borderId="11" xfId="0" applyNumberFormat="1" applyFont="1" applyFill="1" applyBorder="1" applyAlignment="1" applyProtection="1">
      <alignment horizontal="left" vertical="center"/>
      <protection locked="0"/>
    </xf>
    <xf numFmtId="0" fontId="3" fillId="9" borderId="11" xfId="1" applyFont="1" applyFill="1" applyBorder="1" applyAlignment="1" applyProtection="1">
      <alignment horizontal="left" vertical="center"/>
      <protection locked="0"/>
    </xf>
    <xf numFmtId="3" fontId="3" fillId="9" borderId="11" xfId="1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26" fillId="0" borderId="0" xfId="0" applyFont="1" applyFill="1" applyBorder="1" applyAlignment="1" applyProtection="1">
      <alignment horizontal="left" vertical="center" wrapText="1"/>
      <protection locked="0"/>
    </xf>
    <xf numFmtId="0" fontId="27" fillId="0" borderId="0" xfId="0" applyFont="1" applyFill="1" applyBorder="1" applyAlignment="1" applyProtection="1">
      <alignment vertical="center"/>
      <protection locked="0"/>
    </xf>
    <xf numFmtId="0" fontId="16" fillId="0" borderId="0" xfId="1" applyFont="1" applyFill="1" applyBorder="1" applyProtection="1">
      <protection locked="0"/>
    </xf>
    <xf numFmtId="3" fontId="16" fillId="0" borderId="0" xfId="0" applyNumberFormat="1" applyFont="1" applyFill="1" applyBorder="1" applyAlignment="1" applyProtection="1">
      <alignment horizontal="left" vertical="top"/>
      <protection locked="0"/>
    </xf>
    <xf numFmtId="0" fontId="16" fillId="0" borderId="0" xfId="0" applyFont="1" applyFill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14" fontId="0" fillId="3" borderId="4" xfId="0" applyNumberFormat="1" applyFill="1" applyBorder="1" applyAlignment="1" applyProtection="1">
      <alignment horizontal="center" vertical="center"/>
      <protection locked="0"/>
    </xf>
    <xf numFmtId="14" fontId="0" fillId="3" borderId="5" xfId="0" applyNumberFormat="1" applyFill="1" applyBorder="1" applyAlignment="1" applyProtection="1">
      <alignment horizontal="center" vertical="center"/>
      <protection locked="0"/>
    </xf>
    <xf numFmtId="14" fontId="0" fillId="3" borderId="6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7" borderId="7" xfId="0" applyFill="1" applyBorder="1" applyAlignment="1" applyProtection="1">
      <alignment horizontal="center" vertical="center" wrapText="1"/>
    </xf>
    <xf numFmtId="0" fontId="6" fillId="10" borderId="7" xfId="1" applyFont="1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/>
      <protection locked="0"/>
    </xf>
    <xf numFmtId="0" fontId="0" fillId="3" borderId="6" xfId="0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0" fillId="3" borderId="21" xfId="0" applyFill="1" applyBorder="1" applyAlignment="1" applyProtection="1">
      <alignment horizontal="center"/>
      <protection locked="0"/>
    </xf>
    <xf numFmtId="0" fontId="0" fillId="3" borderId="16" xfId="0" applyFill="1" applyBorder="1" applyAlignment="1" applyProtection="1">
      <alignment horizontal="center"/>
      <protection locked="0"/>
    </xf>
    <xf numFmtId="164" fontId="7" fillId="3" borderId="8" xfId="0" applyNumberFormat="1" applyFont="1" applyFill="1" applyBorder="1" applyAlignment="1" applyProtection="1">
      <alignment horizontal="center" vertical="center" wrapText="1"/>
    </xf>
    <xf numFmtId="164" fontId="7" fillId="3" borderId="0" xfId="0" applyNumberFormat="1" applyFont="1" applyFill="1" applyBorder="1" applyAlignment="1" applyProtection="1">
      <alignment horizontal="center" vertical="center" wrapText="1"/>
    </xf>
    <xf numFmtId="164" fontId="7" fillId="3" borderId="9" xfId="0" applyNumberFormat="1" applyFont="1" applyFill="1" applyBorder="1" applyAlignment="1" applyProtection="1">
      <alignment horizontal="center" vertical="center" wrapText="1"/>
    </xf>
    <xf numFmtId="0" fontId="3" fillId="12" borderId="10" xfId="0" applyFont="1" applyFill="1" applyBorder="1" applyAlignment="1" applyProtection="1">
      <alignment horizontal="center" vertical="center" wrapText="1"/>
    </xf>
    <xf numFmtId="0" fontId="0" fillId="12" borderId="10" xfId="0" applyFill="1" applyBorder="1" applyAlignment="1" applyProtection="1">
      <alignment horizontal="center" vertical="center" wrapText="1"/>
    </xf>
    <xf numFmtId="0" fontId="6" fillId="10" borderId="10" xfId="1" applyFont="1" applyFill="1" applyBorder="1" applyAlignment="1" applyProtection="1">
      <alignment horizontal="center" vertical="center"/>
    </xf>
    <xf numFmtId="0" fontId="5" fillId="13" borderId="2" xfId="0" applyFont="1" applyFill="1" applyBorder="1" applyAlignment="1" applyProtection="1">
      <alignment horizontal="center" vertical="center" wrapText="1"/>
      <protection locked="0"/>
    </xf>
    <xf numFmtId="0" fontId="10" fillId="14" borderId="5" xfId="0" applyFont="1" applyFill="1" applyBorder="1" applyAlignment="1" applyProtection="1">
      <alignment horizontal="center" vertical="center" wrapText="1"/>
      <protection locked="0"/>
    </xf>
    <xf numFmtId="0" fontId="5" fillId="15" borderId="4" xfId="0" applyFont="1" applyFill="1" applyBorder="1" applyAlignment="1" applyProtection="1">
      <alignment horizontal="center" vertical="center" wrapText="1"/>
    </xf>
    <xf numFmtId="0" fontId="5" fillId="15" borderId="6" xfId="0" applyFont="1" applyFill="1" applyBorder="1" applyAlignment="1" applyProtection="1">
      <alignment horizontal="center" vertical="center" wrapText="1"/>
    </xf>
    <xf numFmtId="0" fontId="5" fillId="17" borderId="10" xfId="0" applyFont="1" applyFill="1" applyBorder="1" applyAlignment="1" applyProtection="1">
      <alignment horizontal="center" vertical="center" wrapText="1"/>
    </xf>
    <xf numFmtId="0" fontId="5" fillId="17" borderId="17" xfId="0" applyFont="1" applyFill="1" applyBorder="1" applyAlignment="1" applyProtection="1">
      <alignment horizontal="center" vertical="center" wrapText="1"/>
    </xf>
    <xf numFmtId="9" fontId="11" fillId="18" borderId="12" xfId="0" applyNumberFormat="1" applyFont="1" applyFill="1" applyBorder="1" applyAlignment="1" applyProtection="1">
      <alignment horizontal="center" vertical="center" wrapText="1"/>
    </xf>
    <xf numFmtId="9" fontId="11" fillId="18" borderId="18" xfId="0" applyNumberFormat="1" applyFont="1" applyFill="1" applyBorder="1" applyAlignment="1" applyProtection="1">
      <alignment horizontal="center" vertical="center" wrapText="1"/>
    </xf>
    <xf numFmtId="0" fontId="5" fillId="17" borderId="13" xfId="0" applyFont="1" applyFill="1" applyBorder="1" applyAlignment="1" applyProtection="1">
      <alignment horizontal="center" vertical="center" wrapText="1"/>
    </xf>
    <xf numFmtId="0" fontId="5" fillId="17" borderId="3" xfId="0" applyFont="1" applyFill="1" applyBorder="1" applyAlignment="1" applyProtection="1">
      <alignment horizontal="center" vertical="center" wrapText="1"/>
    </xf>
    <xf numFmtId="9" fontId="11" fillId="0" borderId="12" xfId="0" applyNumberFormat="1" applyFont="1" applyFill="1" applyBorder="1" applyAlignment="1" applyProtection="1">
      <alignment horizontal="center" vertical="center" wrapText="1"/>
    </xf>
    <xf numFmtId="9" fontId="11" fillId="0" borderId="18" xfId="0" applyNumberFormat="1" applyFont="1" applyFill="1" applyBorder="1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wrapText="1"/>
      <protection locked="0"/>
    </xf>
    <xf numFmtId="0" fontId="0" fillId="3" borderId="0" xfId="0" applyFill="1" applyBorder="1" applyAlignment="1" applyProtection="1">
      <alignment horizontal="center" wrapText="1"/>
      <protection locked="0"/>
    </xf>
    <xf numFmtId="0" fontId="14" fillId="22" borderId="11" xfId="2" applyFill="1" applyBorder="1" applyAlignment="1" applyProtection="1">
      <alignment horizontal="center" vertical="center" wrapText="1"/>
    </xf>
    <xf numFmtId="0" fontId="14" fillId="22" borderId="11" xfId="2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/>
      <protection locked="0"/>
    </xf>
    <xf numFmtId="0" fontId="15" fillId="11" borderId="1" xfId="0" applyFont="1" applyFill="1" applyBorder="1" applyAlignment="1" applyProtection="1">
      <alignment horizontal="center" vertical="center" wrapText="1"/>
    </xf>
    <xf numFmtId="0" fontId="15" fillId="11" borderId="2" xfId="0" applyFont="1" applyFill="1" applyBorder="1" applyAlignment="1" applyProtection="1">
      <alignment horizontal="center" vertical="center" wrapText="1"/>
    </xf>
    <xf numFmtId="0" fontId="15" fillId="11" borderId="3" xfId="0" applyFont="1" applyFill="1" applyBorder="1" applyAlignment="1" applyProtection="1">
      <alignment horizontal="center" vertical="center" wrapText="1"/>
    </xf>
    <xf numFmtId="0" fontId="0" fillId="24" borderId="5" xfId="0" applyFill="1" applyBorder="1" applyAlignment="1" applyProtection="1">
      <alignment horizontal="center" vertical="center" wrapText="1"/>
    </xf>
    <xf numFmtId="0" fontId="0" fillId="24" borderId="5" xfId="0" applyFill="1" applyBorder="1" applyAlignment="1" applyProtection="1">
      <alignment horizontal="center" vertical="center"/>
    </xf>
    <xf numFmtId="0" fontId="5" fillId="15" borderId="15" xfId="0" applyFont="1" applyFill="1" applyBorder="1" applyAlignment="1" applyProtection="1">
      <alignment horizontal="center" vertical="center" wrapText="1"/>
    </xf>
    <xf numFmtId="0" fontId="5" fillId="15" borderId="16" xfId="0" applyFont="1" applyFill="1" applyBorder="1" applyAlignment="1" applyProtection="1">
      <alignment horizontal="center" vertical="center" wrapText="1"/>
    </xf>
    <xf numFmtId="0" fontId="5" fillId="17" borderId="19" xfId="0" applyFont="1" applyFill="1" applyBorder="1" applyAlignment="1" applyProtection="1">
      <alignment horizontal="center" vertical="center" wrapText="1"/>
    </xf>
    <xf numFmtId="0" fontId="5" fillId="17" borderId="6" xfId="0" applyFont="1" applyFill="1" applyBorder="1" applyAlignment="1" applyProtection="1">
      <alignment horizontal="center" vertical="center" wrapText="1"/>
    </xf>
    <xf numFmtId="0" fontId="13" fillId="3" borderId="8" xfId="0" applyFont="1" applyFill="1" applyBorder="1" applyAlignment="1" applyProtection="1">
      <alignment horizontal="center" vertical="center"/>
      <protection locked="0"/>
    </xf>
    <xf numFmtId="0" fontId="13" fillId="3" borderId="0" xfId="0" applyFont="1" applyFill="1" applyBorder="1" applyAlignment="1" applyProtection="1">
      <alignment horizontal="center" vertical="center"/>
      <protection locked="0"/>
    </xf>
    <xf numFmtId="0" fontId="13" fillId="20" borderId="1" xfId="0" applyFont="1" applyFill="1" applyBorder="1" applyAlignment="1" applyProtection="1">
      <alignment horizontal="center" vertical="center"/>
    </xf>
    <xf numFmtId="0" fontId="13" fillId="20" borderId="2" xfId="0" applyFont="1" applyFill="1" applyBorder="1" applyAlignment="1" applyProtection="1">
      <alignment horizontal="center" vertical="center"/>
    </xf>
    <xf numFmtId="0" fontId="13" fillId="20" borderId="3" xfId="0" applyFont="1" applyFill="1" applyBorder="1" applyAlignment="1" applyProtection="1">
      <alignment horizontal="center" vertical="center"/>
    </xf>
    <xf numFmtId="0" fontId="0" fillId="24" borderId="0" xfId="0" applyFill="1" applyBorder="1" applyAlignment="1" applyProtection="1">
      <alignment horizontal="left" vertical="center" wrapText="1"/>
    </xf>
    <xf numFmtId="1" fontId="0" fillId="24" borderId="0" xfId="0" applyNumberFormat="1" applyFill="1" applyBorder="1" applyAlignment="1" applyProtection="1">
      <alignment horizontal="left" vertical="center"/>
    </xf>
    <xf numFmtId="0" fontId="16" fillId="3" borderId="4" xfId="0" applyFont="1" applyFill="1" applyBorder="1" applyAlignment="1" applyProtection="1">
      <alignment horizontal="center" vertical="center"/>
      <protection locked="0"/>
    </xf>
    <xf numFmtId="0" fontId="16" fillId="3" borderId="5" xfId="0" applyFont="1" applyFill="1" applyBorder="1" applyAlignment="1" applyProtection="1">
      <alignment horizontal="center" vertical="center"/>
      <protection locked="0"/>
    </xf>
    <xf numFmtId="0" fontId="16" fillId="3" borderId="6" xfId="0" applyFont="1" applyFill="1" applyBorder="1" applyAlignment="1" applyProtection="1">
      <alignment horizontal="center" vertical="center"/>
      <protection locked="0"/>
    </xf>
    <xf numFmtId="0" fontId="16" fillId="3" borderId="15" xfId="0" applyFont="1" applyFill="1" applyBorder="1" applyAlignment="1" applyProtection="1">
      <alignment horizontal="center" vertical="center"/>
      <protection locked="0"/>
    </xf>
    <xf numFmtId="0" fontId="16" fillId="3" borderId="21" xfId="0" applyFont="1" applyFill="1" applyBorder="1" applyAlignment="1" applyProtection="1">
      <alignment horizontal="center" vertical="center"/>
      <protection locked="0"/>
    </xf>
    <xf numFmtId="0" fontId="16" fillId="3" borderId="16" xfId="0" applyFont="1" applyFill="1" applyBorder="1" applyAlignment="1" applyProtection="1">
      <alignment horizontal="center" vertical="center"/>
      <protection locked="0"/>
    </xf>
    <xf numFmtId="0" fontId="17" fillId="3" borderId="4" xfId="0" applyFont="1" applyFill="1" applyBorder="1" applyAlignment="1" applyProtection="1">
      <alignment horizontal="center"/>
      <protection locked="0"/>
    </xf>
    <xf numFmtId="0" fontId="17" fillId="3" borderId="5" xfId="0" applyFont="1" applyFill="1" applyBorder="1" applyAlignment="1" applyProtection="1">
      <alignment horizontal="center"/>
      <protection locked="0"/>
    </xf>
    <xf numFmtId="0" fontId="17" fillId="3" borderId="6" xfId="0" applyFont="1" applyFill="1" applyBorder="1" applyAlignment="1" applyProtection="1">
      <alignment horizontal="center"/>
      <protection locked="0"/>
    </xf>
    <xf numFmtId="0" fontId="17" fillId="3" borderId="15" xfId="0" applyFont="1" applyFill="1" applyBorder="1" applyAlignment="1" applyProtection="1">
      <alignment horizontal="center"/>
      <protection locked="0"/>
    </xf>
    <xf numFmtId="0" fontId="17" fillId="3" borderId="21" xfId="0" applyFont="1" applyFill="1" applyBorder="1" applyAlignment="1" applyProtection="1">
      <alignment horizontal="center"/>
      <protection locked="0"/>
    </xf>
    <xf numFmtId="0" fontId="17" fillId="3" borderId="16" xfId="0" applyFont="1" applyFill="1" applyBorder="1" applyAlignment="1" applyProtection="1">
      <alignment horizontal="center"/>
      <protection locked="0"/>
    </xf>
    <xf numFmtId="0" fontId="18" fillId="10" borderId="1" xfId="0" applyFont="1" applyFill="1" applyBorder="1" applyAlignment="1" applyProtection="1">
      <alignment horizontal="center"/>
    </xf>
    <xf numFmtId="0" fontId="18" fillId="10" borderId="2" xfId="0" applyFont="1" applyFill="1" applyBorder="1" applyAlignment="1" applyProtection="1">
      <alignment horizontal="center"/>
    </xf>
    <xf numFmtId="0" fontId="18" fillId="10" borderId="3" xfId="0" applyFont="1" applyFill="1" applyBorder="1" applyAlignment="1" applyProtection="1">
      <alignment horizontal="center"/>
    </xf>
    <xf numFmtId="0" fontId="0" fillId="24" borderId="4" xfId="0" applyFill="1" applyBorder="1" applyAlignment="1" applyProtection="1">
      <alignment horizontal="center" vertical="center"/>
    </xf>
    <xf numFmtId="0" fontId="0" fillId="24" borderId="6" xfId="0" applyFill="1" applyBorder="1" applyAlignment="1" applyProtection="1">
      <alignment horizontal="center" vertical="center"/>
    </xf>
    <xf numFmtId="1" fontId="0" fillId="24" borderId="8" xfId="0" applyNumberFormat="1" applyFill="1" applyBorder="1" applyAlignment="1" applyProtection="1">
      <alignment horizontal="left" vertical="center"/>
    </xf>
    <xf numFmtId="1" fontId="0" fillId="24" borderId="9" xfId="0" applyNumberFormat="1" applyFill="1" applyBorder="1" applyAlignment="1" applyProtection="1">
      <alignment horizontal="left" vertical="center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0" fillId="2" borderId="21" xfId="0" applyFill="1" applyBorder="1" applyAlignment="1" applyProtection="1">
      <alignment horizontal="center"/>
      <protection locked="0"/>
    </xf>
    <xf numFmtId="0" fontId="18" fillId="26" borderId="1" xfId="0" applyFont="1" applyFill="1" applyBorder="1" applyAlignment="1" applyProtection="1">
      <alignment horizontal="center"/>
    </xf>
    <xf numFmtId="0" fontId="18" fillId="26" borderId="2" xfId="0" applyFont="1" applyFill="1" applyBorder="1" applyAlignment="1" applyProtection="1">
      <alignment horizontal="center"/>
    </xf>
    <xf numFmtId="0" fontId="18" fillId="26" borderId="3" xfId="0" applyFont="1" applyFill="1" applyBorder="1" applyAlignment="1" applyProtection="1">
      <alignment horizontal="center"/>
    </xf>
    <xf numFmtId="1" fontId="0" fillId="24" borderId="15" xfId="0" applyNumberFormat="1" applyFill="1" applyBorder="1" applyAlignment="1" applyProtection="1">
      <alignment horizontal="left" vertical="center"/>
    </xf>
    <xf numFmtId="1" fontId="0" fillId="24" borderId="21" xfId="0" applyNumberFormat="1" applyFill="1" applyBorder="1" applyAlignment="1" applyProtection="1">
      <alignment horizontal="left" vertical="center"/>
    </xf>
    <xf numFmtId="1" fontId="0" fillId="24" borderId="16" xfId="0" applyNumberFormat="1" applyFill="1" applyBorder="1" applyAlignment="1" applyProtection="1">
      <alignment horizontal="left" vertical="center"/>
    </xf>
    <xf numFmtId="1" fontId="0" fillId="9" borderId="11" xfId="0" applyNumberFormat="1" applyFill="1" applyBorder="1" applyAlignment="1" applyProtection="1">
      <alignment horizontal="left" vertical="center"/>
    </xf>
    <xf numFmtId="0" fontId="0" fillId="24" borderId="2" xfId="0" applyFill="1" applyBorder="1" applyAlignment="1" applyProtection="1">
      <alignment horizontal="center" vertical="center" wrapText="1"/>
    </xf>
    <xf numFmtId="0" fontId="0" fillId="9" borderId="11" xfId="0" applyFill="1" applyBorder="1" applyAlignment="1" applyProtection="1">
      <alignment horizontal="center" vertical="center"/>
    </xf>
    <xf numFmtId="0" fontId="0" fillId="24" borderId="5" xfId="0" applyFill="1" applyBorder="1" applyAlignment="1" applyProtection="1">
      <alignment horizontal="left" vertical="center" wrapText="1"/>
    </xf>
    <xf numFmtId="0" fontId="0" fillId="24" borderId="4" xfId="0" applyFill="1" applyBorder="1" applyAlignment="1" applyProtection="1">
      <alignment horizontal="center"/>
      <protection locked="0"/>
    </xf>
    <xf numFmtId="0" fontId="0" fillId="24" borderId="5" xfId="0" applyFill="1" applyBorder="1" applyAlignment="1" applyProtection="1">
      <alignment horizontal="center"/>
      <protection locked="0"/>
    </xf>
    <xf numFmtId="0" fontId="0" fillId="24" borderId="6" xfId="0" applyFill="1" applyBorder="1" applyAlignment="1" applyProtection="1">
      <alignment horizontal="center"/>
      <protection locked="0"/>
    </xf>
    <xf numFmtId="0" fontId="0" fillId="24" borderId="8" xfId="0" applyFill="1" applyBorder="1" applyAlignment="1" applyProtection="1">
      <alignment horizontal="center"/>
      <protection locked="0"/>
    </xf>
    <xf numFmtId="0" fontId="0" fillId="24" borderId="0" xfId="0" applyFill="1" applyBorder="1" applyAlignment="1" applyProtection="1">
      <alignment horizontal="center"/>
      <protection locked="0"/>
    </xf>
    <xf numFmtId="0" fontId="0" fillId="24" borderId="9" xfId="0" applyFill="1" applyBorder="1" applyAlignment="1" applyProtection="1">
      <alignment horizontal="center"/>
      <protection locked="0"/>
    </xf>
    <xf numFmtId="0" fontId="0" fillId="24" borderId="15" xfId="0" applyFill="1" applyBorder="1" applyAlignment="1" applyProtection="1">
      <alignment horizontal="center"/>
      <protection locked="0"/>
    </xf>
    <xf numFmtId="0" fontId="0" fillId="24" borderId="21" xfId="0" applyFill="1" applyBorder="1" applyAlignment="1" applyProtection="1">
      <alignment horizontal="center"/>
      <protection locked="0"/>
    </xf>
    <xf numFmtId="0" fontId="0" fillId="24" borderId="16" xfId="0" applyFill="1" applyBorder="1" applyAlignment="1" applyProtection="1">
      <alignment horizontal="center"/>
      <protection locked="0"/>
    </xf>
    <xf numFmtId="0" fontId="19" fillId="16" borderId="1" xfId="0" applyFont="1" applyFill="1" applyBorder="1" applyAlignment="1" applyProtection="1">
      <alignment horizontal="center" vertical="center" wrapText="1"/>
    </xf>
    <xf numFmtId="0" fontId="19" fillId="16" borderId="3" xfId="0" applyFont="1" applyFill="1" applyBorder="1" applyAlignment="1" applyProtection="1">
      <alignment horizontal="center" vertical="center" wrapText="1"/>
    </xf>
    <xf numFmtId="0" fontId="20" fillId="9" borderId="5" xfId="0" applyFont="1" applyFill="1" applyBorder="1" applyAlignment="1" applyProtection="1">
      <alignment horizontal="center" vertical="center" wrapText="1"/>
      <protection locked="0"/>
    </xf>
    <xf numFmtId="0" fontId="20" fillId="9" borderId="6" xfId="0" applyFont="1" applyFill="1" applyBorder="1" applyAlignment="1" applyProtection="1">
      <alignment horizontal="center" vertical="center" wrapText="1"/>
      <protection locked="0"/>
    </xf>
    <xf numFmtId="0" fontId="20" fillId="9" borderId="0" xfId="0" applyFont="1" applyFill="1" applyBorder="1" applyAlignment="1" applyProtection="1">
      <alignment horizontal="center" vertical="center" wrapText="1"/>
      <protection locked="0"/>
    </xf>
    <xf numFmtId="0" fontId="20" fillId="9" borderId="9" xfId="0" applyFont="1" applyFill="1" applyBorder="1" applyAlignment="1" applyProtection="1">
      <alignment horizontal="center" vertical="center" wrapText="1"/>
      <protection locked="0"/>
    </xf>
    <xf numFmtId="0" fontId="20" fillId="9" borderId="21" xfId="0" applyFont="1" applyFill="1" applyBorder="1" applyAlignment="1" applyProtection="1">
      <alignment horizontal="center" vertical="center" wrapText="1"/>
      <protection locked="0"/>
    </xf>
    <xf numFmtId="0" fontId="20" fillId="9" borderId="16" xfId="0" applyFont="1" applyFill="1" applyBorder="1" applyAlignment="1" applyProtection="1">
      <alignment horizontal="center" vertical="center" wrapText="1"/>
      <protection locked="0"/>
    </xf>
    <xf numFmtId="0" fontId="19" fillId="16" borderId="11" xfId="0" applyFont="1" applyFill="1" applyBorder="1" applyAlignment="1" applyProtection="1">
      <alignment horizontal="center" vertical="center" wrapText="1"/>
    </xf>
    <xf numFmtId="0" fontId="0" fillId="28" borderId="1" xfId="0" applyFill="1" applyBorder="1" applyAlignment="1" applyProtection="1">
      <alignment horizontal="center" vertical="center" wrapText="1"/>
    </xf>
    <xf numFmtId="0" fontId="0" fillId="28" borderId="3" xfId="0" applyFill="1" applyBorder="1" applyAlignment="1" applyProtection="1">
      <alignment horizontal="center" vertical="center" wrapText="1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5" fillId="22" borderId="11" xfId="0" applyFont="1" applyFill="1" applyBorder="1" applyAlignment="1" applyProtection="1">
      <alignment horizontal="center" vertical="center" wrapText="1"/>
    </xf>
    <xf numFmtId="0" fontId="5" fillId="22" borderId="11" xfId="0" applyFont="1" applyFill="1" applyBorder="1" applyAlignment="1" applyProtection="1">
      <alignment horizontal="center" vertical="center"/>
    </xf>
    <xf numFmtId="0" fontId="21" fillId="9" borderId="11" xfId="0" applyFont="1" applyFill="1" applyBorder="1" applyAlignment="1" applyProtection="1">
      <alignment horizontal="center" vertical="center"/>
      <protection locked="0"/>
    </xf>
    <xf numFmtId="0" fontId="0" fillId="28" borderId="11" xfId="0" applyFill="1" applyBorder="1" applyAlignment="1" applyProtection="1">
      <alignment horizontal="center" vertical="top" wrapText="1"/>
    </xf>
    <xf numFmtId="0" fontId="21" fillId="9" borderId="1" xfId="0" applyFont="1" applyFill="1" applyBorder="1" applyAlignment="1" applyProtection="1">
      <alignment horizontal="center" vertical="center"/>
      <protection locked="0"/>
    </xf>
    <xf numFmtId="0" fontId="21" fillId="9" borderId="3" xfId="0" applyFont="1" applyFill="1" applyBorder="1" applyAlignment="1" applyProtection="1">
      <alignment horizontal="center" vertical="center"/>
      <protection locked="0"/>
    </xf>
    <xf numFmtId="0" fontId="21" fillId="9" borderId="2" xfId="0" applyFont="1" applyFill="1" applyBorder="1" applyAlignment="1" applyProtection="1">
      <alignment horizontal="center" vertical="center"/>
      <protection locked="0"/>
    </xf>
    <xf numFmtId="0" fontId="18" fillId="27" borderId="2" xfId="0" applyFont="1" applyFill="1" applyBorder="1" applyAlignment="1" applyProtection="1">
      <alignment horizontal="center" vertical="center"/>
    </xf>
    <xf numFmtId="0" fontId="19" fillId="22" borderId="1" xfId="0" applyFont="1" applyFill="1" applyBorder="1" applyAlignment="1" applyProtection="1">
      <alignment horizontal="center" vertical="center" wrapText="1"/>
    </xf>
    <xf numFmtId="0" fontId="19" fillId="22" borderId="3" xfId="0" applyFont="1" applyFill="1" applyBorder="1" applyAlignment="1" applyProtection="1">
      <alignment horizontal="center" vertical="center" wrapText="1"/>
    </xf>
    <xf numFmtId="0" fontId="19" fillId="21" borderId="11" xfId="0" applyFont="1" applyFill="1" applyBorder="1" applyAlignment="1" applyProtection="1">
      <alignment horizontal="center" vertical="center" wrapText="1"/>
    </xf>
    <xf numFmtId="0" fontId="19" fillId="21" borderId="10" xfId="0" applyFont="1" applyFill="1" applyBorder="1" applyAlignment="1" applyProtection="1">
      <alignment horizontal="center" vertical="center" wrapText="1"/>
    </xf>
    <xf numFmtId="0" fontId="22" fillId="9" borderId="11" xfId="0" applyFont="1" applyFill="1" applyBorder="1" applyAlignment="1" applyProtection="1">
      <alignment horizontal="left" vertical="center" wrapText="1"/>
      <protection locked="0"/>
    </xf>
    <xf numFmtId="0" fontId="12" fillId="9" borderId="11" xfId="0" applyFont="1" applyFill="1" applyBorder="1" applyAlignment="1" applyProtection="1">
      <alignment horizontal="center" vertical="top" wrapText="1"/>
      <protection locked="0"/>
    </xf>
    <xf numFmtId="0" fontId="19" fillId="22" borderId="11" xfId="0" applyFont="1" applyFill="1" applyBorder="1" applyAlignment="1" applyProtection="1">
      <alignment horizontal="center" vertical="center" wrapText="1"/>
    </xf>
    <xf numFmtId="0" fontId="2" fillId="31" borderId="1" xfId="1" applyFont="1" applyFill="1" applyBorder="1" applyAlignment="1" applyProtection="1">
      <alignment horizontal="center" vertical="center"/>
    </xf>
    <xf numFmtId="0" fontId="2" fillId="31" borderId="2" xfId="1" applyFont="1" applyFill="1" applyBorder="1" applyAlignment="1" applyProtection="1">
      <alignment horizontal="center" vertical="center"/>
    </xf>
    <xf numFmtId="0" fontId="2" fillId="31" borderId="3" xfId="1" applyFont="1" applyFill="1" applyBorder="1" applyAlignment="1" applyProtection="1">
      <alignment horizontal="center" vertical="center"/>
    </xf>
    <xf numFmtId="0" fontId="3" fillId="9" borderId="1" xfId="1" applyFont="1" applyFill="1" applyBorder="1" applyAlignment="1" applyProtection="1">
      <alignment horizontal="left" vertical="center"/>
      <protection locked="0"/>
    </xf>
    <xf numFmtId="0" fontId="3" fillId="9" borderId="2" xfId="1" applyFont="1" applyFill="1" applyBorder="1" applyAlignment="1" applyProtection="1">
      <alignment horizontal="left" vertical="center"/>
      <protection locked="0"/>
    </xf>
    <xf numFmtId="0" fontId="3" fillId="9" borderId="3" xfId="1" applyFont="1" applyFill="1" applyBorder="1" applyAlignment="1" applyProtection="1">
      <alignment horizontal="left" vertical="center"/>
      <protection locked="0"/>
    </xf>
    <xf numFmtId="0" fontId="23" fillId="9" borderId="11" xfId="0" applyFont="1" applyFill="1" applyBorder="1" applyAlignment="1" applyProtection="1">
      <alignment horizontal="center" vertical="center"/>
      <protection locked="0"/>
    </xf>
    <xf numFmtId="3" fontId="3" fillId="9" borderId="1" xfId="0" applyNumberFormat="1" applyFont="1" applyFill="1" applyBorder="1" applyAlignment="1" applyProtection="1">
      <alignment horizontal="left" vertical="center"/>
      <protection locked="0"/>
    </xf>
    <xf numFmtId="3" fontId="3" fillId="9" borderId="2" xfId="0" applyNumberFormat="1" applyFont="1" applyFill="1" applyBorder="1" applyAlignment="1" applyProtection="1">
      <alignment horizontal="left" vertical="center"/>
      <protection locked="0"/>
    </xf>
    <xf numFmtId="3" fontId="3" fillId="9" borderId="3" xfId="0" applyNumberFormat="1" applyFont="1" applyFill="1" applyBorder="1" applyAlignment="1" applyProtection="1">
      <alignment horizontal="left" vertical="center"/>
      <protection locked="0"/>
    </xf>
    <xf numFmtId="0" fontId="22" fillId="9" borderId="10" xfId="0" applyFont="1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14" fillId="22" borderId="10" xfId="2" applyFill="1" applyBorder="1" applyAlignment="1" applyProtection="1">
      <alignment horizontal="center" vertical="center" wrapText="1"/>
    </xf>
    <xf numFmtId="0" fontId="14" fillId="22" borderId="10" xfId="2" applyFill="1" applyBorder="1" applyAlignment="1" applyProtection="1">
      <alignment horizontal="center" vertical="center"/>
    </xf>
    <xf numFmtId="0" fontId="18" fillId="29" borderId="1" xfId="0" applyFont="1" applyFill="1" applyBorder="1" applyAlignment="1" applyProtection="1">
      <alignment horizontal="center"/>
    </xf>
    <xf numFmtId="0" fontId="18" fillId="29" borderId="2" xfId="0" applyFont="1" applyFill="1" applyBorder="1" applyAlignment="1" applyProtection="1">
      <alignment horizontal="center"/>
    </xf>
    <xf numFmtId="0" fontId="18" fillId="30" borderId="2" xfId="0" applyFont="1" applyFill="1" applyBorder="1" applyAlignment="1" applyProtection="1">
      <alignment horizontal="center"/>
    </xf>
    <xf numFmtId="0" fontId="19" fillId="21" borderId="1" xfId="0" applyFont="1" applyFill="1" applyBorder="1" applyAlignment="1" applyProtection="1">
      <alignment horizontal="center" vertical="center" wrapText="1"/>
    </xf>
    <xf numFmtId="0" fontId="19" fillId="21" borderId="3" xfId="0" applyFont="1" applyFill="1" applyBorder="1" applyAlignment="1" applyProtection="1">
      <alignment horizontal="center" vertical="center" wrapText="1"/>
    </xf>
    <xf numFmtId="0" fontId="19" fillId="21" borderId="4" xfId="0" applyFont="1" applyFill="1" applyBorder="1" applyAlignment="1" applyProtection="1">
      <alignment horizontal="center" vertical="center" wrapText="1"/>
    </xf>
    <xf numFmtId="0" fontId="19" fillId="21" borderId="6" xfId="0" applyFont="1" applyFill="1" applyBorder="1" applyAlignment="1" applyProtection="1">
      <alignment horizontal="center" vertical="center" wrapText="1"/>
    </xf>
    <xf numFmtId="0" fontId="23" fillId="9" borderId="1" xfId="0" applyFont="1" applyFill="1" applyBorder="1" applyAlignment="1" applyProtection="1">
      <alignment horizontal="center" vertical="center"/>
      <protection locked="0"/>
    </xf>
    <xf numFmtId="0" fontId="23" fillId="9" borderId="3" xfId="0" applyFont="1" applyFill="1" applyBorder="1" applyAlignment="1" applyProtection="1">
      <alignment horizontal="center" vertical="center"/>
      <protection locked="0"/>
    </xf>
    <xf numFmtId="3" fontId="3" fillId="9" borderId="1" xfId="0" applyNumberFormat="1" applyFont="1" applyFill="1" applyBorder="1" applyAlignment="1" applyProtection="1">
      <alignment horizontal="center" vertical="center"/>
      <protection locked="0"/>
    </xf>
    <xf numFmtId="3" fontId="3" fillId="9" borderId="2" xfId="0" applyNumberFormat="1" applyFont="1" applyFill="1" applyBorder="1" applyAlignment="1" applyProtection="1">
      <alignment horizontal="center" vertical="center"/>
      <protection locked="0"/>
    </xf>
    <xf numFmtId="3" fontId="3" fillId="9" borderId="3" xfId="0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3" fontId="16" fillId="0" borderId="0" xfId="0" applyNumberFormat="1" applyFont="1" applyFill="1" applyBorder="1" applyAlignment="1" applyProtection="1">
      <alignment horizontal="center" vertical="top"/>
      <protection locked="0"/>
    </xf>
    <xf numFmtId="0" fontId="25" fillId="2" borderId="0" xfId="0" applyFont="1" applyFill="1" applyBorder="1" applyAlignment="1" applyProtection="1">
      <alignment horizontal="center"/>
      <protection locked="0"/>
    </xf>
    <xf numFmtId="0" fontId="6" fillId="2" borderId="0" xfId="1" applyFont="1" applyFill="1" applyBorder="1" applyAlignment="1" applyProtection="1">
      <alignment horizontal="center" vertical="center"/>
      <protection locked="0"/>
    </xf>
    <xf numFmtId="0" fontId="26" fillId="2" borderId="0" xfId="0" applyFont="1" applyFill="1" applyBorder="1" applyAlignment="1" applyProtection="1">
      <alignment horizontal="center" vertical="center"/>
      <protection locked="0"/>
    </xf>
    <xf numFmtId="3" fontId="16" fillId="2" borderId="0" xfId="0" applyNumberFormat="1" applyFont="1" applyFill="1" applyBorder="1" applyAlignment="1" applyProtection="1">
      <alignment horizontal="center" vertical="top"/>
      <protection locked="0"/>
    </xf>
  </cellXfs>
  <cellStyles count="3">
    <cellStyle name="Lien hypertexte" xfId="2" builtinId="8"/>
    <cellStyle name="Normal" xfId="0" builtinId="0"/>
    <cellStyle name="Normal 4" xfId="1"/>
  </cellStyles>
  <dxfs count="4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2.png@01D1C883.A1B96D90" TargetMode="External"/><Relationship Id="rId1" Type="http://schemas.openxmlformats.org/officeDocument/2006/relationships/image" Target="../media/image1.png"/><Relationship Id="rId4" Type="http://schemas.openxmlformats.org/officeDocument/2006/relationships/image" Target="cid:image002.png@01D181FD.923E4B0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38101</xdr:colOff>
      <xdr:row>1</xdr:row>
      <xdr:rowOff>28574</xdr:rowOff>
    </xdr:from>
    <xdr:to>
      <xdr:col>22</xdr:col>
      <xdr:colOff>666750</xdr:colOff>
      <xdr:row>1</xdr:row>
      <xdr:rowOff>619125</xdr:rowOff>
    </xdr:to>
    <xdr:pic>
      <xdr:nvPicPr>
        <xdr:cNvPr id="2" name="Image 2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94201" y="180974"/>
          <a:ext cx="2178049" cy="590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114300</xdr:colOff>
      <xdr:row>1</xdr:row>
      <xdr:rowOff>28575</xdr:rowOff>
    </xdr:from>
    <xdr:to>
      <xdr:col>6</xdr:col>
      <xdr:colOff>695325</xdr:colOff>
      <xdr:row>1</xdr:row>
      <xdr:rowOff>590550</xdr:rowOff>
    </xdr:to>
    <xdr:pic>
      <xdr:nvPicPr>
        <xdr:cNvPr id="3" name="Image 2" descr="cid:image002.png@01D0407F.CC9D75C0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410053">
          <a:off x="3340100" y="180975"/>
          <a:ext cx="581025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257175</xdr:colOff>
      <xdr:row>1</xdr:row>
      <xdr:rowOff>28575</xdr:rowOff>
    </xdr:from>
    <xdr:to>
      <xdr:col>19</xdr:col>
      <xdr:colOff>838200</xdr:colOff>
      <xdr:row>1</xdr:row>
      <xdr:rowOff>590550</xdr:rowOff>
    </xdr:to>
    <xdr:pic>
      <xdr:nvPicPr>
        <xdr:cNvPr id="4" name="Image 3" descr="cid:image002.png@01D0407F.CC9D75C0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293798">
          <a:off x="15992475" y="180975"/>
          <a:ext cx="581025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NO%20NAME/Activite%20quotidienne%20&#233;bauch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rtes%20MBA%20-%20&#201;quipements%20de%20suppor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travail vehicule leger"/>
      <sheetName val="Programme du jour"/>
      <sheetName val="équipements"/>
      <sheetName val="Départements"/>
      <sheetName val="Histo"/>
      <sheetName val="Relevés"/>
      <sheetName val="Feuil2"/>
      <sheetName val="PERSONNEL Léger"/>
      <sheetName val="Equipements % KPI hebdo."/>
      <sheetName val="KPI du jour Equipements Support"/>
      <sheetName val="Pieces"/>
      <sheetName val="Equipement liste"/>
      <sheetName val="Classeur 1 et 2"/>
      <sheetName val="Fiche de prelevement"/>
      <sheetName val="CH-635"/>
      <sheetName val="CH-638"/>
      <sheetName val="CH-639"/>
      <sheetName val="CS-403"/>
      <sheetName val="CS-404"/>
      <sheetName val="CS-405"/>
      <sheetName val="CS-406"/>
      <sheetName val="CS-407"/>
      <sheetName val="CS-410"/>
      <sheetName val="CS-411"/>
      <sheetName val="CS-412"/>
      <sheetName val="CS-413"/>
      <sheetName val="CS-414"/>
      <sheetName val="CS-415"/>
      <sheetName val="CS-416"/>
      <sheetName val="CS-417"/>
      <sheetName val="CS-418"/>
      <sheetName val="CS-419"/>
      <sheetName val="CS-421"/>
      <sheetName val="CS-422"/>
      <sheetName val="CS-423"/>
      <sheetName val="CS-424"/>
      <sheetName val="CS-425"/>
      <sheetName val="CS-426"/>
      <sheetName val="CS-427"/>
      <sheetName val="CS-428"/>
      <sheetName val="CS-429"/>
      <sheetName val="CS-430"/>
      <sheetName val="CS-431"/>
      <sheetName val="CS-432"/>
      <sheetName val="CS-433"/>
      <sheetName val="CS-434"/>
      <sheetName val="CS-435"/>
      <sheetName val="CS-436"/>
      <sheetName val="CS-437"/>
      <sheetName val="CS-438"/>
      <sheetName val="CS-441"/>
      <sheetName val="CS-442"/>
      <sheetName val="CS-443"/>
      <sheetName val="CS-444"/>
      <sheetName val="CS-448"/>
      <sheetName val="CS-455"/>
      <sheetName val="EM-931"/>
      <sheetName val="EM-932"/>
      <sheetName val="EM-933"/>
      <sheetName val="EM-935"/>
      <sheetName val="EM-936"/>
      <sheetName val="EM-937"/>
      <sheetName val="EM-938"/>
      <sheetName val="EM-939"/>
      <sheetName val="EM-940"/>
      <sheetName val="EM-941"/>
      <sheetName val="EM-942"/>
      <sheetName val="EM-943"/>
      <sheetName val="EM-944"/>
      <sheetName val="EM-945"/>
      <sheetName val="EM-946"/>
      <sheetName val="EM-947"/>
      <sheetName val="EM-948"/>
      <sheetName val="EM-949"/>
      <sheetName val="EM-950"/>
      <sheetName val="EM-952"/>
      <sheetName val="EM-953"/>
      <sheetName val="EM-954"/>
      <sheetName val="EM-955"/>
      <sheetName val="EM-956"/>
      <sheetName val="EM-957"/>
      <sheetName val="EM-958"/>
      <sheetName val="EM-959"/>
      <sheetName val="EM-960"/>
      <sheetName val="EM-961"/>
      <sheetName val="EM-962"/>
      <sheetName val="EM-963"/>
      <sheetName val="EM-964"/>
      <sheetName val="EM-965"/>
      <sheetName val="EM-966"/>
      <sheetName val="EM-968"/>
      <sheetName val="EM-969"/>
      <sheetName val="EM970"/>
      <sheetName val="EM-971"/>
      <sheetName val="EM-972"/>
      <sheetName val="EM-973"/>
      <sheetName val="GR-902"/>
      <sheetName val="GR-903"/>
      <sheetName val="GR-904"/>
      <sheetName val="GR-905"/>
      <sheetName val="GR-906"/>
      <sheetName val="GR-908"/>
      <sheetName val="PC-495"/>
      <sheetName val="PC-496"/>
      <sheetName val="PC-497"/>
      <sheetName val="PC-498"/>
      <sheetName val="Feuil1"/>
      <sheetName val="TA-1401"/>
      <sheetName val="TA-1402"/>
      <sheetName val="TP-517"/>
      <sheetName val="TP-518"/>
      <sheetName val="VU-105"/>
      <sheetName val="VU-110"/>
      <sheetName val="VU-111"/>
      <sheetName val="VU-114"/>
      <sheetName val="VU-115"/>
      <sheetName val="VU-116"/>
      <sheetName val="VU-118"/>
      <sheetName val="VU-119"/>
      <sheetName val="VU-122"/>
      <sheetName val="VU-123"/>
      <sheetName val="VU-130"/>
      <sheetName val="VU-132"/>
      <sheetName val="VU-134"/>
      <sheetName val="VU-135"/>
      <sheetName val="VU-136"/>
      <sheetName val="VU-137"/>
      <sheetName val="VU-139"/>
      <sheetName val="VU-143"/>
      <sheetName val="VU-144"/>
      <sheetName val="VU-145"/>
      <sheetName val="VU-146"/>
      <sheetName val="VU-147"/>
      <sheetName val="VU-148"/>
      <sheetName val="VU-150"/>
      <sheetName val="VU-151"/>
      <sheetName val="VU-152"/>
      <sheetName val="VU-154"/>
      <sheetName val="VU-155"/>
      <sheetName val="VU-157"/>
      <sheetName val="VU-158"/>
      <sheetName val="VU-159"/>
      <sheetName val="VU-161"/>
      <sheetName val="VU-162"/>
      <sheetName val="VU-163"/>
      <sheetName val="VU-165"/>
      <sheetName val="VU-167"/>
      <sheetName val="VU-168"/>
      <sheetName val="VU-169"/>
      <sheetName val="VU-170"/>
      <sheetName val="VU-171"/>
      <sheetName val="VU-172"/>
      <sheetName val="VU-173"/>
      <sheetName val="VU-174"/>
      <sheetName val="VU-175"/>
      <sheetName val="VU-176"/>
      <sheetName val="VU-177"/>
      <sheetName val="VU-178"/>
      <sheetName val="VU-179"/>
      <sheetName val="VU-181"/>
      <sheetName val="VU-186"/>
      <sheetName val="VU-187"/>
      <sheetName val="VU-188"/>
      <sheetName val="VU-189"/>
      <sheetName val="VU-190"/>
      <sheetName val="VU-192"/>
      <sheetName val="VU-193"/>
      <sheetName val="VU-195"/>
      <sheetName val="VU-196"/>
      <sheetName val="VU-197"/>
      <sheetName val="VU-199"/>
      <sheetName val="VU-201"/>
      <sheetName val="VU-202"/>
      <sheetName val="VU-203"/>
      <sheetName val="VU-204"/>
      <sheetName val="VU-205"/>
      <sheetName val="VU-206"/>
      <sheetName val="VU-207"/>
      <sheetName val="VU-208"/>
      <sheetName val="VU-209"/>
      <sheetName val="VU-210"/>
      <sheetName val="VU-211"/>
      <sheetName val="VU-212"/>
      <sheetName val="VU-213"/>
      <sheetName val="VU-214"/>
      <sheetName val="VU-215"/>
      <sheetName val="VU-216"/>
      <sheetName val="VU-217"/>
      <sheetName val="VU-218"/>
      <sheetName val="VU-219"/>
      <sheetName val="VU-220"/>
      <sheetName val="VU-221"/>
      <sheetName val="VU-225"/>
      <sheetName val="VU-226"/>
      <sheetName val="VU-227"/>
      <sheetName val="VU-228"/>
      <sheetName val="VU-229"/>
      <sheetName val="VU-230"/>
      <sheetName val="VU-233"/>
      <sheetName val="VU-234"/>
      <sheetName val="VU-235"/>
      <sheetName val="VU-236"/>
      <sheetName val="VU-237"/>
      <sheetName val="VU-238"/>
      <sheetName val="VU-239"/>
      <sheetName val="VU-240"/>
      <sheetName val="VU-241"/>
      <sheetName val="VU-242"/>
      <sheetName val="VU-243"/>
      <sheetName val="VU-244"/>
      <sheetName val="VU-245"/>
      <sheetName val="VU-246"/>
      <sheetName val="VU-247"/>
      <sheetName val="VU-248"/>
      <sheetName val="VU-249"/>
      <sheetName val="VU-251"/>
      <sheetName val="VU-252"/>
      <sheetName val="VU-253"/>
      <sheetName val="VU-254"/>
      <sheetName val="VU-255"/>
      <sheetName val="VU-256"/>
      <sheetName val="VU-257"/>
      <sheetName val="VU-258"/>
      <sheetName val="VU-259"/>
      <sheetName val="VU-260"/>
      <sheetName val="VU-261"/>
      <sheetName val="VU-262"/>
      <sheetName val="VU-263"/>
      <sheetName val="VU-264"/>
      <sheetName val="VU-265"/>
      <sheetName val="VU-266"/>
      <sheetName val="VU-267"/>
      <sheetName val="VU-268"/>
      <sheetName val="VU-269"/>
      <sheetName val="VU-270"/>
      <sheetName val="VU-271"/>
      <sheetName val="VU-272"/>
      <sheetName val="VU-273"/>
      <sheetName val="VU-274"/>
      <sheetName val="VU-275"/>
      <sheetName val="VU-276"/>
      <sheetName val="VU-277"/>
      <sheetName val="VU-278"/>
      <sheetName val="VU-279"/>
      <sheetName val="VU-280"/>
      <sheetName val="VU-281"/>
      <sheetName val="VU-282"/>
      <sheetName val="VU-283"/>
      <sheetName val="VU-284"/>
      <sheetName val="VU-285"/>
      <sheetName val="VU-286"/>
      <sheetName val="VU-287"/>
      <sheetName val="VU-288"/>
      <sheetName val="VU-289"/>
      <sheetName val="VU-290"/>
      <sheetName val="VU-291"/>
      <sheetName val="VU-292"/>
      <sheetName val="VU-293"/>
      <sheetName val="VU-294"/>
      <sheetName val="VU-295"/>
      <sheetName val="VU-296"/>
      <sheetName val="VU-297"/>
      <sheetName val="VU-298"/>
      <sheetName val="VU-299"/>
      <sheetName val="VU-301"/>
      <sheetName val="VU-302"/>
      <sheetName val="VU-303"/>
      <sheetName val="VU-304"/>
      <sheetName val="VU-305"/>
      <sheetName val="VU-306"/>
      <sheetName val="VU-307"/>
      <sheetName val="BA-1706"/>
      <sheetName val="BA-1707"/>
      <sheetName val="BA-1708"/>
      <sheetName val="CP-1101"/>
      <sheetName val="CP-1102"/>
      <sheetName val="CP-1103"/>
      <sheetName val="CP-1104"/>
      <sheetName val="CP-1105"/>
      <sheetName val="CP-1106"/>
      <sheetName val="CP-1107"/>
      <sheetName val="CP-1108"/>
      <sheetName val="CP-1109"/>
      <sheetName val="CP-1110"/>
      <sheetName val="CP-1111"/>
      <sheetName val="CP-1112"/>
      <sheetName val="CP-1113"/>
      <sheetName val="CP-1114"/>
      <sheetName val="CP-1115"/>
      <sheetName val="CP-1116"/>
      <sheetName val="DB-1703"/>
      <sheetName val="DB-1704"/>
      <sheetName val="GE-1501"/>
      <sheetName val="GE-1502"/>
      <sheetName val="GE-1505"/>
      <sheetName val="GE-1506"/>
      <sheetName val="GE-1507"/>
      <sheetName val="GE-1509"/>
      <sheetName val="GE-1510"/>
      <sheetName val="GE-1511"/>
      <sheetName val="GE-1512"/>
      <sheetName val="GE-1513"/>
      <sheetName val="GE-1514"/>
      <sheetName val="GE-1515"/>
      <sheetName val="GE-1516"/>
      <sheetName val="GE-1521"/>
      <sheetName val="GE-1522"/>
      <sheetName val="GE-1523"/>
      <sheetName val="GE-1525"/>
      <sheetName val="GE-1526"/>
      <sheetName val="GE-1527"/>
      <sheetName val="GE-1528"/>
      <sheetName val="GE-1529"/>
      <sheetName val="GE-1530"/>
      <sheetName val="GE-1531"/>
      <sheetName val="GE-1533"/>
      <sheetName val="GE-1534"/>
      <sheetName val="GE-1535"/>
      <sheetName val="GE-1536"/>
      <sheetName val="GE-1538"/>
      <sheetName val="GE-1539"/>
      <sheetName val="GE-1540"/>
      <sheetName val="GE-1541"/>
      <sheetName val="GE-1542"/>
      <sheetName val="GE-1543"/>
      <sheetName val="GE-1544"/>
      <sheetName val="GE-1545"/>
      <sheetName val="GE-1546"/>
      <sheetName val="GE-1547"/>
      <sheetName val="GE-1549"/>
      <sheetName val="GE-1550"/>
      <sheetName val="GE-1551"/>
      <sheetName val="LT-1201"/>
      <sheetName val="LT-1202"/>
      <sheetName val="LT-1203"/>
      <sheetName val="LT-1204"/>
      <sheetName val="LT-1205"/>
      <sheetName val="LT-1206"/>
      <sheetName val="LT-1207"/>
      <sheetName val="LT-1208"/>
      <sheetName val="LT-1210"/>
      <sheetName val="LT-1211"/>
      <sheetName val="LT-1212"/>
      <sheetName val="LT-1250"/>
      <sheetName val="LT-1251"/>
      <sheetName val="LT-1252"/>
      <sheetName val="LT-1253"/>
      <sheetName val="LT-1254"/>
      <sheetName val="LT-1255"/>
      <sheetName val="LT-1256"/>
      <sheetName val="LT-1257"/>
      <sheetName val="LT-1258"/>
      <sheetName val="LT-1259"/>
      <sheetName val="LT-1260"/>
      <sheetName val="LT-1261"/>
      <sheetName val="LT-1262"/>
      <sheetName val="LT-1263"/>
      <sheetName val="LT-1264"/>
      <sheetName val="LT-1265"/>
      <sheetName val="LT-1266"/>
      <sheetName val="LT-1267"/>
      <sheetName val="LT-1268"/>
      <sheetName val="LT-1269"/>
      <sheetName val="LT-1270"/>
      <sheetName val="LT-1271"/>
      <sheetName val="LT-1272"/>
      <sheetName val="LT-1273"/>
      <sheetName val="LT-1274"/>
      <sheetName val="LT-1275"/>
      <sheetName val="Lt-1276"/>
      <sheetName val="LT-1277"/>
      <sheetName val="LT-1278"/>
      <sheetName val="LT-1279"/>
      <sheetName val="LT-1280"/>
      <sheetName val="LT-1281"/>
      <sheetName val="LT-1282"/>
      <sheetName val="LT-1283"/>
      <sheetName val="LT-1284"/>
      <sheetName val="LT-1285"/>
      <sheetName val="LT-1286"/>
      <sheetName val="LT-1287"/>
      <sheetName val="LT-1288"/>
      <sheetName val="LT-1289"/>
      <sheetName val="LT-1290"/>
      <sheetName val="PP-1301"/>
      <sheetName val="PP-1308"/>
      <sheetName val="PP-1309"/>
      <sheetName val="PP-1311"/>
      <sheetName val="PP-1312"/>
      <sheetName val="PP-1313"/>
      <sheetName val="PP-1314"/>
      <sheetName val="PP-1315"/>
      <sheetName val="PP-1316"/>
      <sheetName val="PP-1317"/>
      <sheetName val="PP-1318"/>
      <sheetName val="PP-1321"/>
      <sheetName val="PP-1322"/>
      <sheetName val="PP-1323"/>
      <sheetName val="PP-1324"/>
      <sheetName val="PP-1325"/>
      <sheetName val="PP-1326"/>
      <sheetName val="PP-1327"/>
      <sheetName val="PP-1328"/>
      <sheetName val="PP-1329"/>
      <sheetName val="PP-1330"/>
      <sheetName val="PP-1331"/>
      <sheetName val="PP-1333"/>
      <sheetName val="PP-1334"/>
      <sheetName val="PP-1335"/>
      <sheetName val="PP-1381"/>
      <sheetName val="PP-1382"/>
      <sheetName val="PP-1383"/>
      <sheetName val="SD-1001"/>
      <sheetName val="SD-1002"/>
      <sheetName val="DS-1004"/>
      <sheetName val="SD-1005"/>
      <sheetName val="SD-1006"/>
      <sheetName val="SD-1007"/>
      <sheetName val="SD-1008"/>
      <sheetName val="SD-1009"/>
      <sheetName val="SD-1010"/>
      <sheetName val="SD-1011"/>
      <sheetName val="SD-1012"/>
      <sheetName val="SD-1013"/>
      <sheetName val="SD-1014"/>
      <sheetName val="SD-1015"/>
      <sheetName val="SD-1016"/>
      <sheetName val="SD-1017"/>
      <sheetName val="SD-1018"/>
      <sheetName val="SD-1019"/>
      <sheetName val="SD-1020"/>
      <sheetName val="SD-1021"/>
      <sheetName val="SD-1022"/>
      <sheetName val="SD-1023"/>
      <sheetName val="SD-1024"/>
      <sheetName val="SD-1025"/>
      <sheetName val="SD-1058"/>
      <sheetName val="SD-1059"/>
      <sheetName val="SD-1060"/>
      <sheetName val="SD-1061"/>
      <sheetName val="SD-1062"/>
      <sheetName val="SD-1063"/>
      <sheetName val="SD-1064"/>
      <sheetName val="SD-1065"/>
      <sheetName val="SD-1066"/>
      <sheetName val="SD-1067"/>
      <sheetName val="SD-1068"/>
      <sheetName val="SD-1069"/>
      <sheetName val="SD-1070"/>
      <sheetName val="SD-1071"/>
      <sheetName val="SD-1072"/>
      <sheetName val="SD-1073"/>
      <sheetName val="SD-1074"/>
      <sheetName val="SD-1075"/>
      <sheetName val="SD-1076"/>
      <sheetName val="SD-1077"/>
      <sheetName val="SD-1078"/>
      <sheetName val="SD-1079"/>
      <sheetName val="SD-1080"/>
      <sheetName val="SD-1081"/>
      <sheetName val="SD-1082"/>
      <sheetName val="SD-1083"/>
      <sheetName val="SD-1084"/>
      <sheetName val="SD-1085"/>
      <sheetName val="SD-1086"/>
      <sheetName val="SD-1087"/>
      <sheetName val="SD-1088"/>
      <sheetName val="SD-1089"/>
      <sheetName val="SD-1090"/>
      <sheetName val="filtration hydraulique CS-44"/>
      <sheetName val="compresseur CS-444"/>
      <sheetName val="pièces grue tire  handler"/>
      <sheetName val="clé contact CS-443"/>
      <sheetName val="amortisseur avant H1"/>
      <sheetName val="bras suspension inf H1"/>
      <sheetName val="cable frein parking h1"/>
      <sheetName val="ceinture de sécurité h1"/>
      <sheetName val="courroie et tendeur balancier h"/>
      <sheetName val="cremaillère h1"/>
      <sheetName val="embrayage h1"/>
      <sheetName val="essuie glass arrière h1"/>
      <sheetName val="essuie glass avant h1"/>
      <sheetName val="frein arrière h1"/>
      <sheetName val="frein avant h1"/>
      <sheetName val="pneu et jante h1"/>
      <sheetName val="avant du moteur h1"/>
      <sheetName val="stabilisation avant h1"/>
      <sheetName val="suspension arrière"/>
      <sheetName val="Activite quotidienne ébauche.x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SST (Cartes MBA)"/>
      <sheetName val="SST Historique"/>
    </sheetNames>
    <sheetDataSet>
      <sheetData sheetId="0" refreshError="1"/>
      <sheetData sheetId="1" refreshError="1">
        <row r="4">
          <cell r="C4">
            <v>42544</v>
          </cell>
          <cell r="D4">
            <v>20</v>
          </cell>
          <cell r="E4">
            <v>22</v>
          </cell>
          <cell r="F4">
            <v>42</v>
          </cell>
          <cell r="G4">
            <v>28</v>
          </cell>
          <cell r="H4">
            <v>27</v>
          </cell>
          <cell r="I4">
            <v>55</v>
          </cell>
          <cell r="J4">
            <v>6</v>
          </cell>
          <cell r="K4">
            <v>3</v>
          </cell>
          <cell r="L4">
            <v>9</v>
          </cell>
          <cell r="M4">
            <v>0</v>
          </cell>
          <cell r="N4">
            <v>0</v>
          </cell>
          <cell r="O4">
            <v>0</v>
          </cell>
          <cell r="P4">
            <v>14</v>
          </cell>
          <cell r="Q4">
            <v>4</v>
          </cell>
          <cell r="R4">
            <v>18</v>
          </cell>
          <cell r="S4">
            <v>20</v>
          </cell>
          <cell r="T4">
            <v>22</v>
          </cell>
          <cell r="U4">
            <v>42</v>
          </cell>
          <cell r="V4">
            <v>22</v>
          </cell>
          <cell r="W4">
            <v>22</v>
          </cell>
          <cell r="X4">
            <v>44</v>
          </cell>
        </row>
        <row r="5">
          <cell r="C5">
            <v>42545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C6">
            <v>42546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C7">
            <v>42547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C8">
            <v>42548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C9">
            <v>42549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42550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L184"/>
  <sheetViews>
    <sheetView tabSelected="1" workbookViewId="0">
      <selection activeCell="G5" sqref="G5"/>
    </sheetView>
  </sheetViews>
  <sheetFormatPr baseColWidth="10" defaultColWidth="10.875" defaultRowHeight="15.75" x14ac:dyDescent="0.25"/>
  <cols>
    <col min="1" max="1" width="2.625" style="4" customWidth="1"/>
    <col min="2" max="2" width="13" style="4" bestFit="1" customWidth="1"/>
    <col min="3" max="5" width="3.625" style="4" customWidth="1"/>
    <col min="6" max="6" width="15.625" style="4" bestFit="1" customWidth="1"/>
    <col min="7" max="7" width="17.5" style="4" customWidth="1"/>
    <col min="8" max="8" width="16.5" style="4" bestFit="1" customWidth="1"/>
    <col min="9" max="9" width="3.5" style="4" customWidth="1"/>
    <col min="10" max="10" width="14.375" style="4" bestFit="1" customWidth="1"/>
    <col min="11" max="11" width="11.5" style="4" bestFit="1" customWidth="1"/>
    <col min="12" max="13" width="14.375" style="4" customWidth="1"/>
    <col min="14" max="14" width="3.625" style="4" customWidth="1"/>
    <col min="15" max="15" width="10.625" style="4" customWidth="1"/>
    <col min="16" max="16" width="14.375" style="4" customWidth="1"/>
    <col min="17" max="17" width="13" style="4" bestFit="1" customWidth="1"/>
    <col min="18" max="18" width="10" style="4" bestFit="1" customWidth="1"/>
    <col min="19" max="19" width="20.5" style="4" bestFit="1" customWidth="1"/>
    <col min="20" max="20" width="17.375" style="4" bestFit="1" customWidth="1"/>
    <col min="21" max="21" width="10.875" style="4"/>
    <col min="22" max="22" width="9.5" style="4" customWidth="1"/>
    <col min="23" max="23" width="10.875" style="4"/>
    <col min="24" max="24" width="2.625" style="4" customWidth="1"/>
    <col min="25" max="16384" width="10.875" style="4"/>
  </cols>
  <sheetData>
    <row r="1" spans="1:64" ht="12" customHeight="1" x14ac:dyDescent="0.25">
      <c r="A1" s="1"/>
      <c r="B1" s="2"/>
      <c r="C1" s="2"/>
      <c r="D1" s="2"/>
      <c r="E1" s="2"/>
      <c r="F1" s="2"/>
      <c r="G1" s="3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"/>
    </row>
    <row r="2" spans="1:64" s="7" customFormat="1" ht="50.1" customHeight="1" x14ac:dyDescent="0.4">
      <c r="A2" s="5"/>
      <c r="B2" s="131"/>
      <c r="C2" s="132"/>
      <c r="D2" s="132"/>
      <c r="E2" s="132"/>
      <c r="F2" s="133"/>
      <c r="G2" s="134" t="s">
        <v>1</v>
      </c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6"/>
      <c r="U2" s="137"/>
      <c r="V2" s="138"/>
      <c r="W2" s="139"/>
      <c r="X2" s="6"/>
    </row>
    <row r="3" spans="1:64" ht="30" customHeight="1" x14ac:dyDescent="0.25">
      <c r="A3" s="1"/>
      <c r="B3" s="140" t="s">
        <v>2</v>
      </c>
      <c r="C3" s="141"/>
      <c r="D3" s="141"/>
      <c r="E3" s="142"/>
      <c r="F3" s="8" t="s">
        <v>3</v>
      </c>
      <c r="G3" s="9" t="s">
        <v>4</v>
      </c>
      <c r="H3" s="9" t="s">
        <v>5</v>
      </c>
      <c r="I3" s="143"/>
      <c r="J3" s="10"/>
      <c r="K3" s="10"/>
      <c r="L3" s="10"/>
      <c r="M3" s="10"/>
      <c r="N3" s="143"/>
      <c r="O3" s="144" t="s">
        <v>6</v>
      </c>
      <c r="P3" s="144"/>
      <c r="Q3" s="11" t="s">
        <v>7</v>
      </c>
      <c r="R3" s="12"/>
      <c r="S3" s="145" t="str">
        <f>IF(R3=97,"Mokeiba Thiombiano 66 66 02 27",IF(R3=526,"François Nikiéma74 30 03 78",""))</f>
        <v/>
      </c>
      <c r="T3" s="145"/>
      <c r="U3" s="145"/>
      <c r="V3" s="146"/>
      <c r="W3" s="147"/>
      <c r="X3" s="1"/>
    </row>
    <row r="4" spans="1:64" ht="30" customHeight="1" x14ac:dyDescent="0.25">
      <c r="A4" s="1"/>
      <c r="B4" s="152">
        <f ca="1">TODAY()</f>
        <v>42546</v>
      </c>
      <c r="C4" s="153"/>
      <c r="D4" s="153"/>
      <c r="E4" s="154"/>
      <c r="F4" s="13" t="e">
        <f>[1]Relevés!AB17</f>
        <v>#REF!</v>
      </c>
      <c r="G4" s="14" t="e">
        <f ca="1">VLOOKUP(TODAY(),[1]Feuil2!$L$1:$M$4722,2,0)</f>
        <v>#N/A</v>
      </c>
      <c r="H4" s="14">
        <f>COUNTIF($D$102:$F$155,"Attente Pieces")</f>
        <v>0</v>
      </c>
      <c r="I4" s="143"/>
      <c r="J4" s="15"/>
      <c r="K4" s="15"/>
      <c r="L4" s="15"/>
      <c r="M4" s="15"/>
      <c r="N4" s="143"/>
      <c r="O4" s="155" t="s">
        <v>8</v>
      </c>
      <c r="P4" s="156"/>
      <c r="Q4" s="16" t="s">
        <v>7</v>
      </c>
      <c r="R4" s="17"/>
      <c r="S4" s="157" t="str">
        <f>IF($R$4=452,"Bienvenue Mosse 74 30 03 81",IF($R$4=573,"Athanase Simpore 66 66 02 35",IF($R$4=2231,"Bere Didier 74 30 07 55",IF($R$4=3040,"Lompo Ibrabim 74 30 03 33",IF($R$4=1270,"Korogo Karim 74 30 06 85",IF($R$4=1722,"Tapsoba Aristide 66 66 02 45",IF($R$4=3166,"Kabore Dramane 74 30 06 83",IF($R$4=1780,"Ouedraogo Y Ben 66 66 02 39",""))))))))</f>
        <v/>
      </c>
      <c r="T4" s="157"/>
      <c r="U4" s="157"/>
      <c r="V4" s="148"/>
      <c r="W4" s="149"/>
      <c r="X4" s="1"/>
    </row>
    <row r="5" spans="1:64" ht="20.25" customHeight="1" x14ac:dyDescent="0.25">
      <c r="A5" s="1"/>
      <c r="B5" s="18"/>
      <c r="C5" s="19"/>
      <c r="D5" s="19"/>
      <c r="E5" s="19"/>
      <c r="F5" s="20"/>
      <c r="G5" s="21" t="str">
        <f ca="1" xml:space="preserve"> IF(WEEKDAY(TODAY()) = 2,"OK","Mise a Jour")</f>
        <v>Mise a Jour</v>
      </c>
      <c r="H5" s="22"/>
      <c r="I5" s="158"/>
      <c r="J5" s="158"/>
      <c r="K5" s="23"/>
      <c r="L5" s="23"/>
      <c r="M5" s="23"/>
      <c r="N5" s="159" t="s">
        <v>9</v>
      </c>
      <c r="O5" s="159"/>
      <c r="P5" s="159"/>
      <c r="Q5" s="159"/>
      <c r="R5" s="23"/>
      <c r="S5" s="23"/>
      <c r="T5" s="23"/>
      <c r="U5" s="24"/>
      <c r="V5" s="148"/>
      <c r="W5" s="149"/>
      <c r="X5" s="1"/>
    </row>
    <row r="6" spans="1:64" ht="15" customHeight="1" x14ac:dyDescent="0.25">
      <c r="A6" s="1"/>
      <c r="B6" s="18"/>
      <c r="C6" s="19"/>
      <c r="D6" s="19"/>
      <c r="E6" s="19"/>
      <c r="F6" s="20"/>
      <c r="G6" s="22"/>
      <c r="H6" s="22"/>
      <c r="I6" s="160" t="s">
        <v>10</v>
      </c>
      <c r="J6" s="161"/>
      <c r="K6" s="25">
        <f ca="1">IFERROR(VLOOKUP(TODAY()-1,'[2]SST (Cartes MBA)'!$C$4:$X$10,4,0),"")</f>
        <v>0</v>
      </c>
      <c r="L6" s="162" t="s">
        <v>11</v>
      </c>
      <c r="M6" s="164" t="e">
        <f ca="1">K7*100%/K6</f>
        <v>#DIV/0!</v>
      </c>
      <c r="N6" s="166" t="s">
        <v>12</v>
      </c>
      <c r="O6" s="167"/>
      <c r="P6" s="26">
        <f ca="1">IFERROR(VLOOKUP(TODAY()-1,'[2]SST (Cartes MBA)'!$C$4:$X$10,19,0),"")</f>
        <v>0</v>
      </c>
      <c r="Q6" s="162" t="s">
        <v>11</v>
      </c>
      <c r="R6" s="168" t="e">
        <f ca="1">P7*100%/P6</f>
        <v>#DIV/0!</v>
      </c>
      <c r="S6" s="27" t="s">
        <v>13</v>
      </c>
      <c r="T6" s="28" t="s">
        <v>14</v>
      </c>
      <c r="U6" s="28" t="s">
        <v>15</v>
      </c>
      <c r="V6" s="148"/>
      <c r="W6" s="149"/>
      <c r="X6" s="1"/>
    </row>
    <row r="7" spans="1:64" ht="15" customHeight="1" x14ac:dyDescent="0.25">
      <c r="A7" s="1"/>
      <c r="B7" s="18"/>
      <c r="C7" s="19"/>
      <c r="D7" s="19"/>
      <c r="E7" s="19"/>
      <c r="F7" s="20"/>
      <c r="G7" s="22"/>
      <c r="H7" s="22"/>
      <c r="I7" s="181" t="s">
        <v>16</v>
      </c>
      <c r="J7" s="182"/>
      <c r="K7" s="29">
        <f ca="1">IFERROR(VLOOKUP(TODAY()-1,'[2]SST (Cartes MBA)'!$C$4:$X$10,7,0),"")</f>
        <v>0</v>
      </c>
      <c r="L7" s="163"/>
      <c r="M7" s="165"/>
      <c r="N7" s="183" t="s">
        <v>17</v>
      </c>
      <c r="O7" s="184"/>
      <c r="P7" s="30">
        <f ca="1">IFERROR(VLOOKUP(TODAY()-1,'[2]SST (Cartes MBA)'!$C$4:$X$10,22,0),"")</f>
        <v>0</v>
      </c>
      <c r="Q7" s="163"/>
      <c r="R7" s="169"/>
      <c r="S7" s="31">
        <f ca="1">IFERROR(VLOOKUP(TODAY()-1,'[2]SST (Cartes MBA)'!$C$4:$X$10,10,0),"")</f>
        <v>0</v>
      </c>
      <c r="T7" s="32">
        <f ca="1">IFERROR(VLOOKUP(TODAY()-1,'[2]SST (Cartes MBA)'!$C$4:$X$10,13,0),"")</f>
        <v>0</v>
      </c>
      <c r="U7" s="32">
        <f ca="1">IFERROR(VLOOKUP(TODAY()-1,'[2]SST (Cartes MBA)'!$C$4:$X$10,16,0),"")</f>
        <v>0</v>
      </c>
      <c r="V7" s="148"/>
      <c r="W7" s="149"/>
      <c r="X7" s="1"/>
    </row>
    <row r="8" spans="1:64" ht="30" customHeight="1" x14ac:dyDescent="0.25">
      <c r="A8" s="1"/>
      <c r="B8" s="185"/>
      <c r="C8" s="186"/>
      <c r="D8" s="186"/>
      <c r="E8" s="186"/>
      <c r="F8" s="187"/>
      <c r="G8" s="188"/>
      <c r="H8" s="188"/>
      <c r="I8" s="188"/>
      <c r="J8" s="188"/>
      <c r="K8" s="188"/>
      <c r="L8" s="188" t="b">
        <f>IF($R$4=452,"Équipe A",IF($R$4=1780,"Équipe A",IF($R$4=3166,"Équipe B",IF($R$4=3040,"ÉquipeB",IF($R$4=573,"Équipe C",IF($R$4=1270,"Équipe C",IF($R$4=2231,"Équipe D",IF($R$4=1722,"Équipe D"))))))))</f>
        <v>0</v>
      </c>
      <c r="M8" s="188"/>
      <c r="N8" s="188"/>
      <c r="O8" s="188"/>
      <c r="P8" s="188"/>
      <c r="Q8" s="188"/>
      <c r="R8" s="188"/>
      <c r="S8" s="188"/>
      <c r="T8" s="188"/>
      <c r="U8" s="189"/>
      <c r="V8" s="148"/>
      <c r="W8" s="149"/>
      <c r="X8" s="33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</row>
    <row r="9" spans="1:64" ht="30" customHeight="1" x14ac:dyDescent="0.25">
      <c r="A9" s="1"/>
      <c r="B9" s="170"/>
      <c r="C9" s="171"/>
      <c r="D9" s="171"/>
      <c r="E9" s="171"/>
      <c r="F9" s="171"/>
      <c r="G9" s="171"/>
      <c r="H9" s="171"/>
      <c r="I9" s="171"/>
      <c r="J9" s="171"/>
      <c r="K9" s="35" t="s">
        <v>18</v>
      </c>
      <c r="L9" s="36" t="s">
        <v>19</v>
      </c>
      <c r="M9" s="37" t="s">
        <v>20</v>
      </c>
      <c r="N9" s="172" t="s">
        <v>21</v>
      </c>
      <c r="O9" s="173"/>
      <c r="P9" s="38" t="s">
        <v>22</v>
      </c>
      <c r="Q9" s="174"/>
      <c r="R9" s="146"/>
      <c r="S9" s="146"/>
      <c r="T9" s="146"/>
      <c r="U9" s="146"/>
      <c r="V9" s="148"/>
      <c r="W9" s="149"/>
      <c r="X9" s="1"/>
    </row>
    <row r="10" spans="1:64" ht="21" customHeight="1" x14ac:dyDescent="0.25">
      <c r="A10" s="1"/>
      <c r="B10" s="170"/>
      <c r="C10" s="171"/>
      <c r="D10" s="171"/>
      <c r="E10" s="171"/>
      <c r="F10" s="171"/>
      <c r="G10" s="171"/>
      <c r="H10" s="171"/>
      <c r="I10" s="171"/>
      <c r="J10" s="171"/>
      <c r="K10" s="176" t="s">
        <v>23</v>
      </c>
      <c r="L10" s="177"/>
      <c r="M10" s="177"/>
      <c r="N10" s="177"/>
      <c r="O10" s="177"/>
      <c r="P10" s="178"/>
      <c r="Q10" s="175"/>
      <c r="R10" s="150"/>
      <c r="S10" s="150"/>
      <c r="T10" s="150"/>
      <c r="U10" s="150"/>
      <c r="V10" s="150"/>
      <c r="W10" s="151"/>
      <c r="X10" s="1"/>
    </row>
    <row r="11" spans="1:64" s="48" customFormat="1" ht="39.75" x14ac:dyDescent="0.25">
      <c r="A11" s="39"/>
      <c r="B11" s="40" t="s">
        <v>7</v>
      </c>
      <c r="C11" s="179" t="s">
        <v>24</v>
      </c>
      <c r="D11" s="179"/>
      <c r="E11" s="179"/>
      <c r="F11" s="179"/>
      <c r="G11" s="179"/>
      <c r="H11" s="41" t="s">
        <v>25</v>
      </c>
      <c r="I11" s="42" t="s">
        <v>26</v>
      </c>
      <c r="J11" s="43" t="s">
        <v>27</v>
      </c>
      <c r="K11" s="180" t="s">
        <v>28</v>
      </c>
      <c r="L11" s="180"/>
      <c r="M11" s="180"/>
      <c r="N11" s="180"/>
      <c r="O11" s="180"/>
      <c r="P11" s="180"/>
      <c r="Q11" s="41" t="s">
        <v>29</v>
      </c>
      <c r="R11" s="44" t="s">
        <v>30</v>
      </c>
      <c r="S11" s="45" t="s">
        <v>31</v>
      </c>
      <c r="T11" s="45" t="s">
        <v>32</v>
      </c>
      <c r="U11" s="45" t="s">
        <v>33</v>
      </c>
      <c r="V11" s="46" t="s">
        <v>34</v>
      </c>
      <c r="W11" s="47" t="s">
        <v>35</v>
      </c>
      <c r="X11" s="39"/>
    </row>
    <row r="12" spans="1:64" ht="15" customHeight="1" x14ac:dyDescent="0.25">
      <c r="A12" s="1"/>
      <c r="B12" s="49" t="str">
        <f>IF($R$4=452,'[1]PERSONNEL Léger'!C2,IF($R$4=1780,'[1]PERSONNEL Léger'!C2,IF($R$4=3166,'[1]PERSONNEL Léger'!E2,IF($R$4=3040,'[1]PERSONNEL Léger'!E2,IF($R$4=573,'[1]PERSONNEL Léger'!G2,IF($R$4=1270,'[1]PERSONNEL Léger'!G2,IF($R$4=2231,'[1]PERSONNEL Léger'!I2,IF($R$4=1722,'[1]PERSONNEL Léger'!I2,""))))))))</f>
        <v/>
      </c>
      <c r="C12" s="190" t="str">
        <f>IF(B12="","",IF(B12=0,"",VLOOKUP(B12,'[1]PERSONNEL Léger'!$A$1:$B$68,2,0)))</f>
        <v/>
      </c>
      <c r="D12" s="190"/>
      <c r="E12" s="190"/>
      <c r="F12" s="190"/>
      <c r="G12" s="190"/>
      <c r="H12" s="50"/>
      <c r="I12" s="51" t="s">
        <v>36</v>
      </c>
      <c r="J12" s="52" t="str">
        <f>IF($H12="","",VLOOKUP($H12,'[1]Programme du jour'!$D$3:$G$4100,3,0))</f>
        <v/>
      </c>
      <c r="K12" s="191" t="str">
        <f>IF($H12="","",VLOOKUP($H12,'[1]Programme du jour'!$D$3:$H$4100,4,0))</f>
        <v/>
      </c>
      <c r="L12" s="191"/>
      <c r="M12" s="191"/>
      <c r="N12" s="191"/>
      <c r="O12" s="191"/>
      <c r="P12" s="191"/>
      <c r="Q12" s="53" t="s">
        <v>37</v>
      </c>
      <c r="R12" s="54">
        <v>0.104166666666667</v>
      </c>
      <c r="S12" s="55">
        <v>42545.663530092592</v>
      </c>
      <c r="T12" s="56"/>
      <c r="U12" s="57" t="str">
        <f t="shared" ref="U12:U32" si="0">IF(T12="","",T12-S12)</f>
        <v/>
      </c>
      <c r="V12" s="58" t="str">
        <f>IF(U12="","",(U12-R12))</f>
        <v/>
      </c>
      <c r="W12" s="59" t="str">
        <f t="shared" ref="W12:W32" si="1">IF(B12&lt;&gt;"",$R$4,IF(B12="",""))</f>
        <v/>
      </c>
      <c r="X12" s="1"/>
    </row>
    <row r="13" spans="1:64" ht="15" customHeight="1" x14ac:dyDescent="0.25">
      <c r="A13" s="1"/>
      <c r="B13" s="49" t="str">
        <f>IF($R$4=452,'[1]PERSONNEL Léger'!C3,IF($R$4=1780,'[1]PERSONNEL Léger'!C3,IF($R$4=3166,'[1]PERSONNEL Léger'!E3,IF($R$4=3040,'[1]PERSONNEL Léger'!E3,IF($R$4=573,'[1]PERSONNEL Léger'!G3,IF($R$4=1270,'[1]PERSONNEL Léger'!G3,IF($R$4=2231,'[1]PERSONNEL Léger'!I3,IF($R$4=1722,'[1]PERSONNEL Léger'!I3,""))))))))</f>
        <v/>
      </c>
      <c r="C13" s="190" t="str">
        <f>IF(B13="","",IF(B13=0,"",VLOOKUP(B13,'[1]PERSONNEL Léger'!$A$1:$B$68,2,0)))</f>
        <v/>
      </c>
      <c r="D13" s="190"/>
      <c r="E13" s="190"/>
      <c r="F13" s="190"/>
      <c r="G13" s="190"/>
      <c r="H13" s="60"/>
      <c r="I13" s="51"/>
      <c r="J13" s="52" t="str">
        <f>IF($H13="","",VLOOKUP($H13,'[1]Programme du jour'!$D$3:$G$4100,3,0))</f>
        <v/>
      </c>
      <c r="K13" s="191" t="str">
        <f>IF($H13="","",VLOOKUP($H13,'[1]Programme du jour'!$D$3:$H$4100,4,0))</f>
        <v/>
      </c>
      <c r="L13" s="191"/>
      <c r="M13" s="191"/>
      <c r="N13" s="191"/>
      <c r="O13" s="191"/>
      <c r="P13" s="191"/>
      <c r="Q13" s="53" t="s">
        <v>38</v>
      </c>
      <c r="R13" s="54">
        <v>4.1666666666666664E-2</v>
      </c>
      <c r="S13" s="55">
        <v>42545.663680555554</v>
      </c>
      <c r="T13" s="56"/>
      <c r="U13" s="61" t="str">
        <f t="shared" si="0"/>
        <v/>
      </c>
      <c r="V13" s="61" t="str">
        <f t="shared" ref="V13:V32" si="2">IF(U13="","",(U13-R13))</f>
        <v/>
      </c>
      <c r="W13" s="59" t="str">
        <f t="shared" si="1"/>
        <v/>
      </c>
      <c r="X13" s="1"/>
    </row>
    <row r="14" spans="1:64" ht="15" customHeight="1" x14ac:dyDescent="0.25">
      <c r="A14" s="1"/>
      <c r="B14" s="49" t="str">
        <f>IF($R$4=452,'[1]PERSONNEL Léger'!C4,IF($R$4=1780,'[1]PERSONNEL Léger'!C4,IF($R$4=3166,'[1]PERSONNEL Léger'!E4,IF($R$4=3040,'[1]PERSONNEL Léger'!E4,IF($R$4=573,'[1]PERSONNEL Léger'!G4,IF($R$4=1270,'[1]PERSONNEL Léger'!G4,IF($R$4=2231,'[1]PERSONNEL Léger'!I4,IF($R$4=1722,'[1]PERSONNEL Léger'!I4,""))))))))</f>
        <v/>
      </c>
      <c r="C14" s="190" t="str">
        <f>IF(B14="","",IF(B14=0,"",VLOOKUP(B14,'[1]PERSONNEL Léger'!$A$1:$B$68,2,0)))</f>
        <v/>
      </c>
      <c r="D14" s="190"/>
      <c r="E14" s="190"/>
      <c r="F14" s="190"/>
      <c r="G14" s="190"/>
      <c r="H14" s="62"/>
      <c r="I14" s="51"/>
      <c r="J14" s="52" t="str">
        <f>IF($H14="","",VLOOKUP($H14,'[1]Programme du jour'!$D$3:$G$4100,3,0))</f>
        <v/>
      </c>
      <c r="K14" s="191" t="str">
        <f>IF($H14="","",VLOOKUP($H14,'[1]Programme du jour'!$D$3:$H$4100,4,0))</f>
        <v/>
      </c>
      <c r="L14" s="191"/>
      <c r="M14" s="191"/>
      <c r="N14" s="191"/>
      <c r="O14" s="191"/>
      <c r="P14" s="191"/>
      <c r="Q14" s="53" t="s">
        <v>39</v>
      </c>
      <c r="R14" s="54">
        <v>0.33333333333333298</v>
      </c>
      <c r="S14" s="55"/>
      <c r="T14" s="56"/>
      <c r="U14" s="61" t="str">
        <f t="shared" si="0"/>
        <v/>
      </c>
      <c r="V14" s="58" t="str">
        <f t="shared" si="2"/>
        <v/>
      </c>
      <c r="W14" s="59" t="str">
        <f t="shared" si="1"/>
        <v/>
      </c>
      <c r="X14" s="1"/>
    </row>
    <row r="15" spans="1:64" ht="15" customHeight="1" x14ac:dyDescent="0.25">
      <c r="A15" s="1"/>
      <c r="B15" s="49" t="str">
        <f>IF($R$4=452,'[1]PERSONNEL Léger'!C5,IF($R$4=1780,'[1]PERSONNEL Léger'!C5,IF($R$4=3166,'[1]PERSONNEL Léger'!E5,IF($R$4=3040,'[1]PERSONNEL Léger'!E5,IF($R$4=573,'[1]PERSONNEL Léger'!G5,IF($R$4=1270,'[1]PERSONNEL Léger'!G5,IF($R$4=2231,'[1]PERSONNEL Léger'!I5,IF($R$4=1722,'[1]PERSONNEL Léger'!I5,""))))))))</f>
        <v/>
      </c>
      <c r="C15" s="190" t="str">
        <f>IF(B15="","",IF(B15=0,"",VLOOKUP(B15,'[1]PERSONNEL Léger'!$A$1:$B$68,2,0)))</f>
        <v/>
      </c>
      <c r="D15" s="190"/>
      <c r="E15" s="190"/>
      <c r="F15" s="190"/>
      <c r="G15" s="190"/>
      <c r="H15" s="60"/>
      <c r="I15" s="51"/>
      <c r="J15" s="52" t="str">
        <f>IF($H15="","",VLOOKUP($H15,'[1]Programme du jour'!$D$3:$G$4100,3,0))</f>
        <v/>
      </c>
      <c r="K15" s="191" t="str">
        <f>IF($H15="","",VLOOKUP($H15,'[1]Programme du jour'!$D$3:$H$4100,4,0))</f>
        <v/>
      </c>
      <c r="L15" s="191"/>
      <c r="M15" s="191"/>
      <c r="N15" s="191"/>
      <c r="O15" s="191"/>
      <c r="P15" s="191"/>
      <c r="Q15" s="53" t="s">
        <v>40</v>
      </c>
      <c r="R15" s="54">
        <v>8.3333333333333301E-2</v>
      </c>
      <c r="S15" s="55">
        <v>42545.57917824074</v>
      </c>
      <c r="T15" s="56">
        <v>42545.663773148146</v>
      </c>
      <c r="U15" s="61">
        <f t="shared" si="0"/>
        <v>8.4594907406426501E-2</v>
      </c>
      <c r="V15" s="58">
        <f t="shared" si="2"/>
        <v>1.2615740730931996E-3</v>
      </c>
      <c r="W15" s="59" t="str">
        <f t="shared" si="1"/>
        <v/>
      </c>
      <c r="X15" s="1"/>
    </row>
    <row r="16" spans="1:64" ht="15" customHeight="1" x14ac:dyDescent="0.25">
      <c r="A16" s="1"/>
      <c r="B16" s="49" t="str">
        <f>IF($R$4=452,'[1]PERSONNEL Léger'!C6,IF($R$4=1780,'[1]PERSONNEL Léger'!C6,IF($R$4=3166,'[1]PERSONNEL Léger'!E6,IF($R$4=3040,'[1]PERSONNEL Léger'!E6,IF($R$4=573,'[1]PERSONNEL Léger'!G6,IF($R$4=1270,'[1]PERSONNEL Léger'!G6,IF($R$4=2231,'[1]PERSONNEL Léger'!I6,IF($R$4=1722,'[1]PERSONNEL Léger'!I6,""))))))))</f>
        <v/>
      </c>
      <c r="C16" s="190" t="str">
        <f>IF(B16="","",IF(B16=0,"",VLOOKUP(B16,'[1]PERSONNEL Léger'!$A$1:$B$68,2,0)))</f>
        <v/>
      </c>
      <c r="D16" s="190"/>
      <c r="E16" s="190"/>
      <c r="F16" s="190"/>
      <c r="G16" s="190"/>
      <c r="H16" s="60"/>
      <c r="I16" s="51"/>
      <c r="J16" s="52" t="str">
        <f>IF($H16="","",VLOOKUP($H16,'[1]Programme du jour'!$D$3:$G$4100,3,0))</f>
        <v/>
      </c>
      <c r="K16" s="191" t="str">
        <f>IF($H16="","",VLOOKUP($H16,'[1]Programme du jour'!$D$3:$H$4100,4,0))</f>
        <v/>
      </c>
      <c r="L16" s="191"/>
      <c r="M16" s="191"/>
      <c r="N16" s="191"/>
      <c r="O16" s="191"/>
      <c r="P16" s="191"/>
      <c r="Q16" s="53" t="s">
        <v>41</v>
      </c>
      <c r="R16" s="54"/>
      <c r="S16" s="55"/>
      <c r="T16" s="56">
        <v>42545.818182870367</v>
      </c>
      <c r="U16" s="61">
        <f t="shared" si="0"/>
        <v>42545.818182870367</v>
      </c>
      <c r="V16" s="58">
        <f t="shared" si="2"/>
        <v>42545.818182870367</v>
      </c>
      <c r="W16" s="59" t="str">
        <f t="shared" si="1"/>
        <v/>
      </c>
      <c r="X16" s="1"/>
    </row>
    <row r="17" spans="1:24" x14ac:dyDescent="0.25">
      <c r="A17" s="1"/>
      <c r="B17" s="49" t="str">
        <f>IF($R$4=452,'[1]PERSONNEL Léger'!C7,IF($R$4=1780,'[1]PERSONNEL Léger'!C7,IF($R$4=3166,'[1]PERSONNEL Léger'!E7,IF($R$4=3040,'[1]PERSONNEL Léger'!E7,IF($R$4=573,'[1]PERSONNEL Léger'!G7,IF($R$4=1270,'[1]PERSONNEL Léger'!G7,IF($R$4=2231,'[1]PERSONNEL Léger'!I7,IF($R$4=1722,'[1]PERSONNEL Léger'!I7,""))))))))</f>
        <v/>
      </c>
      <c r="C17" s="190" t="str">
        <f>IF(B17="","",IF(B17=0,"",VLOOKUP(B17,'[1]PERSONNEL Léger'!$A$1:$B$68,2,0)))</f>
        <v/>
      </c>
      <c r="D17" s="190"/>
      <c r="E17" s="190"/>
      <c r="F17" s="190"/>
      <c r="G17" s="190"/>
      <c r="H17" s="60"/>
      <c r="I17" s="51"/>
      <c r="J17" s="52" t="str">
        <f>IF($H17="","",VLOOKUP($H17,'[1]Programme du jour'!$D$3:$G$4100,3,0))</f>
        <v/>
      </c>
      <c r="K17" s="191" t="str">
        <f>IF($H17="","",VLOOKUP($H17,'[1]Programme du jour'!$D$3:$H$4100,4,0))</f>
        <v/>
      </c>
      <c r="L17" s="191"/>
      <c r="M17" s="191"/>
      <c r="N17" s="191"/>
      <c r="O17" s="191"/>
      <c r="P17" s="191"/>
      <c r="Q17" s="53"/>
      <c r="R17" s="54"/>
      <c r="S17" s="55"/>
      <c r="T17" s="56"/>
      <c r="U17" s="61" t="str">
        <f t="shared" si="0"/>
        <v/>
      </c>
      <c r="V17" s="58" t="str">
        <f t="shared" si="2"/>
        <v/>
      </c>
      <c r="W17" s="59" t="str">
        <f t="shared" si="1"/>
        <v/>
      </c>
      <c r="X17" s="1"/>
    </row>
    <row r="18" spans="1:24" x14ac:dyDescent="0.25">
      <c r="A18" s="1"/>
      <c r="B18" s="49" t="str">
        <f>IF($R$4=452,'[1]PERSONNEL Léger'!C8,IF($R$4=1780,'[1]PERSONNEL Léger'!C8,IF($R$4=3166,'[1]PERSONNEL Léger'!E8,IF($R$4=3040,'[1]PERSONNEL Léger'!E8,IF($R$4=573,'[1]PERSONNEL Léger'!G8,IF($R$4=1270,'[1]PERSONNEL Léger'!G8,IF($R$4=2231,'[1]PERSONNEL Léger'!I8,IF($R$4=1722,'[1]PERSONNEL Léger'!I8,""))))))))</f>
        <v/>
      </c>
      <c r="C18" s="190" t="str">
        <f>IF(B18="","",IF(B18=0,"",VLOOKUP(B18,'[1]PERSONNEL Léger'!$A$1:$B$68,2,0)))</f>
        <v/>
      </c>
      <c r="D18" s="190"/>
      <c r="E18" s="190"/>
      <c r="F18" s="190"/>
      <c r="G18" s="190"/>
      <c r="H18" s="60"/>
      <c r="I18" s="51"/>
      <c r="J18" s="52" t="str">
        <f>IF($H18="","",VLOOKUP($H18,'[1]Programme du jour'!$D$3:$G$4100,3,0))</f>
        <v/>
      </c>
      <c r="K18" s="191" t="str">
        <f>IF($H18="","",VLOOKUP($H18,'[1]Programme du jour'!$D$3:$H$4100,4,0))</f>
        <v/>
      </c>
      <c r="L18" s="191"/>
      <c r="M18" s="191"/>
      <c r="N18" s="191"/>
      <c r="O18" s="191"/>
      <c r="P18" s="191"/>
      <c r="Q18" s="53"/>
      <c r="R18" s="54"/>
      <c r="S18" s="63"/>
      <c r="T18" s="64"/>
      <c r="U18" s="61" t="str">
        <f t="shared" si="0"/>
        <v/>
      </c>
      <c r="V18" s="58" t="str">
        <f t="shared" si="2"/>
        <v/>
      </c>
      <c r="W18" s="59" t="str">
        <f t="shared" si="1"/>
        <v/>
      </c>
      <c r="X18" s="1"/>
    </row>
    <row r="19" spans="1:24" x14ac:dyDescent="0.25">
      <c r="A19" s="1"/>
      <c r="B19" s="49" t="str">
        <f>IF($R$4=452,'[1]PERSONNEL Léger'!C9,IF($R$4=1780,'[1]PERSONNEL Léger'!C9,IF($R$4=3166,'[1]PERSONNEL Léger'!E9,IF($R$4=3040,'[1]PERSONNEL Léger'!E9,IF($R$4=573,'[1]PERSONNEL Léger'!G9,IF($R$4=1270,'[1]PERSONNEL Léger'!G9,IF($R$4=2231,'[1]PERSONNEL Léger'!I9,IF($R$4=1722,'[1]PERSONNEL Léger'!I9,""))))))))</f>
        <v/>
      </c>
      <c r="C19" s="190" t="str">
        <f>IF(B19="","",IF(B19=0,"",VLOOKUP(B19,'[1]PERSONNEL Léger'!$A$1:$B$68,2,0)))</f>
        <v/>
      </c>
      <c r="D19" s="190"/>
      <c r="E19" s="190"/>
      <c r="F19" s="190"/>
      <c r="G19" s="190"/>
      <c r="H19" s="60"/>
      <c r="I19" s="51"/>
      <c r="J19" s="52" t="str">
        <f>IF($H19="","",VLOOKUP($H19,'[1]Programme du jour'!$D$3:$G$4100,3,0))</f>
        <v/>
      </c>
      <c r="K19" s="191" t="str">
        <f>IF($H19="","",VLOOKUP($H19,'[1]Programme du jour'!$D$3:$H$4100,4,0))</f>
        <v/>
      </c>
      <c r="L19" s="191"/>
      <c r="M19" s="191"/>
      <c r="N19" s="191"/>
      <c r="O19" s="191"/>
      <c r="P19" s="191"/>
      <c r="Q19" s="53"/>
      <c r="R19" s="54"/>
      <c r="S19" s="63"/>
      <c r="T19" s="64"/>
      <c r="U19" s="61" t="str">
        <f t="shared" si="0"/>
        <v/>
      </c>
      <c r="V19" s="58" t="str">
        <f t="shared" si="2"/>
        <v/>
      </c>
      <c r="W19" s="59" t="str">
        <f t="shared" si="1"/>
        <v/>
      </c>
      <c r="X19" s="1"/>
    </row>
    <row r="20" spans="1:24" x14ac:dyDescent="0.25">
      <c r="A20" s="1"/>
      <c r="B20" s="49" t="str">
        <f>IF($R$4=452,'[1]PERSONNEL Léger'!C10,IF($R$4=1780,'[1]PERSONNEL Léger'!C10,IF($R$4=3166,'[1]PERSONNEL Léger'!E10,IF($R$4=3040,'[1]PERSONNEL Léger'!E10,IF($R$4=573,'[1]PERSONNEL Léger'!G10,IF($R$4=1270,'[1]PERSONNEL Léger'!G10,IF($R$4=2231,'[1]PERSONNEL Léger'!I10,IF($R$4=1722,'[1]PERSONNEL Léger'!I10,""))))))))</f>
        <v/>
      </c>
      <c r="C20" s="190" t="str">
        <f>IF(B20="","",IF(B20=0,"",VLOOKUP(B20,'[1]PERSONNEL Léger'!$A$1:$B$68,2,0)))</f>
        <v/>
      </c>
      <c r="D20" s="190"/>
      <c r="E20" s="190"/>
      <c r="F20" s="190"/>
      <c r="G20" s="190"/>
      <c r="H20" s="60"/>
      <c r="I20" s="51"/>
      <c r="J20" s="52" t="str">
        <f>IF($H20="","",VLOOKUP($H20,'[1]Programme du jour'!$D$3:$G$4100,3,0))</f>
        <v/>
      </c>
      <c r="K20" s="191" t="str">
        <f>IF($H20="","",VLOOKUP($H20,'[1]Programme du jour'!$D$3:$H$4100,4,0))</f>
        <v/>
      </c>
      <c r="L20" s="191"/>
      <c r="M20" s="191"/>
      <c r="N20" s="191"/>
      <c r="O20" s="191"/>
      <c r="P20" s="191"/>
      <c r="Q20" s="53"/>
      <c r="R20" s="54"/>
      <c r="S20" s="63"/>
      <c r="T20" s="65"/>
      <c r="U20" s="61" t="str">
        <f t="shared" si="0"/>
        <v/>
      </c>
      <c r="V20" s="58" t="str">
        <f t="shared" si="2"/>
        <v/>
      </c>
      <c r="W20" s="59" t="str">
        <f t="shared" si="1"/>
        <v/>
      </c>
      <c r="X20" s="1"/>
    </row>
    <row r="21" spans="1:24" x14ac:dyDescent="0.25">
      <c r="A21" s="1"/>
      <c r="B21" s="49" t="str">
        <f>IF($R$4=452,'[1]PERSONNEL Léger'!C11,IF($R$4=1780,'[1]PERSONNEL Léger'!C11,IF($R$4=3166,'[1]PERSONNEL Léger'!E11,IF($R$4=3040,'[1]PERSONNEL Léger'!E11,IF($R$4=573,'[1]PERSONNEL Léger'!G11,IF($R$4=1270,'[1]PERSONNEL Léger'!G11,IF($R$4=2231,'[1]PERSONNEL Léger'!I11,IF($R$4=1722,'[1]PERSONNEL Léger'!I11,""))))))))</f>
        <v/>
      </c>
      <c r="C21" s="190" t="str">
        <f>IF(B21="","",IF(B21=0,"",VLOOKUP(B21,'[1]PERSONNEL Léger'!$A$1:$B$68,2,0)))</f>
        <v/>
      </c>
      <c r="D21" s="190"/>
      <c r="E21" s="190"/>
      <c r="F21" s="190"/>
      <c r="G21" s="190"/>
      <c r="H21" s="60"/>
      <c r="I21" s="51"/>
      <c r="J21" s="52" t="str">
        <f>IF($H21="","",VLOOKUP($H21,'[1]Programme du jour'!$D$3:$G$4100,3,0))</f>
        <v/>
      </c>
      <c r="K21" s="191" t="str">
        <f>IF($H21="","",VLOOKUP($H21,'[1]Programme du jour'!$D$3:$H$4100,4,0))</f>
        <v/>
      </c>
      <c r="L21" s="191"/>
      <c r="M21" s="191"/>
      <c r="N21" s="191"/>
      <c r="O21" s="191"/>
      <c r="P21" s="191"/>
      <c r="Q21" s="53"/>
      <c r="R21" s="54"/>
      <c r="S21" s="63"/>
      <c r="T21" s="64"/>
      <c r="U21" s="61" t="str">
        <f t="shared" si="0"/>
        <v/>
      </c>
      <c r="V21" s="58" t="str">
        <f t="shared" si="2"/>
        <v/>
      </c>
      <c r="W21" s="59" t="str">
        <f t="shared" si="1"/>
        <v/>
      </c>
      <c r="X21" s="1"/>
    </row>
    <row r="22" spans="1:24" x14ac:dyDescent="0.25">
      <c r="A22" s="1"/>
      <c r="B22" s="49" t="str">
        <f>IF($R$4=452,'[1]PERSONNEL Léger'!C12,IF($R$4=1780,'[1]PERSONNEL Léger'!C12,IF($R$4=3166,'[1]PERSONNEL Léger'!E12,IF($R$4=3040,'[1]PERSONNEL Léger'!E12,IF($R$4=573,'[1]PERSONNEL Léger'!G12,IF($R$4=1270,'[1]PERSONNEL Léger'!G12,IF($R$4=2231,'[1]PERSONNEL Léger'!I12,IF($R$4=1722,'[1]PERSONNEL Léger'!I12,""))))))))</f>
        <v/>
      </c>
      <c r="C22" s="190" t="str">
        <f>IF(B22="","",IF(B22=0,"",VLOOKUP(B22,'[1]PERSONNEL Léger'!$A$1:$B$68,2,0)))</f>
        <v/>
      </c>
      <c r="D22" s="190"/>
      <c r="E22" s="190"/>
      <c r="F22" s="190"/>
      <c r="G22" s="190"/>
      <c r="H22" s="66"/>
      <c r="I22" s="51"/>
      <c r="J22" s="52" t="str">
        <f>IF($H22="","",VLOOKUP($H22,'[1]Programme du jour'!$D$3:$G$4100,3,0))</f>
        <v/>
      </c>
      <c r="K22" s="191" t="str">
        <f>IF($H22="","",VLOOKUP($H22,'[1]Programme du jour'!$D$3:$H$4100,4,0))</f>
        <v/>
      </c>
      <c r="L22" s="191"/>
      <c r="M22" s="191"/>
      <c r="N22" s="191"/>
      <c r="O22" s="191"/>
      <c r="P22" s="191"/>
      <c r="Q22" s="53"/>
      <c r="R22" s="54"/>
      <c r="S22" s="63"/>
      <c r="T22" s="65"/>
      <c r="U22" s="61" t="str">
        <f t="shared" si="0"/>
        <v/>
      </c>
      <c r="V22" s="58" t="str">
        <f t="shared" si="2"/>
        <v/>
      </c>
      <c r="W22" s="59" t="str">
        <f t="shared" si="1"/>
        <v/>
      </c>
      <c r="X22" s="1"/>
    </row>
    <row r="23" spans="1:24" x14ac:dyDescent="0.25">
      <c r="A23" s="1"/>
      <c r="B23" s="49" t="str">
        <f>IF($R$4=452,'[1]PERSONNEL Léger'!C13,IF($R$4=1780,'[1]PERSONNEL Léger'!C13,IF($R$4=3166,'[1]PERSONNEL Léger'!E13,IF($R$4=3040,'[1]PERSONNEL Léger'!E13,IF($R$4=573,'[1]PERSONNEL Léger'!G13,IF($R$4=1270,'[1]PERSONNEL Léger'!G13,IF($R$4=2231,'[1]PERSONNEL Léger'!I13,IF($R$4=1722,'[1]PERSONNEL Léger'!I13,""))))))))</f>
        <v/>
      </c>
      <c r="C23" s="190" t="str">
        <f>IF(B23="","",IF(B23=0,"",VLOOKUP(B23,'[1]PERSONNEL Léger'!$A$1:$B$68,2,0)))</f>
        <v/>
      </c>
      <c r="D23" s="190"/>
      <c r="E23" s="190"/>
      <c r="F23" s="190"/>
      <c r="G23" s="190"/>
      <c r="H23" s="60"/>
      <c r="I23" s="51"/>
      <c r="J23" s="52" t="str">
        <f>IF($H23="","",VLOOKUP($H23,'[1]Programme du jour'!$D$3:$G$4100,3,0))</f>
        <v/>
      </c>
      <c r="K23" s="191" t="str">
        <f>IF($H23="","",VLOOKUP($H23,'[1]Programme du jour'!$D$3:$H$4100,4,0))</f>
        <v/>
      </c>
      <c r="L23" s="191"/>
      <c r="M23" s="191"/>
      <c r="N23" s="191"/>
      <c r="O23" s="191"/>
      <c r="P23" s="191"/>
      <c r="Q23" s="53"/>
      <c r="R23" s="54"/>
      <c r="S23" s="63"/>
      <c r="T23" s="65"/>
      <c r="U23" s="61" t="str">
        <f t="shared" si="0"/>
        <v/>
      </c>
      <c r="V23" s="58" t="str">
        <f t="shared" si="2"/>
        <v/>
      </c>
      <c r="W23" s="59" t="str">
        <f t="shared" si="1"/>
        <v/>
      </c>
      <c r="X23" s="1"/>
    </row>
    <row r="24" spans="1:24" x14ac:dyDescent="0.25">
      <c r="A24" s="1"/>
      <c r="B24" s="49" t="str">
        <f>IF($R$4=452,'[1]PERSONNEL Léger'!C14,IF($R$4=1780,'[1]PERSONNEL Léger'!C14,IF($R$4=3166,'[1]PERSONNEL Léger'!E14,IF($R$4=3040,'[1]PERSONNEL Léger'!E14,IF($R$4=573,'[1]PERSONNEL Léger'!G14,IF($R$4=1270,'[1]PERSONNEL Léger'!G14,IF($R$4=2231,'[1]PERSONNEL Léger'!I14,IF($R$4=1722,'[1]PERSONNEL Léger'!I14,""))))))))</f>
        <v/>
      </c>
      <c r="C24" s="190" t="str">
        <f>IF(B24="","",IF(B24=0,"",VLOOKUP(B24,'[1]PERSONNEL Léger'!$A$1:$B$68,2,0)))</f>
        <v/>
      </c>
      <c r="D24" s="190"/>
      <c r="E24" s="190"/>
      <c r="F24" s="190"/>
      <c r="G24" s="190"/>
      <c r="H24" s="66"/>
      <c r="I24" s="51"/>
      <c r="J24" s="52" t="str">
        <f>IF($H24="","",VLOOKUP($H24,'[1]Programme du jour'!$D$3:$G$4100,3,0))</f>
        <v/>
      </c>
      <c r="K24" s="191" t="str">
        <f>IF($H24="","",VLOOKUP($H24,'[1]Programme du jour'!$D$3:$H$4100,4,0))</f>
        <v/>
      </c>
      <c r="L24" s="191"/>
      <c r="M24" s="191"/>
      <c r="N24" s="191"/>
      <c r="O24" s="191"/>
      <c r="P24" s="191"/>
      <c r="Q24" s="53"/>
      <c r="R24" s="54"/>
      <c r="S24" s="63"/>
      <c r="T24" s="65"/>
      <c r="U24" s="61" t="str">
        <f t="shared" si="0"/>
        <v/>
      </c>
      <c r="V24" s="58" t="str">
        <f t="shared" si="2"/>
        <v/>
      </c>
      <c r="W24" s="59" t="str">
        <f t="shared" si="1"/>
        <v/>
      </c>
      <c r="X24" s="1"/>
    </row>
    <row r="25" spans="1:24" x14ac:dyDescent="0.25">
      <c r="A25" s="1"/>
      <c r="B25" s="49" t="str">
        <f>IF($R$4=452,'[1]PERSONNEL Léger'!C15,IF($R$4=1780,'[1]PERSONNEL Léger'!C15,IF($R$4=3166,'[1]PERSONNEL Léger'!E15,IF($R$4=3040,'[1]PERSONNEL Léger'!E15,IF($R$4=573,'[1]PERSONNEL Léger'!G15,IF($R$4=1270,'[1]PERSONNEL Léger'!G15,IF($R$4=2231,'[1]PERSONNEL Léger'!I15,IF($R$4=1722,'[1]PERSONNEL Léger'!I15,""))))))))</f>
        <v/>
      </c>
      <c r="C25" s="190" t="str">
        <f>IF(B25="","",IF(B25=0,"",VLOOKUP(B25,'[1]PERSONNEL Léger'!$A$1:$B$68,2,0)))</f>
        <v/>
      </c>
      <c r="D25" s="190"/>
      <c r="E25" s="190"/>
      <c r="F25" s="190"/>
      <c r="G25" s="190"/>
      <c r="H25" s="60"/>
      <c r="I25" s="51"/>
      <c r="J25" s="52" t="str">
        <f>IF($H25="","",VLOOKUP($H25,'[1]Programme du jour'!$D$3:$G$4100,3,0))</f>
        <v/>
      </c>
      <c r="K25" s="191" t="str">
        <f>IF($H25="","",VLOOKUP($H25,'[1]Programme du jour'!$D$3:$H$4100,4,0))</f>
        <v/>
      </c>
      <c r="L25" s="191"/>
      <c r="M25" s="191"/>
      <c r="N25" s="191"/>
      <c r="O25" s="191"/>
      <c r="P25" s="191"/>
      <c r="Q25" s="53"/>
      <c r="R25" s="54"/>
      <c r="S25" s="63"/>
      <c r="T25" s="64"/>
      <c r="U25" s="61" t="str">
        <f t="shared" si="0"/>
        <v/>
      </c>
      <c r="V25" s="58" t="str">
        <f t="shared" si="2"/>
        <v/>
      </c>
      <c r="W25" s="59" t="str">
        <f t="shared" si="1"/>
        <v/>
      </c>
      <c r="X25" s="1"/>
    </row>
    <row r="26" spans="1:24" x14ac:dyDescent="0.25">
      <c r="A26" s="1"/>
      <c r="B26" s="49" t="str">
        <f>IF($R$4=452,'[1]PERSONNEL Léger'!C16,IF($R$4=1780,'[1]PERSONNEL Léger'!C16,IF($R$4=3166,'[1]PERSONNEL Léger'!E16,IF($R$4=3040,'[1]PERSONNEL Léger'!E16,IF($R$4=573,'[1]PERSONNEL Léger'!G16,IF($R$4=1270,'[1]PERSONNEL Léger'!G16,IF($R$4=2231,'[1]PERSONNEL Léger'!I16,IF($R$4=1722,'[1]PERSONNEL Léger'!I16,""))))))))</f>
        <v/>
      </c>
      <c r="C26" s="190" t="str">
        <f>IF(B26="","",IF(B26=0,"",VLOOKUP(B26,'[1]PERSONNEL Léger'!$A$1:$B$68,2,0)))</f>
        <v/>
      </c>
      <c r="D26" s="190"/>
      <c r="E26" s="190"/>
      <c r="F26" s="190"/>
      <c r="G26" s="190"/>
      <c r="H26" s="60"/>
      <c r="I26" s="51"/>
      <c r="J26" s="52" t="str">
        <f>IF($H26="","",VLOOKUP($H26,'[1]Programme du jour'!$D$3:$G$4100,3,0))</f>
        <v/>
      </c>
      <c r="K26" s="191" t="str">
        <f>IF($H26="","",VLOOKUP($H26,'[1]Programme du jour'!$D$3:$H$4100,4,0))</f>
        <v/>
      </c>
      <c r="L26" s="191"/>
      <c r="M26" s="191"/>
      <c r="N26" s="191"/>
      <c r="O26" s="191"/>
      <c r="P26" s="191"/>
      <c r="Q26" s="53"/>
      <c r="R26" s="54"/>
      <c r="S26" s="63"/>
      <c r="T26" s="64"/>
      <c r="U26" s="61" t="str">
        <f t="shared" si="0"/>
        <v/>
      </c>
      <c r="V26" s="58" t="str">
        <f t="shared" si="2"/>
        <v/>
      </c>
      <c r="W26" s="59" t="str">
        <f t="shared" si="1"/>
        <v/>
      </c>
      <c r="X26" s="1"/>
    </row>
    <row r="27" spans="1:24" x14ac:dyDescent="0.25">
      <c r="A27" s="1"/>
      <c r="B27" s="49" t="str">
        <f>IF($R$4=452,'[1]PERSONNEL Léger'!C17,IF($R$4=1780,'[1]PERSONNEL Léger'!C17,IF($R$4=3166,'[1]PERSONNEL Léger'!E17,IF($R$4=3040,'[1]PERSONNEL Léger'!E17,IF($R$4=573,'[1]PERSONNEL Léger'!G17,IF($R$4=1270,'[1]PERSONNEL Léger'!G17,IF($R$4=2231,'[1]PERSONNEL Léger'!I17,IF($R$4=1722,'[1]PERSONNEL Léger'!I17,""))))))))</f>
        <v/>
      </c>
      <c r="C27" s="190" t="str">
        <f>IF(B27="","",IF(B27=0,"",VLOOKUP(B27,'[1]PERSONNEL Léger'!$A$1:$B$68,2,0)))</f>
        <v/>
      </c>
      <c r="D27" s="190"/>
      <c r="E27" s="190"/>
      <c r="F27" s="190"/>
      <c r="G27" s="190"/>
      <c r="H27" s="60"/>
      <c r="I27" s="51"/>
      <c r="J27" s="52" t="str">
        <f>IF($H27="","",VLOOKUP($H27,'[1]Programme du jour'!$D$3:$G$4100,3,0))</f>
        <v/>
      </c>
      <c r="K27" s="191" t="str">
        <f>IF($H27="","",VLOOKUP($H27,'[1]Programme du jour'!$D$3:$H$4100,4,0))</f>
        <v/>
      </c>
      <c r="L27" s="191"/>
      <c r="M27" s="191"/>
      <c r="N27" s="191"/>
      <c r="O27" s="191"/>
      <c r="P27" s="191"/>
      <c r="Q27" s="53"/>
      <c r="R27" s="54"/>
      <c r="S27" s="63"/>
      <c r="T27" s="64"/>
      <c r="U27" s="61" t="str">
        <f t="shared" si="0"/>
        <v/>
      </c>
      <c r="V27" s="58" t="str">
        <f t="shared" si="2"/>
        <v/>
      </c>
      <c r="W27" s="59" t="str">
        <f t="shared" si="1"/>
        <v/>
      </c>
      <c r="X27" s="1"/>
    </row>
    <row r="28" spans="1:24" x14ac:dyDescent="0.25">
      <c r="A28" s="1"/>
      <c r="B28" s="49" t="str">
        <f>IF($R$4=452,'[1]PERSONNEL Léger'!C18,IF($R$4=1780,'[1]PERSONNEL Léger'!C18,IF($R$4=3166,'[1]PERSONNEL Léger'!E18,IF($R$4=3040,'[1]PERSONNEL Léger'!E18,IF($R$4=573,'[1]PERSONNEL Léger'!G18,IF($R$4=1270,'[1]PERSONNEL Léger'!G18,IF($R$4=2231,'[1]PERSONNEL Léger'!I18,IF($R$4=1722,'[1]PERSONNEL Léger'!I18,""))))))))</f>
        <v/>
      </c>
      <c r="C28" s="190" t="str">
        <f>IF(B28="","",IF(B28=0,"",VLOOKUP(B28,'[1]PERSONNEL Léger'!$A$1:$B$68,2,0)))</f>
        <v/>
      </c>
      <c r="D28" s="190"/>
      <c r="E28" s="190"/>
      <c r="F28" s="190"/>
      <c r="G28" s="190"/>
      <c r="H28" s="60"/>
      <c r="I28" s="51"/>
      <c r="J28" s="52" t="str">
        <f>IF($H28="","",VLOOKUP($H28,'[1]Programme du jour'!$D$3:$G$4100,3,0))</f>
        <v/>
      </c>
      <c r="K28" s="191" t="str">
        <f>IF($H28="","",VLOOKUP($H28,'[1]Programme du jour'!$D$3:$H$4100,4,0))</f>
        <v/>
      </c>
      <c r="L28" s="191"/>
      <c r="M28" s="191"/>
      <c r="N28" s="191"/>
      <c r="O28" s="191"/>
      <c r="P28" s="191"/>
      <c r="Q28" s="53"/>
      <c r="R28" s="54"/>
      <c r="S28" s="63"/>
      <c r="T28" s="64"/>
      <c r="U28" s="61" t="str">
        <f t="shared" si="0"/>
        <v/>
      </c>
      <c r="V28" s="58" t="str">
        <f t="shared" si="2"/>
        <v/>
      </c>
      <c r="W28" s="59" t="str">
        <f t="shared" si="1"/>
        <v/>
      </c>
      <c r="X28" s="1"/>
    </row>
    <row r="29" spans="1:24" x14ac:dyDescent="0.25">
      <c r="A29" s="1"/>
      <c r="B29" s="49" t="str">
        <f>IF($R$4=452,'[1]PERSONNEL Léger'!C19,IF($R$4=1780,'[1]PERSONNEL Léger'!C19,IF($R$4=3166,'[1]PERSONNEL Léger'!E19,IF($R$4=3040,'[1]PERSONNEL Léger'!E19,IF($R$4=573,'[1]PERSONNEL Léger'!G19,IF($R$4=1270,'[1]PERSONNEL Léger'!G19,IF($R$4=2231,'[1]PERSONNEL Léger'!I19,IF($R$4=1722,'[1]PERSONNEL Léger'!I19,""))))))))</f>
        <v/>
      </c>
      <c r="C29" s="190" t="str">
        <f>IF(B29="","",IF(B29=0,"",VLOOKUP(B29,'[1]PERSONNEL Léger'!$A$1:$B$68,2,0)))</f>
        <v/>
      </c>
      <c r="D29" s="190"/>
      <c r="E29" s="190"/>
      <c r="F29" s="190"/>
      <c r="G29" s="190"/>
      <c r="H29" s="60"/>
      <c r="I29" s="51"/>
      <c r="J29" s="52" t="str">
        <f>IF($H29="","",VLOOKUP($H29,'[1]Programme du jour'!$D$3:$G$4100,3,0))</f>
        <v/>
      </c>
      <c r="K29" s="191" t="str">
        <f>IF($H29="","",VLOOKUP($H29,'[1]Programme du jour'!$D$3:$H$4100,4,0))</f>
        <v/>
      </c>
      <c r="L29" s="191"/>
      <c r="M29" s="191"/>
      <c r="N29" s="191"/>
      <c r="O29" s="191"/>
      <c r="P29" s="191"/>
      <c r="Q29" s="53"/>
      <c r="R29" s="54"/>
      <c r="S29" s="63"/>
      <c r="T29" s="64"/>
      <c r="U29" s="61" t="str">
        <f t="shared" si="0"/>
        <v/>
      </c>
      <c r="V29" s="58" t="str">
        <f t="shared" si="2"/>
        <v/>
      </c>
      <c r="W29" s="59" t="str">
        <f t="shared" si="1"/>
        <v/>
      </c>
      <c r="X29" s="1"/>
    </row>
    <row r="30" spans="1:24" x14ac:dyDescent="0.25">
      <c r="A30" s="1"/>
      <c r="B30" s="49" t="str">
        <f>IF($R$4=452,'[1]PERSONNEL Léger'!C20,IF($R$4=1780,'[1]PERSONNEL Léger'!C20,IF($R$4=3166,'[1]PERSONNEL Léger'!E20,IF($R$4=3040,'[1]PERSONNEL Léger'!E20,IF($R$4=573,'[1]PERSONNEL Léger'!G20,IF($R$4=1270,'[1]PERSONNEL Léger'!G20,IF($R$4=2231,'[1]PERSONNEL Léger'!I20,IF($R$4=1722,'[1]PERSONNEL Léger'!I20,""))))))))</f>
        <v/>
      </c>
      <c r="C30" s="190" t="str">
        <f>IF(B30="","",IF(B30=0,"",VLOOKUP(B30,'[1]PERSONNEL Léger'!$A$1:$B$68,2,0)))</f>
        <v/>
      </c>
      <c r="D30" s="190"/>
      <c r="E30" s="190"/>
      <c r="F30" s="190"/>
      <c r="G30" s="190"/>
      <c r="H30" s="60"/>
      <c r="I30" s="51"/>
      <c r="J30" s="52" t="str">
        <f>IF($H30="","",VLOOKUP($H30,'[1]Programme du jour'!$D$3:$G$4100,3,0))</f>
        <v/>
      </c>
      <c r="K30" s="191" t="str">
        <f>IF($H30="","",VLOOKUP($H30,'[1]Programme du jour'!$D$3:$H$4100,4,0))</f>
        <v/>
      </c>
      <c r="L30" s="191"/>
      <c r="M30" s="191"/>
      <c r="N30" s="191"/>
      <c r="O30" s="191"/>
      <c r="P30" s="191"/>
      <c r="Q30" s="53"/>
      <c r="R30" s="54"/>
      <c r="S30" s="55"/>
      <c r="T30" s="56"/>
      <c r="U30" s="61" t="str">
        <f t="shared" si="0"/>
        <v/>
      </c>
      <c r="V30" s="58" t="str">
        <f t="shared" si="2"/>
        <v/>
      </c>
      <c r="W30" s="59" t="str">
        <f t="shared" si="1"/>
        <v/>
      </c>
      <c r="X30" s="1"/>
    </row>
    <row r="31" spans="1:24" x14ac:dyDescent="0.25">
      <c r="A31" s="1"/>
      <c r="B31" s="67"/>
      <c r="C31" s="190" t="str">
        <f>IF(B31="","",IF(B31=0,"",VLOOKUP(B31,'[1]PERSONNEL Léger'!$A$1:$B$68,2,0)))</f>
        <v/>
      </c>
      <c r="D31" s="190"/>
      <c r="E31" s="190"/>
      <c r="F31" s="190"/>
      <c r="G31" s="190"/>
      <c r="H31" s="60"/>
      <c r="I31" s="51"/>
      <c r="J31" s="52" t="str">
        <f>IF($H31="","",VLOOKUP($H31,'[1]Programme du jour'!$D$3:$G$4100,3,0))</f>
        <v/>
      </c>
      <c r="K31" s="191" t="str">
        <f>IF($H31="","",VLOOKUP($H31,'[1]Programme du jour'!$D$3:$H$4100,4,0))</f>
        <v/>
      </c>
      <c r="L31" s="191"/>
      <c r="M31" s="191"/>
      <c r="N31" s="191"/>
      <c r="O31" s="191"/>
      <c r="P31" s="191"/>
      <c r="Q31" s="53"/>
      <c r="R31" s="54"/>
      <c r="S31" s="63"/>
      <c r="T31" s="65"/>
      <c r="U31" s="61" t="str">
        <f t="shared" si="0"/>
        <v/>
      </c>
      <c r="V31" s="58" t="str">
        <f t="shared" si="2"/>
        <v/>
      </c>
      <c r="W31" s="59" t="str">
        <f t="shared" si="1"/>
        <v/>
      </c>
      <c r="X31" s="1"/>
    </row>
    <row r="32" spans="1:24" x14ac:dyDescent="0.25">
      <c r="A32" s="1"/>
      <c r="B32" s="67"/>
      <c r="C32" s="190" t="str">
        <f>IF(B32="","",IF(B32=0,"",VLOOKUP(B32,'[1]PERSONNEL Léger'!$A$1:$B$68,2,0)))</f>
        <v/>
      </c>
      <c r="D32" s="190"/>
      <c r="E32" s="190"/>
      <c r="F32" s="190"/>
      <c r="G32" s="190"/>
      <c r="H32" s="60"/>
      <c r="I32" s="51"/>
      <c r="J32" s="52" t="str">
        <f>IF($H32="","",VLOOKUP($H32,'[1]Programme du jour'!$D$3:$G$4100,3,0))</f>
        <v/>
      </c>
      <c r="K32" s="191" t="str">
        <f>IF($H32="","",VLOOKUP($H32,'[1]Programme du jour'!$D$3:$H$4100,4,0))</f>
        <v/>
      </c>
      <c r="L32" s="191"/>
      <c r="M32" s="191"/>
      <c r="N32" s="191"/>
      <c r="O32" s="191"/>
      <c r="P32" s="191"/>
      <c r="Q32" s="53"/>
      <c r="R32" s="54"/>
      <c r="S32" s="63"/>
      <c r="T32" s="64"/>
      <c r="U32" s="61" t="str">
        <f t="shared" si="0"/>
        <v/>
      </c>
      <c r="V32" s="58" t="str">
        <f t="shared" si="2"/>
        <v/>
      </c>
      <c r="W32" s="59" t="str">
        <f t="shared" si="1"/>
        <v/>
      </c>
      <c r="X32" s="1"/>
    </row>
    <row r="33" spans="1:24" x14ac:dyDescent="0.25">
      <c r="A33" s="1"/>
      <c r="B33" s="192"/>
      <c r="C33" s="193"/>
      <c r="D33" s="193"/>
      <c r="E33" s="193"/>
      <c r="F33" s="193"/>
      <c r="G33" s="193"/>
      <c r="H33" s="193"/>
      <c r="I33" s="193"/>
      <c r="J33" s="194"/>
      <c r="K33" s="68"/>
      <c r="L33" s="36"/>
      <c r="M33" s="69"/>
      <c r="N33" s="172"/>
      <c r="O33" s="173"/>
      <c r="P33" s="70"/>
      <c r="Q33" s="198"/>
      <c r="R33" s="199"/>
      <c r="S33" s="199"/>
      <c r="T33" s="199"/>
      <c r="U33" s="199"/>
      <c r="V33" s="199"/>
      <c r="W33" s="200"/>
      <c r="X33" s="1"/>
    </row>
    <row r="34" spans="1:24" ht="21" x14ac:dyDescent="0.35">
      <c r="A34" s="1"/>
      <c r="B34" s="195"/>
      <c r="C34" s="196"/>
      <c r="D34" s="196"/>
      <c r="E34" s="196"/>
      <c r="F34" s="196"/>
      <c r="G34" s="196"/>
      <c r="H34" s="196"/>
      <c r="I34" s="196"/>
      <c r="J34" s="197"/>
      <c r="K34" s="204"/>
      <c r="L34" s="205"/>
      <c r="M34" s="205"/>
      <c r="N34" s="205"/>
      <c r="O34" s="205"/>
      <c r="P34" s="206"/>
      <c r="Q34" s="201"/>
      <c r="R34" s="202"/>
      <c r="S34" s="202"/>
      <c r="T34" s="202"/>
      <c r="U34" s="202"/>
      <c r="V34" s="202"/>
      <c r="W34" s="203"/>
      <c r="X34" s="1"/>
    </row>
    <row r="35" spans="1:24" x14ac:dyDescent="0.25">
      <c r="A35" s="1"/>
      <c r="B35" s="44"/>
      <c r="C35" s="179"/>
      <c r="D35" s="179"/>
      <c r="E35" s="179"/>
      <c r="F35" s="179"/>
      <c r="G35" s="179"/>
      <c r="H35" s="41"/>
      <c r="I35" s="42"/>
      <c r="J35" s="43"/>
      <c r="K35" s="207"/>
      <c r="L35" s="180"/>
      <c r="M35" s="180"/>
      <c r="N35" s="180"/>
      <c r="O35" s="180"/>
      <c r="P35" s="208"/>
      <c r="Q35" s="41"/>
      <c r="R35" s="44"/>
      <c r="S35" s="45"/>
      <c r="T35" s="45"/>
      <c r="U35" s="45"/>
      <c r="V35" s="46"/>
      <c r="W35" s="47"/>
      <c r="X35" s="1"/>
    </row>
    <row r="36" spans="1:24" x14ac:dyDescent="0.25">
      <c r="A36" s="1"/>
      <c r="B36" s="71"/>
      <c r="C36" s="190"/>
      <c r="D36" s="190"/>
      <c r="E36" s="190"/>
      <c r="F36" s="190"/>
      <c r="G36" s="190"/>
      <c r="H36" s="72"/>
      <c r="I36" s="51"/>
      <c r="J36" s="52"/>
      <c r="K36" s="209"/>
      <c r="L36" s="191"/>
      <c r="M36" s="191"/>
      <c r="N36" s="191"/>
      <c r="O36" s="191"/>
      <c r="P36" s="210"/>
      <c r="Q36" s="53"/>
      <c r="R36" s="54"/>
      <c r="S36" s="55"/>
      <c r="T36" s="56"/>
      <c r="U36" s="61"/>
      <c r="V36" s="58"/>
      <c r="W36" s="59"/>
      <c r="X36" s="1"/>
    </row>
    <row r="37" spans="1:24" x14ac:dyDescent="0.25">
      <c r="A37" s="1"/>
      <c r="B37" s="71"/>
      <c r="C37" s="190"/>
      <c r="D37" s="190"/>
      <c r="E37" s="190"/>
      <c r="F37" s="190"/>
      <c r="G37" s="190"/>
      <c r="H37" s="60"/>
      <c r="I37" s="51"/>
      <c r="J37" s="52"/>
      <c r="K37" s="209"/>
      <c r="L37" s="191"/>
      <c r="M37" s="191"/>
      <c r="N37" s="191"/>
      <c r="O37" s="191"/>
      <c r="P37" s="210"/>
      <c r="Q37" s="53"/>
      <c r="R37" s="54"/>
      <c r="S37" s="63"/>
      <c r="T37" s="64"/>
      <c r="U37" s="61"/>
      <c r="V37" s="58"/>
      <c r="W37" s="59"/>
      <c r="X37" s="1"/>
    </row>
    <row r="38" spans="1:24" x14ac:dyDescent="0.25">
      <c r="A38" s="1"/>
      <c r="B38" s="71"/>
      <c r="C38" s="190"/>
      <c r="D38" s="190"/>
      <c r="E38" s="190"/>
      <c r="F38" s="190"/>
      <c r="G38" s="190"/>
      <c r="H38" s="60"/>
      <c r="I38" s="51"/>
      <c r="J38" s="52"/>
      <c r="K38" s="209"/>
      <c r="L38" s="191"/>
      <c r="M38" s="191"/>
      <c r="N38" s="191"/>
      <c r="O38" s="191"/>
      <c r="P38" s="210"/>
      <c r="Q38" s="53"/>
      <c r="R38" s="54"/>
      <c r="S38" s="63"/>
      <c r="T38" s="64"/>
      <c r="U38" s="61"/>
      <c r="V38" s="58"/>
      <c r="W38" s="59"/>
      <c r="X38" s="1"/>
    </row>
    <row r="39" spans="1:24" x14ac:dyDescent="0.25">
      <c r="A39" s="1"/>
      <c r="B39" s="71"/>
      <c r="C39" s="190"/>
      <c r="D39" s="190"/>
      <c r="E39" s="190"/>
      <c r="F39" s="190"/>
      <c r="G39" s="190"/>
      <c r="H39" s="60"/>
      <c r="I39" s="51"/>
      <c r="J39" s="52"/>
      <c r="K39" s="209"/>
      <c r="L39" s="191"/>
      <c r="M39" s="191"/>
      <c r="N39" s="191"/>
      <c r="O39" s="191"/>
      <c r="P39" s="210"/>
      <c r="Q39" s="53"/>
      <c r="R39" s="54"/>
      <c r="S39" s="63"/>
      <c r="T39" s="65"/>
      <c r="U39" s="61"/>
      <c r="V39" s="58"/>
      <c r="W39" s="59"/>
      <c r="X39" s="1"/>
    </row>
    <row r="40" spans="1:24" x14ac:dyDescent="0.25">
      <c r="A40" s="1"/>
      <c r="B40" s="71"/>
      <c r="C40" s="190"/>
      <c r="D40" s="190"/>
      <c r="E40" s="190"/>
      <c r="F40" s="190"/>
      <c r="G40" s="190"/>
      <c r="H40" s="60"/>
      <c r="I40" s="51"/>
      <c r="J40" s="52"/>
      <c r="K40" s="209"/>
      <c r="L40" s="191"/>
      <c r="M40" s="191"/>
      <c r="N40" s="191"/>
      <c r="O40" s="191"/>
      <c r="P40" s="210"/>
      <c r="Q40" s="53"/>
      <c r="R40" s="54"/>
      <c r="S40" s="63"/>
      <c r="T40" s="64"/>
      <c r="U40" s="61"/>
      <c r="V40" s="58"/>
      <c r="W40" s="59"/>
      <c r="X40" s="1"/>
    </row>
    <row r="41" spans="1:24" x14ac:dyDescent="0.25">
      <c r="A41" s="1"/>
      <c r="B41" s="71"/>
      <c r="C41" s="190"/>
      <c r="D41" s="190"/>
      <c r="E41" s="190"/>
      <c r="F41" s="190"/>
      <c r="G41" s="190"/>
      <c r="H41" s="60"/>
      <c r="I41" s="51"/>
      <c r="J41" s="52"/>
      <c r="K41" s="209"/>
      <c r="L41" s="191"/>
      <c r="M41" s="191"/>
      <c r="N41" s="191"/>
      <c r="O41" s="191"/>
      <c r="P41" s="210"/>
      <c r="Q41" s="53"/>
      <c r="R41" s="54"/>
      <c r="S41" s="63"/>
      <c r="T41" s="64"/>
      <c r="U41" s="61"/>
      <c r="V41" s="58"/>
      <c r="W41" s="59"/>
      <c r="X41" s="1"/>
    </row>
    <row r="42" spans="1:24" x14ac:dyDescent="0.25">
      <c r="A42" s="1"/>
      <c r="B42" s="71"/>
      <c r="C42" s="190"/>
      <c r="D42" s="190"/>
      <c r="E42" s="190"/>
      <c r="F42" s="190"/>
      <c r="G42" s="190"/>
      <c r="H42" s="60"/>
      <c r="I42" s="51"/>
      <c r="J42" s="52"/>
      <c r="K42" s="209"/>
      <c r="L42" s="191"/>
      <c r="M42" s="191"/>
      <c r="N42" s="191"/>
      <c r="O42" s="191"/>
      <c r="P42" s="210"/>
      <c r="Q42" s="53"/>
      <c r="R42" s="54"/>
      <c r="S42" s="63"/>
      <c r="T42" s="64"/>
      <c r="U42" s="61"/>
      <c r="V42" s="58"/>
      <c r="W42" s="59"/>
      <c r="X42" s="1"/>
    </row>
    <row r="43" spans="1:24" x14ac:dyDescent="0.25">
      <c r="A43" s="1"/>
      <c r="B43" s="71"/>
      <c r="C43" s="190"/>
      <c r="D43" s="190"/>
      <c r="E43" s="190"/>
      <c r="F43" s="190"/>
      <c r="G43" s="190"/>
      <c r="H43" s="60"/>
      <c r="I43" s="51"/>
      <c r="J43" s="52"/>
      <c r="K43" s="209"/>
      <c r="L43" s="191"/>
      <c r="M43" s="191"/>
      <c r="N43" s="191"/>
      <c r="O43" s="191"/>
      <c r="P43" s="210"/>
      <c r="Q43" s="53"/>
      <c r="R43" s="54"/>
      <c r="S43" s="63"/>
      <c r="T43" s="64"/>
      <c r="U43" s="61"/>
      <c r="V43" s="58"/>
      <c r="W43" s="59"/>
      <c r="X43" s="1"/>
    </row>
    <row r="44" spans="1:24" x14ac:dyDescent="0.25">
      <c r="A44" s="1"/>
      <c r="B44" s="71"/>
      <c r="C44" s="190"/>
      <c r="D44" s="190"/>
      <c r="E44" s="190"/>
      <c r="F44" s="190"/>
      <c r="G44" s="190"/>
      <c r="H44" s="60"/>
      <c r="I44" s="51"/>
      <c r="J44" s="52"/>
      <c r="K44" s="209"/>
      <c r="L44" s="191"/>
      <c r="M44" s="191"/>
      <c r="N44" s="191"/>
      <c r="O44" s="191"/>
      <c r="P44" s="210"/>
      <c r="Q44" s="53"/>
      <c r="R44" s="54"/>
      <c r="S44" s="63"/>
      <c r="T44" s="64"/>
      <c r="U44" s="61"/>
      <c r="V44" s="58"/>
      <c r="W44" s="59"/>
      <c r="X44" s="1"/>
    </row>
    <row r="45" spans="1:24" x14ac:dyDescent="0.25">
      <c r="A45" s="1"/>
      <c r="B45" s="71"/>
      <c r="C45" s="190"/>
      <c r="D45" s="190"/>
      <c r="E45" s="190"/>
      <c r="F45" s="190"/>
      <c r="G45" s="190"/>
      <c r="H45" s="60"/>
      <c r="I45" s="51"/>
      <c r="J45" s="52"/>
      <c r="K45" s="209"/>
      <c r="L45" s="191"/>
      <c r="M45" s="191"/>
      <c r="N45" s="191"/>
      <c r="O45" s="191"/>
      <c r="P45" s="210"/>
      <c r="Q45" s="53"/>
      <c r="R45" s="54"/>
      <c r="S45" s="73"/>
      <c r="T45" s="64"/>
      <c r="U45" s="61"/>
      <c r="V45" s="58"/>
      <c r="W45" s="59"/>
      <c r="X45" s="1"/>
    </row>
    <row r="46" spans="1:24" x14ac:dyDescent="0.25">
      <c r="A46" s="1"/>
      <c r="B46" s="71"/>
      <c r="C46" s="190"/>
      <c r="D46" s="190"/>
      <c r="E46" s="190"/>
      <c r="F46" s="190"/>
      <c r="G46" s="190"/>
      <c r="H46" s="60"/>
      <c r="I46" s="51"/>
      <c r="J46" s="52"/>
      <c r="K46" s="209"/>
      <c r="L46" s="191"/>
      <c r="M46" s="191"/>
      <c r="N46" s="191"/>
      <c r="O46" s="191"/>
      <c r="P46" s="210"/>
      <c r="Q46" s="53"/>
      <c r="R46" s="54"/>
      <c r="S46" s="73"/>
      <c r="T46" s="64"/>
      <c r="U46" s="61"/>
      <c r="V46" s="58"/>
      <c r="W46" s="59"/>
      <c r="X46" s="1"/>
    </row>
    <row r="47" spans="1:24" x14ac:dyDescent="0.25">
      <c r="A47" s="1"/>
      <c r="B47" s="71"/>
      <c r="C47" s="190"/>
      <c r="D47" s="190"/>
      <c r="E47" s="190"/>
      <c r="F47" s="190"/>
      <c r="G47" s="190"/>
      <c r="H47" s="60"/>
      <c r="I47" s="51"/>
      <c r="J47" s="52"/>
      <c r="K47" s="209"/>
      <c r="L47" s="191"/>
      <c r="M47" s="191"/>
      <c r="N47" s="191"/>
      <c r="O47" s="191"/>
      <c r="P47" s="210"/>
      <c r="Q47" s="53"/>
      <c r="R47" s="54"/>
      <c r="S47" s="73"/>
      <c r="T47" s="64"/>
      <c r="U47" s="61"/>
      <c r="V47" s="58"/>
      <c r="W47" s="59"/>
      <c r="X47" s="1"/>
    </row>
    <row r="48" spans="1:24" x14ac:dyDescent="0.25">
      <c r="A48" s="1"/>
      <c r="B48" s="71"/>
      <c r="C48" s="190"/>
      <c r="D48" s="190"/>
      <c r="E48" s="190"/>
      <c r="F48" s="190"/>
      <c r="G48" s="190"/>
      <c r="H48" s="60"/>
      <c r="I48" s="51"/>
      <c r="J48" s="52"/>
      <c r="K48" s="209"/>
      <c r="L48" s="191"/>
      <c r="M48" s="191"/>
      <c r="N48" s="191"/>
      <c r="O48" s="191"/>
      <c r="P48" s="210"/>
      <c r="Q48" s="53"/>
      <c r="R48" s="54"/>
      <c r="S48" s="73"/>
      <c r="T48" s="64"/>
      <c r="U48" s="61"/>
      <c r="V48" s="58"/>
      <c r="W48" s="59"/>
      <c r="X48" s="1"/>
    </row>
    <row r="49" spans="1:24" x14ac:dyDescent="0.25">
      <c r="A49" s="1"/>
      <c r="B49" s="71"/>
      <c r="C49" s="190"/>
      <c r="D49" s="190"/>
      <c r="E49" s="190"/>
      <c r="F49" s="190"/>
      <c r="G49" s="190"/>
      <c r="H49" s="60"/>
      <c r="I49" s="51"/>
      <c r="J49" s="52"/>
      <c r="K49" s="209"/>
      <c r="L49" s="191"/>
      <c r="M49" s="191"/>
      <c r="N49" s="191"/>
      <c r="O49" s="191"/>
      <c r="P49" s="210"/>
      <c r="Q49" s="53"/>
      <c r="R49" s="54"/>
      <c r="S49" s="73"/>
      <c r="T49" s="64"/>
      <c r="U49" s="61"/>
      <c r="V49" s="58"/>
      <c r="W49" s="59"/>
      <c r="X49" s="1"/>
    </row>
    <row r="50" spans="1:24" x14ac:dyDescent="0.25">
      <c r="A50" s="1"/>
      <c r="B50" s="71"/>
      <c r="C50" s="190"/>
      <c r="D50" s="190"/>
      <c r="E50" s="190"/>
      <c r="F50" s="190"/>
      <c r="G50" s="190"/>
      <c r="H50" s="60"/>
      <c r="I50" s="51"/>
      <c r="J50" s="52"/>
      <c r="K50" s="219"/>
      <c r="L50" s="220"/>
      <c r="M50" s="220"/>
      <c r="N50" s="220"/>
      <c r="O50" s="220"/>
      <c r="P50" s="221"/>
      <c r="Q50" s="53"/>
      <c r="R50" s="54"/>
      <c r="S50" s="74"/>
      <c r="T50" s="75"/>
      <c r="U50" s="61"/>
      <c r="V50" s="58"/>
      <c r="W50" s="59"/>
      <c r="X50" s="1"/>
    </row>
    <row r="51" spans="1:24" x14ac:dyDescent="0.25">
      <c r="A51" s="1"/>
      <c r="B51" s="76"/>
      <c r="C51" s="211"/>
      <c r="D51" s="211"/>
      <c r="E51" s="211"/>
      <c r="F51" s="77"/>
      <c r="G51" s="77"/>
      <c r="H51" s="77"/>
      <c r="I51" s="211"/>
      <c r="J51" s="212"/>
      <c r="K51" s="68"/>
      <c r="L51" s="78"/>
      <c r="M51" s="37"/>
      <c r="N51" s="172"/>
      <c r="O51" s="173"/>
      <c r="P51" s="38"/>
      <c r="Q51" s="213"/>
      <c r="R51" s="211"/>
      <c r="S51" s="77"/>
      <c r="T51" s="77"/>
      <c r="U51" s="77"/>
      <c r="V51" s="77"/>
      <c r="W51" s="79"/>
      <c r="X51" s="1"/>
    </row>
    <row r="52" spans="1:24" ht="21" x14ac:dyDescent="0.35">
      <c r="A52" s="1"/>
      <c r="B52" s="214"/>
      <c r="C52" s="215"/>
      <c r="D52" s="80"/>
      <c r="E52" s="215"/>
      <c r="F52" s="215"/>
      <c r="G52" s="80"/>
      <c r="H52" s="80"/>
      <c r="I52" s="80"/>
      <c r="J52" s="81"/>
      <c r="K52" s="216"/>
      <c r="L52" s="217"/>
      <c r="M52" s="217"/>
      <c r="N52" s="217"/>
      <c r="O52" s="217"/>
      <c r="P52" s="218"/>
      <c r="Q52" s="82"/>
      <c r="R52" s="80"/>
      <c r="S52" s="80"/>
      <c r="T52" s="80"/>
      <c r="U52" s="80"/>
      <c r="V52" s="80"/>
      <c r="W52" s="81"/>
      <c r="X52" s="1"/>
    </row>
    <row r="53" spans="1:24" x14ac:dyDescent="0.25">
      <c r="A53" s="1"/>
      <c r="B53" s="83"/>
      <c r="C53" s="223"/>
      <c r="D53" s="223"/>
      <c r="E53" s="223"/>
      <c r="F53" s="223"/>
      <c r="G53" s="223"/>
      <c r="H53" s="41"/>
      <c r="I53" s="42"/>
      <c r="J53" s="84"/>
      <c r="K53" s="224"/>
      <c r="L53" s="224"/>
      <c r="M53" s="224"/>
      <c r="N53" s="224"/>
      <c r="O53" s="224"/>
      <c r="P53" s="224"/>
      <c r="Q53" s="41"/>
      <c r="R53" s="44"/>
      <c r="S53" s="45"/>
      <c r="T53" s="45"/>
      <c r="U53" s="85"/>
      <c r="V53" s="86"/>
      <c r="W53" s="87"/>
      <c r="X53" s="1"/>
    </row>
    <row r="54" spans="1:24" x14ac:dyDescent="0.25">
      <c r="A54" s="1"/>
      <c r="B54" s="88"/>
      <c r="C54" s="225"/>
      <c r="D54" s="225"/>
      <c r="E54" s="225"/>
      <c r="F54" s="225"/>
      <c r="G54" s="225"/>
      <c r="H54" s="60"/>
      <c r="I54" s="51"/>
      <c r="J54" s="89"/>
      <c r="K54" s="222"/>
      <c r="L54" s="222"/>
      <c r="M54" s="222"/>
      <c r="N54" s="222"/>
      <c r="O54" s="222"/>
      <c r="P54" s="222"/>
      <c r="Q54" s="53"/>
      <c r="R54" s="54"/>
      <c r="S54" s="90"/>
      <c r="T54" s="91"/>
      <c r="U54" s="61"/>
      <c r="V54" s="58"/>
      <c r="W54" s="59"/>
      <c r="X54" s="1"/>
    </row>
    <row r="55" spans="1:24" x14ac:dyDescent="0.25">
      <c r="A55" s="1"/>
      <c r="B55" s="49"/>
      <c r="C55" s="190"/>
      <c r="D55" s="190"/>
      <c r="E55" s="190"/>
      <c r="F55" s="190"/>
      <c r="G55" s="190"/>
      <c r="H55" s="51"/>
      <c r="I55" s="51"/>
      <c r="J55" s="89"/>
      <c r="K55" s="222"/>
      <c r="L55" s="222"/>
      <c r="M55" s="222"/>
      <c r="N55" s="222"/>
      <c r="O55" s="222"/>
      <c r="P55" s="222"/>
      <c r="Q55" s="53"/>
      <c r="R55" s="54"/>
      <c r="S55" s="55"/>
      <c r="T55" s="64"/>
      <c r="U55" s="61"/>
      <c r="V55" s="58"/>
      <c r="W55" s="59"/>
      <c r="X55" s="1"/>
    </row>
    <row r="56" spans="1:24" x14ac:dyDescent="0.25">
      <c r="A56" s="1"/>
      <c r="B56" s="49"/>
      <c r="C56" s="190"/>
      <c r="D56" s="190"/>
      <c r="E56" s="190"/>
      <c r="F56" s="190"/>
      <c r="G56" s="190"/>
      <c r="H56" s="51"/>
      <c r="I56" s="51"/>
      <c r="J56" s="89"/>
      <c r="K56" s="222"/>
      <c r="L56" s="222"/>
      <c r="M56" s="222"/>
      <c r="N56" s="222"/>
      <c r="O56" s="222"/>
      <c r="P56" s="222"/>
      <c r="Q56" s="53"/>
      <c r="R56" s="54"/>
      <c r="S56" s="73"/>
      <c r="T56" s="64"/>
      <c r="U56" s="61"/>
      <c r="V56" s="58"/>
      <c r="W56" s="59"/>
      <c r="X56" s="1"/>
    </row>
    <row r="57" spans="1:24" x14ac:dyDescent="0.25">
      <c r="A57" s="1"/>
      <c r="B57" s="49"/>
      <c r="C57" s="190"/>
      <c r="D57" s="190"/>
      <c r="E57" s="190"/>
      <c r="F57" s="190"/>
      <c r="G57" s="190"/>
      <c r="H57" s="51"/>
      <c r="I57" s="51"/>
      <c r="J57" s="89"/>
      <c r="K57" s="222"/>
      <c r="L57" s="222"/>
      <c r="M57" s="222"/>
      <c r="N57" s="222"/>
      <c r="O57" s="222"/>
      <c r="P57" s="222"/>
      <c r="Q57" s="53"/>
      <c r="R57" s="54"/>
      <c r="S57" s="63"/>
      <c r="T57" s="65"/>
      <c r="U57" s="61"/>
      <c r="V57" s="58"/>
      <c r="W57" s="59"/>
      <c r="X57" s="1"/>
    </row>
    <row r="58" spans="1:24" x14ac:dyDescent="0.25">
      <c r="A58" s="1"/>
      <c r="B58" s="49"/>
      <c r="C58" s="190"/>
      <c r="D58" s="190"/>
      <c r="E58" s="190"/>
      <c r="F58" s="190"/>
      <c r="G58" s="190"/>
      <c r="H58" s="51"/>
      <c r="I58" s="51"/>
      <c r="J58" s="89"/>
      <c r="K58" s="222"/>
      <c r="L58" s="222"/>
      <c r="M58" s="222"/>
      <c r="N58" s="222"/>
      <c r="O58" s="222"/>
      <c r="P58" s="222"/>
      <c r="Q58" s="53"/>
      <c r="R58" s="54"/>
      <c r="S58" s="73"/>
      <c r="T58" s="64"/>
      <c r="U58" s="61"/>
      <c r="V58" s="58"/>
      <c r="W58" s="59"/>
      <c r="X58" s="1"/>
    </row>
    <row r="59" spans="1:24" x14ac:dyDescent="0.25">
      <c r="A59" s="1"/>
      <c r="B59" s="49"/>
      <c r="C59" s="190"/>
      <c r="D59" s="190"/>
      <c r="E59" s="190"/>
      <c r="F59" s="190"/>
      <c r="G59" s="190"/>
      <c r="H59" s="51"/>
      <c r="I59" s="51"/>
      <c r="J59" s="89"/>
      <c r="K59" s="222"/>
      <c r="L59" s="222"/>
      <c r="M59" s="222"/>
      <c r="N59" s="222"/>
      <c r="O59" s="222"/>
      <c r="P59" s="222"/>
      <c r="Q59" s="53"/>
      <c r="R59" s="54"/>
      <c r="S59" s="73"/>
      <c r="T59" s="64"/>
      <c r="U59" s="61"/>
      <c r="V59" s="58"/>
      <c r="W59" s="59"/>
      <c r="X59" s="1"/>
    </row>
    <row r="60" spans="1:24" x14ac:dyDescent="0.25">
      <c r="A60" s="1"/>
      <c r="B60" s="49"/>
      <c r="C60" s="190"/>
      <c r="D60" s="190"/>
      <c r="E60" s="190"/>
      <c r="F60" s="190"/>
      <c r="G60" s="190"/>
      <c r="H60" s="51"/>
      <c r="I60" s="51"/>
      <c r="J60" s="89"/>
      <c r="K60" s="222"/>
      <c r="L60" s="222"/>
      <c r="M60" s="222"/>
      <c r="N60" s="222"/>
      <c r="O60" s="222"/>
      <c r="P60" s="222"/>
      <c r="Q60" s="53"/>
      <c r="R60" s="54"/>
      <c r="S60" s="73"/>
      <c r="T60" s="64"/>
      <c r="U60" s="61"/>
      <c r="V60" s="58"/>
      <c r="W60" s="59"/>
      <c r="X60" s="1"/>
    </row>
    <row r="61" spans="1:24" x14ac:dyDescent="0.25">
      <c r="A61" s="1"/>
      <c r="B61" s="49"/>
      <c r="C61" s="190"/>
      <c r="D61" s="190"/>
      <c r="E61" s="190"/>
      <c r="F61" s="190"/>
      <c r="G61" s="190"/>
      <c r="H61" s="51"/>
      <c r="I61" s="51"/>
      <c r="J61" s="89"/>
      <c r="K61" s="222"/>
      <c r="L61" s="222"/>
      <c r="M61" s="222"/>
      <c r="N61" s="222"/>
      <c r="O61" s="222"/>
      <c r="P61" s="222"/>
      <c r="Q61" s="53"/>
      <c r="R61" s="54"/>
      <c r="S61" s="73"/>
      <c r="T61" s="64"/>
      <c r="U61" s="61"/>
      <c r="V61" s="58"/>
      <c r="W61" s="59"/>
      <c r="X61" s="1"/>
    </row>
    <row r="62" spans="1:24" x14ac:dyDescent="0.25">
      <c r="A62" s="1"/>
      <c r="B62" s="49"/>
      <c r="C62" s="190"/>
      <c r="D62" s="190"/>
      <c r="E62" s="190"/>
      <c r="F62" s="190"/>
      <c r="G62" s="190"/>
      <c r="H62" s="51"/>
      <c r="I62" s="51"/>
      <c r="J62" s="89"/>
      <c r="K62" s="222"/>
      <c r="L62" s="222"/>
      <c r="M62" s="222"/>
      <c r="N62" s="222"/>
      <c r="O62" s="222"/>
      <c r="P62" s="222"/>
      <c r="Q62" s="53"/>
      <c r="R62" s="54"/>
      <c r="S62" s="73"/>
      <c r="T62" s="64"/>
      <c r="U62" s="61"/>
      <c r="V62" s="58"/>
      <c r="W62" s="59"/>
      <c r="X62" s="1"/>
    </row>
    <row r="63" spans="1:24" x14ac:dyDescent="0.25">
      <c r="A63" s="1"/>
      <c r="B63" s="49"/>
      <c r="C63" s="190"/>
      <c r="D63" s="190"/>
      <c r="E63" s="190"/>
      <c r="F63" s="190"/>
      <c r="G63" s="190"/>
      <c r="H63" s="51"/>
      <c r="I63" s="51"/>
      <c r="J63" s="89"/>
      <c r="K63" s="222"/>
      <c r="L63" s="222"/>
      <c r="M63" s="222"/>
      <c r="N63" s="222"/>
      <c r="O63" s="222"/>
      <c r="P63" s="222"/>
      <c r="Q63" s="53"/>
      <c r="R63" s="54"/>
      <c r="S63" s="73"/>
      <c r="T63" s="64"/>
      <c r="U63" s="61"/>
      <c r="V63" s="58"/>
      <c r="W63" s="59"/>
      <c r="X63" s="1"/>
    </row>
    <row r="64" spans="1:24" x14ac:dyDescent="0.25">
      <c r="A64" s="1"/>
      <c r="B64" s="49"/>
      <c r="C64" s="190"/>
      <c r="D64" s="190"/>
      <c r="E64" s="190"/>
      <c r="F64" s="190"/>
      <c r="G64" s="190"/>
      <c r="H64" s="51"/>
      <c r="I64" s="51"/>
      <c r="J64" s="89"/>
      <c r="K64" s="222"/>
      <c r="L64" s="222"/>
      <c r="M64" s="222"/>
      <c r="N64" s="222"/>
      <c r="O64" s="222"/>
      <c r="P64" s="222"/>
      <c r="Q64" s="53"/>
      <c r="R64" s="54"/>
      <c r="S64" s="73"/>
      <c r="T64" s="64"/>
      <c r="U64" s="61"/>
      <c r="V64" s="58"/>
      <c r="W64" s="59"/>
      <c r="X64" s="1"/>
    </row>
    <row r="65" spans="1:24" x14ac:dyDescent="0.25">
      <c r="A65" s="1"/>
      <c r="B65" s="49"/>
      <c r="C65" s="190"/>
      <c r="D65" s="190"/>
      <c r="E65" s="190"/>
      <c r="F65" s="190"/>
      <c r="G65" s="190"/>
      <c r="H65" s="51"/>
      <c r="I65" s="51"/>
      <c r="J65" s="89"/>
      <c r="K65" s="222"/>
      <c r="L65" s="222"/>
      <c r="M65" s="222"/>
      <c r="N65" s="222"/>
      <c r="O65" s="222"/>
      <c r="P65" s="222"/>
      <c r="Q65" s="53"/>
      <c r="R65" s="54"/>
      <c r="S65" s="73"/>
      <c r="T65" s="64"/>
      <c r="U65" s="61"/>
      <c r="V65" s="58"/>
      <c r="W65" s="59"/>
      <c r="X65" s="1"/>
    </row>
    <row r="66" spans="1:24" x14ac:dyDescent="0.25">
      <c r="A66" s="1"/>
      <c r="B66" s="49"/>
      <c r="C66" s="190"/>
      <c r="D66" s="190"/>
      <c r="E66" s="190"/>
      <c r="F66" s="190"/>
      <c r="G66" s="190"/>
      <c r="H66" s="51"/>
      <c r="I66" s="51"/>
      <c r="J66" s="89"/>
      <c r="K66" s="222"/>
      <c r="L66" s="222"/>
      <c r="M66" s="222"/>
      <c r="N66" s="222"/>
      <c r="O66" s="222"/>
      <c r="P66" s="222"/>
      <c r="Q66" s="53"/>
      <c r="R66" s="54"/>
      <c r="S66" s="73"/>
      <c r="T66" s="64"/>
      <c r="U66" s="61"/>
      <c r="V66" s="58"/>
      <c r="W66" s="59"/>
      <c r="X66" s="1"/>
    </row>
    <row r="67" spans="1:24" x14ac:dyDescent="0.25">
      <c r="A67" s="1"/>
      <c r="B67" s="49"/>
      <c r="C67" s="190"/>
      <c r="D67" s="190"/>
      <c r="E67" s="190"/>
      <c r="F67" s="190"/>
      <c r="G67" s="190"/>
      <c r="H67" s="51"/>
      <c r="I67" s="51"/>
      <c r="J67" s="89"/>
      <c r="K67" s="222"/>
      <c r="L67" s="222"/>
      <c r="M67" s="222"/>
      <c r="N67" s="222"/>
      <c r="O67" s="222"/>
      <c r="P67" s="222"/>
      <c r="Q67" s="53"/>
      <c r="R67" s="54"/>
      <c r="S67" s="73"/>
      <c r="T67" s="64"/>
      <c r="U67" s="61"/>
      <c r="V67" s="58"/>
      <c r="W67" s="59"/>
      <c r="X67" s="1"/>
    </row>
    <row r="68" spans="1:24" x14ac:dyDescent="0.25">
      <c r="A68" s="1"/>
      <c r="B68" s="49"/>
      <c r="C68" s="190"/>
      <c r="D68" s="190"/>
      <c r="E68" s="190"/>
      <c r="F68" s="190"/>
      <c r="G68" s="190"/>
      <c r="H68" s="51"/>
      <c r="I68" s="51"/>
      <c r="J68" s="89"/>
      <c r="K68" s="222"/>
      <c r="L68" s="222"/>
      <c r="M68" s="222"/>
      <c r="N68" s="222"/>
      <c r="O68" s="222"/>
      <c r="P68" s="222"/>
      <c r="Q68" s="53"/>
      <c r="R68" s="54"/>
      <c r="S68" s="73"/>
      <c r="T68" s="64"/>
      <c r="U68" s="61"/>
      <c r="V68" s="58"/>
      <c r="W68" s="59"/>
      <c r="X68" s="1"/>
    </row>
    <row r="69" spans="1:24" x14ac:dyDescent="0.25">
      <c r="A69" s="1"/>
      <c r="B69" s="49"/>
      <c r="C69" s="190"/>
      <c r="D69" s="190"/>
      <c r="E69" s="190"/>
      <c r="F69" s="190"/>
      <c r="G69" s="190"/>
      <c r="H69" s="51"/>
      <c r="I69" s="51"/>
      <c r="J69" s="89"/>
      <c r="K69" s="222"/>
      <c r="L69" s="222"/>
      <c r="M69" s="222"/>
      <c r="N69" s="222"/>
      <c r="O69" s="222"/>
      <c r="P69" s="222"/>
      <c r="Q69" s="53"/>
      <c r="R69" s="54"/>
      <c r="S69" s="73"/>
      <c r="T69" s="64"/>
      <c r="U69" s="61"/>
      <c r="V69" s="58"/>
      <c r="W69" s="59"/>
      <c r="X69" s="1"/>
    </row>
    <row r="70" spans="1:24" x14ac:dyDescent="0.25">
      <c r="A70" s="1"/>
      <c r="B70" s="71"/>
      <c r="C70" s="190"/>
      <c r="D70" s="190"/>
      <c r="E70" s="190"/>
      <c r="F70" s="190"/>
      <c r="G70" s="190"/>
      <c r="H70" s="51"/>
      <c r="I70" s="51"/>
      <c r="J70" s="89"/>
      <c r="K70" s="222"/>
      <c r="L70" s="222"/>
      <c r="M70" s="222"/>
      <c r="N70" s="222"/>
      <c r="O70" s="222"/>
      <c r="P70" s="222"/>
      <c r="Q70" s="53"/>
      <c r="R70" s="54"/>
      <c r="S70" s="55"/>
      <c r="T70" s="64"/>
      <c r="U70" s="61"/>
      <c r="V70" s="58"/>
      <c r="W70" s="59"/>
      <c r="X70" s="1"/>
    </row>
    <row r="71" spans="1:24" x14ac:dyDescent="0.25">
      <c r="A71" s="1"/>
      <c r="B71" s="71"/>
      <c r="C71" s="190"/>
      <c r="D71" s="190"/>
      <c r="E71" s="190"/>
      <c r="F71" s="190"/>
      <c r="G71" s="190"/>
      <c r="H71" s="51"/>
      <c r="I71" s="51"/>
      <c r="J71" s="89"/>
      <c r="K71" s="222"/>
      <c r="L71" s="222"/>
      <c r="M71" s="222"/>
      <c r="N71" s="222"/>
      <c r="O71" s="222"/>
      <c r="P71" s="222"/>
      <c r="Q71" s="53"/>
      <c r="R71" s="54"/>
      <c r="S71" s="73"/>
      <c r="T71" s="64"/>
      <c r="U71" s="61"/>
      <c r="V71" s="58"/>
      <c r="W71" s="59"/>
      <c r="X71" s="1"/>
    </row>
    <row r="72" spans="1:24" x14ac:dyDescent="0.25">
      <c r="A72" s="1"/>
      <c r="B72" s="71"/>
      <c r="C72" s="190"/>
      <c r="D72" s="190"/>
      <c r="E72" s="190"/>
      <c r="F72" s="190"/>
      <c r="G72" s="190"/>
      <c r="H72" s="51"/>
      <c r="I72" s="51"/>
      <c r="J72" s="89"/>
      <c r="K72" s="222"/>
      <c r="L72" s="222"/>
      <c r="M72" s="222"/>
      <c r="N72" s="222"/>
      <c r="O72" s="222"/>
      <c r="P72" s="222"/>
      <c r="Q72" s="53"/>
      <c r="R72" s="54"/>
      <c r="S72" s="73"/>
      <c r="T72" s="64"/>
      <c r="U72" s="61"/>
      <c r="V72" s="58"/>
      <c r="W72" s="59"/>
      <c r="X72" s="1"/>
    </row>
    <row r="73" spans="1:24" x14ac:dyDescent="0.25">
      <c r="A73" s="1"/>
      <c r="B73" s="92"/>
      <c r="C73" s="246"/>
      <c r="D73" s="246"/>
      <c r="E73" s="246"/>
      <c r="F73" s="93"/>
      <c r="G73" s="93"/>
      <c r="H73" s="93"/>
      <c r="I73" s="246"/>
      <c r="J73" s="247"/>
      <c r="K73" s="68"/>
      <c r="L73" s="36"/>
      <c r="M73" s="37"/>
      <c r="N73" s="248"/>
      <c r="O73" s="249"/>
      <c r="P73" s="38"/>
      <c r="Q73" s="92"/>
      <c r="R73" s="93"/>
      <c r="S73" s="93"/>
      <c r="T73" s="93"/>
      <c r="U73" s="93"/>
      <c r="V73" s="93"/>
      <c r="W73" s="94"/>
      <c r="X73" s="1"/>
    </row>
    <row r="74" spans="1:24" ht="21" x14ac:dyDescent="0.25">
      <c r="A74" s="1"/>
      <c r="B74" s="226"/>
      <c r="C74" s="227"/>
      <c r="D74" s="227"/>
      <c r="E74" s="255"/>
      <c r="F74" s="255"/>
      <c r="G74" s="95"/>
      <c r="H74" s="95"/>
      <c r="I74" s="255"/>
      <c r="J74" s="255"/>
      <c r="K74" s="95"/>
      <c r="L74" s="255"/>
      <c r="M74" s="255"/>
      <c r="N74" s="255"/>
      <c r="O74" s="255"/>
      <c r="P74" s="95"/>
      <c r="Q74" s="95"/>
      <c r="R74" s="95"/>
      <c r="S74" s="96"/>
      <c r="T74" s="226"/>
      <c r="U74" s="227"/>
      <c r="V74" s="227"/>
      <c r="W74" s="228"/>
      <c r="X74" s="1"/>
    </row>
    <row r="75" spans="1:24" x14ac:dyDescent="0.25">
      <c r="A75" s="1"/>
      <c r="B75" s="229"/>
      <c r="C75" s="230"/>
      <c r="D75" s="230"/>
      <c r="E75" s="235"/>
      <c r="F75" s="236"/>
      <c r="G75" s="237"/>
      <c r="H75" s="237"/>
      <c r="I75" s="237"/>
      <c r="J75" s="237"/>
      <c r="K75" s="237"/>
      <c r="L75" s="237"/>
      <c r="M75" s="237"/>
      <c r="N75" s="237"/>
      <c r="O75" s="237"/>
      <c r="P75" s="237"/>
      <c r="Q75" s="237"/>
      <c r="R75" s="238"/>
      <c r="S75" s="243"/>
      <c r="T75" s="229"/>
      <c r="U75" s="230"/>
      <c r="V75" s="230"/>
      <c r="W75" s="231"/>
      <c r="X75" s="1"/>
    </row>
    <row r="76" spans="1:24" x14ac:dyDescent="0.25">
      <c r="A76" s="1"/>
      <c r="B76" s="229"/>
      <c r="C76" s="230"/>
      <c r="D76" s="230"/>
      <c r="E76" s="235"/>
      <c r="F76" s="236"/>
      <c r="G76" s="239"/>
      <c r="H76" s="239"/>
      <c r="I76" s="239"/>
      <c r="J76" s="239"/>
      <c r="K76" s="239"/>
      <c r="L76" s="239"/>
      <c r="M76" s="239"/>
      <c r="N76" s="239"/>
      <c r="O76" s="239"/>
      <c r="P76" s="239"/>
      <c r="Q76" s="239"/>
      <c r="R76" s="240"/>
      <c r="S76" s="243"/>
      <c r="T76" s="229"/>
      <c r="U76" s="230"/>
      <c r="V76" s="230"/>
      <c r="W76" s="231"/>
      <c r="X76" s="1"/>
    </row>
    <row r="77" spans="1:24" x14ac:dyDescent="0.25">
      <c r="A77" s="1"/>
      <c r="B77" s="229"/>
      <c r="C77" s="230"/>
      <c r="D77" s="230"/>
      <c r="E77" s="235"/>
      <c r="F77" s="236"/>
      <c r="G77" s="239"/>
      <c r="H77" s="239"/>
      <c r="I77" s="239"/>
      <c r="J77" s="239"/>
      <c r="K77" s="239"/>
      <c r="L77" s="239"/>
      <c r="M77" s="239"/>
      <c r="N77" s="239"/>
      <c r="O77" s="239"/>
      <c r="P77" s="239"/>
      <c r="Q77" s="239"/>
      <c r="R77" s="240"/>
      <c r="S77" s="243"/>
      <c r="T77" s="229"/>
      <c r="U77" s="230"/>
      <c r="V77" s="230"/>
      <c r="W77" s="231"/>
      <c r="X77" s="1"/>
    </row>
    <row r="78" spans="1:24" x14ac:dyDescent="0.25">
      <c r="A78" s="1"/>
      <c r="B78" s="229"/>
      <c r="C78" s="230"/>
      <c r="D78" s="230"/>
      <c r="E78" s="235"/>
      <c r="F78" s="236"/>
      <c r="G78" s="239"/>
      <c r="H78" s="239"/>
      <c r="I78" s="239"/>
      <c r="J78" s="239"/>
      <c r="K78" s="239"/>
      <c r="L78" s="239"/>
      <c r="M78" s="239"/>
      <c r="N78" s="239"/>
      <c r="O78" s="239"/>
      <c r="P78" s="239"/>
      <c r="Q78" s="239"/>
      <c r="R78" s="240"/>
      <c r="S78" s="243"/>
      <c r="T78" s="229"/>
      <c r="U78" s="230"/>
      <c r="V78" s="230"/>
      <c r="W78" s="231"/>
      <c r="X78" s="1"/>
    </row>
    <row r="79" spans="1:24" x14ac:dyDescent="0.25">
      <c r="A79" s="1"/>
      <c r="B79" s="229"/>
      <c r="C79" s="230"/>
      <c r="D79" s="230"/>
      <c r="E79" s="235"/>
      <c r="F79" s="236"/>
      <c r="G79" s="239"/>
      <c r="H79" s="239"/>
      <c r="I79" s="239"/>
      <c r="J79" s="239"/>
      <c r="K79" s="239"/>
      <c r="L79" s="239"/>
      <c r="M79" s="239"/>
      <c r="N79" s="239"/>
      <c r="O79" s="239"/>
      <c r="P79" s="239"/>
      <c r="Q79" s="239"/>
      <c r="R79" s="240"/>
      <c r="S79" s="243"/>
      <c r="T79" s="229"/>
      <c r="U79" s="230"/>
      <c r="V79" s="230"/>
      <c r="W79" s="231"/>
      <c r="X79" s="1"/>
    </row>
    <row r="80" spans="1:24" x14ac:dyDescent="0.25">
      <c r="A80" s="1"/>
      <c r="B80" s="229"/>
      <c r="C80" s="230"/>
      <c r="D80" s="230"/>
      <c r="E80" s="235"/>
      <c r="F80" s="236"/>
      <c r="G80" s="241"/>
      <c r="H80" s="241"/>
      <c r="I80" s="241"/>
      <c r="J80" s="241"/>
      <c r="K80" s="241"/>
      <c r="L80" s="241"/>
      <c r="M80" s="241"/>
      <c r="N80" s="241"/>
      <c r="O80" s="241"/>
      <c r="P80" s="241"/>
      <c r="Q80" s="241"/>
      <c r="R80" s="242"/>
      <c r="S80" s="243"/>
      <c r="T80" s="229"/>
      <c r="U80" s="230"/>
      <c r="V80" s="230"/>
      <c r="W80" s="231"/>
      <c r="X80" s="1"/>
    </row>
    <row r="81" spans="1:24" x14ac:dyDescent="0.25">
      <c r="A81" s="1"/>
      <c r="B81" s="229"/>
      <c r="C81" s="230"/>
      <c r="D81" s="230"/>
      <c r="E81" s="244"/>
      <c r="F81" s="245"/>
      <c r="G81" s="97"/>
      <c r="H81" s="97"/>
      <c r="I81" s="97"/>
      <c r="J81" s="97"/>
      <c r="K81" s="250"/>
      <c r="L81" s="250"/>
      <c r="M81" s="250"/>
      <c r="N81" s="250"/>
      <c r="O81" s="250"/>
      <c r="P81" s="250"/>
      <c r="Q81" s="250"/>
      <c r="R81" s="250"/>
      <c r="S81" s="251"/>
      <c r="T81" s="229"/>
      <c r="U81" s="230"/>
      <c r="V81" s="230"/>
      <c r="W81" s="231"/>
      <c r="X81" s="1"/>
    </row>
    <row r="82" spans="1:24" x14ac:dyDescent="0.25">
      <c r="A82" s="1"/>
      <c r="B82" s="229"/>
      <c r="C82" s="230"/>
      <c r="D82" s="230"/>
      <c r="E82" s="244"/>
      <c r="F82" s="245"/>
      <c r="G82" s="97"/>
      <c r="H82" s="97"/>
      <c r="I82" s="252"/>
      <c r="J82" s="253"/>
      <c r="K82" s="250"/>
      <c r="L82" s="250"/>
      <c r="M82" s="250"/>
      <c r="N82" s="250"/>
      <c r="O82" s="250"/>
      <c r="P82" s="250"/>
      <c r="Q82" s="250"/>
      <c r="R82" s="250"/>
      <c r="S82" s="251"/>
      <c r="T82" s="229"/>
      <c r="U82" s="230"/>
      <c r="V82" s="230"/>
      <c r="W82" s="231"/>
      <c r="X82" s="1"/>
    </row>
    <row r="83" spans="1:24" x14ac:dyDescent="0.25">
      <c r="A83" s="1"/>
      <c r="B83" s="229"/>
      <c r="C83" s="230"/>
      <c r="D83" s="230"/>
      <c r="E83" s="244"/>
      <c r="F83" s="245"/>
      <c r="G83" s="97"/>
      <c r="H83" s="97"/>
      <c r="I83" s="252"/>
      <c r="J83" s="253"/>
      <c r="K83" s="252"/>
      <c r="L83" s="254"/>
      <c r="M83" s="254"/>
      <c r="N83" s="254"/>
      <c r="O83" s="254"/>
      <c r="P83" s="254"/>
      <c r="Q83" s="254"/>
      <c r="R83" s="253"/>
      <c r="S83" s="251"/>
      <c r="T83" s="229"/>
      <c r="U83" s="230"/>
      <c r="V83" s="230"/>
      <c r="W83" s="231"/>
      <c r="X83" s="1"/>
    </row>
    <row r="84" spans="1:24" x14ac:dyDescent="0.25">
      <c r="A84" s="1"/>
      <c r="B84" s="229"/>
      <c r="C84" s="230"/>
      <c r="D84" s="230"/>
      <c r="E84" s="256"/>
      <c r="F84" s="257"/>
      <c r="G84" s="98"/>
      <c r="H84" s="98"/>
      <c r="I84" s="250"/>
      <c r="J84" s="250"/>
      <c r="K84" s="250"/>
      <c r="L84" s="250"/>
      <c r="M84" s="250"/>
      <c r="N84" s="250"/>
      <c r="O84" s="250"/>
      <c r="P84" s="250"/>
      <c r="Q84" s="250"/>
      <c r="R84" s="97"/>
      <c r="S84" s="262"/>
      <c r="T84" s="229"/>
      <c r="U84" s="230"/>
      <c r="V84" s="230"/>
      <c r="W84" s="231"/>
      <c r="X84" s="1"/>
    </row>
    <row r="85" spans="1:24" x14ac:dyDescent="0.25">
      <c r="A85" s="1"/>
      <c r="B85" s="229"/>
      <c r="C85" s="230"/>
      <c r="D85" s="230"/>
      <c r="E85" s="256"/>
      <c r="F85" s="257"/>
      <c r="G85" s="99"/>
      <c r="H85" s="97"/>
      <c r="I85" s="250"/>
      <c r="J85" s="250"/>
      <c r="K85" s="250"/>
      <c r="L85" s="250"/>
      <c r="M85" s="250"/>
      <c r="N85" s="250"/>
      <c r="O85" s="250"/>
      <c r="P85" s="250"/>
      <c r="Q85" s="250"/>
      <c r="R85" s="51"/>
      <c r="S85" s="262"/>
      <c r="T85" s="229"/>
      <c r="U85" s="230"/>
      <c r="V85" s="230"/>
      <c r="W85" s="231"/>
      <c r="X85" s="1"/>
    </row>
    <row r="86" spans="1:24" x14ac:dyDescent="0.25">
      <c r="A86" s="1"/>
      <c r="B86" s="229"/>
      <c r="C86" s="230"/>
      <c r="D86" s="230"/>
      <c r="E86" s="256"/>
      <c r="F86" s="257"/>
      <c r="G86" s="99"/>
      <c r="H86" s="97"/>
      <c r="I86" s="250"/>
      <c r="J86" s="250"/>
      <c r="K86" s="250"/>
      <c r="L86" s="250"/>
      <c r="M86" s="250"/>
      <c r="N86" s="250"/>
      <c r="O86" s="250"/>
      <c r="P86" s="250"/>
      <c r="Q86" s="250"/>
      <c r="R86" s="51"/>
      <c r="S86" s="262"/>
      <c r="T86" s="229"/>
      <c r="U86" s="230"/>
      <c r="V86" s="230"/>
      <c r="W86" s="231"/>
      <c r="X86" s="1"/>
    </row>
    <row r="87" spans="1:24" x14ac:dyDescent="0.25">
      <c r="A87" s="1"/>
      <c r="B87" s="229"/>
      <c r="C87" s="230"/>
      <c r="D87" s="230"/>
      <c r="E87" s="256"/>
      <c r="F87" s="257"/>
      <c r="G87" s="99"/>
      <c r="H87" s="97"/>
      <c r="I87" s="250"/>
      <c r="J87" s="250"/>
      <c r="K87" s="250"/>
      <c r="L87" s="250"/>
      <c r="M87" s="250"/>
      <c r="N87" s="250"/>
      <c r="O87" s="250"/>
      <c r="P87" s="250"/>
      <c r="Q87" s="250"/>
      <c r="R87" s="51"/>
      <c r="S87" s="262"/>
      <c r="T87" s="229"/>
      <c r="U87" s="230"/>
      <c r="V87" s="230"/>
      <c r="W87" s="231"/>
      <c r="X87" s="1"/>
    </row>
    <row r="88" spans="1:24" x14ac:dyDescent="0.25">
      <c r="A88" s="1"/>
      <c r="B88" s="229"/>
      <c r="C88" s="230"/>
      <c r="D88" s="230"/>
      <c r="E88" s="256"/>
      <c r="F88" s="257"/>
      <c r="G88" s="99"/>
      <c r="H88" s="97"/>
      <c r="I88" s="250"/>
      <c r="J88" s="250"/>
      <c r="K88" s="250"/>
      <c r="L88" s="250"/>
      <c r="M88" s="250"/>
      <c r="N88" s="250"/>
      <c r="O88" s="250"/>
      <c r="P88" s="250"/>
      <c r="Q88" s="250"/>
      <c r="R88" s="51"/>
      <c r="S88" s="262"/>
      <c r="T88" s="229"/>
      <c r="U88" s="230"/>
      <c r="V88" s="230"/>
      <c r="W88" s="231"/>
      <c r="X88" s="1"/>
    </row>
    <row r="89" spans="1:24" x14ac:dyDescent="0.25">
      <c r="A89" s="1"/>
      <c r="B89" s="229"/>
      <c r="C89" s="230"/>
      <c r="D89" s="230"/>
      <c r="E89" s="256"/>
      <c r="F89" s="257"/>
      <c r="G89" s="99"/>
      <c r="H89" s="97"/>
      <c r="I89" s="250"/>
      <c r="J89" s="250"/>
      <c r="K89" s="250"/>
      <c r="L89" s="250"/>
      <c r="M89" s="250"/>
      <c r="N89" s="250"/>
      <c r="O89" s="250"/>
      <c r="P89" s="250"/>
      <c r="Q89" s="250"/>
      <c r="R89" s="51"/>
      <c r="S89" s="262"/>
      <c r="T89" s="229"/>
      <c r="U89" s="230"/>
      <c r="V89" s="230"/>
      <c r="W89" s="231"/>
      <c r="X89" s="1"/>
    </row>
    <row r="90" spans="1:24" x14ac:dyDescent="0.25">
      <c r="A90" s="1"/>
      <c r="B90" s="229"/>
      <c r="C90" s="230"/>
      <c r="D90" s="230"/>
      <c r="E90" s="256"/>
      <c r="F90" s="257"/>
      <c r="G90" s="99"/>
      <c r="H90" s="97"/>
      <c r="I90" s="250"/>
      <c r="J90" s="250"/>
      <c r="K90" s="250"/>
      <c r="L90" s="250"/>
      <c r="M90" s="250"/>
      <c r="N90" s="250"/>
      <c r="O90" s="250"/>
      <c r="P90" s="250"/>
      <c r="Q90" s="250"/>
      <c r="R90" s="51"/>
      <c r="S90" s="262"/>
      <c r="T90" s="229"/>
      <c r="U90" s="230"/>
      <c r="V90" s="230"/>
      <c r="W90" s="231"/>
      <c r="X90" s="1"/>
    </row>
    <row r="91" spans="1:24" x14ac:dyDescent="0.25">
      <c r="A91" s="1"/>
      <c r="B91" s="229"/>
      <c r="C91" s="230"/>
      <c r="D91" s="230"/>
      <c r="E91" s="256"/>
      <c r="F91" s="257"/>
      <c r="G91" s="99"/>
      <c r="H91" s="97"/>
      <c r="I91" s="250"/>
      <c r="J91" s="250"/>
      <c r="K91" s="250"/>
      <c r="L91" s="250"/>
      <c r="M91" s="250"/>
      <c r="N91" s="250"/>
      <c r="O91" s="250"/>
      <c r="P91" s="250"/>
      <c r="Q91" s="250"/>
      <c r="R91" s="51"/>
      <c r="S91" s="262"/>
      <c r="T91" s="229"/>
      <c r="U91" s="230"/>
      <c r="V91" s="230"/>
      <c r="W91" s="231"/>
      <c r="X91" s="1"/>
    </row>
    <row r="92" spans="1:24" x14ac:dyDescent="0.25">
      <c r="A92" s="1"/>
      <c r="B92" s="229"/>
      <c r="C92" s="230"/>
      <c r="D92" s="230"/>
      <c r="E92" s="256"/>
      <c r="F92" s="257"/>
      <c r="G92" s="99"/>
      <c r="H92" s="97"/>
      <c r="I92" s="250"/>
      <c r="J92" s="250"/>
      <c r="K92" s="250"/>
      <c r="L92" s="250"/>
      <c r="M92" s="250"/>
      <c r="N92" s="250"/>
      <c r="O92" s="250"/>
      <c r="P92" s="250"/>
      <c r="Q92" s="250"/>
      <c r="R92" s="51"/>
      <c r="S92" s="262"/>
      <c r="T92" s="229"/>
      <c r="U92" s="230"/>
      <c r="V92" s="230"/>
      <c r="W92" s="231"/>
      <c r="X92" s="1"/>
    </row>
    <row r="93" spans="1:24" x14ac:dyDescent="0.25">
      <c r="A93" s="1"/>
      <c r="B93" s="229"/>
      <c r="C93" s="230"/>
      <c r="D93" s="230"/>
      <c r="E93" s="256"/>
      <c r="F93" s="257"/>
      <c r="G93" s="100"/>
      <c r="H93" s="100"/>
      <c r="I93" s="261"/>
      <c r="J93" s="261"/>
      <c r="K93" s="261"/>
      <c r="L93" s="250"/>
      <c r="M93" s="250"/>
      <c r="N93" s="250"/>
      <c r="O93" s="250"/>
      <c r="P93" s="250"/>
      <c r="Q93" s="250"/>
      <c r="R93" s="51"/>
      <c r="S93" s="262"/>
      <c r="T93" s="229"/>
      <c r="U93" s="230"/>
      <c r="V93" s="230"/>
      <c r="W93" s="231"/>
      <c r="X93" s="1"/>
    </row>
    <row r="94" spans="1:24" x14ac:dyDescent="0.25">
      <c r="A94" s="1"/>
      <c r="B94" s="229"/>
      <c r="C94" s="230"/>
      <c r="D94" s="230"/>
      <c r="E94" s="280"/>
      <c r="F94" s="281"/>
      <c r="G94" s="260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58"/>
      <c r="T94" s="229"/>
      <c r="U94" s="230"/>
      <c r="V94" s="230"/>
      <c r="W94" s="231"/>
      <c r="X94" s="1"/>
    </row>
    <row r="95" spans="1:24" x14ac:dyDescent="0.25">
      <c r="A95" s="1"/>
      <c r="B95" s="229"/>
      <c r="C95" s="230"/>
      <c r="D95" s="230"/>
      <c r="E95" s="280"/>
      <c r="F95" s="281"/>
      <c r="G95" s="260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58"/>
      <c r="T95" s="229"/>
      <c r="U95" s="230"/>
      <c r="V95" s="230"/>
      <c r="W95" s="231"/>
      <c r="X95" s="1"/>
    </row>
    <row r="96" spans="1:24" x14ac:dyDescent="0.25">
      <c r="A96" s="1"/>
      <c r="B96" s="229"/>
      <c r="C96" s="230"/>
      <c r="D96" s="230"/>
      <c r="E96" s="280"/>
      <c r="F96" s="281"/>
      <c r="G96" s="260"/>
      <c r="H96" s="260"/>
      <c r="I96" s="260"/>
      <c r="J96" s="260"/>
      <c r="K96" s="260"/>
      <c r="L96" s="260"/>
      <c r="M96" s="260"/>
      <c r="N96" s="260"/>
      <c r="O96" s="260"/>
      <c r="P96" s="260"/>
      <c r="Q96" s="260"/>
      <c r="R96" s="260"/>
      <c r="S96" s="258"/>
      <c r="T96" s="229"/>
      <c r="U96" s="230"/>
      <c r="V96" s="230"/>
      <c r="W96" s="231"/>
      <c r="X96" s="1"/>
    </row>
    <row r="97" spans="1:24" x14ac:dyDescent="0.25">
      <c r="A97" s="1"/>
      <c r="B97" s="229"/>
      <c r="C97" s="230"/>
      <c r="D97" s="230"/>
      <c r="E97" s="280"/>
      <c r="F97" s="281"/>
      <c r="G97" s="260"/>
      <c r="H97" s="260"/>
      <c r="I97" s="260"/>
      <c r="J97" s="260"/>
      <c r="K97" s="260"/>
      <c r="L97" s="260"/>
      <c r="M97" s="260"/>
      <c r="N97" s="260"/>
      <c r="O97" s="260"/>
      <c r="P97" s="260"/>
      <c r="Q97" s="260"/>
      <c r="R97" s="260"/>
      <c r="S97" s="258"/>
      <c r="T97" s="229"/>
      <c r="U97" s="230"/>
      <c r="V97" s="230"/>
      <c r="W97" s="231"/>
      <c r="X97" s="1"/>
    </row>
    <row r="98" spans="1:24" x14ac:dyDescent="0.25">
      <c r="A98" s="1"/>
      <c r="B98" s="229"/>
      <c r="C98" s="230"/>
      <c r="D98" s="230"/>
      <c r="E98" s="282"/>
      <c r="F98" s="283"/>
      <c r="G98" s="273"/>
      <c r="H98" s="273"/>
      <c r="I98" s="273"/>
      <c r="J98" s="273"/>
      <c r="K98" s="260"/>
      <c r="L98" s="260"/>
      <c r="M98" s="260"/>
      <c r="N98" s="260"/>
      <c r="O98" s="260"/>
      <c r="P98" s="260"/>
      <c r="Q98" s="273"/>
      <c r="R98" s="273"/>
      <c r="S98" s="259"/>
      <c r="T98" s="229"/>
      <c r="U98" s="230"/>
      <c r="V98" s="230"/>
      <c r="W98" s="231"/>
      <c r="X98" s="1"/>
    </row>
    <row r="99" spans="1:24" x14ac:dyDescent="0.25">
      <c r="A99" s="1"/>
      <c r="B99" s="229"/>
      <c r="C99" s="230"/>
      <c r="D99" s="230"/>
      <c r="E99" s="274"/>
      <c r="F99" s="246"/>
      <c r="G99" s="93"/>
      <c r="H99" s="93"/>
      <c r="I99" s="246"/>
      <c r="J99" s="247"/>
      <c r="K99" s="101"/>
      <c r="L99" s="102"/>
      <c r="M99" s="103"/>
      <c r="N99" s="275"/>
      <c r="O99" s="276"/>
      <c r="P99" s="104"/>
      <c r="Q99" s="92"/>
      <c r="R99" s="93"/>
      <c r="S99" s="94"/>
      <c r="T99" s="229"/>
      <c r="U99" s="230"/>
      <c r="V99" s="230"/>
      <c r="W99" s="231"/>
      <c r="X99" s="1"/>
    </row>
    <row r="100" spans="1:24" ht="21" x14ac:dyDescent="0.35">
      <c r="A100" s="1"/>
      <c r="B100" s="229"/>
      <c r="C100" s="230"/>
      <c r="D100" s="230"/>
      <c r="E100" s="277"/>
      <c r="F100" s="278"/>
      <c r="G100" s="105"/>
      <c r="H100" s="105"/>
      <c r="I100" s="278"/>
      <c r="J100" s="278"/>
      <c r="K100" s="279"/>
      <c r="L100" s="279"/>
      <c r="M100" s="279"/>
      <c r="N100" s="278"/>
      <c r="O100" s="278"/>
      <c r="P100" s="105"/>
      <c r="Q100" s="105"/>
      <c r="R100" s="105"/>
      <c r="S100" s="106"/>
      <c r="T100" s="229"/>
      <c r="U100" s="230"/>
      <c r="V100" s="230"/>
      <c r="W100" s="231"/>
      <c r="X100" s="1"/>
    </row>
    <row r="101" spans="1:24" x14ac:dyDescent="0.25">
      <c r="A101" s="1"/>
      <c r="B101" s="229"/>
      <c r="C101" s="230"/>
      <c r="D101" s="230"/>
      <c r="E101" s="263"/>
      <c r="F101" s="264"/>
      <c r="G101" s="265"/>
      <c r="H101" s="263"/>
      <c r="I101" s="265"/>
      <c r="J101" s="107"/>
      <c r="K101" s="263"/>
      <c r="L101" s="264"/>
      <c r="M101" s="264"/>
      <c r="N101" s="264"/>
      <c r="O101" s="264"/>
      <c r="P101" s="265"/>
      <c r="Q101" s="108"/>
      <c r="R101" s="109"/>
      <c r="S101" s="110"/>
      <c r="T101" s="229"/>
      <c r="U101" s="230"/>
      <c r="V101" s="230"/>
      <c r="W101" s="231"/>
      <c r="X101" s="1"/>
    </row>
    <row r="102" spans="1:24" x14ac:dyDescent="0.25">
      <c r="A102" s="1"/>
      <c r="B102" s="229"/>
      <c r="C102" s="230"/>
      <c r="D102" s="230"/>
      <c r="E102" s="266"/>
      <c r="F102" s="267"/>
      <c r="G102" s="268"/>
      <c r="H102" s="269"/>
      <c r="I102" s="269"/>
      <c r="J102" s="111"/>
      <c r="K102" s="270"/>
      <c r="L102" s="271"/>
      <c r="M102" s="271"/>
      <c r="N102" s="271"/>
      <c r="O102" s="271"/>
      <c r="P102" s="272"/>
      <c r="Q102" s="112"/>
      <c r="R102" s="112"/>
      <c r="S102" s="113"/>
      <c r="T102" s="229"/>
      <c r="U102" s="230"/>
      <c r="V102" s="230"/>
      <c r="W102" s="231"/>
      <c r="X102" s="1"/>
    </row>
    <row r="103" spans="1:24" x14ac:dyDescent="0.25">
      <c r="A103" s="1"/>
      <c r="B103" s="229"/>
      <c r="C103" s="230"/>
      <c r="D103" s="230"/>
      <c r="E103" s="266"/>
      <c r="F103" s="267"/>
      <c r="G103" s="268"/>
      <c r="H103" s="269"/>
      <c r="I103" s="269"/>
      <c r="J103" s="114"/>
      <c r="K103" s="270"/>
      <c r="L103" s="271"/>
      <c r="M103" s="271"/>
      <c r="N103" s="271"/>
      <c r="O103" s="271"/>
      <c r="P103" s="272"/>
      <c r="Q103" s="112"/>
      <c r="R103" s="112"/>
      <c r="S103" s="113"/>
      <c r="T103" s="229"/>
      <c r="U103" s="230"/>
      <c r="V103" s="230"/>
      <c r="W103" s="231"/>
      <c r="X103" s="1"/>
    </row>
    <row r="104" spans="1:24" x14ac:dyDescent="0.25">
      <c r="A104" s="1"/>
      <c r="B104" s="229"/>
      <c r="C104" s="230"/>
      <c r="D104" s="230"/>
      <c r="E104" s="266"/>
      <c r="F104" s="267"/>
      <c r="G104" s="268"/>
      <c r="H104" s="269"/>
      <c r="I104" s="269"/>
      <c r="J104" s="115"/>
      <c r="K104" s="270"/>
      <c r="L104" s="271"/>
      <c r="M104" s="271"/>
      <c r="N104" s="271"/>
      <c r="O104" s="271"/>
      <c r="P104" s="272"/>
      <c r="Q104" s="112"/>
      <c r="R104" s="112"/>
      <c r="S104" s="116"/>
      <c r="T104" s="229"/>
      <c r="U104" s="230"/>
      <c r="V104" s="230"/>
      <c r="W104" s="231"/>
      <c r="X104" s="1"/>
    </row>
    <row r="105" spans="1:24" x14ac:dyDescent="0.25">
      <c r="A105" s="1"/>
      <c r="B105" s="229"/>
      <c r="C105" s="230"/>
      <c r="D105" s="230"/>
      <c r="E105" s="266"/>
      <c r="F105" s="267"/>
      <c r="G105" s="268"/>
      <c r="H105" s="269"/>
      <c r="I105" s="269"/>
      <c r="J105" s="115"/>
      <c r="K105" s="270"/>
      <c r="L105" s="271"/>
      <c r="M105" s="271"/>
      <c r="N105" s="271"/>
      <c r="O105" s="271"/>
      <c r="P105" s="272"/>
      <c r="Q105" s="112"/>
      <c r="R105" s="112"/>
      <c r="S105" s="116"/>
      <c r="T105" s="229"/>
      <c r="U105" s="230"/>
      <c r="V105" s="230"/>
      <c r="W105" s="231"/>
      <c r="X105" s="1"/>
    </row>
    <row r="106" spans="1:24" x14ac:dyDescent="0.25">
      <c r="A106" s="1"/>
      <c r="B106" s="229"/>
      <c r="C106" s="230"/>
      <c r="D106" s="230"/>
      <c r="E106" s="266"/>
      <c r="F106" s="267"/>
      <c r="G106" s="268"/>
      <c r="H106" s="269"/>
      <c r="I106" s="269"/>
      <c r="J106" s="115"/>
      <c r="K106" s="270"/>
      <c r="L106" s="271"/>
      <c r="M106" s="271"/>
      <c r="N106" s="271"/>
      <c r="O106" s="271"/>
      <c r="P106" s="272"/>
      <c r="Q106" s="112"/>
      <c r="R106" s="112"/>
      <c r="S106" s="116"/>
      <c r="T106" s="229"/>
      <c r="U106" s="230"/>
      <c r="V106" s="230"/>
      <c r="W106" s="231"/>
      <c r="X106" s="1"/>
    </row>
    <row r="107" spans="1:24" x14ac:dyDescent="0.25">
      <c r="A107" s="1"/>
      <c r="B107" s="229"/>
      <c r="C107" s="230"/>
      <c r="D107" s="230"/>
      <c r="E107" s="266"/>
      <c r="F107" s="267"/>
      <c r="G107" s="268"/>
      <c r="H107" s="269"/>
      <c r="I107" s="269"/>
      <c r="J107" s="117"/>
      <c r="K107" s="270"/>
      <c r="L107" s="271"/>
      <c r="M107" s="271"/>
      <c r="N107" s="271"/>
      <c r="O107" s="271"/>
      <c r="P107" s="272"/>
      <c r="Q107" s="112"/>
      <c r="R107" s="112"/>
      <c r="S107" s="118"/>
      <c r="T107" s="229"/>
      <c r="U107" s="230"/>
      <c r="V107" s="230"/>
      <c r="W107" s="231"/>
      <c r="X107" s="1"/>
    </row>
    <row r="108" spans="1:24" x14ac:dyDescent="0.25">
      <c r="A108" s="1"/>
      <c r="B108" s="229"/>
      <c r="C108" s="230"/>
      <c r="D108" s="230"/>
      <c r="E108" s="266"/>
      <c r="F108" s="267"/>
      <c r="G108" s="268"/>
      <c r="H108" s="284"/>
      <c r="I108" s="285"/>
      <c r="J108" s="115"/>
      <c r="K108" s="270"/>
      <c r="L108" s="271"/>
      <c r="M108" s="271"/>
      <c r="N108" s="271"/>
      <c r="O108" s="271"/>
      <c r="P108" s="272"/>
      <c r="Q108" s="112"/>
      <c r="R108" s="112"/>
      <c r="S108" s="119"/>
      <c r="T108" s="229"/>
      <c r="U108" s="230"/>
      <c r="V108" s="230"/>
      <c r="W108" s="231"/>
      <c r="X108" s="1"/>
    </row>
    <row r="109" spans="1:24" x14ac:dyDescent="0.25">
      <c r="A109" s="1"/>
      <c r="B109" s="229"/>
      <c r="C109" s="230"/>
      <c r="D109" s="230"/>
      <c r="E109" s="266"/>
      <c r="F109" s="267"/>
      <c r="G109" s="268"/>
      <c r="H109" s="284"/>
      <c r="I109" s="285"/>
      <c r="J109" s="111"/>
      <c r="K109" s="270"/>
      <c r="L109" s="271"/>
      <c r="M109" s="271"/>
      <c r="N109" s="271"/>
      <c r="O109" s="271"/>
      <c r="P109" s="272"/>
      <c r="Q109" s="120"/>
      <c r="R109" s="120"/>
      <c r="S109" s="113"/>
      <c r="T109" s="229"/>
      <c r="U109" s="230"/>
      <c r="V109" s="230"/>
      <c r="W109" s="231"/>
      <c r="X109" s="1"/>
    </row>
    <row r="110" spans="1:24" x14ac:dyDescent="0.25">
      <c r="A110" s="1"/>
      <c r="B110" s="229"/>
      <c r="C110" s="230"/>
      <c r="D110" s="230"/>
      <c r="E110" s="266"/>
      <c r="F110" s="267"/>
      <c r="G110" s="268"/>
      <c r="H110" s="284"/>
      <c r="I110" s="285"/>
      <c r="J110" s="117"/>
      <c r="K110" s="270"/>
      <c r="L110" s="271"/>
      <c r="M110" s="271"/>
      <c r="N110" s="271"/>
      <c r="O110" s="271"/>
      <c r="P110" s="272"/>
      <c r="Q110" s="112"/>
      <c r="R110" s="112"/>
      <c r="S110" s="116"/>
      <c r="T110" s="229"/>
      <c r="U110" s="230"/>
      <c r="V110" s="230"/>
      <c r="W110" s="231"/>
      <c r="X110" s="1"/>
    </row>
    <row r="111" spans="1:24" x14ac:dyDescent="0.25">
      <c r="A111" s="1"/>
      <c r="B111" s="229"/>
      <c r="C111" s="230"/>
      <c r="D111" s="230"/>
      <c r="E111" s="266"/>
      <c r="F111" s="267"/>
      <c r="G111" s="268"/>
      <c r="H111" s="284"/>
      <c r="I111" s="285"/>
      <c r="J111" s="114"/>
      <c r="K111" s="270"/>
      <c r="L111" s="271"/>
      <c r="M111" s="271"/>
      <c r="N111" s="271"/>
      <c r="O111" s="271"/>
      <c r="P111" s="272"/>
      <c r="Q111" s="112"/>
      <c r="R111" s="112"/>
      <c r="S111" s="121"/>
      <c r="T111" s="229"/>
      <c r="U111" s="230"/>
      <c r="V111" s="230"/>
      <c r="W111" s="231"/>
      <c r="X111" s="1"/>
    </row>
    <row r="112" spans="1:24" x14ac:dyDescent="0.25">
      <c r="A112" s="1"/>
      <c r="B112" s="229"/>
      <c r="C112" s="230"/>
      <c r="D112" s="230"/>
      <c r="E112" s="266"/>
      <c r="F112" s="267"/>
      <c r="G112" s="268"/>
      <c r="H112" s="284"/>
      <c r="I112" s="285"/>
      <c r="J112" s="115"/>
      <c r="K112" s="270"/>
      <c r="L112" s="271"/>
      <c r="M112" s="271"/>
      <c r="N112" s="271"/>
      <c r="O112" s="271"/>
      <c r="P112" s="272"/>
      <c r="Q112" s="112"/>
      <c r="R112" s="112"/>
      <c r="S112" s="116"/>
      <c r="T112" s="229"/>
      <c r="U112" s="230"/>
      <c r="V112" s="230"/>
      <c r="W112" s="231"/>
      <c r="X112" s="1"/>
    </row>
    <row r="113" spans="1:24" x14ac:dyDescent="0.25">
      <c r="A113" s="1"/>
      <c r="B113" s="229"/>
      <c r="C113" s="230"/>
      <c r="D113" s="230"/>
      <c r="E113" s="266"/>
      <c r="F113" s="267"/>
      <c r="G113" s="268"/>
      <c r="H113" s="284"/>
      <c r="I113" s="285"/>
      <c r="J113" s="115"/>
      <c r="K113" s="270"/>
      <c r="L113" s="271"/>
      <c r="M113" s="271"/>
      <c r="N113" s="271"/>
      <c r="O113" s="271"/>
      <c r="P113" s="272"/>
      <c r="Q113" s="112"/>
      <c r="R113" s="112"/>
      <c r="S113" s="116"/>
      <c r="T113" s="229"/>
      <c r="U113" s="230"/>
      <c r="V113" s="230"/>
      <c r="W113" s="231"/>
      <c r="X113" s="1"/>
    </row>
    <row r="114" spans="1:24" x14ac:dyDescent="0.25">
      <c r="A114" s="1"/>
      <c r="B114" s="229"/>
      <c r="C114" s="230"/>
      <c r="D114" s="230"/>
      <c r="E114" s="266"/>
      <c r="F114" s="267"/>
      <c r="G114" s="268"/>
      <c r="H114" s="284"/>
      <c r="I114" s="285"/>
      <c r="J114" s="115"/>
      <c r="K114" s="270"/>
      <c r="L114" s="271"/>
      <c r="M114" s="271"/>
      <c r="N114" s="271"/>
      <c r="O114" s="271"/>
      <c r="P114" s="272"/>
      <c r="Q114" s="112"/>
      <c r="R114" s="112"/>
      <c r="S114" s="116"/>
      <c r="T114" s="229"/>
      <c r="U114" s="230"/>
      <c r="V114" s="230"/>
      <c r="W114" s="231"/>
      <c r="X114" s="1"/>
    </row>
    <row r="115" spans="1:24" x14ac:dyDescent="0.25">
      <c r="A115" s="1"/>
      <c r="B115" s="229"/>
      <c r="C115" s="230"/>
      <c r="D115" s="230"/>
      <c r="E115" s="266"/>
      <c r="F115" s="267"/>
      <c r="G115" s="268"/>
      <c r="H115" s="284"/>
      <c r="I115" s="285"/>
      <c r="J115" s="115"/>
      <c r="K115" s="270"/>
      <c r="L115" s="271"/>
      <c r="M115" s="271"/>
      <c r="N115" s="271"/>
      <c r="O115" s="271"/>
      <c r="P115" s="272"/>
      <c r="Q115" s="112"/>
      <c r="R115" s="112"/>
      <c r="S115" s="116"/>
      <c r="T115" s="229"/>
      <c r="U115" s="230"/>
      <c r="V115" s="230"/>
      <c r="W115" s="231"/>
      <c r="X115" s="1"/>
    </row>
    <row r="116" spans="1:24" x14ac:dyDescent="0.25">
      <c r="A116" s="1"/>
      <c r="B116" s="229"/>
      <c r="C116" s="230"/>
      <c r="D116" s="230"/>
      <c r="E116" s="266"/>
      <c r="F116" s="267"/>
      <c r="G116" s="268"/>
      <c r="H116" s="284"/>
      <c r="I116" s="285"/>
      <c r="J116" s="114"/>
      <c r="K116" s="270"/>
      <c r="L116" s="271"/>
      <c r="M116" s="271"/>
      <c r="N116" s="271"/>
      <c r="O116" s="271"/>
      <c r="P116" s="272"/>
      <c r="Q116" s="112"/>
      <c r="R116" s="112"/>
      <c r="S116" s="116"/>
      <c r="T116" s="229"/>
      <c r="U116" s="230"/>
      <c r="V116" s="230"/>
      <c r="W116" s="231"/>
      <c r="X116" s="1"/>
    </row>
    <row r="117" spans="1:24" x14ac:dyDescent="0.25">
      <c r="A117" s="1"/>
      <c r="B117" s="229"/>
      <c r="C117" s="230"/>
      <c r="D117" s="230"/>
      <c r="E117" s="266"/>
      <c r="F117" s="267"/>
      <c r="G117" s="268"/>
      <c r="H117" s="269"/>
      <c r="I117" s="269"/>
      <c r="J117" s="115"/>
      <c r="K117" s="270"/>
      <c r="L117" s="271"/>
      <c r="M117" s="271"/>
      <c r="N117" s="271"/>
      <c r="O117" s="271"/>
      <c r="P117" s="272"/>
      <c r="Q117" s="112"/>
      <c r="R117" s="112"/>
      <c r="S117" s="116"/>
      <c r="T117" s="229"/>
      <c r="U117" s="230"/>
      <c r="V117" s="230"/>
      <c r="W117" s="231"/>
      <c r="X117" s="1"/>
    </row>
    <row r="118" spans="1:24" x14ac:dyDescent="0.25">
      <c r="A118" s="1"/>
      <c r="B118" s="229"/>
      <c r="C118" s="230"/>
      <c r="D118" s="230"/>
      <c r="E118" s="266"/>
      <c r="F118" s="267"/>
      <c r="G118" s="268"/>
      <c r="H118" s="269"/>
      <c r="I118" s="269"/>
      <c r="J118" s="115"/>
      <c r="K118" s="270"/>
      <c r="L118" s="271"/>
      <c r="M118" s="271"/>
      <c r="N118" s="271"/>
      <c r="O118" s="271"/>
      <c r="P118" s="272"/>
      <c r="Q118" s="112"/>
      <c r="R118" s="112"/>
      <c r="S118" s="116"/>
      <c r="T118" s="229"/>
      <c r="U118" s="230"/>
      <c r="V118" s="230"/>
      <c r="W118" s="231"/>
      <c r="X118" s="1"/>
    </row>
    <row r="119" spans="1:24" x14ac:dyDescent="0.25">
      <c r="A119" s="1"/>
      <c r="B119" s="229"/>
      <c r="C119" s="230"/>
      <c r="D119" s="230"/>
      <c r="E119" s="266"/>
      <c r="F119" s="267"/>
      <c r="G119" s="268"/>
      <c r="H119" s="269"/>
      <c r="I119" s="269"/>
      <c r="J119" s="111"/>
      <c r="K119" s="270"/>
      <c r="L119" s="271"/>
      <c r="M119" s="271"/>
      <c r="N119" s="271"/>
      <c r="O119" s="271"/>
      <c r="P119" s="272"/>
      <c r="Q119" s="112"/>
      <c r="R119" s="112"/>
      <c r="S119" s="113"/>
      <c r="T119" s="229"/>
      <c r="U119" s="230"/>
      <c r="V119" s="230"/>
      <c r="W119" s="231"/>
      <c r="X119" s="1"/>
    </row>
    <row r="120" spans="1:24" x14ac:dyDescent="0.25">
      <c r="A120" s="1"/>
      <c r="B120" s="229"/>
      <c r="C120" s="230"/>
      <c r="D120" s="230"/>
      <c r="E120" s="266"/>
      <c r="F120" s="267"/>
      <c r="G120" s="268"/>
      <c r="H120" s="269"/>
      <c r="I120" s="269"/>
      <c r="J120" s="115"/>
      <c r="K120" s="270"/>
      <c r="L120" s="271"/>
      <c r="M120" s="271"/>
      <c r="N120" s="271"/>
      <c r="O120" s="271"/>
      <c r="P120" s="272"/>
      <c r="Q120" s="112"/>
      <c r="R120" s="112"/>
      <c r="S120" s="116"/>
      <c r="T120" s="229"/>
      <c r="U120" s="230"/>
      <c r="V120" s="230"/>
      <c r="W120" s="231"/>
      <c r="X120" s="1"/>
    </row>
    <row r="121" spans="1:24" x14ac:dyDescent="0.25">
      <c r="A121" s="1"/>
      <c r="B121" s="229"/>
      <c r="C121" s="230"/>
      <c r="D121" s="230"/>
      <c r="E121" s="266"/>
      <c r="F121" s="267"/>
      <c r="G121" s="268"/>
      <c r="H121" s="269"/>
      <c r="I121" s="269"/>
      <c r="J121" s="114"/>
      <c r="K121" s="270"/>
      <c r="L121" s="271"/>
      <c r="M121" s="271"/>
      <c r="N121" s="271"/>
      <c r="O121" s="271"/>
      <c r="P121" s="272"/>
      <c r="Q121" s="112"/>
      <c r="R121" s="112"/>
      <c r="S121" s="113"/>
      <c r="T121" s="229"/>
      <c r="U121" s="230"/>
      <c r="V121" s="230"/>
      <c r="W121" s="231"/>
      <c r="X121" s="1"/>
    </row>
    <row r="122" spans="1:24" x14ac:dyDescent="0.25">
      <c r="A122" s="1"/>
      <c r="B122" s="229"/>
      <c r="C122" s="230"/>
      <c r="D122" s="230"/>
      <c r="E122" s="266"/>
      <c r="F122" s="267"/>
      <c r="G122" s="268"/>
      <c r="H122" s="269"/>
      <c r="I122" s="269"/>
      <c r="J122" s="115"/>
      <c r="K122" s="270"/>
      <c r="L122" s="271"/>
      <c r="M122" s="271"/>
      <c r="N122" s="271"/>
      <c r="O122" s="271"/>
      <c r="P122" s="272"/>
      <c r="Q122" s="112"/>
      <c r="R122" s="112"/>
      <c r="S122" s="116"/>
      <c r="T122" s="229"/>
      <c r="U122" s="230"/>
      <c r="V122" s="230"/>
      <c r="W122" s="231"/>
      <c r="X122" s="1"/>
    </row>
    <row r="123" spans="1:24" x14ac:dyDescent="0.25">
      <c r="A123" s="1"/>
      <c r="B123" s="229"/>
      <c r="C123" s="230"/>
      <c r="D123" s="230"/>
      <c r="E123" s="266"/>
      <c r="F123" s="267"/>
      <c r="G123" s="268"/>
      <c r="H123" s="269"/>
      <c r="I123" s="269"/>
      <c r="J123" s="115"/>
      <c r="K123" s="270"/>
      <c r="L123" s="271"/>
      <c r="M123" s="271"/>
      <c r="N123" s="271"/>
      <c r="O123" s="271"/>
      <c r="P123" s="272"/>
      <c r="Q123" s="112"/>
      <c r="R123" s="112"/>
      <c r="S123" s="119"/>
      <c r="T123" s="229"/>
      <c r="U123" s="230"/>
      <c r="V123" s="230"/>
      <c r="W123" s="231"/>
      <c r="X123" s="1"/>
    </row>
    <row r="124" spans="1:24" x14ac:dyDescent="0.25">
      <c r="A124" s="1"/>
      <c r="B124" s="229"/>
      <c r="C124" s="230"/>
      <c r="D124" s="230"/>
      <c r="E124" s="266"/>
      <c r="F124" s="267"/>
      <c r="G124" s="268"/>
      <c r="H124" s="269"/>
      <c r="I124" s="269"/>
      <c r="J124" s="115"/>
      <c r="K124" s="270"/>
      <c r="L124" s="271"/>
      <c r="M124" s="271"/>
      <c r="N124" s="271"/>
      <c r="O124" s="271"/>
      <c r="P124" s="272"/>
      <c r="Q124" s="112"/>
      <c r="R124" s="112"/>
      <c r="S124" s="116"/>
      <c r="T124" s="229"/>
      <c r="U124" s="230"/>
      <c r="V124" s="230"/>
      <c r="W124" s="231"/>
      <c r="X124" s="1"/>
    </row>
    <row r="125" spans="1:24" x14ac:dyDescent="0.25">
      <c r="A125" s="1"/>
      <c r="B125" s="229"/>
      <c r="C125" s="230"/>
      <c r="D125" s="230"/>
      <c r="E125" s="266"/>
      <c r="F125" s="267"/>
      <c r="G125" s="268"/>
      <c r="H125" s="269"/>
      <c r="I125" s="269"/>
      <c r="J125" s="117"/>
      <c r="K125" s="270"/>
      <c r="L125" s="271"/>
      <c r="M125" s="271"/>
      <c r="N125" s="271"/>
      <c r="O125" s="271"/>
      <c r="P125" s="272"/>
      <c r="Q125" s="112"/>
      <c r="R125" s="112"/>
      <c r="S125" s="121"/>
      <c r="T125" s="229"/>
      <c r="U125" s="230"/>
      <c r="V125" s="230"/>
      <c r="W125" s="231"/>
      <c r="X125" s="1"/>
    </row>
    <row r="126" spans="1:24" x14ac:dyDescent="0.25">
      <c r="A126" s="1"/>
      <c r="B126" s="229"/>
      <c r="C126" s="230"/>
      <c r="D126" s="230"/>
      <c r="E126" s="266"/>
      <c r="F126" s="267"/>
      <c r="G126" s="268"/>
      <c r="H126" s="269"/>
      <c r="I126" s="269"/>
      <c r="J126" s="115"/>
      <c r="K126" s="270"/>
      <c r="L126" s="271"/>
      <c r="M126" s="271"/>
      <c r="N126" s="271"/>
      <c r="O126" s="271"/>
      <c r="P126" s="272"/>
      <c r="Q126" s="112"/>
      <c r="R126" s="112"/>
      <c r="S126" s="116"/>
      <c r="T126" s="229"/>
      <c r="U126" s="230"/>
      <c r="V126" s="230"/>
      <c r="W126" s="231"/>
      <c r="X126" s="1"/>
    </row>
    <row r="127" spans="1:24" x14ac:dyDescent="0.25">
      <c r="A127" s="1"/>
      <c r="B127" s="229"/>
      <c r="C127" s="230"/>
      <c r="D127" s="230"/>
      <c r="E127" s="266"/>
      <c r="F127" s="267"/>
      <c r="G127" s="268"/>
      <c r="H127" s="269"/>
      <c r="I127" s="269"/>
      <c r="J127" s="115"/>
      <c r="K127" s="270"/>
      <c r="L127" s="271"/>
      <c r="M127" s="271"/>
      <c r="N127" s="271"/>
      <c r="O127" s="271"/>
      <c r="P127" s="272"/>
      <c r="Q127" s="120"/>
      <c r="R127" s="120"/>
      <c r="S127" s="116"/>
      <c r="T127" s="229"/>
      <c r="U127" s="230"/>
      <c r="V127" s="230"/>
      <c r="W127" s="231"/>
      <c r="X127" s="1"/>
    </row>
    <row r="128" spans="1:24" x14ac:dyDescent="0.25">
      <c r="A128" s="1"/>
      <c r="B128" s="229"/>
      <c r="C128" s="230"/>
      <c r="D128" s="230"/>
      <c r="E128" s="266"/>
      <c r="F128" s="267"/>
      <c r="G128" s="268"/>
      <c r="H128" s="269"/>
      <c r="I128" s="269"/>
      <c r="J128" s="117"/>
      <c r="K128" s="270"/>
      <c r="L128" s="271"/>
      <c r="M128" s="271"/>
      <c r="N128" s="271"/>
      <c r="O128" s="271"/>
      <c r="P128" s="272"/>
      <c r="Q128" s="112"/>
      <c r="R128" s="112"/>
      <c r="S128" s="116"/>
      <c r="T128" s="229"/>
      <c r="U128" s="230"/>
      <c r="V128" s="230"/>
      <c r="W128" s="231"/>
      <c r="X128" s="1"/>
    </row>
    <row r="129" spans="1:24" x14ac:dyDescent="0.25">
      <c r="A129" s="1"/>
      <c r="B129" s="229"/>
      <c r="C129" s="230"/>
      <c r="D129" s="230"/>
      <c r="E129" s="266"/>
      <c r="F129" s="267"/>
      <c r="G129" s="268"/>
      <c r="H129" s="269"/>
      <c r="I129" s="269"/>
      <c r="J129" s="115"/>
      <c r="K129" s="270"/>
      <c r="L129" s="271"/>
      <c r="M129" s="271"/>
      <c r="N129" s="271"/>
      <c r="O129" s="271"/>
      <c r="P129" s="272"/>
      <c r="Q129" s="112"/>
      <c r="R129" s="112"/>
      <c r="S129" s="116"/>
      <c r="T129" s="229"/>
      <c r="U129" s="230"/>
      <c r="V129" s="230"/>
      <c r="W129" s="231"/>
      <c r="X129" s="1"/>
    </row>
    <row r="130" spans="1:24" x14ac:dyDescent="0.25">
      <c r="A130" s="1"/>
      <c r="B130" s="229"/>
      <c r="C130" s="230"/>
      <c r="D130" s="230"/>
      <c r="E130" s="266"/>
      <c r="F130" s="267"/>
      <c r="G130" s="268"/>
      <c r="H130" s="269"/>
      <c r="I130" s="269"/>
      <c r="J130" s="117"/>
      <c r="K130" s="270"/>
      <c r="L130" s="271"/>
      <c r="M130" s="271"/>
      <c r="N130" s="271"/>
      <c r="O130" s="271"/>
      <c r="P130" s="272"/>
      <c r="Q130" s="112"/>
      <c r="R130" s="112"/>
      <c r="S130" s="116"/>
      <c r="T130" s="229"/>
      <c r="U130" s="230"/>
      <c r="V130" s="230"/>
      <c r="W130" s="231"/>
      <c r="X130" s="1"/>
    </row>
    <row r="131" spans="1:24" x14ac:dyDescent="0.25">
      <c r="A131" s="1"/>
      <c r="B131" s="229"/>
      <c r="C131" s="230"/>
      <c r="D131" s="230"/>
      <c r="E131" s="266"/>
      <c r="F131" s="267"/>
      <c r="G131" s="268"/>
      <c r="H131" s="269"/>
      <c r="I131" s="269"/>
      <c r="J131" s="115"/>
      <c r="K131" s="270"/>
      <c r="L131" s="271"/>
      <c r="M131" s="271"/>
      <c r="N131" s="271"/>
      <c r="O131" s="271"/>
      <c r="P131" s="272"/>
      <c r="Q131" s="112"/>
      <c r="R131" s="112"/>
      <c r="S131" s="119"/>
      <c r="T131" s="229"/>
      <c r="U131" s="230"/>
      <c r="V131" s="230"/>
      <c r="W131" s="231"/>
      <c r="X131" s="1"/>
    </row>
    <row r="132" spans="1:24" x14ac:dyDescent="0.25">
      <c r="A132" s="1"/>
      <c r="B132" s="229"/>
      <c r="C132" s="230"/>
      <c r="D132" s="230"/>
      <c r="E132" s="266"/>
      <c r="F132" s="267"/>
      <c r="G132" s="268"/>
      <c r="H132" s="269"/>
      <c r="I132" s="269"/>
      <c r="J132" s="115"/>
      <c r="K132" s="270"/>
      <c r="L132" s="271"/>
      <c r="M132" s="271"/>
      <c r="N132" s="271"/>
      <c r="O132" s="271"/>
      <c r="P132" s="272"/>
      <c r="Q132" s="112"/>
      <c r="R132" s="112"/>
      <c r="S132" s="119"/>
      <c r="T132" s="229"/>
      <c r="U132" s="230"/>
      <c r="V132" s="230"/>
      <c r="W132" s="231"/>
      <c r="X132" s="1"/>
    </row>
    <row r="133" spans="1:24" x14ac:dyDescent="0.25">
      <c r="A133" s="1"/>
      <c r="B133" s="229"/>
      <c r="C133" s="230"/>
      <c r="D133" s="230"/>
      <c r="E133" s="266"/>
      <c r="F133" s="267"/>
      <c r="G133" s="268"/>
      <c r="H133" s="269"/>
      <c r="I133" s="269"/>
      <c r="J133" s="122"/>
      <c r="K133" s="270"/>
      <c r="L133" s="271"/>
      <c r="M133" s="271"/>
      <c r="N133" s="271"/>
      <c r="O133" s="271"/>
      <c r="P133" s="272"/>
      <c r="Q133" s="120"/>
      <c r="R133" s="120"/>
      <c r="S133" s="119"/>
      <c r="T133" s="229"/>
      <c r="U133" s="230"/>
      <c r="V133" s="230"/>
      <c r="W133" s="231"/>
      <c r="X133" s="1"/>
    </row>
    <row r="134" spans="1:24" x14ac:dyDescent="0.25">
      <c r="A134" s="1"/>
      <c r="B134" s="229"/>
      <c r="C134" s="230"/>
      <c r="D134" s="230"/>
      <c r="E134" s="266"/>
      <c r="F134" s="267"/>
      <c r="G134" s="268"/>
      <c r="H134" s="269"/>
      <c r="I134" s="269"/>
      <c r="J134" s="115"/>
      <c r="K134" s="270"/>
      <c r="L134" s="271"/>
      <c r="M134" s="271"/>
      <c r="N134" s="271"/>
      <c r="O134" s="271"/>
      <c r="P134" s="272"/>
      <c r="Q134" s="112"/>
      <c r="R134" s="112"/>
      <c r="S134" s="116"/>
      <c r="T134" s="229"/>
      <c r="U134" s="230"/>
      <c r="V134" s="230"/>
      <c r="W134" s="231"/>
      <c r="X134" s="1"/>
    </row>
    <row r="135" spans="1:24" x14ac:dyDescent="0.25">
      <c r="A135" s="1"/>
      <c r="B135" s="229"/>
      <c r="C135" s="230"/>
      <c r="D135" s="230"/>
      <c r="E135" s="266"/>
      <c r="F135" s="267"/>
      <c r="G135" s="268"/>
      <c r="H135" s="269"/>
      <c r="I135" s="269"/>
      <c r="J135" s="115"/>
      <c r="K135" s="270"/>
      <c r="L135" s="271"/>
      <c r="M135" s="271"/>
      <c r="N135" s="271"/>
      <c r="O135" s="271"/>
      <c r="P135" s="272"/>
      <c r="Q135" s="112"/>
      <c r="R135" s="112"/>
      <c r="S135" s="116"/>
      <c r="T135" s="229"/>
      <c r="U135" s="230"/>
      <c r="V135" s="230"/>
      <c r="W135" s="231"/>
      <c r="X135" s="1"/>
    </row>
    <row r="136" spans="1:24" x14ac:dyDescent="0.25">
      <c r="A136" s="1"/>
      <c r="B136" s="229"/>
      <c r="C136" s="230"/>
      <c r="D136" s="230"/>
      <c r="E136" s="266"/>
      <c r="F136" s="267"/>
      <c r="G136" s="268"/>
      <c r="H136" s="269"/>
      <c r="I136" s="269"/>
      <c r="J136" s="117"/>
      <c r="K136" s="270"/>
      <c r="L136" s="271"/>
      <c r="M136" s="271"/>
      <c r="N136" s="271"/>
      <c r="O136" s="271"/>
      <c r="P136" s="272"/>
      <c r="Q136" s="112"/>
      <c r="R136" s="112"/>
      <c r="S136" s="118"/>
      <c r="T136" s="229"/>
      <c r="U136" s="230"/>
      <c r="V136" s="230"/>
      <c r="W136" s="231"/>
      <c r="X136" s="1"/>
    </row>
    <row r="137" spans="1:24" x14ac:dyDescent="0.25">
      <c r="A137" s="1"/>
      <c r="B137" s="229"/>
      <c r="C137" s="230"/>
      <c r="D137" s="230"/>
      <c r="E137" s="266"/>
      <c r="F137" s="267"/>
      <c r="G137" s="268"/>
      <c r="H137" s="269"/>
      <c r="I137" s="269"/>
      <c r="J137" s="114"/>
      <c r="K137" s="270"/>
      <c r="L137" s="271"/>
      <c r="M137" s="271"/>
      <c r="N137" s="271"/>
      <c r="O137" s="271"/>
      <c r="P137" s="272"/>
      <c r="Q137" s="112"/>
      <c r="R137" s="112"/>
      <c r="S137" s="119"/>
      <c r="T137" s="229"/>
      <c r="U137" s="230"/>
      <c r="V137" s="230"/>
      <c r="W137" s="231"/>
      <c r="X137" s="1"/>
    </row>
    <row r="138" spans="1:24" x14ac:dyDescent="0.25">
      <c r="A138" s="1"/>
      <c r="B138" s="229"/>
      <c r="C138" s="230"/>
      <c r="D138" s="230"/>
      <c r="E138" s="266"/>
      <c r="F138" s="267"/>
      <c r="G138" s="268"/>
      <c r="H138" s="269"/>
      <c r="I138" s="269"/>
      <c r="J138" s="115"/>
      <c r="K138" s="270"/>
      <c r="L138" s="271"/>
      <c r="M138" s="271"/>
      <c r="N138" s="271"/>
      <c r="O138" s="271"/>
      <c r="P138" s="272"/>
      <c r="Q138" s="112"/>
      <c r="R138" s="112"/>
      <c r="S138" s="116"/>
      <c r="T138" s="229"/>
      <c r="U138" s="230"/>
      <c r="V138" s="230"/>
      <c r="W138" s="231"/>
      <c r="X138" s="1"/>
    </row>
    <row r="139" spans="1:24" x14ac:dyDescent="0.25">
      <c r="A139" s="1"/>
      <c r="B139" s="229"/>
      <c r="C139" s="230"/>
      <c r="D139" s="230"/>
      <c r="E139" s="266"/>
      <c r="F139" s="267"/>
      <c r="G139" s="268"/>
      <c r="H139" s="269"/>
      <c r="I139" s="269"/>
      <c r="J139" s="114"/>
      <c r="K139" s="270"/>
      <c r="L139" s="271"/>
      <c r="M139" s="271"/>
      <c r="N139" s="271"/>
      <c r="O139" s="271"/>
      <c r="P139" s="272"/>
      <c r="Q139" s="112"/>
      <c r="R139" s="112"/>
      <c r="S139" s="121"/>
      <c r="T139" s="229"/>
      <c r="U139" s="230"/>
      <c r="V139" s="230"/>
      <c r="W139" s="231"/>
      <c r="X139" s="1"/>
    </row>
    <row r="140" spans="1:24" x14ac:dyDescent="0.25">
      <c r="A140" s="1"/>
      <c r="B140" s="229"/>
      <c r="C140" s="230"/>
      <c r="D140" s="230"/>
      <c r="E140" s="266"/>
      <c r="F140" s="267"/>
      <c r="G140" s="268"/>
      <c r="H140" s="269"/>
      <c r="I140" s="269"/>
      <c r="J140" s="114"/>
      <c r="K140" s="270"/>
      <c r="L140" s="271"/>
      <c r="M140" s="271"/>
      <c r="N140" s="271"/>
      <c r="O140" s="271"/>
      <c r="P140" s="272"/>
      <c r="Q140" s="112"/>
      <c r="R140" s="112"/>
      <c r="S140" s="113"/>
      <c r="T140" s="229"/>
      <c r="U140" s="230"/>
      <c r="V140" s="230"/>
      <c r="W140" s="231"/>
      <c r="X140" s="1"/>
    </row>
    <row r="141" spans="1:24" x14ac:dyDescent="0.25">
      <c r="A141" s="123"/>
      <c r="B141" s="229"/>
      <c r="C141" s="230"/>
      <c r="D141" s="230"/>
      <c r="E141" s="266"/>
      <c r="F141" s="267"/>
      <c r="G141" s="268"/>
      <c r="H141" s="269"/>
      <c r="I141" s="269"/>
      <c r="J141" s="115"/>
      <c r="K141" s="270"/>
      <c r="L141" s="271"/>
      <c r="M141" s="271"/>
      <c r="N141" s="271"/>
      <c r="O141" s="271"/>
      <c r="P141" s="272"/>
      <c r="Q141" s="112"/>
      <c r="R141" s="112"/>
      <c r="S141" s="119"/>
      <c r="T141" s="229"/>
      <c r="U141" s="230"/>
      <c r="V141" s="230"/>
      <c r="W141" s="231"/>
      <c r="X141" s="123"/>
    </row>
    <row r="142" spans="1:24" x14ac:dyDescent="0.25">
      <c r="A142" s="1"/>
      <c r="B142" s="229"/>
      <c r="C142" s="230"/>
      <c r="D142" s="230"/>
      <c r="E142" s="266"/>
      <c r="F142" s="267"/>
      <c r="G142" s="268"/>
      <c r="H142" s="269"/>
      <c r="I142" s="269"/>
      <c r="J142" s="122"/>
      <c r="K142" s="270"/>
      <c r="L142" s="271"/>
      <c r="M142" s="271"/>
      <c r="N142" s="271"/>
      <c r="O142" s="271"/>
      <c r="P142" s="272"/>
      <c r="Q142" s="112"/>
      <c r="R142" s="112"/>
      <c r="S142" s="113"/>
      <c r="T142" s="229"/>
      <c r="U142" s="230"/>
      <c r="V142" s="230"/>
      <c r="W142" s="231"/>
      <c r="X142" s="124"/>
    </row>
    <row r="143" spans="1:24" x14ac:dyDescent="0.25">
      <c r="A143" s="1"/>
      <c r="B143" s="229"/>
      <c r="C143" s="230"/>
      <c r="D143" s="230"/>
      <c r="E143" s="266"/>
      <c r="F143" s="267"/>
      <c r="G143" s="268"/>
      <c r="H143" s="269"/>
      <c r="I143" s="269"/>
      <c r="J143" s="115"/>
      <c r="K143" s="270"/>
      <c r="L143" s="271"/>
      <c r="M143" s="271"/>
      <c r="N143" s="271"/>
      <c r="O143" s="271"/>
      <c r="P143" s="272"/>
      <c r="Q143" s="112"/>
      <c r="R143" s="112"/>
      <c r="S143" s="119"/>
      <c r="T143" s="229"/>
      <c r="U143" s="230"/>
      <c r="V143" s="230"/>
      <c r="W143" s="231"/>
      <c r="X143" s="1"/>
    </row>
    <row r="144" spans="1:24" x14ac:dyDescent="0.25">
      <c r="A144" s="1"/>
      <c r="B144" s="229"/>
      <c r="C144" s="230"/>
      <c r="D144" s="230"/>
      <c r="E144" s="266"/>
      <c r="F144" s="267"/>
      <c r="G144" s="268"/>
      <c r="H144" s="269"/>
      <c r="I144" s="269"/>
      <c r="J144" s="115"/>
      <c r="K144" s="286"/>
      <c r="L144" s="287"/>
      <c r="M144" s="287"/>
      <c r="N144" s="287"/>
      <c r="O144" s="287"/>
      <c r="P144" s="288"/>
      <c r="Q144" s="112"/>
      <c r="R144" s="112"/>
      <c r="S144" s="119"/>
      <c r="T144" s="229"/>
      <c r="U144" s="230"/>
      <c r="V144" s="230"/>
      <c r="W144" s="231"/>
      <c r="X144" s="1"/>
    </row>
    <row r="145" spans="1:24" x14ac:dyDescent="0.25">
      <c r="A145" s="1"/>
      <c r="B145" s="229"/>
      <c r="C145" s="230"/>
      <c r="D145" s="230"/>
      <c r="E145" s="266"/>
      <c r="F145" s="267"/>
      <c r="G145" s="268"/>
      <c r="H145" s="269"/>
      <c r="I145" s="269"/>
      <c r="J145" s="115"/>
      <c r="K145" s="270"/>
      <c r="L145" s="271"/>
      <c r="M145" s="271"/>
      <c r="N145" s="271"/>
      <c r="O145" s="271"/>
      <c r="P145" s="272"/>
      <c r="Q145" s="112"/>
      <c r="R145" s="112"/>
      <c r="S145" s="119"/>
      <c r="T145" s="229"/>
      <c r="U145" s="230"/>
      <c r="V145" s="230"/>
      <c r="W145" s="231"/>
      <c r="X145" s="1"/>
    </row>
    <row r="146" spans="1:24" x14ac:dyDescent="0.25">
      <c r="A146" s="1"/>
      <c r="B146" s="229"/>
      <c r="C146" s="230"/>
      <c r="D146" s="230"/>
      <c r="E146" s="266"/>
      <c r="F146" s="267"/>
      <c r="G146" s="268"/>
      <c r="H146" s="269"/>
      <c r="I146" s="269"/>
      <c r="J146" s="115"/>
      <c r="K146" s="270"/>
      <c r="L146" s="271"/>
      <c r="M146" s="271"/>
      <c r="N146" s="271"/>
      <c r="O146" s="271"/>
      <c r="P146" s="272"/>
      <c r="Q146" s="119"/>
      <c r="R146" s="119"/>
      <c r="S146" s="119"/>
      <c r="T146" s="229"/>
      <c r="U146" s="230"/>
      <c r="V146" s="230"/>
      <c r="W146" s="231"/>
      <c r="X146" s="1"/>
    </row>
    <row r="147" spans="1:24" x14ac:dyDescent="0.25">
      <c r="A147" s="1"/>
      <c r="B147" s="229"/>
      <c r="C147" s="230"/>
      <c r="D147" s="230"/>
      <c r="E147" s="266"/>
      <c r="F147" s="267"/>
      <c r="G147" s="268"/>
      <c r="H147" s="269"/>
      <c r="I147" s="269"/>
      <c r="J147" s="115"/>
      <c r="K147" s="270"/>
      <c r="L147" s="271"/>
      <c r="M147" s="271"/>
      <c r="N147" s="271"/>
      <c r="O147" s="271"/>
      <c r="P147" s="272"/>
      <c r="Q147" s="119"/>
      <c r="R147" s="119"/>
      <c r="S147" s="119"/>
      <c r="T147" s="229"/>
      <c r="U147" s="230"/>
      <c r="V147" s="230"/>
      <c r="W147" s="231"/>
      <c r="X147" s="1"/>
    </row>
    <row r="148" spans="1:24" x14ac:dyDescent="0.25">
      <c r="A148" s="1"/>
      <c r="B148" s="229"/>
      <c r="C148" s="230"/>
      <c r="D148" s="230"/>
      <c r="E148" s="266"/>
      <c r="F148" s="267"/>
      <c r="G148" s="268"/>
      <c r="H148" s="269"/>
      <c r="I148" s="269"/>
      <c r="J148" s="115"/>
      <c r="K148" s="270"/>
      <c r="L148" s="271"/>
      <c r="M148" s="271"/>
      <c r="N148" s="271"/>
      <c r="O148" s="271"/>
      <c r="P148" s="272"/>
      <c r="Q148" s="119"/>
      <c r="R148" s="119"/>
      <c r="S148" s="119"/>
      <c r="T148" s="229"/>
      <c r="U148" s="230"/>
      <c r="V148" s="230"/>
      <c r="W148" s="231"/>
      <c r="X148" s="1"/>
    </row>
    <row r="149" spans="1:24" x14ac:dyDescent="0.25">
      <c r="A149" s="1"/>
      <c r="B149" s="229"/>
      <c r="C149" s="230"/>
      <c r="D149" s="230"/>
      <c r="E149" s="266"/>
      <c r="F149" s="267"/>
      <c r="G149" s="268"/>
      <c r="H149" s="269"/>
      <c r="I149" s="269"/>
      <c r="J149" s="115"/>
      <c r="K149" s="270"/>
      <c r="L149" s="271"/>
      <c r="M149" s="271"/>
      <c r="N149" s="271"/>
      <c r="O149" s="271"/>
      <c r="P149" s="272"/>
      <c r="Q149" s="119"/>
      <c r="R149" s="119"/>
      <c r="S149" s="119"/>
      <c r="T149" s="229"/>
      <c r="U149" s="230"/>
      <c r="V149" s="230"/>
      <c r="W149" s="231"/>
      <c r="X149" s="1"/>
    </row>
    <row r="150" spans="1:24" x14ac:dyDescent="0.25">
      <c r="A150" s="1"/>
      <c r="B150" s="229"/>
      <c r="C150" s="230"/>
      <c r="D150" s="230"/>
      <c r="E150" s="266"/>
      <c r="F150" s="267"/>
      <c r="G150" s="268"/>
      <c r="H150" s="269"/>
      <c r="I150" s="269"/>
      <c r="J150" s="115"/>
      <c r="K150" s="270"/>
      <c r="L150" s="271"/>
      <c r="M150" s="271"/>
      <c r="N150" s="271"/>
      <c r="O150" s="271"/>
      <c r="P150" s="272"/>
      <c r="Q150" s="119"/>
      <c r="R150" s="119"/>
      <c r="S150" s="119"/>
      <c r="T150" s="229"/>
      <c r="U150" s="230"/>
      <c r="V150" s="230"/>
      <c r="W150" s="231"/>
      <c r="X150" s="1"/>
    </row>
    <row r="151" spans="1:24" x14ac:dyDescent="0.25">
      <c r="A151" s="1"/>
      <c r="B151" s="229"/>
      <c r="C151" s="230"/>
      <c r="D151" s="230"/>
      <c r="E151" s="266"/>
      <c r="F151" s="267"/>
      <c r="G151" s="268"/>
      <c r="H151" s="269"/>
      <c r="I151" s="269"/>
      <c r="J151" s="115"/>
      <c r="K151" s="270"/>
      <c r="L151" s="271"/>
      <c r="M151" s="271"/>
      <c r="N151" s="271"/>
      <c r="O151" s="271"/>
      <c r="P151" s="272"/>
      <c r="Q151" s="119"/>
      <c r="R151" s="119"/>
      <c r="S151" s="119"/>
      <c r="T151" s="229"/>
      <c r="U151" s="230"/>
      <c r="V151" s="230"/>
      <c r="W151" s="231"/>
      <c r="X151" s="1"/>
    </row>
    <row r="152" spans="1:24" x14ac:dyDescent="0.25">
      <c r="A152" s="1"/>
      <c r="B152" s="229"/>
      <c r="C152" s="230"/>
      <c r="D152" s="230"/>
      <c r="E152" s="266"/>
      <c r="F152" s="267"/>
      <c r="G152" s="268"/>
      <c r="H152" s="269"/>
      <c r="I152" s="269"/>
      <c r="J152" s="115"/>
      <c r="K152" s="270"/>
      <c r="L152" s="271"/>
      <c r="M152" s="271"/>
      <c r="N152" s="271"/>
      <c r="O152" s="271"/>
      <c r="P152" s="272"/>
      <c r="Q152" s="119"/>
      <c r="R152" s="119"/>
      <c r="S152" s="119"/>
      <c r="T152" s="229"/>
      <c r="U152" s="230"/>
      <c r="V152" s="230"/>
      <c r="W152" s="231"/>
      <c r="X152" s="1"/>
    </row>
    <row r="153" spans="1:24" x14ac:dyDescent="0.25">
      <c r="A153" s="1"/>
      <c r="B153" s="229"/>
      <c r="C153" s="230"/>
      <c r="D153" s="230"/>
      <c r="E153" s="266"/>
      <c r="F153" s="267"/>
      <c r="G153" s="268"/>
      <c r="H153" s="269"/>
      <c r="I153" s="269"/>
      <c r="J153" s="115"/>
      <c r="K153" s="270"/>
      <c r="L153" s="271"/>
      <c r="M153" s="271"/>
      <c r="N153" s="271"/>
      <c r="O153" s="271"/>
      <c r="P153" s="272"/>
      <c r="Q153" s="119"/>
      <c r="R153" s="119"/>
      <c r="S153" s="119"/>
      <c r="T153" s="229"/>
      <c r="U153" s="230"/>
      <c r="V153" s="230"/>
      <c r="W153" s="231"/>
      <c r="X153" s="1"/>
    </row>
    <row r="154" spans="1:24" x14ac:dyDescent="0.25">
      <c r="A154" s="1"/>
      <c r="B154" s="229"/>
      <c r="C154" s="230"/>
      <c r="D154" s="230"/>
      <c r="E154" s="266"/>
      <c r="F154" s="267"/>
      <c r="G154" s="268"/>
      <c r="H154" s="269"/>
      <c r="I154" s="269"/>
      <c r="J154" s="115"/>
      <c r="K154" s="270"/>
      <c r="L154" s="271"/>
      <c r="M154" s="271"/>
      <c r="N154" s="271"/>
      <c r="O154" s="271"/>
      <c r="P154" s="272"/>
      <c r="Q154" s="113"/>
      <c r="R154" s="113"/>
      <c r="S154" s="119"/>
      <c r="T154" s="229"/>
      <c r="U154" s="230"/>
      <c r="V154" s="230"/>
      <c r="W154" s="231"/>
      <c r="X154" s="1"/>
    </row>
    <row r="155" spans="1:24" x14ac:dyDescent="0.25">
      <c r="A155" s="1"/>
      <c r="B155" s="229"/>
      <c r="C155" s="230"/>
      <c r="D155" s="230"/>
      <c r="E155" s="266"/>
      <c r="F155" s="267"/>
      <c r="G155" s="268"/>
      <c r="H155" s="269"/>
      <c r="I155" s="269"/>
      <c r="J155" s="115"/>
      <c r="K155" s="270"/>
      <c r="L155" s="271"/>
      <c r="M155" s="271"/>
      <c r="N155" s="271"/>
      <c r="O155" s="271"/>
      <c r="P155" s="272"/>
      <c r="Q155" s="113"/>
      <c r="R155" s="113"/>
      <c r="S155" s="119"/>
      <c r="T155" s="232"/>
      <c r="U155" s="233"/>
      <c r="V155" s="233"/>
      <c r="W155" s="234"/>
      <c r="X155" s="1"/>
    </row>
    <row r="156" spans="1:24" x14ac:dyDescent="0.25">
      <c r="A156" s="1"/>
      <c r="B156" s="293"/>
      <c r="C156" s="293"/>
      <c r="D156" s="294"/>
      <c r="E156" s="294"/>
      <c r="F156" s="294"/>
      <c r="G156" s="123"/>
      <c r="H156" s="295"/>
      <c r="I156" s="295"/>
      <c r="J156" s="123"/>
      <c r="K156" s="296"/>
      <c r="L156" s="296"/>
      <c r="M156" s="296"/>
      <c r="N156" s="296"/>
      <c r="O156" s="296"/>
      <c r="P156" s="296"/>
      <c r="Q156" s="296"/>
      <c r="R156" s="296"/>
      <c r="S156" s="123"/>
      <c r="T156" s="1"/>
      <c r="U156" s="1"/>
      <c r="V156" s="1"/>
      <c r="W156" s="1"/>
      <c r="X156" s="1"/>
    </row>
    <row r="157" spans="1:24" x14ac:dyDescent="0.25">
      <c r="B157" s="289"/>
      <c r="C157" s="289"/>
      <c r="D157" s="290"/>
      <c r="E157" s="290"/>
      <c r="F157" s="290"/>
      <c r="G157" s="15"/>
      <c r="H157" s="291"/>
      <c r="I157" s="291"/>
      <c r="J157" s="15"/>
      <c r="K157" s="292"/>
      <c r="L157" s="292"/>
      <c r="M157" s="292"/>
      <c r="N157" s="292"/>
      <c r="O157" s="292"/>
      <c r="P157" s="292"/>
      <c r="Q157" s="292"/>
      <c r="R157" s="292"/>
      <c r="S157" s="15"/>
    </row>
    <row r="158" spans="1:24" x14ac:dyDescent="0.25">
      <c r="B158" s="289"/>
      <c r="C158" s="289"/>
      <c r="D158" s="15"/>
      <c r="E158" s="15"/>
      <c r="F158" s="15"/>
      <c r="G158" s="15"/>
      <c r="H158" s="15"/>
      <c r="I158" s="15"/>
      <c r="J158" s="15"/>
      <c r="K158" s="125"/>
      <c r="L158" s="15"/>
      <c r="M158" s="15"/>
      <c r="N158" s="15"/>
      <c r="O158" s="15"/>
      <c r="P158" s="15"/>
      <c r="Q158" s="15"/>
      <c r="R158" s="15"/>
      <c r="S158" s="15"/>
    </row>
    <row r="159" spans="1:24" x14ac:dyDescent="0.25">
      <c r="B159" s="15"/>
      <c r="C159" s="15"/>
      <c r="D159" s="15"/>
      <c r="E159" s="15"/>
      <c r="F159" s="15"/>
      <c r="G159" s="15"/>
      <c r="H159" s="15"/>
      <c r="I159" s="15"/>
      <c r="J159" s="15"/>
      <c r="K159" s="125"/>
      <c r="L159" s="15"/>
      <c r="M159" s="15"/>
      <c r="N159" s="15"/>
      <c r="O159" s="15"/>
      <c r="P159" s="15"/>
      <c r="Q159" s="15"/>
      <c r="R159" s="15"/>
      <c r="S159" s="15"/>
    </row>
    <row r="160" spans="1:24" x14ac:dyDescent="0.25">
      <c r="B160" s="15"/>
      <c r="C160" s="15"/>
      <c r="D160" s="15"/>
      <c r="E160" s="15"/>
      <c r="F160" s="15"/>
      <c r="G160" s="15"/>
      <c r="H160" s="15"/>
      <c r="I160" s="15"/>
      <c r="J160" s="15"/>
      <c r="K160" s="125"/>
      <c r="L160" s="15"/>
      <c r="M160" s="15"/>
      <c r="N160" s="15"/>
      <c r="O160" s="15"/>
      <c r="P160" s="15"/>
      <c r="Q160" s="15"/>
      <c r="R160" s="15"/>
      <c r="S160" s="15"/>
    </row>
    <row r="161" spans="2:19" x14ac:dyDescent="0.25">
      <c r="B161" s="15"/>
      <c r="C161" s="15"/>
      <c r="D161" s="15"/>
      <c r="E161" s="15"/>
      <c r="F161" s="15"/>
      <c r="G161" s="15"/>
      <c r="H161" s="15"/>
      <c r="I161" s="15"/>
      <c r="J161" s="15"/>
      <c r="K161" s="126"/>
      <c r="L161" s="15"/>
      <c r="M161" s="15"/>
      <c r="N161" s="15"/>
      <c r="O161" s="15"/>
      <c r="P161" s="15"/>
      <c r="Q161" s="15"/>
      <c r="R161" s="15"/>
      <c r="S161" s="15"/>
    </row>
    <row r="162" spans="2:19" x14ac:dyDescent="0.25">
      <c r="B162" s="15"/>
      <c r="C162" s="15"/>
      <c r="D162" s="15"/>
      <c r="E162" s="15"/>
      <c r="F162" s="15"/>
      <c r="G162" s="15"/>
      <c r="H162" s="15"/>
      <c r="I162" s="15"/>
      <c r="J162" s="15"/>
      <c r="K162" s="126"/>
      <c r="L162" s="15"/>
      <c r="M162" s="15"/>
      <c r="N162" s="15"/>
      <c r="O162" s="15"/>
      <c r="P162" s="15"/>
      <c r="Q162" s="15"/>
      <c r="R162" s="15"/>
      <c r="S162" s="15"/>
    </row>
    <row r="163" spans="2:19" x14ac:dyDescent="0.25">
      <c r="B163" s="15"/>
      <c r="C163" s="15"/>
      <c r="D163" s="15"/>
      <c r="E163" s="15"/>
      <c r="F163" s="15"/>
      <c r="G163" s="15"/>
      <c r="H163" s="15"/>
      <c r="I163" s="15"/>
      <c r="J163" s="15"/>
      <c r="K163" s="127"/>
      <c r="L163" s="15"/>
      <c r="M163" s="15"/>
      <c r="N163" s="15"/>
      <c r="O163" s="15"/>
      <c r="P163" s="15"/>
      <c r="Q163" s="15"/>
      <c r="R163" s="15"/>
      <c r="S163" s="15"/>
    </row>
    <row r="164" spans="2:19" x14ac:dyDescent="0.25">
      <c r="B164" s="15"/>
      <c r="C164" s="15"/>
      <c r="D164" s="15"/>
      <c r="E164" s="15"/>
      <c r="F164" s="15"/>
      <c r="G164" s="15"/>
      <c r="H164" s="15"/>
      <c r="I164" s="15"/>
      <c r="J164" s="15"/>
      <c r="K164" s="125"/>
      <c r="L164" s="15"/>
      <c r="M164" s="15"/>
      <c r="N164" s="15"/>
      <c r="O164" s="15"/>
      <c r="P164" s="15"/>
      <c r="Q164" s="15"/>
      <c r="R164" s="15"/>
      <c r="S164" s="15"/>
    </row>
    <row r="165" spans="2:19" x14ac:dyDescent="0.25">
      <c r="B165" s="15"/>
      <c r="C165" s="15"/>
      <c r="D165" s="15"/>
      <c r="E165" s="15"/>
      <c r="F165" s="15"/>
      <c r="G165" s="15"/>
      <c r="H165" s="15"/>
      <c r="I165" s="15"/>
      <c r="J165" s="15"/>
      <c r="K165" s="126"/>
      <c r="L165" s="15"/>
      <c r="M165" s="15"/>
      <c r="N165" s="15"/>
      <c r="O165" s="15"/>
      <c r="P165" s="15"/>
      <c r="Q165" s="15"/>
      <c r="R165" s="15"/>
      <c r="S165" s="15"/>
    </row>
    <row r="166" spans="2:19" x14ac:dyDescent="0.25">
      <c r="B166" s="15"/>
      <c r="C166" s="15"/>
      <c r="D166" s="15"/>
      <c r="E166" s="15"/>
      <c r="F166" s="15"/>
      <c r="G166" s="15"/>
      <c r="H166" s="15"/>
      <c r="I166" s="15"/>
      <c r="J166" s="15"/>
      <c r="K166" s="128"/>
      <c r="L166" s="15"/>
      <c r="M166" s="15"/>
      <c r="N166" s="15"/>
      <c r="O166" s="15"/>
      <c r="P166" s="15"/>
      <c r="Q166" s="15"/>
      <c r="R166" s="15"/>
      <c r="S166" s="15"/>
    </row>
    <row r="167" spans="2:19" x14ac:dyDescent="0.25">
      <c r="B167" s="15"/>
      <c r="C167" s="15"/>
      <c r="D167" s="15"/>
      <c r="E167" s="15"/>
      <c r="F167" s="15"/>
      <c r="G167" s="15"/>
      <c r="H167" s="15"/>
      <c r="I167" s="15"/>
      <c r="J167" s="15"/>
      <c r="K167" s="129"/>
      <c r="L167" s="15"/>
      <c r="M167" s="15"/>
      <c r="N167" s="15"/>
      <c r="O167" s="15"/>
      <c r="P167" s="15"/>
      <c r="Q167" s="15"/>
      <c r="R167" s="15"/>
      <c r="S167" s="15"/>
    </row>
    <row r="168" spans="2:19" x14ac:dyDescent="0.25">
      <c r="B168" s="15"/>
      <c r="C168" s="15"/>
      <c r="D168" s="15"/>
      <c r="E168" s="15"/>
      <c r="F168" s="15"/>
      <c r="G168" s="15"/>
      <c r="H168" s="15"/>
      <c r="I168" s="15"/>
      <c r="J168" s="15"/>
      <c r="K168" s="130"/>
      <c r="L168" s="15"/>
      <c r="M168" s="15"/>
      <c r="N168" s="15"/>
      <c r="O168" s="15"/>
      <c r="P168" s="15"/>
      <c r="Q168" s="15"/>
      <c r="R168" s="15"/>
      <c r="S168" s="15"/>
    </row>
    <row r="169" spans="2:19" x14ac:dyDescent="0.25">
      <c r="B169" s="15"/>
      <c r="C169" s="15"/>
      <c r="D169" s="15"/>
      <c r="E169" s="15"/>
      <c r="F169" s="15"/>
      <c r="G169" s="15"/>
      <c r="H169" s="15"/>
      <c r="I169" s="15"/>
      <c r="J169" s="15"/>
      <c r="K169" s="129"/>
      <c r="L169" s="15"/>
      <c r="M169" s="15"/>
      <c r="N169" s="15"/>
      <c r="O169" s="15"/>
      <c r="P169" s="15"/>
      <c r="Q169" s="15"/>
      <c r="R169" s="15"/>
      <c r="S169" s="15"/>
    </row>
    <row r="170" spans="2:19" x14ac:dyDescent="0.25">
      <c r="B170" s="15"/>
      <c r="C170" s="15"/>
      <c r="D170" s="15"/>
      <c r="E170" s="15"/>
      <c r="F170" s="15"/>
      <c r="G170" s="15"/>
      <c r="H170" s="15"/>
      <c r="I170" s="15"/>
      <c r="J170" s="15"/>
      <c r="K170" s="130"/>
      <c r="L170" s="15"/>
      <c r="M170" s="15"/>
      <c r="N170" s="15"/>
      <c r="O170" s="15"/>
      <c r="P170" s="15"/>
      <c r="Q170" s="15"/>
      <c r="R170" s="15"/>
      <c r="S170" s="15"/>
    </row>
    <row r="171" spans="2:19" x14ac:dyDescent="0.25">
      <c r="B171" s="15"/>
      <c r="C171" s="15"/>
      <c r="D171" s="15"/>
      <c r="E171" s="15"/>
      <c r="F171" s="15"/>
      <c r="G171" s="15"/>
      <c r="H171" s="15"/>
      <c r="I171" s="15"/>
      <c r="J171" s="15"/>
      <c r="K171" s="130"/>
      <c r="L171" s="15"/>
      <c r="M171" s="15"/>
      <c r="N171" s="15"/>
      <c r="O171" s="15"/>
      <c r="P171" s="15"/>
      <c r="Q171" s="15"/>
      <c r="R171" s="15"/>
      <c r="S171" s="15"/>
    </row>
    <row r="172" spans="2:19" x14ac:dyDescent="0.25">
      <c r="B172" s="15"/>
      <c r="C172" s="15"/>
      <c r="D172" s="15"/>
      <c r="E172" s="15"/>
      <c r="F172" s="15"/>
      <c r="G172" s="15"/>
      <c r="H172" s="15"/>
      <c r="I172" s="15"/>
      <c r="J172" s="15"/>
      <c r="K172" s="130"/>
      <c r="L172" s="15"/>
      <c r="M172" s="15"/>
      <c r="N172" s="15"/>
      <c r="O172" s="15"/>
      <c r="P172" s="15"/>
      <c r="Q172" s="15"/>
      <c r="R172" s="15"/>
      <c r="S172" s="15"/>
    </row>
    <row r="173" spans="2:19" x14ac:dyDescent="0.25"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</row>
    <row r="174" spans="2:19" x14ac:dyDescent="0.25"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</row>
    <row r="175" spans="2:19" x14ac:dyDescent="0.25"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</row>
    <row r="176" spans="2:19" x14ac:dyDescent="0.25"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</row>
    <row r="177" spans="2:19" x14ac:dyDescent="0.25"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</row>
    <row r="178" spans="2:19" x14ac:dyDescent="0.25"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</row>
    <row r="179" spans="2:19" x14ac:dyDescent="0.25"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</row>
    <row r="180" spans="2:19" x14ac:dyDescent="0.25"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</row>
    <row r="181" spans="2:19" x14ac:dyDescent="0.25"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</row>
    <row r="182" spans="2:19" x14ac:dyDescent="0.25"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</row>
    <row r="183" spans="2:19" x14ac:dyDescent="0.25"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</row>
    <row r="184" spans="2:19" x14ac:dyDescent="0.25"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</row>
  </sheetData>
  <mergeCells count="391">
    <mergeCell ref="B157:C157"/>
    <mergeCell ref="D157:F157"/>
    <mergeCell ref="H157:I157"/>
    <mergeCell ref="K157:R157"/>
    <mergeCell ref="B158:C158"/>
    <mergeCell ref="E155:G155"/>
    <mergeCell ref="H155:I155"/>
    <mergeCell ref="K155:P155"/>
    <mergeCell ref="B156:C156"/>
    <mergeCell ref="D156:F156"/>
    <mergeCell ref="H156:I156"/>
    <mergeCell ref="K156:R156"/>
    <mergeCell ref="E153:G153"/>
    <mergeCell ref="H153:I153"/>
    <mergeCell ref="K153:P153"/>
    <mergeCell ref="E154:G154"/>
    <mergeCell ref="H154:I154"/>
    <mergeCell ref="K154:P154"/>
    <mergeCell ref="E151:G151"/>
    <mergeCell ref="H151:I151"/>
    <mergeCell ref="K151:P151"/>
    <mergeCell ref="E152:G152"/>
    <mergeCell ref="H152:I152"/>
    <mergeCell ref="K152:P152"/>
    <mergeCell ref="E149:G149"/>
    <mergeCell ref="H149:I149"/>
    <mergeCell ref="K149:P149"/>
    <mergeCell ref="E150:G150"/>
    <mergeCell ref="H150:I150"/>
    <mergeCell ref="K150:P150"/>
    <mergeCell ref="E147:G147"/>
    <mergeCell ref="H147:I147"/>
    <mergeCell ref="K147:P147"/>
    <mergeCell ref="E148:G148"/>
    <mergeCell ref="H148:I148"/>
    <mergeCell ref="K148:P148"/>
    <mergeCell ref="E145:G145"/>
    <mergeCell ref="H145:I145"/>
    <mergeCell ref="K145:P145"/>
    <mergeCell ref="E146:G146"/>
    <mergeCell ref="H146:I146"/>
    <mergeCell ref="K146:P146"/>
    <mergeCell ref="E143:G143"/>
    <mergeCell ref="H143:I143"/>
    <mergeCell ref="K143:P143"/>
    <mergeCell ref="E144:G144"/>
    <mergeCell ref="H144:I144"/>
    <mergeCell ref="K144:P144"/>
    <mergeCell ref="E141:G141"/>
    <mergeCell ref="H141:I141"/>
    <mergeCell ref="K141:P141"/>
    <mergeCell ref="E142:G142"/>
    <mergeCell ref="H142:I142"/>
    <mergeCell ref="K142:P142"/>
    <mergeCell ref="E139:G139"/>
    <mergeCell ref="H139:I139"/>
    <mergeCell ref="K139:P139"/>
    <mergeCell ref="E140:G140"/>
    <mergeCell ref="H140:I140"/>
    <mergeCell ref="K140:P140"/>
    <mergeCell ref="E137:G137"/>
    <mergeCell ref="H137:I137"/>
    <mergeCell ref="K137:P137"/>
    <mergeCell ref="E138:G138"/>
    <mergeCell ref="H138:I138"/>
    <mergeCell ref="K138:P138"/>
    <mergeCell ref="E135:G135"/>
    <mergeCell ref="H135:I135"/>
    <mergeCell ref="K135:P135"/>
    <mergeCell ref="E136:G136"/>
    <mergeCell ref="H136:I136"/>
    <mergeCell ref="K136:P136"/>
    <mergeCell ref="E133:G133"/>
    <mergeCell ref="H133:I133"/>
    <mergeCell ref="K133:P133"/>
    <mergeCell ref="E134:G134"/>
    <mergeCell ref="H134:I134"/>
    <mergeCell ref="K134:P134"/>
    <mergeCell ref="E131:G131"/>
    <mergeCell ref="H131:I131"/>
    <mergeCell ref="K131:P131"/>
    <mergeCell ref="E132:G132"/>
    <mergeCell ref="H132:I132"/>
    <mergeCell ref="K132:P132"/>
    <mergeCell ref="E129:G129"/>
    <mergeCell ref="H129:I129"/>
    <mergeCell ref="K129:P129"/>
    <mergeCell ref="E130:G130"/>
    <mergeCell ref="H130:I130"/>
    <mergeCell ref="K130:P130"/>
    <mergeCell ref="E127:G127"/>
    <mergeCell ref="H127:I127"/>
    <mergeCell ref="K127:P127"/>
    <mergeCell ref="E128:G128"/>
    <mergeCell ref="H128:I128"/>
    <mergeCell ref="K128:P128"/>
    <mergeCell ref="E125:G125"/>
    <mergeCell ref="H125:I125"/>
    <mergeCell ref="K125:P125"/>
    <mergeCell ref="E126:G126"/>
    <mergeCell ref="H126:I126"/>
    <mergeCell ref="K126:P126"/>
    <mergeCell ref="E123:G123"/>
    <mergeCell ref="H123:I123"/>
    <mergeCell ref="K123:P123"/>
    <mergeCell ref="E124:G124"/>
    <mergeCell ref="H124:I124"/>
    <mergeCell ref="K124:P124"/>
    <mergeCell ref="E121:G121"/>
    <mergeCell ref="H121:I121"/>
    <mergeCell ref="K121:P121"/>
    <mergeCell ref="E122:G122"/>
    <mergeCell ref="H122:I122"/>
    <mergeCell ref="K122:P122"/>
    <mergeCell ref="E119:G119"/>
    <mergeCell ref="H119:I119"/>
    <mergeCell ref="K119:P119"/>
    <mergeCell ref="E120:G120"/>
    <mergeCell ref="H120:I120"/>
    <mergeCell ref="K120:P120"/>
    <mergeCell ref="E117:G117"/>
    <mergeCell ref="H117:I117"/>
    <mergeCell ref="K117:P117"/>
    <mergeCell ref="E118:G118"/>
    <mergeCell ref="H118:I118"/>
    <mergeCell ref="K118:P118"/>
    <mergeCell ref="E115:G115"/>
    <mergeCell ref="H115:I115"/>
    <mergeCell ref="K115:P115"/>
    <mergeCell ref="E116:G116"/>
    <mergeCell ref="H116:I116"/>
    <mergeCell ref="K116:P116"/>
    <mergeCell ref="E113:G113"/>
    <mergeCell ref="H113:I113"/>
    <mergeCell ref="K113:P113"/>
    <mergeCell ref="E114:G114"/>
    <mergeCell ref="H114:I114"/>
    <mergeCell ref="K114:P114"/>
    <mergeCell ref="E111:G111"/>
    <mergeCell ref="H111:I111"/>
    <mergeCell ref="K111:P111"/>
    <mergeCell ref="E112:G112"/>
    <mergeCell ref="H112:I112"/>
    <mergeCell ref="K112:P112"/>
    <mergeCell ref="E109:G109"/>
    <mergeCell ref="H109:I109"/>
    <mergeCell ref="K109:P109"/>
    <mergeCell ref="E110:G110"/>
    <mergeCell ref="H110:I110"/>
    <mergeCell ref="K110:P110"/>
    <mergeCell ref="E107:G107"/>
    <mergeCell ref="H107:I107"/>
    <mergeCell ref="K107:P107"/>
    <mergeCell ref="E108:G108"/>
    <mergeCell ref="H108:I108"/>
    <mergeCell ref="K108:P108"/>
    <mergeCell ref="E105:G105"/>
    <mergeCell ref="H105:I105"/>
    <mergeCell ref="K105:P105"/>
    <mergeCell ref="E106:G106"/>
    <mergeCell ref="H106:I106"/>
    <mergeCell ref="K106:P106"/>
    <mergeCell ref="E103:G103"/>
    <mergeCell ref="H103:I103"/>
    <mergeCell ref="K103:P103"/>
    <mergeCell ref="E104:G104"/>
    <mergeCell ref="H104:I104"/>
    <mergeCell ref="K104:P104"/>
    <mergeCell ref="E101:G101"/>
    <mergeCell ref="H101:I101"/>
    <mergeCell ref="K101:P101"/>
    <mergeCell ref="E102:G102"/>
    <mergeCell ref="H102:I102"/>
    <mergeCell ref="K102:P102"/>
    <mergeCell ref="G98:L98"/>
    <mergeCell ref="M98:R98"/>
    <mergeCell ref="E99:F99"/>
    <mergeCell ref="I99:J99"/>
    <mergeCell ref="N99:O99"/>
    <mergeCell ref="E100:F100"/>
    <mergeCell ref="I100:J100"/>
    <mergeCell ref="K100:M100"/>
    <mergeCell ref="N100:O100"/>
    <mergeCell ref="E94:F98"/>
    <mergeCell ref="G94:L94"/>
    <mergeCell ref="M94:R94"/>
    <mergeCell ref="S94:S98"/>
    <mergeCell ref="G95:L95"/>
    <mergeCell ref="M95:R95"/>
    <mergeCell ref="G96:L96"/>
    <mergeCell ref="M96:R96"/>
    <mergeCell ref="G97:L97"/>
    <mergeCell ref="M97:R97"/>
    <mergeCell ref="I91:K91"/>
    <mergeCell ref="L91:Q91"/>
    <mergeCell ref="I92:K92"/>
    <mergeCell ref="L92:Q92"/>
    <mergeCell ref="I93:K93"/>
    <mergeCell ref="L93:Q93"/>
    <mergeCell ref="S84:S93"/>
    <mergeCell ref="L88:Q88"/>
    <mergeCell ref="I89:K89"/>
    <mergeCell ref="L89:Q89"/>
    <mergeCell ref="I90:K90"/>
    <mergeCell ref="L90:Q90"/>
    <mergeCell ref="E84:F93"/>
    <mergeCell ref="I84:K84"/>
    <mergeCell ref="L84:Q84"/>
    <mergeCell ref="I85:K85"/>
    <mergeCell ref="L85:Q85"/>
    <mergeCell ref="I86:K86"/>
    <mergeCell ref="L86:Q86"/>
    <mergeCell ref="I87:K87"/>
    <mergeCell ref="L87:Q87"/>
    <mergeCell ref="T74:W155"/>
    <mergeCell ref="E75:F80"/>
    <mergeCell ref="G75:R80"/>
    <mergeCell ref="S75:S80"/>
    <mergeCell ref="E81:F83"/>
    <mergeCell ref="C71:G71"/>
    <mergeCell ref="K71:P71"/>
    <mergeCell ref="C72:G72"/>
    <mergeCell ref="K72:P72"/>
    <mergeCell ref="C73:E73"/>
    <mergeCell ref="I73:J73"/>
    <mergeCell ref="N73:O73"/>
    <mergeCell ref="K81:R81"/>
    <mergeCell ref="S81:S83"/>
    <mergeCell ref="I82:J82"/>
    <mergeCell ref="K82:R82"/>
    <mergeCell ref="I83:J83"/>
    <mergeCell ref="K83:R83"/>
    <mergeCell ref="B74:D155"/>
    <mergeCell ref="E74:F74"/>
    <mergeCell ref="I74:J74"/>
    <mergeCell ref="L74:M74"/>
    <mergeCell ref="N74:O74"/>
    <mergeCell ref="I88:K88"/>
    <mergeCell ref="C68:G68"/>
    <mergeCell ref="K68:P68"/>
    <mergeCell ref="C69:G69"/>
    <mergeCell ref="K69:P69"/>
    <mergeCell ref="C70:G70"/>
    <mergeCell ref="K70:P70"/>
    <mergeCell ref="C65:G65"/>
    <mergeCell ref="K65:P65"/>
    <mergeCell ref="C66:G66"/>
    <mergeCell ref="K66:P66"/>
    <mergeCell ref="C67:G67"/>
    <mergeCell ref="K67:P67"/>
    <mergeCell ref="C62:G62"/>
    <mergeCell ref="K62:P62"/>
    <mergeCell ref="C63:G63"/>
    <mergeCell ref="K63:P63"/>
    <mergeCell ref="C64:G64"/>
    <mergeCell ref="K64:P64"/>
    <mergeCell ref="C59:G59"/>
    <mergeCell ref="K59:P59"/>
    <mergeCell ref="C60:G60"/>
    <mergeCell ref="K60:P60"/>
    <mergeCell ref="C61:G61"/>
    <mergeCell ref="K61:P61"/>
    <mergeCell ref="C56:G56"/>
    <mergeCell ref="K56:P56"/>
    <mergeCell ref="C57:G57"/>
    <mergeCell ref="K57:P57"/>
    <mergeCell ref="C58:G58"/>
    <mergeCell ref="K58:P58"/>
    <mergeCell ref="C53:G53"/>
    <mergeCell ref="K53:P53"/>
    <mergeCell ref="C54:G54"/>
    <mergeCell ref="K54:P54"/>
    <mergeCell ref="C55:G55"/>
    <mergeCell ref="K55:P55"/>
    <mergeCell ref="C51:E51"/>
    <mergeCell ref="I51:J51"/>
    <mergeCell ref="N51:O51"/>
    <mergeCell ref="Q51:R51"/>
    <mergeCell ref="B52:C52"/>
    <mergeCell ref="E52:F52"/>
    <mergeCell ref="K52:P52"/>
    <mergeCell ref="C48:G48"/>
    <mergeCell ref="K48:P48"/>
    <mergeCell ref="C49:G49"/>
    <mergeCell ref="K49:P49"/>
    <mergeCell ref="C50:G50"/>
    <mergeCell ref="K50:P50"/>
    <mergeCell ref="C45:G45"/>
    <mergeCell ref="K45:P45"/>
    <mergeCell ref="C46:G46"/>
    <mergeCell ref="K46:P46"/>
    <mergeCell ref="C47:G47"/>
    <mergeCell ref="K47:P47"/>
    <mergeCell ref="C42:G42"/>
    <mergeCell ref="K42:P42"/>
    <mergeCell ref="C43:G43"/>
    <mergeCell ref="K43:P43"/>
    <mergeCell ref="C44:G44"/>
    <mergeCell ref="K44:P44"/>
    <mergeCell ref="C39:G39"/>
    <mergeCell ref="K39:P39"/>
    <mergeCell ref="C40:G40"/>
    <mergeCell ref="K40:P40"/>
    <mergeCell ref="C41:G41"/>
    <mergeCell ref="K41:P41"/>
    <mergeCell ref="C36:G36"/>
    <mergeCell ref="K36:P36"/>
    <mergeCell ref="C37:G37"/>
    <mergeCell ref="K37:P37"/>
    <mergeCell ref="C38:G38"/>
    <mergeCell ref="K38:P38"/>
    <mergeCell ref="B33:J34"/>
    <mergeCell ref="N33:O33"/>
    <mergeCell ref="Q33:W34"/>
    <mergeCell ref="K34:P34"/>
    <mergeCell ref="C35:G35"/>
    <mergeCell ref="K35:P35"/>
    <mergeCell ref="C30:G30"/>
    <mergeCell ref="K30:P30"/>
    <mergeCell ref="C31:G31"/>
    <mergeCell ref="K31:P31"/>
    <mergeCell ref="C32:G32"/>
    <mergeCell ref="K32:P32"/>
    <mergeCell ref="C27:G27"/>
    <mergeCell ref="K27:P27"/>
    <mergeCell ref="C28:G28"/>
    <mergeCell ref="K28:P28"/>
    <mergeCell ref="C29:G29"/>
    <mergeCell ref="K29:P29"/>
    <mergeCell ref="C24:G24"/>
    <mergeCell ref="K24:P24"/>
    <mergeCell ref="C25:G25"/>
    <mergeCell ref="K25:P25"/>
    <mergeCell ref="C26:G26"/>
    <mergeCell ref="K26:P26"/>
    <mergeCell ref="C21:G21"/>
    <mergeCell ref="K21:P21"/>
    <mergeCell ref="C22:G22"/>
    <mergeCell ref="K22:P22"/>
    <mergeCell ref="C23:G23"/>
    <mergeCell ref="K23:P23"/>
    <mergeCell ref="C18:G18"/>
    <mergeCell ref="K18:P18"/>
    <mergeCell ref="C19:G19"/>
    <mergeCell ref="K19:P19"/>
    <mergeCell ref="C20:G20"/>
    <mergeCell ref="K20:P20"/>
    <mergeCell ref="C16:G16"/>
    <mergeCell ref="K16:P16"/>
    <mergeCell ref="C17:G17"/>
    <mergeCell ref="K17:P17"/>
    <mergeCell ref="C12:G12"/>
    <mergeCell ref="K12:P12"/>
    <mergeCell ref="C13:G13"/>
    <mergeCell ref="K13:P13"/>
    <mergeCell ref="C14:G14"/>
    <mergeCell ref="K14:P14"/>
    <mergeCell ref="C11:G11"/>
    <mergeCell ref="K11:P11"/>
    <mergeCell ref="I7:J7"/>
    <mergeCell ref="N7:O7"/>
    <mergeCell ref="B8:E8"/>
    <mergeCell ref="F8:K8"/>
    <mergeCell ref="L8:M8"/>
    <mergeCell ref="N8:U8"/>
    <mergeCell ref="C15:G15"/>
    <mergeCell ref="K15:P15"/>
    <mergeCell ref="B2:F2"/>
    <mergeCell ref="G2:T2"/>
    <mergeCell ref="U2:W2"/>
    <mergeCell ref="B3:E3"/>
    <mergeCell ref="I3:I4"/>
    <mergeCell ref="N3:N4"/>
    <mergeCell ref="O3:P3"/>
    <mergeCell ref="S3:U3"/>
    <mergeCell ref="V3:W10"/>
    <mergeCell ref="B4:E4"/>
    <mergeCell ref="O4:P4"/>
    <mergeCell ref="S4:U4"/>
    <mergeCell ref="I5:J5"/>
    <mergeCell ref="N5:Q5"/>
    <mergeCell ref="I6:J6"/>
    <mergeCell ref="L6:L7"/>
    <mergeCell ref="M6:M7"/>
    <mergeCell ref="N6:O6"/>
    <mergeCell ref="Q6:Q7"/>
    <mergeCell ref="R6:R7"/>
    <mergeCell ref="B9:J10"/>
    <mergeCell ref="N9:O9"/>
    <mergeCell ref="Q9:U10"/>
    <mergeCell ref="K10:P10"/>
  </mergeCells>
  <conditionalFormatting sqref="F158:F210 F53 E75 E84 E81">
    <cfRule type="cellIs" dxfId="43" priority="43" operator="equal">
      <formula>"complete"</formula>
    </cfRule>
    <cfRule type="cellIs" dxfId="42" priority="44" operator="equal">
      <formula>"en cours"</formula>
    </cfRule>
  </conditionalFormatting>
  <conditionalFormatting sqref="E74">
    <cfRule type="cellIs" dxfId="41" priority="41" operator="equal">
      <formula>"complete"</formula>
    </cfRule>
    <cfRule type="cellIs" dxfId="40" priority="42" operator="equal">
      <formula>"en cours"</formula>
    </cfRule>
  </conditionalFormatting>
  <conditionalFormatting sqref="G4:G7">
    <cfRule type="cellIs" dxfId="39" priority="40" operator="equal">
      <formula>"Mise à Jour"</formula>
    </cfRule>
  </conditionalFormatting>
  <conditionalFormatting sqref="F4">
    <cfRule type="cellIs" dxfId="38" priority="36" operator="lessThan">
      <formula>0.8999</formula>
    </cfRule>
    <cfRule type="cellIs" dxfId="37" priority="37" operator="between">
      <formula>0.9</formula>
      <formula>1</formula>
    </cfRule>
    <cfRule type="cellIs" dxfId="36" priority="38" operator="lessThan">
      <formula>0.89</formula>
    </cfRule>
    <cfRule type="cellIs" dxfId="35" priority="39" operator="greaterThan">
      <formula>0.9</formula>
    </cfRule>
  </conditionalFormatting>
  <conditionalFormatting sqref="Q12">
    <cfRule type="cellIs" dxfId="34" priority="31" operator="equal">
      <formula>"Suspendu"</formula>
    </cfRule>
    <cfRule type="cellIs" dxfId="33" priority="32" operator="equal">
      <formula>"Reporté"</formula>
    </cfRule>
    <cfRule type="cellIs" dxfId="32" priority="33" operator="equal">
      <formula>"En Attente"</formula>
    </cfRule>
    <cfRule type="cellIs" dxfId="31" priority="34" operator="equal">
      <formula>"Complété"</formula>
    </cfRule>
    <cfRule type="cellIs" dxfId="30" priority="35" operator="equal">
      <formula>"En Cours"</formula>
    </cfRule>
  </conditionalFormatting>
  <conditionalFormatting sqref="Q13">
    <cfRule type="cellIs" dxfId="29" priority="26" operator="equal">
      <formula>"Suspendu"</formula>
    </cfRule>
    <cfRule type="cellIs" dxfId="28" priority="27" operator="equal">
      <formula>"Reporté"</formula>
    </cfRule>
    <cfRule type="cellIs" dxfId="27" priority="28" operator="equal">
      <formula>"En Attente"</formula>
    </cfRule>
    <cfRule type="cellIs" dxfId="26" priority="29" operator="equal">
      <formula>"Complété"</formula>
    </cfRule>
    <cfRule type="cellIs" dxfId="25" priority="30" operator="equal">
      <formula>"En Cours"</formula>
    </cfRule>
  </conditionalFormatting>
  <conditionalFormatting sqref="Q14:Q32">
    <cfRule type="cellIs" dxfId="24" priority="21" operator="equal">
      <formula>"Suspendu"</formula>
    </cfRule>
    <cfRule type="cellIs" dxfId="23" priority="22" operator="equal">
      <formula>"Reporté"</formula>
    </cfRule>
    <cfRule type="cellIs" dxfId="22" priority="23" operator="equal">
      <formula>"En Attente"</formula>
    </cfRule>
    <cfRule type="cellIs" dxfId="21" priority="24" operator="equal">
      <formula>"Complété"</formula>
    </cfRule>
    <cfRule type="cellIs" dxfId="20" priority="25" operator="equal">
      <formula>"En Cours"</formula>
    </cfRule>
  </conditionalFormatting>
  <conditionalFormatting sqref="Q54:Q72 Q37:Q50">
    <cfRule type="cellIs" dxfId="19" priority="11" operator="equal">
      <formula>"Suspendu"</formula>
    </cfRule>
    <cfRule type="cellIs" dxfId="18" priority="12" operator="equal">
      <formula>"Reporté"</formula>
    </cfRule>
    <cfRule type="cellIs" dxfId="17" priority="13" operator="equal">
      <formula>"En Attente"</formula>
    </cfRule>
    <cfRule type="cellIs" dxfId="16" priority="14" operator="equal">
      <formula>"Complété"</formula>
    </cfRule>
    <cfRule type="cellIs" dxfId="15" priority="15" operator="equal">
      <formula>"En Cours"</formula>
    </cfRule>
  </conditionalFormatting>
  <conditionalFormatting sqref="Q36">
    <cfRule type="cellIs" dxfId="14" priority="16" operator="equal">
      <formula>"Suspendu"</formula>
    </cfRule>
    <cfRule type="cellIs" dxfId="13" priority="17" operator="equal">
      <formula>"Reporté"</formula>
    </cfRule>
    <cfRule type="cellIs" dxfId="12" priority="18" operator="equal">
      <formula>"En Attente"</formula>
    </cfRule>
    <cfRule type="cellIs" dxfId="11" priority="19" operator="equal">
      <formula>"Complété"</formula>
    </cfRule>
    <cfRule type="cellIs" dxfId="10" priority="20" operator="equal">
      <formula>"En Cours"</formula>
    </cfRule>
  </conditionalFormatting>
  <conditionalFormatting sqref="R6:R7">
    <cfRule type="cellIs" dxfId="9" priority="9" operator="lessThan">
      <formula>0.9999</formula>
    </cfRule>
    <cfRule type="cellIs" dxfId="8" priority="10" operator="between">
      <formula>100%</formula>
      <formula>10000%</formula>
    </cfRule>
  </conditionalFormatting>
  <conditionalFormatting sqref="M6:M7">
    <cfRule type="cellIs" dxfId="7" priority="7" operator="lessThan">
      <formula>0.9999</formula>
    </cfRule>
    <cfRule type="cellIs" dxfId="6" priority="8" operator="between">
      <formula>1</formula>
      <formula>10</formula>
    </cfRule>
  </conditionalFormatting>
  <conditionalFormatting sqref="P7">
    <cfRule type="expression" dxfId="5" priority="5">
      <formula>($P$7&lt;$P$6)</formula>
    </cfRule>
    <cfRule type="expression" dxfId="4" priority="6">
      <formula>($P$7&gt;$P$6)</formula>
    </cfRule>
  </conditionalFormatting>
  <conditionalFormatting sqref="K7">
    <cfRule type="expression" dxfId="3" priority="3">
      <formula>($P$7&lt;$P$6)</formula>
    </cfRule>
    <cfRule type="expression" dxfId="2" priority="4">
      <formula>($P$7&gt;$P$6)</formula>
    </cfRule>
  </conditionalFormatting>
  <conditionalFormatting sqref="L74">
    <cfRule type="cellIs" dxfId="1" priority="1" operator="equal">
      <formula>"complete"</formula>
    </cfRule>
    <cfRule type="cellIs" dxfId="0" priority="2" operator="equal">
      <formula>"en cours"</formula>
    </cfRule>
  </conditionalFormatting>
  <hyperlinks>
    <hyperlink ref="L9" location="'Fiche de travail vehicule leger'!K69" display="'Fiche de travail vehicule leger'!K69"/>
    <hyperlink ref="P9" location="'Fiche de travail vehicule leger'!K132" display="'Fiche de travail vehicule leger'!K132"/>
    <hyperlink ref="N9:O9" location="'Fiche de travail vehicule leger'!D97" display="Passation"/>
    <hyperlink ref="M9" location="'Fiche de travail vehicule leger'!K50" display="'Fiche de travail vehicule leger'!K50"/>
  </hyperlinks>
  <pageMargins left="0.75" right="0.75" top="1" bottom="1" header="0.5" footer="0.5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[1]Feuil2!#REF!</xm:f>
          </x14:formula1>
          <xm:sqref>R12:R32 R36:R50 R54:R72</xm:sqref>
        </x14:dataValidation>
        <x14:dataValidation type="list" allowBlank="1" showInputMessage="1" showErrorMessage="1">
          <x14:formula1>
            <xm:f>[1]Feuil2!#REF!</xm:f>
          </x14:formula1>
          <xm:sqref>E102:E155</xm:sqref>
        </x14:dataValidation>
        <x14:dataValidation type="list" allowBlank="1" showInputMessage="1" showErrorMessage="1">
          <x14:formula1>
            <xm:f>'[1]PERSONNEL Léger'!#REF!</xm:f>
          </x14:formula1>
          <xm:sqref>Q54:Q72 Q36:Q50 Q12:Q33</xm:sqref>
        </x14:dataValidation>
        <x14:dataValidation type="list" allowBlank="1" showInputMessage="1" showErrorMessage="1">
          <x14:formula1>
            <xm:f>'[1]PERSONNEL Léger'!#REF!</xm:f>
          </x14:formula1>
          <xm:sqref>I54:I72 I36:I50 I12:I32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JOLAU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Tremblay</dc:creator>
  <cp:lastModifiedBy>gmb</cp:lastModifiedBy>
  <dcterms:created xsi:type="dcterms:W3CDTF">2016-06-24T19:51:23Z</dcterms:created>
  <dcterms:modified xsi:type="dcterms:W3CDTF">2016-06-24T22:23:06Z</dcterms:modified>
</cp:coreProperties>
</file>