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95" windowHeight="8520" tabRatio="777"/>
  </bookViews>
  <sheets>
    <sheet name="Liste réservations" sheetId="5" r:id="rId1"/>
    <sheet name="Planning réservations" sheetId="1" r:id="rId2"/>
    <sheet name="Listes" sheetId="4" r:id="rId3"/>
  </sheets>
  <definedNames>
    <definedName name="_xlnm._FilterDatabase" localSheetId="0" hidden="1">'Liste réservations'!$A$2:$G$2</definedName>
    <definedName name="_xlnm._FilterDatabase" localSheetId="2" hidden="1">Listes!$A$1:$A$10</definedName>
    <definedName name="_xlnm._FilterDatabase" localSheetId="1" hidden="1">'Planning réservations'!$A$1:$AG$22</definedName>
    <definedName name="An">'Planning réservations'!$A$1</definedName>
    <definedName name="Années">Listes!$H$2:$H$12</definedName>
    <definedName name="ColA">'Liste réservations'!$A:$A</definedName>
    <definedName name="Debut">OFFSET('Liste réservations'!$B$3,,,COUNTA('Liste réservations'!$B:$B)-1)</definedName>
    <definedName name="Ferie">OFFSET(Listes!$E$2,,,COUNTA(Listes!$E:$E)-1)</definedName>
    <definedName name="Fin">OFFSET('Liste réservations'!$C$3,,,COUNTA('Liste réservations'!$C:$C)-1)</definedName>
    <definedName name="Mois">Listes!$C$2:$C$13</definedName>
    <definedName name="Nom">OFFSET(Listes!$A$2,,,COUNTA(Listes!$A:$A)-1)</definedName>
    <definedName name="Noms">OFFSET('Liste réservations'!$A$3,,,COUNTA('Liste réservations'!$A:$A)-1)</definedName>
    <definedName name="Profil">Listes!$M$2:$M$4</definedName>
    <definedName name="_xlnm.Print_Area" localSheetId="0">'Liste réservations'!$A$2:$G$50</definedName>
    <definedName name="_xlnm.Print_Area" localSheetId="1">'Planning réservations'!$A$1:$AF$22</definedName>
  </definedNames>
  <calcPr calcId="152511" iterate="1"/>
</workbook>
</file>

<file path=xl/calcChain.xml><?xml version="1.0" encoding="utf-8"?>
<calcChain xmlns="http://schemas.openxmlformats.org/spreadsheetml/2006/main">
  <c r="C23" i="1" l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B23" i="1"/>
  <c r="B4" i="1" l="1"/>
  <c r="C4" i="1" s="1"/>
  <c r="D4" i="1" s="1"/>
  <c r="F3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4" i="5"/>
  <c r="F4" i="5"/>
  <c r="D5" i="5"/>
  <c r="F5" i="5"/>
  <c r="D6" i="5"/>
  <c r="F6" i="5"/>
  <c r="D7" i="5"/>
  <c r="F7" i="5"/>
  <c r="D3" i="5"/>
  <c r="E2" i="4"/>
  <c r="E3" i="4"/>
  <c r="E4" i="4" s="1"/>
  <c r="E5" i="4"/>
  <c r="E6" i="4"/>
  <c r="E10" i="4"/>
  <c r="E11" i="4"/>
  <c r="E12" i="4"/>
  <c r="E13" i="4"/>
  <c r="E14" i="4"/>
  <c r="E15" i="4"/>
  <c r="E16" i="4"/>
  <c r="E21" i="4" s="1"/>
  <c r="E22" i="4" s="1"/>
  <c r="E18" i="4"/>
  <c r="E19" i="4"/>
  <c r="E23" i="4"/>
  <c r="E24" i="4"/>
  <c r="E25" i="4"/>
  <c r="E26" i="4"/>
  <c r="E27" i="4"/>
  <c r="E7" i="4" l="1"/>
  <c r="E8" i="4"/>
  <c r="E9" i="4" s="1"/>
  <c r="B5" i="1"/>
  <c r="C5" i="1"/>
  <c r="E4" i="1"/>
  <c r="D5" i="1"/>
  <c r="E20" i="4"/>
  <c r="E17" i="4"/>
  <c r="F4" i="1" l="1"/>
  <c r="E5" i="1"/>
  <c r="F5" i="1" l="1"/>
  <c r="G4" i="1"/>
  <c r="G5" i="1" l="1"/>
  <c r="H4" i="1"/>
  <c r="H5" i="1" l="1"/>
  <c r="I4" i="1"/>
  <c r="I5" i="1" l="1"/>
  <c r="J4" i="1"/>
  <c r="J5" i="1" l="1"/>
  <c r="K4" i="1"/>
  <c r="L4" i="1" l="1"/>
  <c r="K5" i="1"/>
  <c r="L5" i="1" l="1"/>
  <c r="M4" i="1"/>
  <c r="M5" i="1" l="1"/>
  <c r="N4" i="1"/>
  <c r="O4" i="1" l="1"/>
  <c r="N5" i="1"/>
  <c r="P4" i="1" l="1"/>
  <c r="O5" i="1"/>
  <c r="Q4" i="1" l="1"/>
  <c r="P5" i="1"/>
  <c r="R4" i="1" l="1"/>
  <c r="Q5" i="1"/>
  <c r="R5" i="1" l="1"/>
  <c r="S4" i="1"/>
  <c r="S5" i="1" l="1"/>
  <c r="T4" i="1"/>
  <c r="T5" i="1" l="1"/>
  <c r="U4" i="1"/>
  <c r="U5" i="1" l="1"/>
  <c r="V4" i="1"/>
  <c r="V5" i="1" l="1"/>
  <c r="W4" i="1"/>
  <c r="W5" i="1" l="1"/>
  <c r="X4" i="1"/>
  <c r="Y4" i="1" l="1"/>
  <c r="X5" i="1"/>
  <c r="Z4" i="1" l="1"/>
  <c r="Y5" i="1"/>
  <c r="Z5" i="1" l="1"/>
  <c r="AA4" i="1"/>
  <c r="AB4" i="1" l="1"/>
  <c r="AA5" i="1"/>
  <c r="AC4" i="1" l="1"/>
  <c r="AB5" i="1"/>
  <c r="AD4" i="1" l="1"/>
  <c r="AC5" i="1"/>
  <c r="AD5" i="1" l="1"/>
  <c r="AE4" i="1"/>
  <c r="AE5" i="1" l="1"/>
  <c r="AF4" i="1"/>
  <c r="AF5" i="1" l="1"/>
  <c r="AG22" i="1" l="1"/>
</calcChain>
</file>

<file path=xl/sharedStrings.xml><?xml version="1.0" encoding="utf-8"?>
<sst xmlns="http://schemas.openxmlformats.org/spreadsheetml/2006/main" count="113" uniqueCount="79">
  <si>
    <t>Mois</t>
  </si>
  <si>
    <t>Pâques</t>
  </si>
  <si>
    <t>Lundi de Pâques</t>
  </si>
  <si>
    <t>Ascension</t>
  </si>
  <si>
    <t>Pentecôte</t>
  </si>
  <si>
    <t>Assomption</t>
  </si>
  <si>
    <t>Toussaint</t>
  </si>
  <si>
    <t>Armistice</t>
  </si>
  <si>
    <t>FERIES</t>
  </si>
  <si>
    <t>Noms</t>
  </si>
  <si>
    <t>Debut</t>
  </si>
  <si>
    <t>Fin</t>
  </si>
  <si>
    <t>Années</t>
  </si>
  <si>
    <t>An</t>
  </si>
  <si>
    <t>=Planning!$A$1</t>
  </si>
  <si>
    <t>=Listes!$I$2:$I$9</t>
  </si>
  <si>
    <t>ColA</t>
  </si>
  <si>
    <t>=Saisie!$A:$A</t>
  </si>
  <si>
    <t>=DECALER(Saisie!$B$3;;;NBVAL(Saisie!$B:$B)-1)</t>
  </si>
  <si>
    <t>Ferie</t>
  </si>
  <si>
    <t>=DECALER(Listes!$E$2;;;NBVAL(Listes!$E:$E)-1)</t>
  </si>
  <si>
    <t>=DECALER(Saisie!$C$3;;;NBVAL(Saisie!$C:$C)-1)</t>
  </si>
  <si>
    <t>=Listes!$C$2:$C$13</t>
  </si>
  <si>
    <t>Nom</t>
  </si>
  <si>
    <t>=DECALER(Listes!$A$2;;;NBVAL(Listes!$A:$A)-1)</t>
  </si>
  <si>
    <t>=DECALER(Saisie!$A$3;;;NBVAL(Saisie!$A:$A)-1)</t>
  </si>
  <si>
    <t>Zones nommées</t>
  </si>
  <si>
    <t>Noël</t>
  </si>
  <si>
    <t>Fête nationale</t>
  </si>
  <si>
    <t>Fête du travail</t>
  </si>
  <si>
    <t>Jour de l'An</t>
  </si>
  <si>
    <t>Victoire 1945</t>
  </si>
  <si>
    <t>Lundi de Pentecôte</t>
  </si>
  <si>
    <t>Armistice 1918</t>
  </si>
  <si>
    <t>Profil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</si>
  <si>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</si>
  <si>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</si>
  <si>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</si>
  <si>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</si>
  <si>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</si>
  <si>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</si>
  <si>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</si>
  <si>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</si>
  <si>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</si>
  <si>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</si>
  <si>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</si>
  <si>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</si>
  <si>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Nom du groupe</t>
  </si>
  <si>
    <t>GROUPE 1</t>
  </si>
  <si>
    <t>GROUPE 2</t>
  </si>
  <si>
    <t>GROUPE 3</t>
  </si>
  <si>
    <t>GROUPE 4</t>
  </si>
  <si>
    <t>GROUPE 5</t>
  </si>
  <si>
    <t>GROUPE 6</t>
  </si>
  <si>
    <t>GROUPE 7</t>
  </si>
  <si>
    <t>GROUPE 8</t>
  </si>
  <si>
    <t>GROUPE 9</t>
  </si>
  <si>
    <t>Nbr de nuitées</t>
  </si>
  <si>
    <t>Demande de convention</t>
  </si>
  <si>
    <t>Convention</t>
  </si>
  <si>
    <t>Nbr 
de nuits</t>
  </si>
  <si>
    <t>Nbr 
de pax</t>
  </si>
  <si>
    <t>Date 
d'arrivée</t>
  </si>
  <si>
    <t>Date 
de départ</t>
  </si>
  <si>
    <t>Profils</t>
  </si>
  <si>
    <t>Sous-réserve</t>
  </si>
  <si>
    <t>Nbr pax / Jour</t>
  </si>
  <si>
    <t>La formule devrait renvoyer le résultat 0</t>
  </si>
  <si>
    <t>La formule renvoit le bon résultat</t>
  </si>
  <si>
    <t>Cette forumule permet de calculer le nombre de personne</t>
  </si>
  <si>
    <t>pour information le vert = 1; le bleu = 2; le rouge = 3 et correcpondent à différents profil de réservation</t>
  </si>
  <si>
    <t>Résultats attendus</t>
  </si>
  <si>
    <t>Devrait apparâitre en rouge par rapport à la sélection d'ans la feuille Saisie</t>
  </si>
  <si>
    <t xml:space="preserve">             Si je change d'année mais pas de mois les noms de groupe restent présent alors qu'ils devraient disparaître</t>
  </si>
  <si>
    <r>
      <t xml:space="preserve">Je souhaite calculer le nombre de nuits en fonction des réservations </t>
    </r>
    <r>
      <rPr>
        <sz val="10"/>
        <color rgb="FFFF0000"/>
        <rFont val="Times New Roman"/>
        <family val="1"/>
      </rPr>
      <t>en ignorant le jour de départ</t>
    </r>
    <r>
      <rPr>
        <sz val="10"/>
        <rFont val="Times New Roman"/>
        <family val="1"/>
      </rPr>
      <t xml:space="preserve">, les résultats devraient être les suivants </t>
    </r>
  </si>
  <si>
    <r>
      <t xml:space="preserve">présente par jour </t>
    </r>
    <r>
      <rPr>
        <sz val="10"/>
        <color rgb="FFFF0000"/>
        <rFont val="Times New Roman"/>
        <family val="1"/>
      </rPr>
      <t>en ignorant le jour du départ</t>
    </r>
    <r>
      <rPr>
        <sz val="10"/>
        <rFont val="Times New Roman"/>
        <family val="1"/>
      </rPr>
      <t xml:space="preserve"> actuellemtn je la teste sur la ligne 6 uniquement</t>
    </r>
  </si>
  <si>
    <t>03/03/2017</t>
  </si>
  <si>
    <t>15/03/2017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</si>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</sst>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/m;@"/>
    <numFmt numFmtId="165" formatCode="ddd"/>
    <numFmt numFmtId="166" formatCode="ddd\ * dd\-mm\-yy"/>
    <numFmt numFmtId="167" formatCode="General;;"/>
    <numFmt numFmtId="168" formatCode="&quot;&quot;"/>
  </numFmts>
  <fonts count="18" x14ac:knownFonts="1">
    <font>
      <sz val="10"/>
      <name val="Times New Roman"/>
    </font>
    <font>
      <sz val="10"/>
      <name val="Arial"/>
      <family val="2"/>
    </font>
    <font>
      <sz val="10"/>
      <name val="Times New Roman"/>
      <family val="1"/>
    </font>
    <font>
      <b/>
      <sz val="10"/>
      <color indexed="9"/>
      <name val="Times New Roman"/>
      <family val="1"/>
    </font>
    <font>
      <sz val="8"/>
      <name val="Times New Roman"/>
      <family val="1"/>
    </font>
    <font>
      <u/>
      <sz val="10"/>
      <color indexed="12"/>
      <name val="Times New Roman"/>
      <family val="1"/>
    </font>
    <font>
      <b/>
      <sz val="10"/>
      <name val="Times New Roman"/>
      <family val="1"/>
    </font>
    <font>
      <u/>
      <sz val="10"/>
      <color indexed="12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2"/>
      <color indexed="9"/>
      <name val="Times New Roman"/>
      <family val="1"/>
    </font>
    <font>
      <sz val="10"/>
      <color rgb="FF141414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0"/>
      <color theme="0"/>
      <name val="Times New Roman"/>
      <family val="1"/>
    </font>
    <font>
      <b/>
      <sz val="14"/>
      <color theme="5"/>
      <name val="Times New Roman"/>
      <family val="1"/>
    </font>
    <font>
      <b/>
      <sz val="14"/>
      <color rgb="FF800000"/>
      <name val="Times New Roman"/>
      <family val="1"/>
    </font>
    <font>
      <sz val="10"/>
      <color rgb="FFFF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8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0" xfId="2" applyFont="1" applyAlignment="1">
      <alignment horizontal="center"/>
    </xf>
    <xf numFmtId="0" fontId="6" fillId="0" borderId="2" xfId="2" applyFont="1" applyBorder="1" applyAlignment="1">
      <alignment horizontal="center"/>
    </xf>
    <xf numFmtId="0" fontId="2" fillId="0" borderId="0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4" xfId="2" applyFont="1" applyBorder="1" applyAlignment="1">
      <alignment horizontal="center"/>
    </xf>
    <xf numFmtId="0" fontId="2" fillId="0" borderId="5" xfId="2" applyFont="1" applyBorder="1" applyAlignment="1">
      <alignment horizontal="center"/>
    </xf>
    <xf numFmtId="166" fontId="2" fillId="0" borderId="0" xfId="2" applyNumberFormat="1" applyFont="1" applyAlignment="1">
      <alignment horizontal="center"/>
    </xf>
    <xf numFmtId="0" fontId="2" fillId="0" borderId="0" xfId="2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2" applyFont="1" applyBorder="1" applyAlignment="1">
      <alignment horizontal="center"/>
    </xf>
    <xf numFmtId="166" fontId="2" fillId="2" borderId="6" xfId="0" applyNumberFormat="1" applyFont="1" applyFill="1" applyBorder="1" applyAlignment="1">
      <alignment horizontal="center"/>
    </xf>
    <xf numFmtId="166" fontId="2" fillId="2" borderId="7" xfId="0" applyNumberFormat="1" applyFont="1" applyFill="1" applyBorder="1" applyAlignment="1">
      <alignment horizontal="center"/>
    </xf>
    <xf numFmtId="166" fontId="2" fillId="2" borderId="8" xfId="0" applyNumberFormat="1" applyFont="1" applyFill="1" applyBorder="1" applyAlignment="1">
      <alignment horizontal="center"/>
    </xf>
    <xf numFmtId="166" fontId="2" fillId="5" borderId="7" xfId="0" applyNumberFormat="1" applyFont="1" applyFill="1" applyBorder="1" applyAlignment="1">
      <alignment horizontal="center"/>
    </xf>
    <xf numFmtId="166" fontId="2" fillId="5" borderId="8" xfId="0" applyNumberFormat="1" applyFont="1" applyFill="1" applyBorder="1" applyAlignment="1">
      <alignment horizontal="center"/>
    </xf>
    <xf numFmtId="0" fontId="2" fillId="0" borderId="0" xfId="2" applyNumberFormat="1" applyFont="1" applyFill="1" applyBorder="1" applyAlignment="1">
      <alignment horizontal="center"/>
    </xf>
    <xf numFmtId="166" fontId="2" fillId="5" borderId="6" xfId="2" applyNumberFormat="1" applyFont="1" applyFill="1" applyBorder="1" applyAlignment="1">
      <alignment horizontal="center"/>
    </xf>
    <xf numFmtId="0" fontId="2" fillId="3" borderId="0" xfId="0" applyNumberFormat="1" applyFont="1" applyFill="1" applyBorder="1" applyAlignment="1">
      <alignment horizontal="center" vertical="center"/>
    </xf>
    <xf numFmtId="14" fontId="2" fillId="2" borderId="9" xfId="0" applyNumberFormat="1" applyFont="1" applyFill="1" applyBorder="1" applyAlignment="1">
      <alignment horizontal="center"/>
    </xf>
    <xf numFmtId="14" fontId="2" fillId="2" borderId="10" xfId="0" applyNumberFormat="1" applyFont="1" applyFill="1" applyBorder="1" applyAlignment="1">
      <alignment horizontal="center"/>
    </xf>
    <xf numFmtId="14" fontId="2" fillId="2" borderId="11" xfId="0" applyNumberFormat="1" applyFont="1" applyFill="1" applyBorder="1" applyAlignment="1">
      <alignment horizontal="center"/>
    </xf>
    <xf numFmtId="14" fontId="2" fillId="5" borderId="10" xfId="0" applyNumberFormat="1" applyFont="1" applyFill="1" applyBorder="1" applyAlignment="1">
      <alignment horizontal="center"/>
    </xf>
    <xf numFmtId="14" fontId="2" fillId="5" borderId="1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11" fillId="0" borderId="0" xfId="0" applyFont="1"/>
    <xf numFmtId="165" fontId="2" fillId="0" borderId="12" xfId="0" applyNumberFormat="1" applyFont="1" applyBorder="1" applyAlignment="1" applyProtection="1">
      <alignment horizontal="center" vertical="center"/>
      <protection hidden="1"/>
    </xf>
    <xf numFmtId="0" fontId="12" fillId="0" borderId="0" xfId="0" applyFont="1" applyAlignment="1">
      <alignment horizontal="left" vertical="center" readingOrder="1"/>
    </xf>
    <xf numFmtId="0" fontId="8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3" fillId="6" borderId="0" xfId="0" applyFont="1" applyFill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67" fontId="14" fillId="7" borderId="2" xfId="0" applyNumberFormat="1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0" fontId="2" fillId="4" borderId="9" xfId="2" applyNumberFormat="1" applyFont="1" applyFill="1" applyBorder="1" applyAlignment="1">
      <alignment horizontal="left" vertical="center"/>
    </xf>
    <xf numFmtId="0" fontId="2" fillId="4" borderId="10" xfId="2" applyNumberFormat="1" applyFont="1" applyFill="1" applyBorder="1" applyAlignment="1">
      <alignment horizontal="left" vertical="center"/>
    </xf>
    <xf numFmtId="0" fontId="2" fillId="4" borderId="11" xfId="2" applyNumberFormat="1" applyFont="1" applyFill="1" applyBorder="1" applyAlignment="1">
      <alignment horizontal="left" vertical="center"/>
    </xf>
    <xf numFmtId="0" fontId="2" fillId="4" borderId="13" xfId="2" applyNumberFormat="1" applyFont="1" applyFill="1" applyBorder="1" applyAlignment="1">
      <alignment horizontal="center" vertical="center"/>
    </xf>
    <xf numFmtId="0" fontId="2" fillId="4" borderId="14" xfId="2" applyNumberFormat="1" applyFont="1" applyFill="1" applyBorder="1" applyAlignment="1">
      <alignment horizontal="center" vertical="center"/>
    </xf>
    <xf numFmtId="0" fontId="2" fillId="4" borderId="15" xfId="2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 applyProtection="1">
      <alignment horizontal="center" vertical="center"/>
      <protection hidden="1"/>
    </xf>
    <xf numFmtId="164" fontId="10" fillId="7" borderId="16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14" fontId="3" fillId="7" borderId="2" xfId="0" applyNumberFormat="1" applyFont="1" applyFill="1" applyBorder="1" applyAlignment="1">
      <alignment horizontal="center" vertical="center" wrapText="1"/>
    </xf>
    <xf numFmtId="0" fontId="2" fillId="0" borderId="0" xfId="2" applyFont="1" applyFill="1" applyAlignment="1">
      <alignment horizontal="center"/>
    </xf>
    <xf numFmtId="0" fontId="2" fillId="8" borderId="4" xfId="2" applyFont="1" applyFill="1" applyBorder="1" applyAlignment="1">
      <alignment horizontal="center" vertical="center"/>
    </xf>
    <xf numFmtId="0" fontId="2" fillId="9" borderId="5" xfId="2" applyFont="1" applyFill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2" fillId="10" borderId="4" xfId="2" applyFont="1" applyFill="1" applyBorder="1" applyAlignment="1">
      <alignment horizontal="center" vertical="center"/>
    </xf>
    <xf numFmtId="168" fontId="2" fillId="0" borderId="12" xfId="0" applyNumberFormat="1" applyFont="1" applyBorder="1" applyAlignment="1" applyProtection="1">
      <alignment horizontal="center" vertical="center"/>
      <protection hidden="1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6" fillId="7" borderId="0" xfId="0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7" fillId="0" borderId="0" xfId="1" applyFont="1" applyAlignment="1" applyProtection="1">
      <alignment horizontal="center" vertical="center"/>
    </xf>
    <xf numFmtId="0" fontId="6" fillId="11" borderId="0" xfId="0" applyFont="1" applyFill="1" applyAlignment="1">
      <alignment horizontal="center" vertical="center"/>
    </xf>
    <xf numFmtId="9" fontId="2" fillId="0" borderId="0" xfId="0" applyNumberFormat="1" applyFont="1"/>
    <xf numFmtId="0" fontId="8" fillId="7" borderId="14" xfId="0" applyNumberFormat="1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9" fillId="7" borderId="13" xfId="0" applyFont="1" applyFill="1" applyBorder="1" applyAlignment="1" applyProtection="1">
      <alignment horizontal="center" vertical="center"/>
      <protection locked="0"/>
    </xf>
    <xf numFmtId="0" fontId="9" fillId="7" borderId="19" xfId="0" applyFont="1" applyFill="1" applyBorder="1" applyAlignment="1" applyProtection="1">
      <alignment horizontal="center" vertical="center"/>
      <protection locked="0"/>
    </xf>
    <xf numFmtId="0" fontId="9" fillId="7" borderId="9" xfId="0" applyFont="1" applyFill="1" applyBorder="1" applyAlignment="1" applyProtection="1">
      <alignment horizontal="center" vertical="center"/>
      <protection locked="0"/>
    </xf>
    <xf numFmtId="0" fontId="9" fillId="7" borderId="15" xfId="0" applyFont="1" applyFill="1" applyBorder="1" applyAlignment="1" applyProtection="1">
      <alignment horizontal="center" vertical="center"/>
      <protection locked="0"/>
    </xf>
    <xf numFmtId="0" fontId="9" fillId="7" borderId="20" xfId="0" applyFont="1" applyFill="1" applyBorder="1" applyAlignment="1" applyProtection="1">
      <alignment horizontal="center" vertical="center"/>
      <protection locked="0"/>
    </xf>
    <xf numFmtId="0" fontId="9" fillId="7" borderId="11" xfId="0" applyFont="1" applyFill="1" applyBorder="1" applyAlignment="1" applyProtection="1">
      <alignment horizontal="center" vertical="center"/>
      <protection locked="0"/>
    </xf>
    <xf numFmtId="0" fontId="2" fillId="0" borderId="23" xfId="0" applyFont="1" applyBorder="1" applyAlignment="1">
      <alignment horizontal="left"/>
    </xf>
    <xf numFmtId="0" fontId="2" fillId="0" borderId="20" xfId="0" applyFont="1" applyBorder="1" applyAlignment="1">
      <alignment horizontal="left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21" xfId="2" applyFont="1" applyFill="1" applyBorder="1" applyAlignment="1">
      <alignment horizontal="center" vertical="center"/>
    </xf>
    <xf numFmtId="0" fontId="6" fillId="0" borderId="22" xfId="2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_Classeur2" xfId="2"/>
  </cellStyles>
  <dxfs count="9"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92D050"/>
      </font>
      <fill>
        <patternFill>
          <bgColor rgb="FF92D050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114301</xdr:colOff>
      <xdr:row>1</xdr:row>
      <xdr:rowOff>19050</xdr:rowOff>
    </xdr:from>
    <xdr:to>
      <xdr:col>10</xdr:col>
      <xdr:colOff>190501</xdr:colOff>
      <xdr:row>1</xdr:row>
      <xdr:rowOff>352425</xdr:rowOff>
    </xdr:to>
    <xdr:sp macro="[0]!NouvelleRéservation" textlink="">
      <xdr:nvSpPr>
        <xdr:cNvPr id="3" name="ZoneTexte 2"/>
        <xdr:cNvSpPr txBox="1"/>
      </xdr:nvSpPr>
      <xdr:spPr>
        <a:xfrm>
          <a:off x="8105776" y="19050"/>
          <a:ext cx="1447800" cy="3333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</a:t>
          </a:r>
          <a:r>
            <a:rPr lang="fr-FR" sz="1100" baseline="0">
              <a:solidFill>
                <a:srgbClr val="0000FF"/>
              </a:solidFill>
            </a:rPr>
            <a:t> réservation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8</xdr:col>
      <xdr:colOff>114301</xdr:colOff>
      <xdr:row>2</xdr:row>
      <xdr:rowOff>123825</xdr:rowOff>
    </xdr:from>
    <xdr:to>
      <xdr:col>10</xdr:col>
      <xdr:colOff>190501</xdr:colOff>
      <xdr:row>4</xdr:row>
      <xdr:rowOff>133350</xdr:rowOff>
    </xdr:to>
    <xdr:sp macro="[0]!Planning" textlink="">
      <xdr:nvSpPr>
        <xdr:cNvPr id="4" name="ZoneTexte 3"/>
        <xdr:cNvSpPr txBox="1"/>
      </xdr:nvSpPr>
      <xdr:spPr>
        <a:xfrm>
          <a:off x="8105776" y="504825"/>
          <a:ext cx="1447800" cy="3333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Planning</a:t>
          </a:r>
        </a:p>
      </xdr:txBody>
    </xdr:sp>
    <xdr:clientData fPrintsWithSheet="0"/>
  </xdr:twoCellAnchor>
  <xdr:twoCellAnchor editAs="absolute">
    <xdr:from>
      <xdr:col>8</xdr:col>
      <xdr:colOff>114301</xdr:colOff>
      <xdr:row>5</xdr:row>
      <xdr:rowOff>104775</xdr:rowOff>
    </xdr:from>
    <xdr:to>
      <xdr:col>10</xdr:col>
      <xdr:colOff>190501</xdr:colOff>
      <xdr:row>7</xdr:row>
      <xdr:rowOff>114300</xdr:rowOff>
    </xdr:to>
    <xdr:sp macro="[0]!ListesDatas" textlink="">
      <xdr:nvSpPr>
        <xdr:cNvPr id="5" name="ZoneTexte 4"/>
        <xdr:cNvSpPr txBox="1"/>
      </xdr:nvSpPr>
      <xdr:spPr>
        <a:xfrm>
          <a:off x="8105776" y="971550"/>
          <a:ext cx="1447800" cy="3333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Listes</a:t>
          </a:r>
          <a:r>
            <a:rPr lang="fr-FR" sz="1100" baseline="0">
              <a:solidFill>
                <a:srgbClr val="0000FF"/>
              </a:solidFill>
            </a:rPr>
            <a:t> (Datas)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1</xdr:row>
          <xdr:rowOff>9525</xdr:rowOff>
        </xdr:from>
        <xdr:to>
          <xdr:col>0</xdr:col>
          <xdr:colOff>1733550</xdr:colOff>
          <xdr:row>3</xdr:row>
          <xdr:rowOff>238125</xdr:rowOff>
        </xdr:to>
        <xdr:sp macro="" textlink="">
          <xdr:nvSpPr>
            <xdr:cNvPr id="1102" name="Button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1726406</xdr:colOff>
      <xdr:row>20</xdr:row>
      <xdr:rowOff>238125</xdr:rowOff>
    </xdr:from>
    <xdr:to>
      <xdr:col>3</xdr:col>
      <xdr:colOff>59531</xdr:colOff>
      <xdr:row>21</xdr:row>
      <xdr:rowOff>216694</xdr:rowOff>
    </xdr:to>
    <xdr:sp macro="" textlink="">
      <xdr:nvSpPr>
        <xdr:cNvPr id="1250" name="Ellipse 1"/>
        <xdr:cNvSpPr>
          <a:spLocks noChangeArrowheads="1"/>
        </xdr:cNvSpPr>
      </xdr:nvSpPr>
      <xdr:spPr bwMode="auto">
        <a:xfrm>
          <a:off x="1726406" y="5238750"/>
          <a:ext cx="892969" cy="228600"/>
        </a:xfrm>
        <a:prstGeom prst="ellipse">
          <a:avLst/>
        </a:prstGeom>
        <a:noFill/>
        <a:ln w="28575" algn="ctr">
          <a:solidFill>
            <a:srgbClr val="00B05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57150</xdr:colOff>
      <xdr:row>21</xdr:row>
      <xdr:rowOff>9525</xdr:rowOff>
    </xdr:from>
    <xdr:to>
      <xdr:col>3</xdr:col>
      <xdr:colOff>352425</xdr:colOff>
      <xdr:row>21</xdr:row>
      <xdr:rowOff>238125</xdr:rowOff>
    </xdr:to>
    <xdr:sp macro="" textlink="">
      <xdr:nvSpPr>
        <xdr:cNvPr id="1251" name="Ellipse 3"/>
        <xdr:cNvSpPr>
          <a:spLocks noChangeArrowheads="1"/>
        </xdr:cNvSpPr>
      </xdr:nvSpPr>
      <xdr:spPr bwMode="auto">
        <a:xfrm>
          <a:off x="2628900" y="5210175"/>
          <a:ext cx="295275" cy="228600"/>
        </a:xfrm>
        <a:prstGeom prst="ellipse">
          <a:avLst/>
        </a:prstGeom>
        <a:noFill/>
        <a:ln w="28575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154781</xdr:colOff>
      <xdr:row>21</xdr:row>
      <xdr:rowOff>192882</xdr:rowOff>
    </xdr:from>
    <xdr:to>
      <xdr:col>1</xdr:col>
      <xdr:colOff>255985</xdr:colOff>
      <xdr:row>25</xdr:row>
      <xdr:rowOff>83344</xdr:rowOff>
    </xdr:to>
    <xdr:cxnSp macro="">
      <xdr:nvCxnSpPr>
        <xdr:cNvPr id="1252" name="Connecteur droit avec flèche 4"/>
        <xdr:cNvCxnSpPr>
          <a:cxnSpLocks noChangeShapeType="1"/>
        </xdr:cNvCxnSpPr>
      </xdr:nvCxnSpPr>
      <xdr:spPr bwMode="auto">
        <a:xfrm flipV="1">
          <a:off x="1905000" y="5443538"/>
          <a:ext cx="101204" cy="735806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>
    <xdr:from>
      <xdr:col>3</xdr:col>
      <xdr:colOff>190500</xdr:colOff>
      <xdr:row>21</xdr:row>
      <xdr:rowOff>228600</xdr:rowOff>
    </xdr:from>
    <xdr:to>
      <xdr:col>4</xdr:col>
      <xdr:colOff>285750</xdr:colOff>
      <xdr:row>24</xdr:row>
      <xdr:rowOff>142875</xdr:rowOff>
    </xdr:to>
    <xdr:cxnSp macro="">
      <xdr:nvCxnSpPr>
        <xdr:cNvPr id="1253" name="Connecteur droit avec flèche 6"/>
        <xdr:cNvCxnSpPr>
          <a:cxnSpLocks noChangeShapeType="1"/>
        </xdr:cNvCxnSpPr>
      </xdr:nvCxnSpPr>
      <xdr:spPr bwMode="auto">
        <a:xfrm flipH="1" flipV="1">
          <a:off x="2762250" y="5429250"/>
          <a:ext cx="504825" cy="485775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>
    <xdr:from>
      <xdr:col>32</xdr:col>
      <xdr:colOff>285750</xdr:colOff>
      <xdr:row>4</xdr:row>
      <xdr:rowOff>200025</xdr:rowOff>
    </xdr:from>
    <xdr:to>
      <xdr:col>32</xdr:col>
      <xdr:colOff>647700</xdr:colOff>
      <xdr:row>9</xdr:row>
      <xdr:rowOff>133350</xdr:rowOff>
    </xdr:to>
    <xdr:sp macro="" textlink="">
      <xdr:nvSpPr>
        <xdr:cNvPr id="1254" name="Ellipse 9"/>
        <xdr:cNvSpPr>
          <a:spLocks noChangeArrowheads="1"/>
        </xdr:cNvSpPr>
      </xdr:nvSpPr>
      <xdr:spPr bwMode="auto">
        <a:xfrm>
          <a:off x="14735175" y="1190625"/>
          <a:ext cx="361950" cy="1171575"/>
        </a:xfrm>
        <a:prstGeom prst="ellipse">
          <a:avLst/>
        </a:prstGeom>
        <a:noFill/>
        <a:ln w="28575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32</xdr:col>
      <xdr:colOff>657225</xdr:colOff>
      <xdr:row>6</xdr:row>
      <xdr:rowOff>0</xdr:rowOff>
    </xdr:from>
    <xdr:to>
      <xdr:col>32</xdr:col>
      <xdr:colOff>866775</xdr:colOff>
      <xdr:row>7</xdr:row>
      <xdr:rowOff>47625</xdr:rowOff>
    </xdr:to>
    <xdr:cxnSp macro="">
      <xdr:nvCxnSpPr>
        <xdr:cNvPr id="1255" name="Connecteur droit avec flèche 10"/>
        <xdr:cNvCxnSpPr>
          <a:cxnSpLocks noChangeShapeType="1"/>
          <a:endCxn id="1254" idx="6"/>
        </xdr:cNvCxnSpPr>
      </xdr:nvCxnSpPr>
      <xdr:spPr bwMode="auto">
        <a:xfrm flipH="1">
          <a:off x="15106650" y="1485900"/>
          <a:ext cx="209550" cy="295275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>
    <xdr:from>
      <xdr:col>11</xdr:col>
      <xdr:colOff>321468</xdr:colOff>
      <xdr:row>4</xdr:row>
      <xdr:rowOff>214312</xdr:rowOff>
    </xdr:from>
    <xdr:to>
      <xdr:col>14</xdr:col>
      <xdr:colOff>273843</xdr:colOff>
      <xdr:row>6</xdr:row>
      <xdr:rowOff>80962</xdr:rowOff>
    </xdr:to>
    <xdr:sp macro="" textlink="">
      <xdr:nvSpPr>
        <xdr:cNvPr id="1256" name="Ellipse 14"/>
        <xdr:cNvSpPr>
          <a:spLocks noChangeArrowheads="1"/>
        </xdr:cNvSpPr>
      </xdr:nvSpPr>
      <xdr:spPr bwMode="auto">
        <a:xfrm>
          <a:off x="6119812" y="1214437"/>
          <a:ext cx="1166812" cy="366713"/>
        </a:xfrm>
        <a:prstGeom prst="ellipse">
          <a:avLst/>
        </a:prstGeom>
        <a:noFill/>
        <a:ln w="28575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</xdr:col>
      <xdr:colOff>273843</xdr:colOff>
      <xdr:row>5</xdr:row>
      <xdr:rowOff>147638</xdr:rowOff>
    </xdr:from>
    <xdr:to>
      <xdr:col>32</xdr:col>
      <xdr:colOff>809625</xdr:colOff>
      <xdr:row>14</xdr:row>
      <xdr:rowOff>142874</xdr:rowOff>
    </xdr:to>
    <xdr:cxnSp macro="">
      <xdr:nvCxnSpPr>
        <xdr:cNvPr id="1257" name="Connecteur droit avec flèche 15"/>
        <xdr:cNvCxnSpPr>
          <a:cxnSpLocks noChangeShapeType="1"/>
          <a:endCxn id="1256" idx="6"/>
        </xdr:cNvCxnSpPr>
      </xdr:nvCxnSpPr>
      <xdr:spPr bwMode="auto">
        <a:xfrm flipH="1" flipV="1">
          <a:off x="7286624" y="1397794"/>
          <a:ext cx="7822407" cy="2245518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>
    <xdr:from>
      <xdr:col>0</xdr:col>
      <xdr:colOff>1609725</xdr:colOff>
      <xdr:row>0</xdr:row>
      <xdr:rowOff>152400</xdr:rowOff>
    </xdr:from>
    <xdr:to>
      <xdr:col>1</xdr:col>
      <xdr:colOff>333375</xdr:colOff>
      <xdr:row>5</xdr:row>
      <xdr:rowOff>123825</xdr:rowOff>
    </xdr:to>
    <xdr:cxnSp macro="">
      <xdr:nvCxnSpPr>
        <xdr:cNvPr id="1258" name="Connecteur droit avec flèche 21"/>
        <xdr:cNvCxnSpPr>
          <a:cxnSpLocks noChangeShapeType="1"/>
        </xdr:cNvCxnSpPr>
      </xdr:nvCxnSpPr>
      <xdr:spPr bwMode="auto">
        <a:xfrm flipH="1">
          <a:off x="1609725" y="152400"/>
          <a:ext cx="476250" cy="1209675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>
    <xdr:from>
      <xdr:col>0</xdr:col>
      <xdr:colOff>1285875</xdr:colOff>
      <xdr:row>0</xdr:row>
      <xdr:rowOff>114300</xdr:rowOff>
    </xdr:from>
    <xdr:to>
      <xdr:col>1</xdr:col>
      <xdr:colOff>257175</xdr:colOff>
      <xdr:row>0</xdr:row>
      <xdr:rowOff>114300</xdr:rowOff>
    </xdr:to>
    <xdr:cxnSp macro="">
      <xdr:nvCxnSpPr>
        <xdr:cNvPr id="1259" name="Connecteur droit avec flèche 23"/>
        <xdr:cNvCxnSpPr>
          <a:cxnSpLocks noChangeShapeType="1"/>
        </xdr:cNvCxnSpPr>
      </xdr:nvCxnSpPr>
      <xdr:spPr bwMode="auto">
        <a:xfrm flipH="1">
          <a:off x="1285875" y="114300"/>
          <a:ext cx="723900" cy="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 editAs="absolute">
    <xdr:from>
      <xdr:col>8</xdr:col>
      <xdr:colOff>107157</xdr:colOff>
      <xdr:row>1</xdr:row>
      <xdr:rowOff>83344</xdr:rowOff>
    </xdr:from>
    <xdr:to>
      <xdr:col>12</xdr:col>
      <xdr:colOff>142874</xdr:colOff>
      <xdr:row>2</xdr:row>
      <xdr:rowOff>166687</xdr:rowOff>
    </xdr:to>
    <xdr:sp macro="[0]!RetourAlisteDesReservations" textlink="">
      <xdr:nvSpPr>
        <xdr:cNvPr id="13" name="ZoneTexte 12"/>
        <xdr:cNvSpPr txBox="1"/>
      </xdr:nvSpPr>
      <xdr:spPr>
        <a:xfrm>
          <a:off x="4691063" y="333375"/>
          <a:ext cx="1654967" cy="3333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aux</a:t>
          </a:r>
          <a:r>
            <a:rPr lang="fr-FR" sz="1100" baseline="0">
              <a:solidFill>
                <a:srgbClr val="0000FF"/>
              </a:solidFill>
            </a:rPr>
            <a:t> réservations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1015999</xdr:colOff>
      <xdr:row>0</xdr:row>
      <xdr:rowOff>0</xdr:rowOff>
    </xdr:from>
    <xdr:to>
      <xdr:col>7</xdr:col>
      <xdr:colOff>476249</xdr:colOff>
      <xdr:row>0</xdr:row>
      <xdr:rowOff>201085</xdr:rowOff>
    </xdr:to>
    <xdr:sp macro="[0]!RetourAlisteDesReservations" textlink="">
      <xdr:nvSpPr>
        <xdr:cNvPr id="2" name="ZoneTexte 1"/>
        <xdr:cNvSpPr txBox="1"/>
      </xdr:nvSpPr>
      <xdr:spPr>
        <a:xfrm>
          <a:off x="4889499" y="0"/>
          <a:ext cx="1598083" cy="20108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</a:t>
          </a:r>
          <a:r>
            <a:rPr lang="fr-FR" sz="1100" baseline="0">
              <a:solidFill>
                <a:srgbClr val="0000FF"/>
              </a:solidFill>
            </a:rPr>
            <a:t>x réservations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  <pageSetUpPr fitToPage="1"/>
  </sheetPr>
  <dimension ref="A1:J49"/>
  <sheetViews>
    <sheetView tabSelected="1" workbookViewId="0">
      <pane ySplit="2" topLeftCell="A3" activePane="bottomLeft" state="frozen"/>
      <selection activeCell="A2" sqref="A2"/>
      <selection pane="bottomLeft" activeCell="M15" sqref="M15"/>
    </sheetView>
  </sheetViews>
  <sheetFormatPr baseColWidth="10" defaultRowHeight="12.75" x14ac:dyDescent="0.2"/>
  <cols>
    <col min="1" max="1" width="32.33203125" style="48" customWidth="1"/>
    <col min="2" max="3" width="15.83203125" style="38" customWidth="1"/>
    <col min="4" max="4" width="15.83203125" style="39" customWidth="1"/>
    <col min="5" max="5" width="12" style="27"/>
    <col min="6" max="6" width="12.83203125" style="27" customWidth="1"/>
    <col min="7" max="7" width="23.1640625" style="27" customWidth="1"/>
    <col min="8" max="16384" width="12" style="2"/>
  </cols>
  <sheetData>
    <row r="1" spans="1:10" ht="13.5" hidden="1" customHeight="1" thickBot="1" x14ac:dyDescent="0.25"/>
    <row r="2" spans="1:10" ht="30" customHeight="1" thickBot="1" x14ac:dyDescent="0.25">
      <c r="A2" s="35" t="s">
        <v>47</v>
      </c>
      <c r="B2" s="49" t="s">
        <v>62</v>
      </c>
      <c r="C2" s="49" t="s">
        <v>63</v>
      </c>
      <c r="D2" s="36" t="s">
        <v>60</v>
      </c>
      <c r="E2" s="36" t="s">
        <v>61</v>
      </c>
      <c r="F2" s="36" t="s">
        <v>57</v>
      </c>
      <c r="G2" s="36" t="s">
        <v>34</v>
      </c>
      <c r="H2" s="31"/>
    </row>
    <row r="3" spans="1:10" x14ac:dyDescent="0.2">
      <c r="A3" s="48" t="s">
        <v>48</v>
      </c>
      <c r="B3" s="38">
        <v>42887</v>
      </c>
      <c r="C3" s="38">
        <v>42888</v>
      </c>
      <c r="D3" s="27">
        <f>IF(B3&amp;C3="","",DATEDIF($B3,$C3,"D"))</f>
        <v>1</v>
      </c>
      <c r="E3" s="27">
        <v>20</v>
      </c>
      <c r="F3" s="27">
        <f>IF(B3&amp;C3="","",$D3*$E3)</f>
        <v>20</v>
      </c>
      <c r="G3" s="27" t="s">
        <v>59</v>
      </c>
      <c r="J3" s="29"/>
    </row>
    <row r="4" spans="1:10" x14ac:dyDescent="0.2">
      <c r="A4" s="48" t="s">
        <v>49</v>
      </c>
      <c r="B4" s="38">
        <v>42891</v>
      </c>
      <c r="C4" s="38">
        <v>42896</v>
      </c>
      <c r="D4" s="27">
        <f t="shared" ref="D4:D49" si="0">IF(B4&amp;C4="","",DATEDIF($B4,$C4,"D"))</f>
        <v>5</v>
      </c>
      <c r="E4" s="27">
        <v>30</v>
      </c>
      <c r="F4" s="27">
        <f t="shared" ref="F4:F49" si="1">IF(B4&amp;C4="","",$D4*$E4)</f>
        <v>150</v>
      </c>
      <c r="G4" s="27" t="s">
        <v>58</v>
      </c>
      <c r="J4" s="29"/>
    </row>
    <row r="5" spans="1:10" x14ac:dyDescent="0.2">
      <c r="A5" s="48" t="s">
        <v>50</v>
      </c>
      <c r="B5" s="38">
        <v>42898</v>
      </c>
      <c r="C5" s="38">
        <v>42901</v>
      </c>
      <c r="D5" s="27">
        <f t="shared" si="0"/>
        <v>3</v>
      </c>
      <c r="E5" s="27">
        <v>25</v>
      </c>
      <c r="F5" s="27">
        <f t="shared" si="1"/>
        <v>75</v>
      </c>
      <c r="G5" s="27" t="s">
        <v>65</v>
      </c>
      <c r="J5" s="29"/>
    </row>
    <row r="6" spans="1:10" x14ac:dyDescent="0.2">
      <c r="A6" s="48" t="s">
        <v>51</v>
      </c>
      <c r="B6" s="38">
        <v>42887</v>
      </c>
      <c r="C6" s="38">
        <v>42888</v>
      </c>
      <c r="D6" s="27">
        <f t="shared" si="0"/>
        <v>1</v>
      </c>
      <c r="E6" s="27">
        <v>10</v>
      </c>
      <c r="F6" s="27">
        <f t="shared" si="1"/>
        <v>10</v>
      </c>
      <c r="G6" s="27" t="s">
        <v>58</v>
      </c>
      <c r="J6" s="29"/>
    </row>
    <row r="7" spans="1:10" x14ac:dyDescent="0.2">
      <c r="A7" s="48" t="s">
        <v>48</v>
      </c>
      <c r="B7" s="38">
        <v>42898</v>
      </c>
      <c r="C7" s="38">
        <v>42899</v>
      </c>
      <c r="D7" s="27">
        <f t="shared" si="0"/>
        <v>1</v>
      </c>
      <c r="E7" s="27">
        <v>20</v>
      </c>
      <c r="F7" s="27">
        <f t="shared" si="1"/>
        <v>20</v>
      </c>
      <c r="G7" s="27" t="s">
        <v>65</v>
      </c>
    </row>
    <row r="8" spans="1:10" x14ac:dyDescent="0.2">
      <c r="A8" s="48" t="s">
        <v>51</v>
      </c>
      <c r="B8" s="38" t="s">
        <v>76</v>
      </c>
      <c r="C8" s="38" t="s">
        <v>77</v>
      </c>
      <c r="D8" s="27">
        <v>12</v>
      </c>
      <c r="E8" s="27">
        <v>3</v>
      </c>
      <c r="F8" s="27">
        <v>36</v>
      </c>
      <c r="G8" s="27" t="s">
        <v>58</v>
      </c>
    </row>
    <row r="9" spans="1:10" x14ac:dyDescent="0.2">
      <c r="D9" s="27" t="str">
        <f t="shared" si="0"/>
        <v/>
      </c>
      <c r="F9" s="27" t="str">
        <f t="shared" si="1"/>
        <v/>
      </c>
    </row>
    <row r="10" spans="1:10" x14ac:dyDescent="0.2">
      <c r="D10" s="27" t="str">
        <f t="shared" si="0"/>
        <v/>
      </c>
      <c r="F10" s="27" t="str">
        <f t="shared" si="1"/>
        <v/>
      </c>
    </row>
    <row r="11" spans="1:10" x14ac:dyDescent="0.2">
      <c r="D11" s="27" t="str">
        <f t="shared" si="0"/>
        <v/>
      </c>
      <c r="F11" s="27" t="str">
        <f t="shared" si="1"/>
        <v/>
      </c>
    </row>
    <row r="12" spans="1:10" x14ac:dyDescent="0.2">
      <c r="D12" s="27" t="str">
        <f t="shared" si="0"/>
        <v/>
      </c>
      <c r="F12" s="27" t="str">
        <f t="shared" si="1"/>
        <v/>
      </c>
    </row>
    <row r="13" spans="1:10" x14ac:dyDescent="0.2">
      <c r="D13" s="27" t="str">
        <f t="shared" si="0"/>
        <v/>
      </c>
      <c r="F13" s="27" t="str">
        <f t="shared" si="1"/>
        <v/>
      </c>
    </row>
    <row r="14" spans="1:10" x14ac:dyDescent="0.2">
      <c r="D14" s="27" t="str">
        <f t="shared" si="0"/>
        <v/>
      </c>
      <c r="F14" s="27" t="str">
        <f t="shared" si="1"/>
        <v/>
      </c>
    </row>
    <row r="15" spans="1:10" x14ac:dyDescent="0.2">
      <c r="D15" s="27" t="str">
        <f t="shared" si="0"/>
        <v/>
      </c>
      <c r="F15" s="27" t="str">
        <f t="shared" si="1"/>
        <v/>
      </c>
    </row>
    <row r="16" spans="1:10" x14ac:dyDescent="0.2">
      <c r="D16" s="27" t="str">
        <f t="shared" si="0"/>
        <v/>
      </c>
      <c r="F16" s="27" t="str">
        <f t="shared" si="1"/>
        <v/>
      </c>
    </row>
    <row r="17" spans="4:6" x14ac:dyDescent="0.2">
      <c r="D17" s="27" t="str">
        <f t="shared" si="0"/>
        <v/>
      </c>
      <c r="F17" s="27" t="str">
        <f t="shared" si="1"/>
        <v/>
      </c>
    </row>
    <row r="18" spans="4:6" x14ac:dyDescent="0.2">
      <c r="D18" s="27" t="str">
        <f t="shared" si="0"/>
        <v/>
      </c>
      <c r="F18" s="27" t="str">
        <f t="shared" si="1"/>
        <v/>
      </c>
    </row>
    <row r="19" spans="4:6" x14ac:dyDescent="0.2">
      <c r="D19" s="27" t="str">
        <f t="shared" si="0"/>
        <v/>
      </c>
      <c r="F19" s="27" t="str">
        <f t="shared" si="1"/>
        <v/>
      </c>
    </row>
    <row r="20" spans="4:6" x14ac:dyDescent="0.2">
      <c r="D20" s="27" t="str">
        <f t="shared" si="0"/>
        <v/>
      </c>
      <c r="F20" s="27" t="str">
        <f t="shared" si="1"/>
        <v/>
      </c>
    </row>
    <row r="21" spans="4:6" x14ac:dyDescent="0.2">
      <c r="D21" s="27" t="str">
        <f t="shared" si="0"/>
        <v/>
      </c>
      <c r="F21" s="27" t="str">
        <f t="shared" si="1"/>
        <v/>
      </c>
    </row>
    <row r="22" spans="4:6" x14ac:dyDescent="0.2">
      <c r="D22" s="27" t="str">
        <f t="shared" si="0"/>
        <v/>
      </c>
      <c r="F22" s="27" t="str">
        <f t="shared" si="1"/>
        <v/>
      </c>
    </row>
    <row r="23" spans="4:6" x14ac:dyDescent="0.2">
      <c r="D23" s="27" t="str">
        <f t="shared" si="0"/>
        <v/>
      </c>
      <c r="F23" s="27" t="str">
        <f t="shared" si="1"/>
        <v/>
      </c>
    </row>
    <row r="24" spans="4:6" x14ac:dyDescent="0.2">
      <c r="D24" s="27" t="str">
        <f t="shared" si="0"/>
        <v/>
      </c>
      <c r="F24" s="27" t="str">
        <f t="shared" si="1"/>
        <v/>
      </c>
    </row>
    <row r="25" spans="4:6" x14ac:dyDescent="0.2">
      <c r="D25" s="27" t="str">
        <f t="shared" si="0"/>
        <v/>
      </c>
      <c r="F25" s="27" t="str">
        <f t="shared" si="1"/>
        <v/>
      </c>
    </row>
    <row r="26" spans="4:6" x14ac:dyDescent="0.2">
      <c r="D26" s="27" t="str">
        <f t="shared" si="0"/>
        <v/>
      </c>
      <c r="F26" s="27" t="str">
        <f t="shared" si="1"/>
        <v/>
      </c>
    </row>
    <row r="27" spans="4:6" x14ac:dyDescent="0.2">
      <c r="D27" s="27" t="str">
        <f t="shared" si="0"/>
        <v/>
      </c>
      <c r="F27" s="27" t="str">
        <f t="shared" si="1"/>
        <v/>
      </c>
    </row>
    <row r="28" spans="4:6" x14ac:dyDescent="0.2">
      <c r="D28" s="27" t="str">
        <f t="shared" si="0"/>
        <v/>
      </c>
      <c r="F28" s="27" t="str">
        <f t="shared" si="1"/>
        <v/>
      </c>
    </row>
    <row r="29" spans="4:6" x14ac:dyDescent="0.2">
      <c r="D29" s="27" t="str">
        <f t="shared" si="0"/>
        <v/>
      </c>
      <c r="F29" s="27" t="str">
        <f t="shared" si="1"/>
        <v/>
      </c>
    </row>
    <row r="30" spans="4:6" x14ac:dyDescent="0.2">
      <c r="D30" s="27" t="str">
        <f t="shared" si="0"/>
        <v/>
      </c>
      <c r="F30" s="27" t="str">
        <f t="shared" si="1"/>
        <v/>
      </c>
    </row>
    <row r="31" spans="4:6" x14ac:dyDescent="0.2">
      <c r="D31" s="27" t="str">
        <f t="shared" si="0"/>
        <v/>
      </c>
      <c r="F31" s="27" t="str">
        <f t="shared" si="1"/>
        <v/>
      </c>
    </row>
    <row r="32" spans="4:6" x14ac:dyDescent="0.2">
      <c r="D32" s="27" t="str">
        <f t="shared" si="0"/>
        <v/>
      </c>
      <c r="F32" s="27" t="str">
        <f t="shared" si="1"/>
        <v/>
      </c>
    </row>
    <row r="33" spans="4:6" x14ac:dyDescent="0.2">
      <c r="D33" s="27" t="str">
        <f t="shared" si="0"/>
        <v/>
      </c>
      <c r="F33" s="27" t="str">
        <f t="shared" si="1"/>
        <v/>
      </c>
    </row>
    <row r="34" spans="4:6" x14ac:dyDescent="0.2">
      <c r="D34" s="27" t="str">
        <f t="shared" si="0"/>
        <v/>
      </c>
      <c r="F34" s="27" t="str">
        <f t="shared" si="1"/>
        <v/>
      </c>
    </row>
    <row r="35" spans="4:6" x14ac:dyDescent="0.2">
      <c r="D35" s="27" t="str">
        <f t="shared" si="0"/>
        <v/>
      </c>
      <c r="F35" s="27" t="str">
        <f t="shared" si="1"/>
        <v/>
      </c>
    </row>
    <row r="36" spans="4:6" x14ac:dyDescent="0.2">
      <c r="D36" s="27" t="str">
        <f t="shared" si="0"/>
        <v/>
      </c>
      <c r="F36" s="27" t="str">
        <f t="shared" si="1"/>
        <v/>
      </c>
    </row>
    <row r="37" spans="4:6" x14ac:dyDescent="0.2">
      <c r="D37" s="27" t="str">
        <f t="shared" si="0"/>
        <v/>
      </c>
      <c r="F37" s="27" t="str">
        <f t="shared" si="1"/>
        <v/>
      </c>
    </row>
    <row r="38" spans="4:6" x14ac:dyDescent="0.2">
      <c r="D38" s="27" t="str">
        <f t="shared" si="0"/>
        <v/>
      </c>
      <c r="F38" s="27" t="str">
        <f t="shared" si="1"/>
        <v/>
      </c>
    </row>
    <row r="39" spans="4:6" x14ac:dyDescent="0.2">
      <c r="D39" s="27" t="str">
        <f t="shared" si="0"/>
        <v/>
      </c>
      <c r="F39" s="27" t="str">
        <f t="shared" si="1"/>
        <v/>
      </c>
    </row>
    <row r="40" spans="4:6" x14ac:dyDescent="0.2">
      <c r="D40" s="27" t="str">
        <f t="shared" si="0"/>
        <v/>
      </c>
      <c r="F40" s="27" t="str">
        <f t="shared" si="1"/>
        <v/>
      </c>
    </row>
    <row r="41" spans="4:6" x14ac:dyDescent="0.2">
      <c r="D41" s="27" t="str">
        <f t="shared" si="0"/>
        <v/>
      </c>
      <c r="F41" s="27" t="str">
        <f t="shared" si="1"/>
        <v/>
      </c>
    </row>
    <row r="42" spans="4:6" x14ac:dyDescent="0.2">
      <c r="D42" s="27" t="str">
        <f t="shared" si="0"/>
        <v/>
      </c>
      <c r="F42" s="27" t="str">
        <f t="shared" si="1"/>
        <v/>
      </c>
    </row>
    <row r="43" spans="4:6" x14ac:dyDescent="0.2">
      <c r="D43" s="27" t="str">
        <f t="shared" si="0"/>
        <v/>
      </c>
      <c r="F43" s="27" t="str">
        <f t="shared" si="1"/>
        <v/>
      </c>
    </row>
    <row r="44" spans="4:6" x14ac:dyDescent="0.2">
      <c r="D44" s="27" t="str">
        <f t="shared" si="0"/>
        <v/>
      </c>
      <c r="F44" s="27" t="str">
        <f t="shared" si="1"/>
        <v/>
      </c>
    </row>
    <row r="45" spans="4:6" x14ac:dyDescent="0.2">
      <c r="D45" s="27" t="str">
        <f t="shared" si="0"/>
        <v/>
      </c>
      <c r="F45" s="27" t="str">
        <f t="shared" si="1"/>
        <v/>
      </c>
    </row>
    <row r="46" spans="4:6" x14ac:dyDescent="0.2">
      <c r="D46" s="27" t="str">
        <f t="shared" si="0"/>
        <v/>
      </c>
      <c r="F46" s="27" t="str">
        <f t="shared" si="1"/>
        <v/>
      </c>
    </row>
    <row r="47" spans="4:6" x14ac:dyDescent="0.2">
      <c r="D47" s="27" t="str">
        <f t="shared" si="0"/>
        <v/>
      </c>
      <c r="F47" s="27" t="str">
        <f t="shared" si="1"/>
        <v/>
      </c>
    </row>
    <row r="48" spans="4:6" x14ac:dyDescent="0.2">
      <c r="D48" s="27" t="str">
        <f t="shared" si="0"/>
        <v/>
      </c>
      <c r="F48" s="27" t="str">
        <f t="shared" si="1"/>
        <v/>
      </c>
    </row>
    <row r="49" spans="4:6" x14ac:dyDescent="0.2">
      <c r="D49" s="27" t="str">
        <f t="shared" si="0"/>
        <v/>
      </c>
      <c r="F49" s="27" t="str">
        <f t="shared" si="1"/>
        <v/>
      </c>
    </row>
  </sheetData>
  <autoFilter ref="A2:G2"/>
  <phoneticPr fontId="4" type="noConversion"/>
  <conditionalFormatting sqref="G3:G49">
    <cfRule type="containsText" dxfId="8" priority="1" stopIfTrue="1" operator="containsText" text="Sous-réserve">
      <formula>NOT(ISERROR(SEARCH("Sous-réserve",G3)))</formula>
    </cfRule>
    <cfRule type="containsText" dxfId="7" priority="2" stopIfTrue="1" operator="containsText" text="Demande de convention">
      <formula>NOT(ISERROR(SEARCH("Demande de convention",G3)))</formula>
    </cfRule>
    <cfRule type="containsText" dxfId="6" priority="3" stopIfTrue="1" operator="containsText" text="Convention">
      <formula>NOT(ISERROR(SEARCH("Convention",G3)))</formula>
    </cfRule>
  </conditionalFormatting>
  <dataValidations count="2">
    <dataValidation type="list" allowBlank="1" showInputMessage="1" showErrorMessage="1" sqref="A3:A19 A27:A85">
      <formula1>Nom</formula1>
    </dataValidation>
    <dataValidation type="list" allowBlank="1" showInputMessage="1" showErrorMessage="1" sqref="G3:G50">
      <formula1>Profil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6" orientation="portrait" horizontalDpi="0" verticalDpi="0" r:id="rId1"/>
  <headerFooter>
    <oddHeader>&amp;C&amp;F
&amp;G</oddHeader>
    <oddFooter>&amp;L&amp;D&amp;C&amp;"Times New Roman,Gras"CLP - ESCALE en Baie de Somme&amp;R&amp;A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S30"/>
  <sheetViews>
    <sheetView showGridLines="0" showZeros="0" zoomScale="80" zoomScaleNormal="80" workbookViewId="0">
      <selection activeCell="AI11" sqref="AI11"/>
    </sheetView>
  </sheetViews>
  <sheetFormatPr baseColWidth="10" defaultRowHeight="12.75" x14ac:dyDescent="0.2"/>
  <cols>
    <col min="1" max="1" width="30.6640625" style="1" bestFit="1" customWidth="1"/>
    <col min="2" max="32" width="7.1640625" style="1" customWidth="1"/>
    <col min="33" max="33" width="15.83203125" style="57" customWidth="1"/>
    <col min="34" max="34" width="12" style="27"/>
    <col min="35" max="16384" width="12" style="1"/>
  </cols>
  <sheetData>
    <row r="1" spans="1:45" ht="20.100000000000001" customHeight="1" thickBot="1" x14ac:dyDescent="0.25">
      <c r="A1" s="37">
        <v>2017</v>
      </c>
      <c r="B1" s="75" t="s">
        <v>73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I1" s="27"/>
    </row>
    <row r="2" spans="1:45" ht="20.100000000000001" customHeight="1" x14ac:dyDescent="0.2">
      <c r="A2" s="66"/>
      <c r="B2" s="69" t="s">
        <v>35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1"/>
      <c r="AG2" s="65" t="s">
        <v>60</v>
      </c>
      <c r="AH2" s="32"/>
    </row>
    <row r="3" spans="1:45" ht="20.100000000000001" customHeight="1" thickBot="1" x14ac:dyDescent="0.25">
      <c r="A3" s="67"/>
      <c r="B3" s="72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4"/>
      <c r="AG3" s="65"/>
      <c r="AH3" s="32"/>
    </row>
    <row r="4" spans="1:45" s="2" customFormat="1" ht="20.100000000000001" customHeight="1" x14ac:dyDescent="0.2">
      <c r="A4" s="68"/>
      <c r="B4" s="30">
        <f>DATE(An,MONTH(1&amp;B2),1)</f>
        <v>42887</v>
      </c>
      <c r="C4" s="30">
        <f>B4+1</f>
        <v>42888</v>
      </c>
      <c r="D4" s="30">
        <f t="shared" ref="D4:AC4" si="0">C4+1</f>
        <v>42889</v>
      </c>
      <c r="E4" s="30">
        <f t="shared" si="0"/>
        <v>42890</v>
      </c>
      <c r="F4" s="30">
        <f t="shared" si="0"/>
        <v>42891</v>
      </c>
      <c r="G4" s="30">
        <f t="shared" si="0"/>
        <v>42892</v>
      </c>
      <c r="H4" s="30">
        <f t="shared" si="0"/>
        <v>42893</v>
      </c>
      <c r="I4" s="30">
        <f t="shared" si="0"/>
        <v>42894</v>
      </c>
      <c r="J4" s="30">
        <f t="shared" si="0"/>
        <v>42895</v>
      </c>
      <c r="K4" s="30">
        <f t="shared" si="0"/>
        <v>42896</v>
      </c>
      <c r="L4" s="30">
        <f t="shared" si="0"/>
        <v>42897</v>
      </c>
      <c r="M4" s="30">
        <f>L4+1</f>
        <v>42898</v>
      </c>
      <c r="N4" s="30">
        <f t="shared" si="0"/>
        <v>42899</v>
      </c>
      <c r="O4" s="30">
        <f>N4+1</f>
        <v>42900</v>
      </c>
      <c r="P4" s="30">
        <f t="shared" si="0"/>
        <v>42901</v>
      </c>
      <c r="Q4" s="30">
        <f t="shared" si="0"/>
        <v>42902</v>
      </c>
      <c r="R4" s="30">
        <f t="shared" si="0"/>
        <v>42903</v>
      </c>
      <c r="S4" s="30">
        <f t="shared" si="0"/>
        <v>42904</v>
      </c>
      <c r="T4" s="30">
        <f t="shared" si="0"/>
        <v>42905</v>
      </c>
      <c r="U4" s="30">
        <f t="shared" si="0"/>
        <v>42906</v>
      </c>
      <c r="V4" s="30">
        <f t="shared" si="0"/>
        <v>42907</v>
      </c>
      <c r="W4" s="30">
        <f t="shared" si="0"/>
        <v>42908</v>
      </c>
      <c r="X4" s="30">
        <f t="shared" si="0"/>
        <v>42909</v>
      </c>
      <c r="Y4" s="30">
        <f t="shared" si="0"/>
        <v>42910</v>
      </c>
      <c r="Z4" s="30">
        <f t="shared" si="0"/>
        <v>42911</v>
      </c>
      <c r="AA4" s="30">
        <f t="shared" si="0"/>
        <v>42912</v>
      </c>
      <c r="AB4" s="30">
        <f t="shared" si="0"/>
        <v>42913</v>
      </c>
      <c r="AC4" s="30">
        <f t="shared" si="0"/>
        <v>42914</v>
      </c>
      <c r="AD4" s="30">
        <f>IF(AC4=0,0,IF(MONTH(AC4)&lt;&gt;MONTH(AC4+1),0,AC4+1))</f>
        <v>42915</v>
      </c>
      <c r="AE4" s="30">
        <f>IF(AD4=0,0,IF(MONTH(AD4)&lt;&gt;MONTH(AD4+1),0,AD4+1))</f>
        <v>42916</v>
      </c>
      <c r="AF4" s="30">
        <f>IF(AE4=0,0,IF(MONTH(AE4)&lt;&gt;MONTH(AE4+1),0,AE4+1))</f>
        <v>0</v>
      </c>
      <c r="AG4" s="56"/>
      <c r="AH4" s="27"/>
    </row>
    <row r="5" spans="1:45" s="2" customFormat="1" ht="20.100000000000001" customHeight="1" x14ac:dyDescent="0.2">
      <c r="A5" s="47" t="s">
        <v>47</v>
      </c>
      <c r="B5" s="46">
        <f t="shared" ref="B5:AF5" si="1">B4</f>
        <v>42887</v>
      </c>
      <c r="C5" s="46">
        <f t="shared" si="1"/>
        <v>42888</v>
      </c>
      <c r="D5" s="46">
        <f t="shared" si="1"/>
        <v>42889</v>
      </c>
      <c r="E5" s="46">
        <f t="shared" si="1"/>
        <v>42890</v>
      </c>
      <c r="F5" s="46">
        <f t="shared" si="1"/>
        <v>42891</v>
      </c>
      <c r="G5" s="46">
        <f t="shared" si="1"/>
        <v>42892</v>
      </c>
      <c r="H5" s="46">
        <f t="shared" si="1"/>
        <v>42893</v>
      </c>
      <c r="I5" s="46">
        <f t="shared" si="1"/>
        <v>42894</v>
      </c>
      <c r="J5" s="46">
        <f t="shared" si="1"/>
        <v>42895</v>
      </c>
      <c r="K5" s="46">
        <f t="shared" si="1"/>
        <v>42896</v>
      </c>
      <c r="L5" s="46">
        <f t="shared" si="1"/>
        <v>42897</v>
      </c>
      <c r="M5" s="46">
        <f t="shared" si="1"/>
        <v>42898</v>
      </c>
      <c r="N5" s="46">
        <f t="shared" si="1"/>
        <v>42899</v>
      </c>
      <c r="O5" s="46">
        <f t="shared" si="1"/>
        <v>42900</v>
      </c>
      <c r="P5" s="46">
        <f t="shared" si="1"/>
        <v>42901</v>
      </c>
      <c r="Q5" s="46">
        <f t="shared" si="1"/>
        <v>42902</v>
      </c>
      <c r="R5" s="46">
        <f t="shared" si="1"/>
        <v>42903</v>
      </c>
      <c r="S5" s="46">
        <f t="shared" si="1"/>
        <v>42904</v>
      </c>
      <c r="T5" s="46">
        <f t="shared" si="1"/>
        <v>42905</v>
      </c>
      <c r="U5" s="46">
        <f t="shared" si="1"/>
        <v>42906</v>
      </c>
      <c r="V5" s="46">
        <f t="shared" si="1"/>
        <v>42907</v>
      </c>
      <c r="W5" s="46">
        <f t="shared" si="1"/>
        <v>42908</v>
      </c>
      <c r="X5" s="46">
        <f t="shared" si="1"/>
        <v>42909</v>
      </c>
      <c r="Y5" s="46">
        <f t="shared" si="1"/>
        <v>42910</v>
      </c>
      <c r="Z5" s="46">
        <f t="shared" si="1"/>
        <v>42911</v>
      </c>
      <c r="AA5" s="46">
        <f t="shared" si="1"/>
        <v>42912</v>
      </c>
      <c r="AB5" s="46">
        <f t="shared" si="1"/>
        <v>42913</v>
      </c>
      <c r="AC5" s="46">
        <f t="shared" si="1"/>
        <v>42914</v>
      </c>
      <c r="AD5" s="46">
        <f t="shared" si="1"/>
        <v>42915</v>
      </c>
      <c r="AE5" s="46">
        <f t="shared" si="1"/>
        <v>42916</v>
      </c>
      <c r="AF5" s="46">
        <f t="shared" si="1"/>
        <v>0</v>
      </c>
      <c r="AG5" s="56"/>
      <c r="AH5" s="27"/>
      <c r="AS5" s="2" t="s">
        <v>71</v>
      </c>
    </row>
    <row r="6" spans="1:45" s="2" customFormat="1" ht="20.100000000000001" customHeight="1" x14ac:dyDescent="0.2">
      <c r="A6" s="3" t="s">
        <v>48</v>
      </c>
      <c r="B6" s="55">
        <v>1</v>
      </c>
      <c r="C6" s="55">
        <v>1</v>
      </c>
      <c r="D6" s="55"/>
      <c r="E6" s="55"/>
      <c r="F6" s="55"/>
      <c r="G6" s="55"/>
      <c r="H6" s="55"/>
      <c r="I6" s="55"/>
      <c r="J6" s="55"/>
      <c r="K6" s="55"/>
      <c r="L6" s="55"/>
      <c r="M6" s="55">
        <v>3</v>
      </c>
      <c r="N6" s="55">
        <v>3</v>
      </c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6">
        <v>2</v>
      </c>
      <c r="AH6" s="33" t="s">
        <v>74</v>
      </c>
      <c r="AS6" s="27">
        <v>2</v>
      </c>
    </row>
    <row r="7" spans="1:45" s="2" customFormat="1" ht="20.100000000000001" customHeight="1" x14ac:dyDescent="0.2">
      <c r="A7" s="3" t="s">
        <v>49</v>
      </c>
      <c r="B7" s="55"/>
      <c r="C7" s="55"/>
      <c r="D7" s="55"/>
      <c r="E7" s="55"/>
      <c r="F7" s="55">
        <v>2</v>
      </c>
      <c r="G7" s="55">
        <v>2</v>
      </c>
      <c r="H7" s="55">
        <v>2</v>
      </c>
      <c r="I7" s="55">
        <v>2</v>
      </c>
      <c r="J7" s="55">
        <v>2</v>
      </c>
      <c r="K7" s="55">
        <v>2</v>
      </c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6">
        <v>5</v>
      </c>
      <c r="AH7" s="2" t="s">
        <v>70</v>
      </c>
      <c r="AS7" s="27">
        <v>5</v>
      </c>
    </row>
    <row r="8" spans="1:45" s="2" customFormat="1" ht="20.100000000000001" customHeight="1" x14ac:dyDescent="0.2">
      <c r="A8" s="3" t="s">
        <v>50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>
        <v>3</v>
      </c>
      <c r="N8" s="55">
        <v>3</v>
      </c>
      <c r="O8" s="55">
        <v>3</v>
      </c>
      <c r="P8" s="55">
        <v>3</v>
      </c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6">
        <v>3</v>
      </c>
      <c r="AS8" s="28">
        <v>3</v>
      </c>
    </row>
    <row r="9" spans="1:45" s="2" customFormat="1" ht="20.100000000000001" customHeight="1" x14ac:dyDescent="0.2">
      <c r="A9" s="3" t="s">
        <v>51</v>
      </c>
      <c r="B9" s="55">
        <v>2</v>
      </c>
      <c r="C9" s="55">
        <v>2</v>
      </c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6">
        <v>1</v>
      </c>
      <c r="AI9" s="27"/>
      <c r="AS9" s="27">
        <v>1</v>
      </c>
    </row>
    <row r="10" spans="1:45" s="2" customFormat="1" ht="20.100000000000001" customHeight="1" x14ac:dyDescent="0.2">
      <c r="A10" s="3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6"/>
      <c r="AI10" s="27"/>
    </row>
    <row r="11" spans="1:45" ht="20.100000000000001" customHeight="1" x14ac:dyDescent="0.2">
      <c r="A11" s="3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6"/>
      <c r="AH11" s="2"/>
      <c r="AI11" s="28"/>
    </row>
    <row r="12" spans="1:45" ht="20.100000000000001" customHeight="1" x14ac:dyDescent="0.2">
      <c r="A12" s="3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6"/>
      <c r="AH12" s="2"/>
      <c r="AI12" s="27"/>
    </row>
    <row r="13" spans="1:45" ht="20.100000000000001" customHeight="1" x14ac:dyDescent="0.2">
      <c r="A13" s="3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6"/>
      <c r="AH13" s="2"/>
    </row>
    <row r="14" spans="1:45" ht="20.100000000000001" customHeight="1" x14ac:dyDescent="0.2">
      <c r="A14" s="3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6"/>
      <c r="AH14" s="2"/>
    </row>
    <row r="15" spans="1:45" ht="20.100000000000001" customHeight="1" x14ac:dyDescent="0.2">
      <c r="A15" s="3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6"/>
      <c r="AH15" s="2" t="s">
        <v>72</v>
      </c>
    </row>
    <row r="16" spans="1:45" ht="20.100000000000001" customHeight="1" x14ac:dyDescent="0.2">
      <c r="A16" s="3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6"/>
      <c r="AH16" s="2"/>
    </row>
    <row r="17" spans="1:34" ht="20.100000000000001" customHeight="1" x14ac:dyDescent="0.2">
      <c r="A17" s="3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6"/>
      <c r="AH17" s="2"/>
    </row>
    <row r="18" spans="1:34" ht="20.100000000000001" customHeight="1" x14ac:dyDescent="0.2">
      <c r="A18" s="3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6"/>
      <c r="AH18" s="2"/>
    </row>
    <row r="19" spans="1:34" ht="20.100000000000001" customHeight="1" x14ac:dyDescent="0.2">
      <c r="A19" s="3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6"/>
      <c r="AH19" s="2"/>
    </row>
    <row r="20" spans="1:34" ht="20.100000000000001" customHeight="1" x14ac:dyDescent="0.2">
      <c r="A20" s="3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6"/>
      <c r="AH20" s="2"/>
    </row>
    <row r="21" spans="1:34" ht="20.100000000000001" customHeight="1" x14ac:dyDescent="0.2">
      <c r="A21" s="3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6"/>
      <c r="AH21" s="2"/>
    </row>
    <row r="22" spans="1:34" ht="20.100000000000001" customHeight="1" x14ac:dyDescent="0.2">
      <c r="A22" s="34" t="s">
        <v>66</v>
      </c>
      <c r="B22" s="21">
        <v>30</v>
      </c>
      <c r="C22" s="21"/>
      <c r="D22" s="21"/>
      <c r="E22" s="21"/>
      <c r="F22" s="21">
        <v>30</v>
      </c>
      <c r="G22" s="21">
        <v>30</v>
      </c>
      <c r="H22" s="21">
        <v>30</v>
      </c>
      <c r="I22" s="21">
        <v>30</v>
      </c>
      <c r="J22" s="21">
        <v>30</v>
      </c>
      <c r="K22" s="21"/>
      <c r="L22" s="21"/>
      <c r="M22" s="21">
        <v>45</v>
      </c>
      <c r="N22" s="21">
        <v>25</v>
      </c>
      <c r="O22" s="21">
        <v>25</v>
      </c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58">
        <f>SUM(AG6:AH21)</f>
        <v>11</v>
      </c>
      <c r="AH22" s="2"/>
    </row>
    <row r="23" spans="1:34" ht="21" customHeight="1" x14ac:dyDescent="0.2">
      <c r="A23" s="63" t="s">
        <v>78</v>
      </c>
      <c r="B23" s="64">
        <f t="shared" ref="B23" si="2">B22/60</f>
        <v>0.5</v>
      </c>
      <c r="C23" s="64">
        <f t="shared" ref="C23" si="3">C22/60</f>
        <v>0</v>
      </c>
      <c r="D23" s="64">
        <f t="shared" ref="D23" si="4">D22/60</f>
        <v>0</v>
      </c>
      <c r="E23" s="64">
        <f t="shared" ref="E23" si="5">E22/60</f>
        <v>0</v>
      </c>
      <c r="F23" s="64">
        <f t="shared" ref="F23" si="6">F22/60</f>
        <v>0.5</v>
      </c>
      <c r="G23" s="64">
        <f t="shared" ref="G23" si="7">G22/60</f>
        <v>0.5</v>
      </c>
      <c r="H23" s="64">
        <f t="shared" ref="H23" si="8">H22/60</f>
        <v>0.5</v>
      </c>
      <c r="I23" s="64">
        <f t="shared" ref="I23" si="9">I22/60</f>
        <v>0.5</v>
      </c>
      <c r="J23" s="64">
        <f t="shared" ref="J23" si="10">J22/60</f>
        <v>0.5</v>
      </c>
      <c r="K23" s="64">
        <f t="shared" ref="K23" si="11">K22/60</f>
        <v>0</v>
      </c>
      <c r="L23" s="64">
        <f t="shared" ref="L23" si="12">L22/60</f>
        <v>0</v>
      </c>
      <c r="M23" s="64">
        <f t="shared" ref="M23" si="13">M22/60</f>
        <v>0.75</v>
      </c>
      <c r="N23" s="64">
        <f t="shared" ref="N23" si="14">N22/60</f>
        <v>0.41666666666666669</v>
      </c>
      <c r="O23" s="64">
        <f t="shared" ref="O23" si="15">O22/60</f>
        <v>0.41666666666666669</v>
      </c>
      <c r="P23" s="64">
        <f t="shared" ref="P23" si="16">P22/60</f>
        <v>0</v>
      </c>
      <c r="Q23" s="64">
        <f t="shared" ref="Q23" si="17">Q22/60</f>
        <v>0</v>
      </c>
      <c r="R23" s="64">
        <f t="shared" ref="R23" si="18">R22/60</f>
        <v>0</v>
      </c>
      <c r="S23" s="64">
        <f t="shared" ref="S23" si="19">S22/60</f>
        <v>0</v>
      </c>
      <c r="T23" s="64">
        <f t="shared" ref="T23" si="20">T22/60</f>
        <v>0</v>
      </c>
      <c r="U23" s="64">
        <f t="shared" ref="U23" si="21">U22/60</f>
        <v>0</v>
      </c>
      <c r="V23" s="64">
        <f t="shared" ref="V23" si="22">V22/60</f>
        <v>0</v>
      </c>
      <c r="W23" s="64">
        <f t="shared" ref="W23" si="23">W22/60</f>
        <v>0</v>
      </c>
      <c r="X23" s="64">
        <f t="shared" ref="X23" si="24">X22/60</f>
        <v>0</v>
      </c>
      <c r="Y23" s="64">
        <f t="shared" ref="Y23" si="25">Y22/60</f>
        <v>0</v>
      </c>
      <c r="Z23" s="64">
        <f t="shared" ref="Z23" si="26">Z22/60</f>
        <v>0</v>
      </c>
      <c r="AA23" s="64">
        <f t="shared" ref="AA23" si="27">AA22/60</f>
        <v>0</v>
      </c>
      <c r="AB23" s="64">
        <f t="shared" ref="AB23" si="28">AB22/60</f>
        <v>0</v>
      </c>
      <c r="AC23" s="64">
        <f t="shared" ref="AC23" si="29">AC22/60</f>
        <v>0</v>
      </c>
      <c r="AD23" s="64">
        <f t="shared" ref="AD23" si="30">AD22/60</f>
        <v>0</v>
      </c>
      <c r="AE23" s="64">
        <f t="shared" ref="AE23" si="31">AE22/60</f>
        <v>0</v>
      </c>
      <c r="AF23" s="64">
        <f t="shared" ref="AF23" si="32">AF22/60</f>
        <v>0</v>
      </c>
      <c r="AG23" s="57">
        <v>24</v>
      </c>
    </row>
    <row r="26" spans="1:34" x14ac:dyDescent="0.2">
      <c r="F26" s="1" t="s">
        <v>67</v>
      </c>
    </row>
    <row r="27" spans="1:34" x14ac:dyDescent="0.2">
      <c r="B27" s="1" t="s">
        <v>68</v>
      </c>
    </row>
    <row r="29" spans="1:34" x14ac:dyDescent="0.2">
      <c r="B29" s="1" t="s">
        <v>69</v>
      </c>
    </row>
    <row r="30" spans="1:34" x14ac:dyDescent="0.2">
      <c r="B30" s="1" t="s">
        <v>75</v>
      </c>
    </row>
  </sheetData>
  <mergeCells count="4">
    <mergeCell ref="AG2:AG3"/>
    <mergeCell ref="A2:A4"/>
    <mergeCell ref="B2:AF3"/>
    <mergeCell ref="B1:AF1"/>
  </mergeCells>
  <phoneticPr fontId="0" type="noConversion"/>
  <conditionalFormatting sqref="B4:AF5">
    <cfRule type="expression" dxfId="5" priority="11" stopIfTrue="1">
      <formula>WEEKDAY(B$4,2)=6</formula>
    </cfRule>
  </conditionalFormatting>
  <conditionalFormatting sqref="B4:AF22">
    <cfRule type="expression" dxfId="4" priority="12" stopIfTrue="1">
      <formula>COUNTIF(Ferie,B$4)</formula>
    </cfRule>
    <cfRule type="expression" dxfId="3" priority="13" stopIfTrue="1">
      <formula>WEEKDAY(B$4,2)=7</formula>
    </cfRule>
  </conditionalFormatting>
  <conditionalFormatting sqref="B6:AF21">
    <cfRule type="cellIs" dxfId="2" priority="1" stopIfTrue="1" operator="equal">
      <formula>1</formula>
    </cfRule>
    <cfRule type="cellIs" dxfId="1" priority="3" stopIfTrue="1" operator="equal">
      <formula>2</formula>
    </cfRule>
    <cfRule type="cellIs" dxfId="0" priority="4" stopIfTrue="1" operator="equal">
      <formula>3</formula>
    </cfRule>
  </conditionalFormatting>
  <dataValidations count="2">
    <dataValidation type="list" allowBlank="1" showInputMessage="1" showErrorMessage="1" sqref="B2">
      <formula1>Mois</formula1>
    </dataValidation>
    <dataValidation type="list" allowBlank="1" showInputMessage="1" showErrorMessage="1" sqref="A1">
      <formula1>Années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  <headerFooter alignWithMargins="0">
    <oddHeader>&amp;C&amp;F
&amp;G</oddHeader>
    <oddFooter>&amp;L&amp;D&amp;C&amp;"Times New Roman,Gras"CLP - ESCALE en Baie de Somme&amp;R&amp;A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02" r:id="rId5" name="Button 78">
              <controlPr defaultSize="0" print="0" autoFill="0" autoPict="0" macro="[0]!Enreg_PDF">
                <anchor moveWithCells="1" sizeWithCells="1">
                  <from>
                    <xdr:col>0</xdr:col>
                    <xdr:colOff>9525</xdr:colOff>
                    <xdr:row>1</xdr:row>
                    <xdr:rowOff>9525</xdr:rowOff>
                  </from>
                  <to>
                    <xdr:col>0</xdr:col>
                    <xdr:colOff>1733550</xdr:colOff>
                    <xdr:row>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M44"/>
  <sheetViews>
    <sheetView zoomScale="90" zoomScaleNormal="90" workbookViewId="0">
      <selection activeCell="C32" sqref="C32"/>
    </sheetView>
  </sheetViews>
  <sheetFormatPr baseColWidth="10" defaultColWidth="13.33203125" defaultRowHeight="12.75" x14ac:dyDescent="0.2"/>
  <cols>
    <col min="1" max="1" width="28.33203125" style="12" bestFit="1" customWidth="1"/>
    <col min="2" max="2" width="5.83203125" style="12" customWidth="1"/>
    <col min="3" max="3" width="13.33203125" style="4"/>
    <col min="4" max="4" width="5.83203125" style="4" customWidth="1"/>
    <col min="5" max="5" width="14.33203125" style="4" bestFit="1" customWidth="1"/>
    <col min="6" max="6" width="26.5" style="4" bestFit="1" customWidth="1"/>
    <col min="7" max="7" width="10.83203125" style="4" customWidth="1"/>
    <col min="8" max="8" width="13.33203125" style="4"/>
    <col min="9" max="9" width="10.83203125" style="4" customWidth="1"/>
    <col min="10" max="10" width="15.83203125" style="4" customWidth="1"/>
    <col min="11" max="11" width="50.83203125" style="4" customWidth="1"/>
    <col min="12" max="12" width="10.83203125" style="4" customWidth="1"/>
    <col min="13" max="13" width="25.83203125" style="4" customWidth="1"/>
    <col min="14" max="16384" width="13.33203125" style="4"/>
  </cols>
  <sheetData>
    <row r="1" spans="1:13" s="61" customFormat="1" ht="32.25" customHeight="1" thickBot="1" x14ac:dyDescent="0.25">
      <c r="A1" s="59" t="s">
        <v>47</v>
      </c>
      <c r="B1" s="60"/>
      <c r="C1" s="60" t="s">
        <v>0</v>
      </c>
      <c r="D1" s="60"/>
      <c r="E1" s="77" t="s">
        <v>8</v>
      </c>
      <c r="F1" s="78"/>
      <c r="G1" s="4"/>
      <c r="H1" s="5" t="s">
        <v>12</v>
      </c>
      <c r="J1" s="79" t="s">
        <v>26</v>
      </c>
      <c r="K1" s="80"/>
      <c r="L1" s="62"/>
      <c r="M1" s="53" t="s">
        <v>64</v>
      </c>
    </row>
    <row r="2" spans="1:13" x14ac:dyDescent="0.2">
      <c r="A2" s="6" t="s">
        <v>48</v>
      </c>
      <c r="B2" s="6"/>
      <c r="C2" s="6" t="s">
        <v>35</v>
      </c>
      <c r="D2" s="6"/>
      <c r="E2" s="14">
        <f>DATE(An,1,1)</f>
        <v>42736</v>
      </c>
      <c r="F2" s="22" t="s">
        <v>30</v>
      </c>
      <c r="H2" s="7">
        <v>2017</v>
      </c>
      <c r="J2" s="43" t="s">
        <v>13</v>
      </c>
      <c r="K2" s="40" t="s">
        <v>14</v>
      </c>
      <c r="M2" s="51" t="s">
        <v>59</v>
      </c>
    </row>
    <row r="3" spans="1:13" x14ac:dyDescent="0.2">
      <c r="A3" s="6" t="s">
        <v>49</v>
      </c>
      <c r="B3" s="6"/>
      <c r="C3" s="6" t="s">
        <v>36</v>
      </c>
      <c r="D3" s="6"/>
      <c r="E3" s="15">
        <f>DATE(An,3,29.56+0.979*MOD(204-11*MOD(An,19),30)-WEEKDAY(DATE(An,3,28.56+0.979*MOD(204-11*MOD(An,19),30))))</f>
        <v>42841</v>
      </c>
      <c r="F3" s="23" t="s">
        <v>1</v>
      </c>
      <c r="H3" s="8">
        <v>2018</v>
      </c>
      <c r="J3" s="44" t="s">
        <v>12</v>
      </c>
      <c r="K3" s="41" t="s">
        <v>15</v>
      </c>
      <c r="M3" s="54" t="s">
        <v>58</v>
      </c>
    </row>
    <row r="4" spans="1:13" ht="13.5" thickBot="1" x14ac:dyDescent="0.25">
      <c r="A4" s="6" t="s">
        <v>50</v>
      </c>
      <c r="B4" s="6"/>
      <c r="C4" s="6" t="s">
        <v>37</v>
      </c>
      <c r="D4" s="6"/>
      <c r="E4" s="15">
        <f>E3+1</f>
        <v>42842</v>
      </c>
      <c r="F4" s="23" t="s">
        <v>2</v>
      </c>
      <c r="H4" s="8">
        <v>2019</v>
      </c>
      <c r="J4" s="44" t="s">
        <v>16</v>
      </c>
      <c r="K4" s="41" t="s">
        <v>17</v>
      </c>
      <c r="M4" s="52" t="s">
        <v>65</v>
      </c>
    </row>
    <row r="5" spans="1:13" x14ac:dyDescent="0.2">
      <c r="A5" s="6" t="s">
        <v>51</v>
      </c>
      <c r="B5" s="6"/>
      <c r="C5" s="6" t="s">
        <v>38</v>
      </c>
      <c r="D5" s="6"/>
      <c r="E5" s="15">
        <f>DATE(An,5,1)</f>
        <v>42856</v>
      </c>
      <c r="F5" s="23" t="s">
        <v>29</v>
      </c>
      <c r="H5" s="8">
        <v>2020</v>
      </c>
      <c r="J5" s="44" t="s">
        <v>10</v>
      </c>
      <c r="K5" s="41" t="s">
        <v>18</v>
      </c>
    </row>
    <row r="6" spans="1:13" x14ac:dyDescent="0.2">
      <c r="A6" s="6" t="s">
        <v>52</v>
      </c>
      <c r="B6" s="6"/>
      <c r="C6" s="6" t="s">
        <v>39</v>
      </c>
      <c r="D6" s="6"/>
      <c r="E6" s="15">
        <f>DATE(An,5,8)</f>
        <v>42863</v>
      </c>
      <c r="F6" s="23" t="s">
        <v>31</v>
      </c>
      <c r="H6" s="8">
        <v>2021</v>
      </c>
      <c r="J6" s="44" t="s">
        <v>19</v>
      </c>
      <c r="K6" s="41" t="s">
        <v>20</v>
      </c>
    </row>
    <row r="7" spans="1:13" x14ac:dyDescent="0.2">
      <c r="A7" s="6" t="s">
        <v>53</v>
      </c>
      <c r="B7" s="6"/>
      <c r="C7" s="6" t="s">
        <v>40</v>
      </c>
      <c r="D7" s="6"/>
      <c r="E7" s="15">
        <f>E3+39</f>
        <v>42880</v>
      </c>
      <c r="F7" s="23" t="s">
        <v>3</v>
      </c>
      <c r="H7" s="8">
        <v>2022</v>
      </c>
      <c r="J7" s="44" t="s">
        <v>11</v>
      </c>
      <c r="K7" s="41" t="s">
        <v>21</v>
      </c>
    </row>
    <row r="8" spans="1:13" x14ac:dyDescent="0.2">
      <c r="A8" s="6" t="s">
        <v>54</v>
      </c>
      <c r="B8" s="6"/>
      <c r="C8" s="6" t="s">
        <v>41</v>
      </c>
      <c r="D8" s="6"/>
      <c r="E8" s="15">
        <f>E3+49</f>
        <v>42890</v>
      </c>
      <c r="F8" s="23" t="s">
        <v>4</v>
      </c>
      <c r="H8" s="8">
        <v>2023</v>
      </c>
      <c r="J8" s="44" t="s">
        <v>0</v>
      </c>
      <c r="K8" s="41" t="s">
        <v>22</v>
      </c>
    </row>
    <row r="9" spans="1:13" x14ac:dyDescent="0.2">
      <c r="A9" s="6" t="s">
        <v>55</v>
      </c>
      <c r="B9" s="6"/>
      <c r="C9" s="6" t="s">
        <v>42</v>
      </c>
      <c r="D9" s="6"/>
      <c r="E9" s="15">
        <f>E8+1</f>
        <v>42891</v>
      </c>
      <c r="F9" s="23" t="s">
        <v>32</v>
      </c>
      <c r="H9" s="8">
        <v>2024</v>
      </c>
      <c r="J9" s="44" t="s">
        <v>23</v>
      </c>
      <c r="K9" s="41" t="s">
        <v>24</v>
      </c>
    </row>
    <row r="10" spans="1:13" ht="13.5" thickBot="1" x14ac:dyDescent="0.25">
      <c r="A10" s="6" t="s">
        <v>56</v>
      </c>
      <c r="B10" s="6"/>
      <c r="C10" s="6" t="s">
        <v>43</v>
      </c>
      <c r="D10" s="6"/>
      <c r="E10" s="15">
        <f>DATE(An,7,14)</f>
        <v>42930</v>
      </c>
      <c r="F10" s="23" t="s">
        <v>28</v>
      </c>
      <c r="H10" s="8">
        <v>2025</v>
      </c>
      <c r="J10" s="45" t="s">
        <v>9</v>
      </c>
      <c r="K10" s="42" t="s">
        <v>25</v>
      </c>
    </row>
    <row r="11" spans="1:13" x14ac:dyDescent="0.2">
      <c r="A11" s="6"/>
      <c r="B11" s="6"/>
      <c r="C11" s="6" t="s">
        <v>44</v>
      </c>
      <c r="D11" s="6"/>
      <c r="E11" s="15">
        <f>DATE(An,8,15)</f>
        <v>42962</v>
      </c>
      <c r="F11" s="23" t="s">
        <v>5</v>
      </c>
      <c r="H11" s="8">
        <v>2026</v>
      </c>
      <c r="J11" s="19"/>
      <c r="K11" s="19"/>
    </row>
    <row r="12" spans="1:13" ht="13.5" thickBot="1" x14ac:dyDescent="0.25">
      <c r="A12" s="6"/>
      <c r="B12" s="6"/>
      <c r="C12" s="6" t="s">
        <v>45</v>
      </c>
      <c r="D12" s="6"/>
      <c r="E12" s="15">
        <f>DATE(An,11,1)</f>
        <v>43040</v>
      </c>
      <c r="F12" s="23" t="s">
        <v>6</v>
      </c>
      <c r="H12" s="9">
        <v>2027</v>
      </c>
    </row>
    <row r="13" spans="1:13" x14ac:dyDescent="0.2">
      <c r="A13" s="6"/>
      <c r="B13" s="6"/>
      <c r="C13" s="6" t="s">
        <v>46</v>
      </c>
      <c r="D13" s="6"/>
      <c r="E13" s="15">
        <f>DATE(An,11,11)</f>
        <v>43050</v>
      </c>
      <c r="F13" s="23" t="s">
        <v>33</v>
      </c>
    </row>
    <row r="14" spans="1:13" ht="13.5" thickBot="1" x14ac:dyDescent="0.25">
      <c r="A14" s="6"/>
      <c r="B14" s="6"/>
      <c r="C14" s="6"/>
      <c r="D14" s="6"/>
      <c r="E14" s="16">
        <f>DATE(An,12,25)</f>
        <v>43094</v>
      </c>
      <c r="F14" s="24" t="s">
        <v>27</v>
      </c>
      <c r="H14" s="13"/>
    </row>
    <row r="15" spans="1:13" x14ac:dyDescent="0.2">
      <c r="A15" s="6"/>
      <c r="B15" s="6"/>
      <c r="C15" s="6"/>
      <c r="D15" s="6"/>
      <c r="E15" s="20">
        <f>DATE(An+1,1,1)</f>
        <v>43101</v>
      </c>
      <c r="F15" s="25" t="s">
        <v>30</v>
      </c>
      <c r="H15" s="6"/>
    </row>
    <row r="16" spans="1:13" x14ac:dyDescent="0.2">
      <c r="A16" s="6"/>
      <c r="B16" s="6"/>
      <c r="C16" s="6"/>
      <c r="D16" s="6"/>
      <c r="E16" s="17">
        <f>DATE(An+1,3,29.56+0.979*MOD(204-11*MOD(An+1,19),30)-WEEKDAY(DATE(An+1,3,28.56+0.979*MOD(204-11*MOD(An+1,19),30))))</f>
        <v>43191</v>
      </c>
      <c r="F16" s="25" t="s">
        <v>1</v>
      </c>
      <c r="H16" s="11"/>
    </row>
    <row r="17" spans="1:8" x14ac:dyDescent="0.2">
      <c r="A17" s="6"/>
      <c r="B17" s="6"/>
      <c r="C17" s="6"/>
      <c r="D17" s="6"/>
      <c r="E17" s="17">
        <f>E16+1</f>
        <v>43192</v>
      </c>
      <c r="F17" s="25" t="s">
        <v>2</v>
      </c>
      <c r="H17" s="50"/>
    </row>
    <row r="18" spans="1:8" x14ac:dyDescent="0.2">
      <c r="A18" s="6"/>
      <c r="B18" s="6"/>
      <c r="C18" s="6"/>
      <c r="D18" s="6"/>
      <c r="E18" s="17">
        <f>DATE(An+1,5,1)</f>
        <v>43221</v>
      </c>
      <c r="F18" s="25" t="s">
        <v>29</v>
      </c>
      <c r="H18" s="50"/>
    </row>
    <row r="19" spans="1:8" x14ac:dyDescent="0.2">
      <c r="A19" s="6"/>
      <c r="B19" s="6"/>
      <c r="C19" s="6"/>
      <c r="D19" s="6"/>
      <c r="E19" s="17">
        <f>DATE(An+1,5,8)</f>
        <v>43228</v>
      </c>
      <c r="F19" s="25" t="s">
        <v>31</v>
      </c>
    </row>
    <row r="20" spans="1:8" x14ac:dyDescent="0.2">
      <c r="A20" s="6"/>
      <c r="B20" s="6"/>
      <c r="C20" s="6"/>
      <c r="D20" s="6"/>
      <c r="E20" s="17">
        <f>E16+39</f>
        <v>43230</v>
      </c>
      <c r="F20" s="25" t="s">
        <v>3</v>
      </c>
    </row>
    <row r="21" spans="1:8" x14ac:dyDescent="0.2">
      <c r="A21" s="6"/>
      <c r="B21" s="6"/>
      <c r="C21" s="6"/>
      <c r="D21" s="6"/>
      <c r="E21" s="17">
        <f>E16+49</f>
        <v>43240</v>
      </c>
      <c r="F21" s="25" t="s">
        <v>4</v>
      </c>
    </row>
    <row r="22" spans="1:8" x14ac:dyDescent="0.2">
      <c r="A22" s="11"/>
      <c r="B22" s="6"/>
      <c r="C22" s="6"/>
      <c r="D22" s="6"/>
      <c r="E22" s="17">
        <f>E21+1</f>
        <v>43241</v>
      </c>
      <c r="F22" s="25" t="s">
        <v>32</v>
      </c>
    </row>
    <row r="23" spans="1:8" x14ac:dyDescent="0.2">
      <c r="A23" s="6"/>
      <c r="B23" s="6"/>
      <c r="C23" s="6"/>
      <c r="D23" s="6"/>
      <c r="E23" s="17">
        <f>DATE(An+1,7,14)</f>
        <v>43295</v>
      </c>
      <c r="F23" s="25" t="s">
        <v>28</v>
      </c>
    </row>
    <row r="24" spans="1:8" x14ac:dyDescent="0.2">
      <c r="A24" s="6"/>
      <c r="B24" s="6"/>
      <c r="C24" s="6"/>
      <c r="D24" s="6"/>
      <c r="E24" s="17">
        <f>DATE(An+1,8,15)</f>
        <v>43327</v>
      </c>
      <c r="F24" s="25" t="s">
        <v>5</v>
      </c>
    </row>
    <row r="25" spans="1:8" x14ac:dyDescent="0.2">
      <c r="A25" s="6"/>
      <c r="B25" s="6"/>
      <c r="C25" s="6"/>
      <c r="D25" s="6"/>
      <c r="E25" s="17">
        <f>DATE(An+1,11,1)</f>
        <v>43405</v>
      </c>
      <c r="F25" s="25" t="s">
        <v>6</v>
      </c>
    </row>
    <row r="26" spans="1:8" x14ac:dyDescent="0.2">
      <c r="A26" s="6"/>
      <c r="B26" s="6"/>
      <c r="C26" s="6"/>
      <c r="D26" s="6"/>
      <c r="E26" s="17">
        <f>DATE(An+1,11,11)</f>
        <v>43415</v>
      </c>
      <c r="F26" s="25" t="s">
        <v>7</v>
      </c>
    </row>
    <row r="27" spans="1:8" ht="13.5" thickBot="1" x14ac:dyDescent="0.25">
      <c r="A27" s="11"/>
      <c r="B27" s="6"/>
      <c r="C27" s="6"/>
      <c r="D27" s="6"/>
      <c r="E27" s="18">
        <f>DATE(An+1,12,25)</f>
        <v>43459</v>
      </c>
      <c r="F27" s="26" t="s">
        <v>27</v>
      </c>
    </row>
    <row r="28" spans="1:8" x14ac:dyDescent="0.2">
      <c r="A28" s="6"/>
      <c r="B28" s="6"/>
      <c r="C28" s="6"/>
      <c r="D28" s="6"/>
      <c r="E28" s="10"/>
    </row>
    <row r="29" spans="1:8" x14ac:dyDescent="0.2">
      <c r="A29" s="6"/>
      <c r="B29" s="6"/>
      <c r="C29" s="6"/>
      <c r="D29" s="6"/>
      <c r="E29" s="10"/>
    </row>
    <row r="30" spans="1:8" x14ac:dyDescent="0.2">
      <c r="A30" s="6"/>
      <c r="B30" s="6"/>
      <c r="C30" s="6"/>
      <c r="D30" s="6"/>
      <c r="E30" s="10"/>
    </row>
    <row r="31" spans="1:8" x14ac:dyDescent="0.2">
      <c r="A31" s="6"/>
      <c r="B31" s="6"/>
      <c r="C31" s="6"/>
      <c r="D31" s="6"/>
      <c r="E31" s="10"/>
    </row>
    <row r="32" spans="1:8" x14ac:dyDescent="0.2">
      <c r="A32" s="6"/>
      <c r="B32" s="6"/>
      <c r="C32" s="6"/>
      <c r="D32" s="6"/>
      <c r="E32" s="10"/>
    </row>
    <row r="33" spans="1:5" x14ac:dyDescent="0.2">
      <c r="A33" s="6"/>
      <c r="B33" s="6"/>
      <c r="C33" s="6"/>
      <c r="D33" s="6"/>
      <c r="E33" s="10"/>
    </row>
    <row r="34" spans="1:5" x14ac:dyDescent="0.2">
      <c r="A34" s="6"/>
      <c r="B34" s="6"/>
      <c r="D34" s="6"/>
      <c r="E34" s="10"/>
    </row>
    <row r="35" spans="1:5" x14ac:dyDescent="0.2">
      <c r="A35" s="4"/>
      <c r="B35" s="4"/>
      <c r="E35" s="10"/>
    </row>
    <row r="36" spans="1:5" x14ac:dyDescent="0.2">
      <c r="A36" s="4"/>
      <c r="B36" s="4"/>
      <c r="E36" s="10"/>
    </row>
    <row r="37" spans="1:5" x14ac:dyDescent="0.2">
      <c r="A37" s="4"/>
      <c r="B37" s="4"/>
      <c r="E37" s="10"/>
    </row>
    <row r="38" spans="1:5" x14ac:dyDescent="0.2">
      <c r="A38" s="4"/>
      <c r="B38" s="4"/>
      <c r="E38" s="10"/>
    </row>
    <row r="39" spans="1:5" x14ac:dyDescent="0.2">
      <c r="B39" s="4"/>
      <c r="E39" s="10"/>
    </row>
    <row r="40" spans="1:5" x14ac:dyDescent="0.2">
      <c r="B40" s="4"/>
      <c r="E40" s="10"/>
    </row>
    <row r="41" spans="1:5" x14ac:dyDescent="0.2">
      <c r="E41" s="10"/>
    </row>
    <row r="42" spans="1:5" x14ac:dyDescent="0.2">
      <c r="E42" s="10"/>
    </row>
    <row r="43" spans="1:5" x14ac:dyDescent="0.2">
      <c r="E43" s="10"/>
    </row>
    <row r="44" spans="1:5" x14ac:dyDescent="0.2">
      <c r="E44" s="10"/>
    </row>
  </sheetData>
  <autoFilter ref="A1:A10">
    <sortState ref="A2:A10">
      <sortCondition ref="A1:A10"/>
    </sortState>
  </autoFilter>
  <mergeCells count="2">
    <mergeCell ref="E1:F1"/>
    <mergeCell ref="J1:K1"/>
  </mergeCells>
  <phoneticPr fontId="0" type="noConversion"/>
  <dataValidations disablePrompts="1" count="1">
    <dataValidation type="list" allowBlank="1" showInputMessage="1" showErrorMessage="1" sqref="A30">
      <formula1>$A$2:$A$28</formula1>
    </dataValidation>
  </dataValidations>
  <pageMargins left="0.7" right="0.7" top="0.75" bottom="0.75" header="0.3" footer="0.3"/>
  <pageSetup paperSize="9" scale="74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Liste réservations</vt:lpstr>
      <vt:lpstr>Planning réservations</vt:lpstr>
      <vt:lpstr>Listes</vt:lpstr>
      <vt:lpstr>An</vt:lpstr>
      <vt:lpstr>Années</vt:lpstr>
      <vt:lpstr>ColA</vt:lpstr>
      <vt:lpstr>Mois</vt:lpstr>
      <vt:lpstr>Profil</vt:lpstr>
      <vt:lpstr>'Liste réservations'!Zone_d_impression</vt:lpstr>
      <vt:lpstr>'Planning réservations'!Zone_d_impression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</dc:creator>
  <cp:lastModifiedBy>gmb</cp:lastModifiedBy>
  <cp:lastPrinted>2017-05-06T13:16:55Z</cp:lastPrinted>
  <dcterms:created xsi:type="dcterms:W3CDTF">2009-05-19T05:49:18Z</dcterms:created>
  <dcterms:modified xsi:type="dcterms:W3CDTF">2017-05-07T15:42:50Z</dcterms:modified>
</cp:coreProperties>
</file>