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360" windowHeight="9450"/>
  </bookViews>
  <sheets>
    <sheet name="Insertion_DPGF" sheetId="3" r:id="rId1"/>
    <sheet name="Squelette" sheetId="1" r:id="rId2"/>
  </sheets>
  <externalReferences>
    <externalReference r:id="rId3"/>
    <externalReference r:id="rId4"/>
    <externalReference r:id="rId5"/>
  </externalReferences>
  <definedNames>
    <definedName name="AFFAIRE" localSheetId="1">#REF!</definedName>
    <definedName name="AFFAIRE">#REF!</definedName>
    <definedName name="_xlnm.Database" localSheetId="1">#REF!</definedName>
    <definedName name="_xlnm.Database">#REF!</definedName>
    <definedName name="Chem" localSheetId="1">#REF!</definedName>
    <definedName name="Chem">#REF!</definedName>
    <definedName name="CT_01" localSheetId="1">#REF!</definedName>
    <definedName name="CT_01">#REF!</definedName>
    <definedName name="CT_02" localSheetId="1">#REF!</definedName>
    <definedName name="CT_02">#REF!</definedName>
    <definedName name="CT_03" localSheetId="1">#REF!</definedName>
    <definedName name="CT_03">#REF!</definedName>
    <definedName name="CT_04" localSheetId="1">#REF!</definedName>
    <definedName name="CT_04">#REF!</definedName>
    <definedName name="CT_05" localSheetId="1">#REF!</definedName>
    <definedName name="CT_05">#REF!</definedName>
    <definedName name="CT_06" localSheetId="1">#REF!</definedName>
    <definedName name="CT_06">#REF!</definedName>
    <definedName name="CT_07" localSheetId="1">#REF!</definedName>
    <definedName name="CT_07">#REF!</definedName>
    <definedName name="CT_08" localSheetId="1">#REF!</definedName>
    <definedName name="CT_08">#REF!</definedName>
    <definedName name="CT_09" localSheetId="1">#REF!</definedName>
    <definedName name="CT_09">#REF!</definedName>
    <definedName name="CT_10" localSheetId="1">#REF!</definedName>
    <definedName name="CT_10">#REF!</definedName>
    <definedName name="CT_11" localSheetId="1">#REF!</definedName>
    <definedName name="CT_11">#REF!</definedName>
    <definedName name="CT_12" localSheetId="1">#REF!</definedName>
    <definedName name="CT_12">#REF!</definedName>
    <definedName name="CT_13" localSheetId="1">#REF!</definedName>
    <definedName name="CT_13">#REF!</definedName>
    <definedName name="CT_14" localSheetId="1">#REF!</definedName>
    <definedName name="CT_14">#REF!</definedName>
    <definedName name="CT_15" localSheetId="1">#REF!</definedName>
    <definedName name="CT_15">#REF!</definedName>
    <definedName name="CT_16" localSheetId="1">#REF!</definedName>
    <definedName name="CT_16">#REF!</definedName>
    <definedName name="CT_17" localSheetId="1">#REF!</definedName>
    <definedName name="CT_17">#REF!</definedName>
    <definedName name="CT_18" localSheetId="1">#REF!</definedName>
    <definedName name="CT_18">#REF!</definedName>
    <definedName name="CT_19" localSheetId="1">#REF!</definedName>
    <definedName name="CT_19">#REF!</definedName>
    <definedName name="CT_20" localSheetId="1">#REF!</definedName>
    <definedName name="CT_20">#REF!</definedName>
    <definedName name="CT_21" localSheetId="1">#REF!</definedName>
    <definedName name="CT_21">#REF!</definedName>
    <definedName name="CT_22" localSheetId="1">#REF!</definedName>
    <definedName name="CT_22">#REF!</definedName>
    <definedName name="CT_23" localSheetId="1">#REF!</definedName>
    <definedName name="CT_23">#REF!</definedName>
    <definedName name="CT_24" localSheetId="1">#REF!</definedName>
    <definedName name="CT_24">#REF!</definedName>
    <definedName name="CT_K_1" localSheetId="1">#REF!</definedName>
    <definedName name="CT_K_1">#REF!</definedName>
    <definedName name="CT_K_10" localSheetId="1">#REF!</definedName>
    <definedName name="CT_K_10">#REF!</definedName>
    <definedName name="CT_K_11" localSheetId="1">#REF!</definedName>
    <definedName name="CT_K_11">#REF!</definedName>
    <definedName name="CT_K_12" localSheetId="1">#REF!</definedName>
    <definedName name="CT_K_12">#REF!</definedName>
    <definedName name="CT_K_13" localSheetId="1">#REF!</definedName>
    <definedName name="CT_K_13">#REF!</definedName>
    <definedName name="CT_K_14" localSheetId="1">#REF!</definedName>
    <definedName name="CT_K_14">#REF!</definedName>
    <definedName name="CT_K_15" localSheetId="1">#REF!</definedName>
    <definedName name="CT_K_15">#REF!</definedName>
    <definedName name="CT_K_16" localSheetId="1">#REF!</definedName>
    <definedName name="CT_K_16">#REF!</definedName>
    <definedName name="CT_K_2" localSheetId="1">#REF!</definedName>
    <definedName name="CT_K_2">#REF!</definedName>
    <definedName name="CT_K_3" localSheetId="1">#REF!</definedName>
    <definedName name="CT_K_3">#REF!</definedName>
    <definedName name="CT_K_4" localSheetId="1">#REF!</definedName>
    <definedName name="CT_K_4">#REF!</definedName>
    <definedName name="CT_K_5" localSheetId="1">#REF!</definedName>
    <definedName name="CT_K_5">#REF!</definedName>
    <definedName name="CT_K_6" localSheetId="1">#REF!</definedName>
    <definedName name="CT_K_6">#REF!</definedName>
    <definedName name="CT_K_7" localSheetId="1">#REF!</definedName>
    <definedName name="CT_K_7">#REF!</definedName>
    <definedName name="CT_K_8" localSheetId="1">#REF!</definedName>
    <definedName name="CT_K_8">#REF!</definedName>
    <definedName name="CT_K_9" localSheetId="1">#REF!</definedName>
    <definedName name="CT_K_9">#REF!</definedName>
    <definedName name="DATA" localSheetId="1">#REF!</definedName>
    <definedName name="DATA">#REF!</definedName>
    <definedName name="DATE_OFFRE" localSheetId="1">#REF!</definedName>
    <definedName name="DATE_OFFRE">#REF!</definedName>
    <definedName name="DATE_Prix" localSheetId="1">#REF!</definedName>
    <definedName name="DATE_Prix">#REF!</definedName>
    <definedName name="Début" localSheetId="1">#REF!</definedName>
    <definedName name="Début">#REF!</definedName>
    <definedName name="DES_K_1" localSheetId="1">#REF!</definedName>
    <definedName name="DES_K_1">#REF!</definedName>
    <definedName name="DES_K_10" localSheetId="1">#REF!</definedName>
    <definedName name="DES_K_10">#REF!</definedName>
    <definedName name="DES_K_11" localSheetId="1">#REF!</definedName>
    <definedName name="DES_K_11">#REF!</definedName>
    <definedName name="DES_K_12" localSheetId="1">#REF!</definedName>
    <definedName name="DES_K_12">#REF!</definedName>
    <definedName name="DES_K_13" localSheetId="1">#REF!</definedName>
    <definedName name="DES_K_13">#REF!</definedName>
    <definedName name="DES_K_14" localSheetId="1">#REF!</definedName>
    <definedName name="DES_K_14">#REF!</definedName>
    <definedName name="DES_K_15" localSheetId="1">#REF!</definedName>
    <definedName name="DES_K_15">#REF!</definedName>
    <definedName name="DES_K_16" localSheetId="1">#REF!</definedName>
    <definedName name="DES_K_16">#REF!</definedName>
    <definedName name="DES_K_2" localSheetId="1">#REF!</definedName>
    <definedName name="DES_K_2">#REF!</definedName>
    <definedName name="DES_K_3" localSheetId="1">#REF!</definedName>
    <definedName name="DES_K_3">#REF!</definedName>
    <definedName name="DES_K_4" localSheetId="1">#REF!</definedName>
    <definedName name="DES_K_4">#REF!</definedName>
    <definedName name="DES_K_5" localSheetId="1">#REF!</definedName>
    <definedName name="DES_K_5">#REF!</definedName>
    <definedName name="DES_K_6" localSheetId="1">#REF!</definedName>
    <definedName name="DES_K_6">#REF!</definedName>
    <definedName name="DES_K_7" localSheetId="1">#REF!</definedName>
    <definedName name="DES_K_7">#REF!</definedName>
    <definedName name="DES_K_8" localSheetId="1">#REF!</definedName>
    <definedName name="DES_K_8">#REF!</definedName>
    <definedName name="DES_K_9" localSheetId="1">#REF!</definedName>
    <definedName name="DES_K_9">#REF!</definedName>
    <definedName name="_xlnm.Extract" localSheetId="1">#REF!</definedName>
    <definedName name="_xlnm.Extract">#REF!</definedName>
    <definedName name="Feries1">[1]BDD!$D$6:$D$17</definedName>
    <definedName name="Feries2">[1]BDD!$E$6:$E$17</definedName>
    <definedName name="Feries3">[1]BDD!$F$6:$F$17</definedName>
    <definedName name="H_4A.1" localSheetId="1">#REF!</definedName>
    <definedName name="H_4A.1">#REF!</definedName>
    <definedName name="H_4A.3" localSheetId="1">#REF!</definedName>
    <definedName name="H_4A.3">#REF!</definedName>
    <definedName name="H_6A.1" localSheetId="1">#REF!</definedName>
    <definedName name="H_6A.1">#REF!</definedName>
    <definedName name="H_ETU" localSheetId="1">#REF!</definedName>
    <definedName name="H_ETU">#REF!</definedName>
    <definedName name="H_FAB" localSheetId="1">#REF!</definedName>
    <definedName name="H_FAB">#REF!</definedName>
    <definedName name="H_GEST" localSheetId="1">#REF!</definedName>
    <definedName name="H_GEST">#REF!</definedName>
    <definedName name="H_MONT" localSheetId="1">#REF!</definedName>
    <definedName name="H_MONT">#REF!</definedName>
    <definedName name="K_1" localSheetId="1">#REF!</definedName>
    <definedName name="K_1">#REF!</definedName>
    <definedName name="K_10" localSheetId="1">#REF!</definedName>
    <definedName name="K_10">#REF!</definedName>
    <definedName name="K_11" localSheetId="1">#REF!</definedName>
    <definedName name="K_11">#REF!</definedName>
    <definedName name="K_12" localSheetId="1">#REF!</definedName>
    <definedName name="K_12">#REF!</definedName>
    <definedName name="K_13" localSheetId="1">#REF!</definedName>
    <definedName name="K_13">#REF!</definedName>
    <definedName name="K_14" localSheetId="1">#REF!</definedName>
    <definedName name="K_14">#REF!</definedName>
    <definedName name="K_15" localSheetId="1">#REF!</definedName>
    <definedName name="K_15">#REF!</definedName>
    <definedName name="K_16" localSheetId="1">#REF!</definedName>
    <definedName name="K_16">#REF!</definedName>
    <definedName name="K_1A" localSheetId="1">#REF!</definedName>
    <definedName name="K_1A">#REF!</definedName>
    <definedName name="K_2" localSheetId="1">#REF!</definedName>
    <definedName name="K_2">#REF!</definedName>
    <definedName name="K_2A.1" localSheetId="1">#REF!</definedName>
    <definedName name="K_2A.1">#REF!</definedName>
    <definedName name="K_2A.2" localSheetId="1">#REF!</definedName>
    <definedName name="K_2A.2">#REF!</definedName>
    <definedName name="K_3" localSheetId="1">#REF!</definedName>
    <definedName name="K_3">#REF!</definedName>
    <definedName name="K_3A.1" localSheetId="1">#REF!</definedName>
    <definedName name="K_3A.1">#REF!</definedName>
    <definedName name="K_3A.2" localSheetId="1">#REF!</definedName>
    <definedName name="K_3A.2">#REF!</definedName>
    <definedName name="K_4" localSheetId="1">#REF!</definedName>
    <definedName name="K_4">#REF!</definedName>
    <definedName name="K_4A.1" localSheetId="1">#REF!</definedName>
    <definedName name="K_4A.1">#REF!</definedName>
    <definedName name="K_4A.2" localSheetId="1">#REF!</definedName>
    <definedName name="K_4A.2">#REF!</definedName>
    <definedName name="K_4A.3" localSheetId="1">#REF!</definedName>
    <definedName name="K_4A.3">#REF!</definedName>
    <definedName name="K_5" localSheetId="1">#REF!</definedName>
    <definedName name="K_5">#REF!</definedName>
    <definedName name="K_5A" localSheetId="1">#REF!</definedName>
    <definedName name="K_5A">#REF!</definedName>
    <definedName name="K_6" localSheetId="1">#REF!</definedName>
    <definedName name="K_6">#REF!</definedName>
    <definedName name="K_6A.1" localSheetId="1">#REF!</definedName>
    <definedName name="K_6A.1">#REF!</definedName>
    <definedName name="K_6A.2" localSheetId="1">#REF!</definedName>
    <definedName name="K_6A.2">#REF!</definedName>
    <definedName name="K_7" localSheetId="1">#REF!</definedName>
    <definedName name="K_7">#REF!</definedName>
    <definedName name="K_8" localSheetId="1">#REF!</definedName>
    <definedName name="K_8">#REF!</definedName>
    <definedName name="K_8A" localSheetId="1">#REF!</definedName>
    <definedName name="K_8A">#REF!</definedName>
    <definedName name="K_9" localSheetId="1">#REF!</definedName>
    <definedName name="K_9">#REF!</definedName>
    <definedName name="K_CT_01" localSheetId="1">#REF!</definedName>
    <definedName name="K_CT_01">#REF!</definedName>
    <definedName name="K_CT_02" localSheetId="1">#REF!</definedName>
    <definedName name="K_CT_02">#REF!</definedName>
    <definedName name="K_CT_03" localSheetId="1">#REF!</definedName>
    <definedName name="K_CT_03">#REF!</definedName>
    <definedName name="K_CT_04" localSheetId="1">#REF!</definedName>
    <definedName name="K_CT_04">#REF!</definedName>
    <definedName name="K_CT_05" localSheetId="1">#REF!</definedName>
    <definedName name="K_CT_05">#REF!</definedName>
    <definedName name="K_CT_06" localSheetId="1">#REF!</definedName>
    <definedName name="K_CT_06">#REF!</definedName>
    <definedName name="K_CT_07" localSheetId="1">#REF!</definedName>
    <definedName name="K_CT_07">#REF!</definedName>
    <definedName name="K_CT_08" localSheetId="1">#REF!</definedName>
    <definedName name="K_CT_08">#REF!</definedName>
    <definedName name="K_CT_09" localSheetId="1">#REF!</definedName>
    <definedName name="K_CT_09">#REF!</definedName>
    <definedName name="K_CT_10" localSheetId="1">#REF!</definedName>
    <definedName name="K_CT_10">#REF!</definedName>
    <definedName name="K_CT_11" localSheetId="1">#REF!</definedName>
    <definedName name="K_CT_11">#REF!</definedName>
    <definedName name="K_CT_12" localSheetId="1">#REF!</definedName>
    <definedName name="K_CT_12">#REF!</definedName>
    <definedName name="K_CT_13" localSheetId="1">#REF!</definedName>
    <definedName name="K_CT_13">#REF!</definedName>
    <definedName name="K_CT_14" localSheetId="1">#REF!</definedName>
    <definedName name="K_CT_14">#REF!</definedName>
    <definedName name="K_CT_15" localSheetId="1">#REF!</definedName>
    <definedName name="K_CT_15">#REF!</definedName>
    <definedName name="K_CT_16" localSheetId="1">#REF!</definedName>
    <definedName name="K_CT_16">#REF!</definedName>
    <definedName name="K_CT_17" localSheetId="1">#REF!</definedName>
    <definedName name="K_CT_17">#REF!</definedName>
    <definedName name="K_CT_18" localSheetId="1">#REF!</definedName>
    <definedName name="K_CT_18">#REF!</definedName>
    <definedName name="K_CT_19" localSheetId="1">#REF!</definedName>
    <definedName name="K_CT_19">#REF!</definedName>
    <definedName name="K_CT_20" localSheetId="1">#REF!</definedName>
    <definedName name="K_CT_20">#REF!</definedName>
    <definedName name="K_CT_21" localSheetId="1">#REF!</definedName>
    <definedName name="K_CT_21">#REF!</definedName>
    <definedName name="K_CT_22" localSheetId="1">#REF!</definedName>
    <definedName name="K_CT_22">#REF!</definedName>
    <definedName name="K_CT_23" localSheetId="1">#REF!</definedName>
    <definedName name="K_CT_23">#REF!</definedName>
    <definedName name="K_CT_24" localSheetId="1">#REF!</definedName>
    <definedName name="K_CT_24">#REF!</definedName>
    <definedName name="K_CT_8A.1" localSheetId="1">#REF!</definedName>
    <definedName name="K_CT_8A.1">#REF!</definedName>
    <definedName name="K_CT_8A.2" localSheetId="1">#REF!</definedName>
    <definedName name="K_CT_8A.2">#REF!</definedName>
    <definedName name="K_S.T.01" localSheetId="1">#REF!</definedName>
    <definedName name="K_S.T.01">#REF!</definedName>
    <definedName name="K_S.T.02" localSheetId="1">#REF!</definedName>
    <definedName name="K_S.T.02">#REF!</definedName>
    <definedName name="K_S.T.03" localSheetId="1">#REF!</definedName>
    <definedName name="K_S.T.03">#REF!</definedName>
    <definedName name="K_S.T.04" localSheetId="1">#REF!</definedName>
    <definedName name="K_S.T.04">#REF!</definedName>
    <definedName name="K_S.T.05" localSheetId="1">#REF!</definedName>
    <definedName name="K_S.T.05">#REF!</definedName>
    <definedName name="K_S.T.06" localSheetId="1">#REF!</definedName>
    <definedName name="K_S.T.06">#REF!</definedName>
    <definedName name="K_S.T.07" localSheetId="1">#REF!</definedName>
    <definedName name="K_S.T.07">#REF!</definedName>
    <definedName name="K_S.T.08" localSheetId="1">#REF!</definedName>
    <definedName name="K_S.T.08">#REF!</definedName>
    <definedName name="K_S.T.09" localSheetId="1">#REF!</definedName>
    <definedName name="K_S.T.09">#REF!</definedName>
    <definedName name="K_S.T.10" localSheetId="1">#REF!</definedName>
    <definedName name="K_S.T.10">#REF!</definedName>
    <definedName name="K_S.T.11" localSheetId="1">#REF!</definedName>
    <definedName name="K_S.T.11">#REF!</definedName>
    <definedName name="K_S.T.12" localSheetId="1">#REF!</definedName>
    <definedName name="K_S.T.12">#REF!</definedName>
    <definedName name="K_S.T.13" localSheetId="1">#REF!</definedName>
    <definedName name="K_S.T.13">#REF!</definedName>
    <definedName name="K_S.T.14" localSheetId="1">#REF!</definedName>
    <definedName name="K_S.T.14">#REF!</definedName>
    <definedName name="K_S.T.15" localSheetId="1">#REF!</definedName>
    <definedName name="K_S.T.15">#REF!</definedName>
    <definedName name="K_ST_01" localSheetId="1">#REF!</definedName>
    <definedName name="K_ST_01">#REF!</definedName>
    <definedName name="K_ST_02" localSheetId="1">#REF!</definedName>
    <definedName name="K_ST_02">#REF!</definedName>
    <definedName name="K_ST_03" localSheetId="1">#REF!</definedName>
    <definedName name="K_ST_03">#REF!</definedName>
    <definedName name="K_ST_04" localSheetId="1">#REF!</definedName>
    <definedName name="K_ST_04">#REF!</definedName>
    <definedName name="K_ST_05" localSheetId="1">#REF!</definedName>
    <definedName name="K_ST_05">#REF!</definedName>
    <definedName name="K_ST_06" localSheetId="1">#REF!</definedName>
    <definedName name="K_ST_06">#REF!</definedName>
    <definedName name="K_ST_07" localSheetId="1">#REF!</definedName>
    <definedName name="K_ST_07">#REF!</definedName>
    <definedName name="K_ST_08" localSheetId="1">#REF!</definedName>
    <definedName name="K_ST_08">#REF!</definedName>
    <definedName name="K_ST_09" localSheetId="1">#REF!</definedName>
    <definedName name="K_ST_09">#REF!</definedName>
    <definedName name="K_ST_10" localSheetId="1">#REF!</definedName>
    <definedName name="K_ST_10">#REF!</definedName>
    <definedName name="K_ST_11" localSheetId="1">#REF!</definedName>
    <definedName name="K_ST_11">#REF!</definedName>
    <definedName name="K_ST_12" localSheetId="1">#REF!</definedName>
    <definedName name="K_ST_12">#REF!</definedName>
    <definedName name="K_ST_13" localSheetId="1">#REF!</definedName>
    <definedName name="K_ST_13">#REF!</definedName>
    <definedName name="K_ST_14" localSheetId="1">#REF!</definedName>
    <definedName name="K_ST_14">#REF!</definedName>
    <definedName name="K_ST_15" localSheetId="1">#REF!</definedName>
    <definedName name="K_ST_15">#REF!</definedName>
    <definedName name="K_ST_16" localSheetId="1">#REF!</definedName>
    <definedName name="K_ST_16">#REF!</definedName>
    <definedName name="K_ST_17" localSheetId="1">#REF!</definedName>
    <definedName name="K_ST_17">#REF!</definedName>
    <definedName name="K_ST_18" localSheetId="1">#REF!</definedName>
    <definedName name="K_ST_18">#REF!</definedName>
    <definedName name="K_ST_19" localSheetId="1">#REF!</definedName>
    <definedName name="K_ST_19">#REF!</definedName>
    <definedName name="K_ST_20" localSheetId="1">#REF!</definedName>
    <definedName name="K_ST_20">#REF!</definedName>
    <definedName name="K_ST_21" localSheetId="1">#REF!</definedName>
    <definedName name="K_ST_21">#REF!</definedName>
    <definedName name="K_ST_22" localSheetId="1">#REF!</definedName>
    <definedName name="K_ST_22">#REF!</definedName>
    <definedName name="K_ST_23" localSheetId="1">#REF!</definedName>
    <definedName name="K_ST_23">#REF!</definedName>
    <definedName name="K_ST_24" localSheetId="1">#REF!</definedName>
    <definedName name="K_ST_24">#REF!</definedName>
    <definedName name="K_ST_8A.1" localSheetId="1">#REF!</definedName>
    <definedName name="K_ST_8A.1">#REF!</definedName>
    <definedName name="K_ST_8A.2" localSheetId="1">#REF!</definedName>
    <definedName name="K_ST_8A.2">#REF!</definedName>
    <definedName name="M_1A" localSheetId="1">#REF!</definedName>
    <definedName name="M_1A">#REF!</definedName>
    <definedName name="M_2A.1" localSheetId="1">#REF!</definedName>
    <definedName name="M_2A.1">#REF!</definedName>
    <definedName name="M_2A.2" localSheetId="1">#REF!</definedName>
    <definedName name="M_2A.2">#REF!</definedName>
    <definedName name="M_3A.1" localSheetId="1">#REF!</definedName>
    <definedName name="M_3A.1">#REF!</definedName>
    <definedName name="M_3A.2" localSheetId="1">#REF!</definedName>
    <definedName name="M_3A.2">#REF!</definedName>
    <definedName name="M_4A.1" localSheetId="1">#REF!</definedName>
    <definedName name="M_4A.1">#REF!</definedName>
    <definedName name="M_4A.2" localSheetId="1">#REF!</definedName>
    <definedName name="M_4A.2">#REF!</definedName>
    <definedName name="M_4A.3" localSheetId="1">#REF!</definedName>
    <definedName name="M_4A.3">#REF!</definedName>
    <definedName name="M_5A" localSheetId="1">#REF!</definedName>
    <definedName name="M_5A">#REF!</definedName>
    <definedName name="M_6A.1" localSheetId="1">#REF!</definedName>
    <definedName name="M_6A.1">#REF!</definedName>
    <definedName name="M_6A.2" localSheetId="1">#REF!</definedName>
    <definedName name="M_6A.2">#REF!</definedName>
    <definedName name="M_6A.3" localSheetId="1">#REF!</definedName>
    <definedName name="M_6A.3">#REF!</definedName>
    <definedName name="M_8A" localSheetId="1">#REF!</definedName>
    <definedName name="M_8A">#REF!</definedName>
    <definedName name="M_CT_01" localSheetId="1">#REF!</definedName>
    <definedName name="M_CT_01">#REF!</definedName>
    <definedName name="M_CT_02" localSheetId="1">#REF!</definedName>
    <definedName name="M_CT_02">#REF!</definedName>
    <definedName name="M_CT_03" localSheetId="1">#REF!</definedName>
    <definedName name="M_CT_03">#REF!</definedName>
    <definedName name="M_CT_04" localSheetId="1">#REF!</definedName>
    <definedName name="M_CT_04">#REF!</definedName>
    <definedName name="M_CT_05" localSheetId="1">#REF!</definedName>
    <definedName name="M_CT_05">#REF!</definedName>
    <definedName name="M_CT_06" localSheetId="1">#REF!</definedName>
    <definedName name="M_CT_06">#REF!</definedName>
    <definedName name="M_CT_07" localSheetId="1">#REF!</definedName>
    <definedName name="M_CT_07">#REF!</definedName>
    <definedName name="M_CT_08" localSheetId="1">#REF!</definedName>
    <definedName name="M_CT_08">#REF!</definedName>
    <definedName name="M_CT_09" localSheetId="1">#REF!</definedName>
    <definedName name="M_CT_09">#REF!</definedName>
    <definedName name="M_CT_10" localSheetId="1">#REF!</definedName>
    <definedName name="M_CT_10">#REF!</definedName>
    <definedName name="M_CT_11" localSheetId="1">#REF!</definedName>
    <definedName name="M_CT_11">#REF!</definedName>
    <definedName name="M_CT_12" localSheetId="1">#REF!</definedName>
    <definedName name="M_CT_12">#REF!</definedName>
    <definedName name="M_CT_13" localSheetId="1">#REF!</definedName>
    <definedName name="M_CT_13">#REF!</definedName>
    <definedName name="M_CT_14" localSheetId="1">#REF!</definedName>
    <definedName name="M_CT_14">#REF!</definedName>
    <definedName name="M_CT_15" localSheetId="1">#REF!</definedName>
    <definedName name="M_CT_15">#REF!</definedName>
    <definedName name="M_CT_16" localSheetId="1">#REF!</definedName>
    <definedName name="M_CT_16">#REF!</definedName>
    <definedName name="M_CT_17" localSheetId="1">#REF!</definedName>
    <definedName name="M_CT_17">#REF!</definedName>
    <definedName name="M_CT_18" localSheetId="1">#REF!</definedName>
    <definedName name="M_CT_18">#REF!</definedName>
    <definedName name="M_CT_19" localSheetId="1">#REF!</definedName>
    <definedName name="M_CT_19">#REF!</definedName>
    <definedName name="M_CT_20" localSheetId="1">#REF!</definedName>
    <definedName name="M_CT_20">#REF!</definedName>
    <definedName name="M_CT_21" localSheetId="1">#REF!</definedName>
    <definedName name="M_CT_21">#REF!</definedName>
    <definedName name="M_CT_22" localSheetId="1">#REF!</definedName>
    <definedName name="M_CT_22">#REF!</definedName>
    <definedName name="M_CT_23" localSheetId="1">#REF!</definedName>
    <definedName name="M_CT_23">#REF!</definedName>
    <definedName name="M_CT_24" localSheetId="1">#REF!</definedName>
    <definedName name="M_CT_24">#REF!</definedName>
    <definedName name="M_CT_8A.1" localSheetId="1">#REF!</definedName>
    <definedName name="M_CT_8A.1">#REF!</definedName>
    <definedName name="M_CT_8A.2" localSheetId="1">#REF!</definedName>
    <definedName name="M_CT_8A.2">#REF!</definedName>
    <definedName name="M_S.T.01" localSheetId="1">#REF!</definedName>
    <definedName name="M_S.T.01">#REF!</definedName>
    <definedName name="M_S.T.02" localSheetId="1">#REF!</definedName>
    <definedName name="M_S.T.02">#REF!</definedName>
    <definedName name="M_S.T.03" localSheetId="1">#REF!</definedName>
    <definedName name="M_S.T.03">#REF!</definedName>
    <definedName name="M_S.T.04" localSheetId="1">#REF!</definedName>
    <definedName name="M_S.T.04">#REF!</definedName>
    <definedName name="M_S.T.05" localSheetId="1">#REF!</definedName>
    <definedName name="M_S.T.05">#REF!</definedName>
    <definedName name="M_S.T.06" localSheetId="1">#REF!</definedName>
    <definedName name="M_S.T.06">#REF!</definedName>
    <definedName name="M_S.T.07" localSheetId="1">#REF!</definedName>
    <definedName name="M_S.T.07">#REF!</definedName>
    <definedName name="M_S.T.08" localSheetId="1">#REF!</definedName>
    <definedName name="M_S.T.08">#REF!</definedName>
    <definedName name="M_S.T.09" localSheetId="1">#REF!</definedName>
    <definedName name="M_S.T.09">#REF!</definedName>
    <definedName name="M_S.T.10" localSheetId="1">#REF!</definedName>
    <definedName name="M_S.T.10">#REF!</definedName>
    <definedName name="M_S.T.11" localSheetId="1">#REF!</definedName>
    <definedName name="M_S.T.11">#REF!</definedName>
    <definedName name="M_S.T.12" localSheetId="1">#REF!</definedName>
    <definedName name="M_S.T.12">#REF!</definedName>
    <definedName name="M_S.T.13" localSheetId="1">#REF!</definedName>
    <definedName name="M_S.T.13">#REF!</definedName>
    <definedName name="M_S.T.14" localSheetId="1">#REF!</definedName>
    <definedName name="M_S.T.14">#REF!</definedName>
    <definedName name="M_S.T.15" localSheetId="1">#REF!</definedName>
    <definedName name="M_S.T.15">#REF!</definedName>
    <definedName name="M_ST_01" localSheetId="1">#REF!</definedName>
    <definedName name="M_ST_01">#REF!</definedName>
    <definedName name="M_ST_02" localSheetId="1">#REF!</definedName>
    <definedName name="M_ST_02">#REF!</definedName>
    <definedName name="M_ST_03" localSheetId="1">#REF!</definedName>
    <definedName name="M_ST_03">#REF!</definedName>
    <definedName name="M_ST_04" localSheetId="1">#REF!</definedName>
    <definedName name="M_ST_04">#REF!</definedName>
    <definedName name="M_ST_05" localSheetId="1">#REF!</definedName>
    <definedName name="M_ST_05">#REF!</definedName>
    <definedName name="M_ST_06" localSheetId="1">#REF!</definedName>
    <definedName name="M_ST_06">#REF!</definedName>
    <definedName name="M_ST_07" localSheetId="1">#REF!</definedName>
    <definedName name="M_ST_07">#REF!</definedName>
    <definedName name="M_ST_08" localSheetId="1">#REF!</definedName>
    <definedName name="M_ST_08">#REF!</definedName>
    <definedName name="M_ST_09" localSheetId="1">#REF!</definedName>
    <definedName name="M_ST_09">#REF!</definedName>
    <definedName name="M_ST_10" localSheetId="1">#REF!</definedName>
    <definedName name="M_ST_10">#REF!</definedName>
    <definedName name="M_ST_11" localSheetId="1">#REF!</definedName>
    <definedName name="M_ST_11">#REF!</definedName>
    <definedName name="M_ST_12" localSheetId="1">#REF!</definedName>
    <definedName name="M_ST_12">#REF!</definedName>
    <definedName name="M_ST_13" localSheetId="1">#REF!</definedName>
    <definedName name="M_ST_13">#REF!</definedName>
    <definedName name="M_ST_14" localSheetId="1">#REF!</definedName>
    <definedName name="M_ST_14">#REF!</definedName>
    <definedName name="M_ST_15" localSheetId="1">#REF!</definedName>
    <definedName name="M_ST_15">#REF!</definedName>
    <definedName name="M_ST_16" localSheetId="1">#REF!</definedName>
    <definedName name="M_ST_16">#REF!</definedName>
    <definedName name="M_ST_17" localSheetId="1">#REF!</definedName>
    <definedName name="M_ST_17">#REF!</definedName>
    <definedName name="M_ST_18" localSheetId="1">#REF!</definedName>
    <definedName name="M_ST_18">#REF!</definedName>
    <definedName name="M_ST_19" localSheetId="1">#REF!</definedName>
    <definedName name="M_ST_19">#REF!</definedName>
    <definedName name="M_ST_20" localSheetId="1">#REF!</definedName>
    <definedName name="M_ST_20">#REF!</definedName>
    <definedName name="M_ST_21" localSheetId="1">#REF!</definedName>
    <definedName name="M_ST_21">#REF!</definedName>
    <definedName name="M_ST_22" localSheetId="1">#REF!</definedName>
    <definedName name="M_ST_22">#REF!</definedName>
    <definedName name="M_ST_23" localSheetId="1">#REF!</definedName>
    <definedName name="M_ST_23">#REF!</definedName>
    <definedName name="M_ST_24" localSheetId="1">#REF!</definedName>
    <definedName name="M_ST_24">#REF!</definedName>
    <definedName name="M_ST_8A.1" localSheetId="1">#REF!</definedName>
    <definedName name="M_ST_8A.1">#REF!</definedName>
    <definedName name="M_ST_8A.2" localSheetId="1">#REF!</definedName>
    <definedName name="M_ST_8A.2">#REF!</definedName>
    <definedName name="Monnaie" localSheetId="1">#REF!</definedName>
    <definedName name="Monnaie">#REF!</definedName>
    <definedName name="Nom_Fichier" localSheetId="1">#REF!</definedName>
    <definedName name="Nom_Fichier">#REF!</definedName>
    <definedName name="NUM_AP" localSheetId="1">#REF!</definedName>
    <definedName name="NUM_AP">#REF!</definedName>
    <definedName name="QualityClass">[2]Classifications!$A$2:$A$7</definedName>
    <definedName name="REV" localSheetId="1">#REF!</definedName>
    <definedName name="REV">#REF!</definedName>
    <definedName name="RUBRIQUES" localSheetId="1">#REF!</definedName>
    <definedName name="RUBRIQUES">#REF!</definedName>
    <definedName name="S.T.01" localSheetId="1">#REF!</definedName>
    <definedName name="S.T.01">#REF!</definedName>
    <definedName name="S.T.02" localSheetId="1">#REF!</definedName>
    <definedName name="S.T.02">#REF!</definedName>
    <definedName name="S.T.03" localSheetId="1">#REF!</definedName>
    <definedName name="S.T.03">#REF!</definedName>
    <definedName name="S.T.04" localSheetId="1">#REF!</definedName>
    <definedName name="S.T.04">#REF!</definedName>
    <definedName name="S.T.05" localSheetId="1">#REF!</definedName>
    <definedName name="S.T.05">#REF!</definedName>
    <definedName name="S.T.06" localSheetId="1">#REF!</definedName>
    <definedName name="S.T.06">#REF!</definedName>
    <definedName name="S.T.07" localSheetId="1">#REF!</definedName>
    <definedName name="S.T.07">#REF!</definedName>
    <definedName name="S.T.08" localSheetId="1">#REF!</definedName>
    <definedName name="S.T.08">#REF!</definedName>
    <definedName name="S.T.09" localSheetId="1">#REF!</definedName>
    <definedName name="S.T.09">#REF!</definedName>
    <definedName name="S.T.10" localSheetId="1">#REF!</definedName>
    <definedName name="S.T.10">#REF!</definedName>
    <definedName name="S.T.11" localSheetId="1">#REF!</definedName>
    <definedName name="S.T.11">#REF!</definedName>
    <definedName name="S.T.12" localSheetId="1">#REF!</definedName>
    <definedName name="S.T.12">#REF!</definedName>
    <definedName name="S.T.13" localSheetId="1">#REF!</definedName>
    <definedName name="S.T.13">#REF!</definedName>
    <definedName name="S.T.14" localSheetId="1">#REF!</definedName>
    <definedName name="S.T.14">#REF!</definedName>
    <definedName name="S.T.15" localSheetId="1">#REF!</definedName>
    <definedName name="S.T.15">#REF!</definedName>
    <definedName name="SafetyClass">[2]Classifications!$G$2:$G$6</definedName>
    <definedName name="SeismicClass">[2]Classifications!$D$2:$D$9</definedName>
    <definedName name="ST_01" localSheetId="1">#REF!</definedName>
    <definedName name="ST_01">#REF!</definedName>
    <definedName name="ST_02" localSheetId="1">#REF!</definedName>
    <definedName name="ST_02">#REF!</definedName>
    <definedName name="ST_03" localSheetId="1">#REF!</definedName>
    <definedName name="ST_03">#REF!</definedName>
    <definedName name="ST_04" localSheetId="1">#REF!</definedName>
    <definedName name="ST_04">#REF!</definedName>
    <definedName name="ST_05" localSheetId="1">#REF!</definedName>
    <definedName name="ST_05">#REF!</definedName>
    <definedName name="ST_06" localSheetId="1">#REF!</definedName>
    <definedName name="ST_06">#REF!</definedName>
    <definedName name="ST_07" localSheetId="1">#REF!</definedName>
    <definedName name="ST_07">#REF!</definedName>
    <definedName name="ST_08" localSheetId="1">#REF!</definedName>
    <definedName name="ST_08">#REF!</definedName>
    <definedName name="ST_09" localSheetId="1">#REF!</definedName>
    <definedName name="ST_09">#REF!</definedName>
    <definedName name="ST_10" localSheetId="1">#REF!</definedName>
    <definedName name="ST_10">#REF!</definedName>
    <definedName name="ST_11" localSheetId="1">#REF!</definedName>
    <definedName name="ST_11">#REF!</definedName>
    <definedName name="ST_12" localSheetId="1">#REF!</definedName>
    <definedName name="ST_12">#REF!</definedName>
    <definedName name="ST_13" localSheetId="1">#REF!</definedName>
    <definedName name="ST_13">#REF!</definedName>
    <definedName name="ST_14" localSheetId="1">#REF!</definedName>
    <definedName name="ST_14">#REF!</definedName>
    <definedName name="ST_15" localSheetId="1">#REF!</definedName>
    <definedName name="ST_15">#REF!</definedName>
    <definedName name="ST_16" localSheetId="1">#REF!</definedName>
    <definedName name="ST_16">#REF!</definedName>
    <definedName name="ST_17" localSheetId="1">#REF!</definedName>
    <definedName name="ST_17">#REF!</definedName>
    <definedName name="ST_18" localSheetId="1">#REF!</definedName>
    <definedName name="ST_18">#REF!</definedName>
    <definedName name="ST_19" localSheetId="1">#REF!</definedName>
    <definedName name="ST_19">#REF!</definedName>
    <definedName name="ST_20" localSheetId="1">#REF!</definedName>
    <definedName name="ST_20">#REF!</definedName>
    <definedName name="ST_21" localSheetId="1">#REF!</definedName>
    <definedName name="ST_21">#REF!</definedName>
    <definedName name="ST_22" localSheetId="1">#REF!</definedName>
    <definedName name="ST_22">#REF!</definedName>
    <definedName name="ST_23" localSheetId="1">#REF!</definedName>
    <definedName name="ST_23">#REF!</definedName>
    <definedName name="ST_24" localSheetId="1">#REF!</definedName>
    <definedName name="ST_24">#REF!</definedName>
    <definedName name="ST_K_1" localSheetId="1">#REF!</definedName>
    <definedName name="ST_K_1">#REF!</definedName>
    <definedName name="ST_K_10" localSheetId="1">#REF!</definedName>
    <definedName name="ST_K_10">#REF!</definedName>
    <definedName name="ST_K_11" localSheetId="1">#REF!</definedName>
    <definedName name="ST_K_11">#REF!</definedName>
    <definedName name="ST_K_12" localSheetId="1">#REF!</definedName>
    <definedName name="ST_K_12">#REF!</definedName>
    <definedName name="ST_K_13" localSheetId="1">#REF!</definedName>
    <definedName name="ST_K_13">#REF!</definedName>
    <definedName name="ST_K_14" localSheetId="1">#REF!</definedName>
    <definedName name="ST_K_14">#REF!</definedName>
    <definedName name="ST_K_15" localSheetId="1">#REF!</definedName>
    <definedName name="ST_K_15">#REF!</definedName>
    <definedName name="ST_K_16" localSheetId="1">#REF!</definedName>
    <definedName name="ST_K_16">#REF!</definedName>
    <definedName name="ST_K_2" localSheetId="1">#REF!</definedName>
    <definedName name="ST_K_2">#REF!</definedName>
    <definedName name="ST_K_3" localSheetId="1">#REF!</definedName>
    <definedName name="ST_K_3">#REF!</definedName>
    <definedName name="ST_K_4" localSheetId="1">#REF!</definedName>
    <definedName name="ST_K_4">#REF!</definedName>
    <definedName name="ST_K_5" localSheetId="1">#REF!</definedName>
    <definedName name="ST_K_5">#REF!</definedName>
    <definedName name="ST_K_6" localSheetId="1">#REF!</definedName>
    <definedName name="ST_K_6">#REF!</definedName>
    <definedName name="ST_K_7" localSheetId="1">#REF!</definedName>
    <definedName name="ST_K_7">#REF!</definedName>
    <definedName name="ST_K_8" localSheetId="1">#REF!</definedName>
    <definedName name="ST_K_8">#REF!</definedName>
    <definedName name="ST_K_9" localSheetId="1">#REF!</definedName>
    <definedName name="ST_K_9">#REF!</definedName>
    <definedName name="TONNE_MAT" localSheetId="1">#REF!</definedName>
    <definedName name="TONNE_MAT">#REF!</definedName>
    <definedName name="_xlnm.Print_Area" localSheetId="0">Insertion_DPGF!#REF!</definedName>
  </definedNames>
  <calcPr calcId="152511"/>
</workbook>
</file>

<file path=xl/calcChain.xml><?xml version="1.0" encoding="utf-8"?>
<calcChain xmlns="http://schemas.openxmlformats.org/spreadsheetml/2006/main">
  <c r="B46" i="3" l="1"/>
  <c r="B43" i="3"/>
  <c r="B39" i="3"/>
  <c r="B34" i="3"/>
  <c r="B30" i="3"/>
  <c r="B23" i="3"/>
  <c r="B14" i="3"/>
  <c r="X1" i="3"/>
  <c r="W1" i="3"/>
  <c r="V1" i="3"/>
  <c r="U1" i="3"/>
  <c r="T1" i="3"/>
  <c r="S1" i="3"/>
  <c r="R1" i="3"/>
  <c r="Q1" i="3"/>
  <c r="P1" i="3"/>
  <c r="O1" i="3"/>
  <c r="N1" i="3"/>
  <c r="M1" i="3"/>
  <c r="L1" i="3"/>
  <c r="K1" i="3"/>
  <c r="J1" i="3"/>
  <c r="I1" i="3"/>
  <c r="H1" i="3"/>
  <c r="G1" i="3"/>
  <c r="F1" i="3"/>
  <c r="E1" i="3"/>
  <c r="D1" i="3"/>
  <c r="C1" i="3"/>
  <c r="B1" i="3"/>
  <c r="A1" i="3"/>
  <c r="O23" i="1"/>
  <c r="N23" i="1"/>
  <c r="M23" i="1"/>
  <c r="J23" i="1"/>
  <c r="F23" i="1"/>
  <c r="D23" i="1"/>
  <c r="P23" i="1" s="1"/>
  <c r="O22" i="1"/>
  <c r="N22" i="1"/>
  <c r="M22" i="1"/>
  <c r="J22" i="1"/>
  <c r="F22" i="1"/>
  <c r="D22" i="1"/>
  <c r="P22" i="1" s="1"/>
  <c r="O21" i="1"/>
  <c r="N21" i="1"/>
  <c r="M21" i="1"/>
  <c r="J21" i="1"/>
  <c r="F21" i="1"/>
  <c r="D21" i="1"/>
  <c r="P21" i="1" s="1"/>
  <c r="R21" i="1" s="1"/>
  <c r="O20" i="1"/>
  <c r="N20" i="1"/>
  <c r="M20" i="1"/>
  <c r="J20" i="1"/>
  <c r="F20" i="1"/>
  <c r="D20" i="1"/>
  <c r="P20" i="1" s="1"/>
  <c r="R20" i="1" s="1"/>
  <c r="O19" i="1"/>
  <c r="N19" i="1"/>
  <c r="M19" i="1"/>
  <c r="J19" i="1"/>
  <c r="F19" i="1"/>
  <c r="D19" i="1"/>
  <c r="P19" i="1" s="1"/>
  <c r="O18" i="1"/>
  <c r="N18" i="1"/>
  <c r="M18" i="1"/>
  <c r="J18" i="1"/>
  <c r="F18" i="1"/>
  <c r="D18" i="1"/>
  <c r="P18" i="1" s="1"/>
  <c r="O17" i="1"/>
  <c r="N17" i="1"/>
  <c r="M17" i="1"/>
  <c r="J17" i="1"/>
  <c r="F17" i="1"/>
  <c r="D17" i="1"/>
  <c r="P17" i="1" s="1"/>
  <c r="R17" i="1" s="1"/>
  <c r="O16" i="1"/>
  <c r="N16" i="1"/>
  <c r="M16" i="1"/>
  <c r="J16" i="1"/>
  <c r="F16" i="1"/>
  <c r="D16" i="1"/>
  <c r="P16" i="1" s="1"/>
  <c r="R16" i="1" s="1"/>
  <c r="O15" i="1"/>
  <c r="N15" i="1"/>
  <c r="M15" i="1"/>
  <c r="J15" i="1"/>
  <c r="F15" i="1"/>
  <c r="D15" i="1"/>
  <c r="P15" i="1" s="1"/>
  <c r="O14" i="1"/>
  <c r="N14" i="1"/>
  <c r="M14" i="1"/>
  <c r="J14" i="1"/>
  <c r="F14" i="1"/>
  <c r="D14" i="1"/>
  <c r="P14" i="1" s="1"/>
  <c r="O13" i="1"/>
  <c r="N13" i="1"/>
  <c r="M13" i="1"/>
  <c r="J13" i="1"/>
  <c r="F13" i="1"/>
  <c r="D13" i="1"/>
  <c r="P13" i="1" s="1"/>
  <c r="R13" i="1" s="1"/>
  <c r="O12" i="1"/>
  <c r="N12" i="1"/>
  <c r="M12" i="1"/>
  <c r="J12" i="1"/>
  <c r="F12" i="1"/>
  <c r="D12" i="1"/>
  <c r="P12" i="1" s="1"/>
  <c r="Q12" i="1" s="1"/>
  <c r="O11" i="1"/>
  <c r="N11" i="1"/>
  <c r="M11" i="1"/>
  <c r="J11" i="1"/>
  <c r="F11" i="1"/>
  <c r="D11" i="1"/>
  <c r="P11" i="1" s="1"/>
  <c r="O10" i="1"/>
  <c r="N10" i="1"/>
  <c r="M10" i="1"/>
  <c r="J10" i="1"/>
  <c r="F10" i="1"/>
  <c r="D10" i="1"/>
  <c r="P10" i="1" s="1"/>
  <c r="O9" i="1"/>
  <c r="N9" i="1"/>
  <c r="M9" i="1"/>
  <c r="J9" i="1"/>
  <c r="F9" i="1"/>
  <c r="D9" i="1"/>
  <c r="P9" i="1" s="1"/>
  <c r="R9" i="1" s="1"/>
  <c r="O8" i="1"/>
  <c r="N8" i="1"/>
  <c r="M8" i="1"/>
  <c r="J8" i="1"/>
  <c r="F8" i="1"/>
  <c r="D8" i="1"/>
  <c r="P8" i="1" s="1"/>
  <c r="Q8" i="1" s="1"/>
  <c r="O7" i="1"/>
  <c r="N7" i="1"/>
  <c r="M7" i="1"/>
  <c r="J7" i="1"/>
  <c r="F7" i="1"/>
  <c r="D7" i="1"/>
  <c r="P7" i="1" s="1"/>
  <c r="O6" i="1"/>
  <c r="N6" i="1"/>
  <c r="M6" i="1"/>
  <c r="J6" i="1"/>
  <c r="F6" i="1"/>
  <c r="D6" i="1"/>
  <c r="O5" i="1"/>
  <c r="N5" i="1"/>
  <c r="M5" i="1"/>
  <c r="J5" i="1"/>
  <c r="F5" i="1"/>
  <c r="D5" i="1"/>
  <c r="L29" i="1" s="1"/>
  <c r="P5" i="1" l="1"/>
  <c r="R5" i="1" s="1"/>
  <c r="F29" i="1"/>
  <c r="R11" i="1"/>
  <c r="Q11" i="1"/>
  <c r="Q14" i="1"/>
  <c r="R14" i="1"/>
  <c r="Q19" i="1"/>
  <c r="R19" i="1"/>
  <c r="Q22" i="1"/>
  <c r="R22" i="1"/>
  <c r="Q15" i="1"/>
  <c r="R15" i="1"/>
  <c r="R23" i="1"/>
  <c r="Q23" i="1"/>
  <c r="R7" i="1"/>
  <c r="Q7" i="1"/>
  <c r="Q10" i="1"/>
  <c r="R10" i="1"/>
  <c r="Q18" i="1"/>
  <c r="R18" i="1"/>
  <c r="H28" i="1"/>
  <c r="E29" i="1"/>
  <c r="Q16" i="1"/>
  <c r="G25" i="1"/>
  <c r="N29" i="1"/>
  <c r="L24" i="1"/>
  <c r="I29" i="1"/>
  <c r="Q20" i="1"/>
  <c r="E28" i="1"/>
  <c r="M28" i="1"/>
  <c r="J29" i="1"/>
  <c r="Q5" i="1"/>
  <c r="P6" i="1"/>
  <c r="R8" i="1"/>
  <c r="Q9" i="1"/>
  <c r="R12" i="1"/>
  <c r="Q13" i="1"/>
  <c r="Q17" i="1"/>
  <c r="Q21" i="1"/>
  <c r="G24" i="1"/>
  <c r="F28" i="1"/>
  <c r="J28" i="1"/>
  <c r="N28" i="1"/>
  <c r="G29" i="1"/>
  <c r="K29" i="1"/>
  <c r="L28" i="1"/>
  <c r="M29" i="1"/>
  <c r="I28" i="1"/>
  <c r="L25" i="1"/>
  <c r="G28" i="1"/>
  <c r="K28" i="1"/>
  <c r="H29" i="1"/>
  <c r="O29" i="1" l="1"/>
  <c r="G31" i="1"/>
  <c r="G30" i="1" s="1"/>
  <c r="G27" i="1"/>
  <c r="F31" i="1"/>
  <c r="F30" i="1" s="1"/>
  <c r="F27" i="1"/>
  <c r="Q6" i="1"/>
  <c r="R6" i="1"/>
  <c r="O28" i="1"/>
  <c r="E31" i="1"/>
  <c r="E27" i="1"/>
  <c r="H31" i="1"/>
  <c r="H30" i="1" s="1"/>
  <c r="H27" i="1"/>
  <c r="L31" i="1"/>
  <c r="L30" i="1" s="1"/>
  <c r="L27" i="1"/>
  <c r="M31" i="1"/>
  <c r="M30" i="1" s="1"/>
  <c r="M27" i="1"/>
  <c r="I31" i="1"/>
  <c r="I30" i="1" s="1"/>
  <c r="I27" i="1"/>
  <c r="J31" i="1"/>
  <c r="J30" i="1" s="1"/>
  <c r="J27" i="1"/>
  <c r="I24" i="1"/>
  <c r="I25" i="1"/>
  <c r="M25" i="1"/>
  <c r="K31" i="1"/>
  <c r="K30" i="1" s="1"/>
  <c r="K27" i="1"/>
  <c r="N31" i="1"/>
  <c r="N30" i="1" s="1"/>
  <c r="N27" i="1"/>
  <c r="E30" i="1" l="1"/>
  <c r="O30" i="1" s="1"/>
  <c r="O31" i="1"/>
  <c r="O2" i="1" s="1"/>
  <c r="M2" i="1"/>
  <c r="O27" i="1"/>
  <c r="O25" i="1"/>
</calcChain>
</file>

<file path=xl/sharedStrings.xml><?xml version="1.0" encoding="utf-8"?>
<sst xmlns="http://schemas.openxmlformats.org/spreadsheetml/2006/main" count="167" uniqueCount="102">
  <si>
    <t>Code :</t>
  </si>
  <si>
    <t>Quantité :</t>
  </si>
  <si>
    <t>kg</t>
  </si>
  <si>
    <t>Total (débours) :</t>
  </si>
  <si>
    <t>Total (vente) :</t>
  </si>
  <si>
    <t>Répartition des FV par sous-familles</t>
  </si>
  <si>
    <t>Titre :</t>
  </si>
  <si>
    <t>Nom de ma ressource composé</t>
  </si>
  <si>
    <t>si FV = oui</t>
  </si>
  <si>
    <t>Code (tarif)</t>
  </si>
  <si>
    <t>famille (IPB2)</t>
  </si>
  <si>
    <t>Désignation</t>
  </si>
  <si>
    <t>Unité</t>
  </si>
  <si>
    <r>
      <t xml:space="preserve">Q - </t>
    </r>
    <r>
      <rPr>
        <i/>
        <sz val="9"/>
        <color theme="1"/>
        <rFont val="Calibri"/>
        <family val="2"/>
        <scheme val="minor"/>
      </rPr>
      <t>(Net)</t>
    </r>
  </si>
  <si>
    <t>Pertes/cadences</t>
  </si>
  <si>
    <r>
      <t xml:space="preserve">Q - </t>
    </r>
    <r>
      <rPr>
        <i/>
        <sz val="9"/>
        <color theme="1"/>
        <rFont val="Calibri"/>
        <family val="2"/>
        <scheme val="minor"/>
      </rPr>
      <t>(Brut)</t>
    </r>
  </si>
  <si>
    <t>PU</t>
  </si>
  <si>
    <t>MONTANT</t>
  </si>
  <si>
    <t>vérif (oui/non)</t>
  </si>
  <si>
    <t>Débours</t>
  </si>
  <si>
    <t>Répartition</t>
  </si>
  <si>
    <t>Récapitulatif de la ressource :</t>
  </si>
  <si>
    <t>Heure Fab. :</t>
  </si>
  <si>
    <t>Ratio :</t>
  </si>
  <si>
    <t>Tonnage (net) :</t>
  </si>
  <si>
    <t>Pertes</t>
  </si>
  <si>
    <t>Heure Mont. :</t>
  </si>
  <si>
    <t>Tonnage (brut) :</t>
  </si>
  <si>
    <t>Vérif :</t>
  </si>
  <si>
    <t>Rubriques budgétaires :</t>
  </si>
  <si>
    <t>1A</t>
  </si>
  <si>
    <t>2A</t>
  </si>
  <si>
    <t>3A</t>
  </si>
  <si>
    <t>4A</t>
  </si>
  <si>
    <t>5A</t>
  </si>
  <si>
    <t>6A</t>
  </si>
  <si>
    <t>7A</t>
  </si>
  <si>
    <t>8A</t>
  </si>
  <si>
    <t>Co-Traitance</t>
  </si>
  <si>
    <t>Sous-Traitance</t>
  </si>
  <si>
    <t>Total :</t>
  </si>
  <si>
    <t>DEBOURS</t>
  </si>
  <si>
    <t>Prix pour 1 :</t>
  </si>
  <si>
    <t>Prix total :</t>
  </si>
  <si>
    <t>Frais à répartir</t>
  </si>
  <si>
    <t>oui</t>
  </si>
  <si>
    <t>VENTE</t>
  </si>
  <si>
    <t>C</t>
  </si>
  <si>
    <t>Façades bureaux</t>
  </si>
  <si>
    <t>m²</t>
  </si>
  <si>
    <t>P</t>
  </si>
  <si>
    <t>T2.1BU-ENV-FB</t>
  </si>
  <si>
    <t>Enveloppe / Façade blanche</t>
  </si>
  <si>
    <t>T2.1BU-ENV-PV</t>
  </si>
  <si>
    <t>Enveloppe / Triple vitrage fixe E30</t>
  </si>
  <si>
    <t>T2.1BU_ENV_PFV</t>
  </si>
  <si>
    <t>Enveloppe / Joint vertical</t>
  </si>
  <si>
    <t>ml</t>
  </si>
  <si>
    <t>T2.1BU_ENV_PFH</t>
  </si>
  <si>
    <t>Enveloppe / Prises en feuillure horizontales</t>
  </si>
  <si>
    <t>T2.1BU-ENV-CAL</t>
  </si>
  <si>
    <t>Enveloppe / Calfeutrements en nez de plancher</t>
  </si>
  <si>
    <t>T2.1BU-ENV-TH</t>
  </si>
  <si>
    <t>Enveloppe / Tôle d’habillage de la poutre de rive</t>
  </si>
  <si>
    <t>T2.1BU-ENV-ST</t>
  </si>
  <si>
    <t xml:space="preserve">Enveloppe / Store intérieur à toile </t>
  </si>
  <si>
    <t>Coller votre DPGF en F8</t>
  </si>
  <si>
    <t>DPGF préliminaire</t>
  </si>
  <si>
    <t>Façades neuves et ouvrages spéciaux Rivoli - Façades neuves rues - Façade thermique et pare-flammes</t>
  </si>
  <si>
    <t>Modifiée par additif du 10/03/2014</t>
  </si>
  <si>
    <t>Nomenclature</t>
  </si>
  <si>
    <t>Désignation des ouvrages</t>
  </si>
  <si>
    <t>Quantité Entreprise</t>
  </si>
  <si>
    <t>Prix unitaire</t>
  </si>
  <si>
    <t>Prix</t>
  </si>
  <si>
    <t xml:space="preserve">T2.1_BU </t>
  </si>
  <si>
    <t>€/m²</t>
  </si>
  <si>
    <t/>
  </si>
  <si>
    <t>dont:</t>
  </si>
  <si>
    <t>simple vitrage feuilleté Sentryglas, vitrage extérieur trempé sérigraphié blanc, vitrage intérieur durci</t>
  </si>
  <si>
    <t>usinage des chants pour alignement des nus des profilés métalliques collés</t>
  </si>
  <si>
    <t>€/ml</t>
  </si>
  <si>
    <t>découpe en tête autour des consoles</t>
  </si>
  <si>
    <t>profils horizontaux acier carbone thermolaqué avec griffe de retenue anti-décollement</t>
  </si>
  <si>
    <t>collage VEC le long des profils acier, silicone structurel blanc</t>
  </si>
  <si>
    <t>pivots en pied et en tête pour ouverture maintenance, serrures en pied + contact de feuillure + relais GTB</t>
  </si>
  <si>
    <t>u</t>
  </si>
  <si>
    <t>€/u</t>
  </si>
  <si>
    <t>Joints balais collés sur les 4 chants</t>
  </si>
  <si>
    <t>Triple vitrage à remplissage argon et intercalaire inox</t>
  </si>
  <si>
    <t>« low-iron » type Ipawhite</t>
  </si>
  <si>
    <t>deux couches IplusE faces 2 et 5</t>
  </si>
  <si>
    <t>chants des verres façonnés en J.P.P.I (Joint Plat Poli Industriel)</t>
  </si>
  <si>
    <t>Vitrage central E30 borosilicate trempé avec débord en tête, pour serrage spécifique</t>
  </si>
  <si>
    <t>Plats  inox 3mm, solidarisation par goujons soudés et vis, le tout inox 316L ou  équivament</t>
  </si>
  <si>
    <t>joint vertical et garnitures résistant au feu</t>
  </si>
  <si>
    <t>profil filant fixe + parclose + goujons soudés + vis, inox 316L ou équivalent</t>
  </si>
  <si>
    <t>tubes inox 316 L en tête, pour serrage spécifique du vitrage borosilicate central</t>
  </si>
  <si>
    <t>garnitures, cales et isoblocs résistant au feu</t>
  </si>
  <si>
    <t xml:space="preserve"> Bourrage laine minérale 70 kg/m3</t>
  </si>
  <si>
    <t xml:space="preserve"> raccords des tôles en acier ép. 2mm min</t>
  </si>
  <si>
    <t xml:space="preserve"> Tôle en aluminium anodisé d’épaisseur 3mm minimum.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</si>
</sst>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1">
    <numFmt numFmtId="164" formatCode="_(* #,##0.00_);_(* \(#,##0.00\);_(* &quot;-&quot;??_);_(@_)"/>
    <numFmt numFmtId="165" formatCode="_-* #,##0\ _€_-;\-* #,##0\ _€_-;_-* &quot;-&quot;??\ _€_-;_-@_-"/>
    <numFmt numFmtId="166" formatCode="#,##0\ &quot;€&quot;"/>
    <numFmt numFmtId="167" formatCode="#,##0.00\ &quot;€&quot;"/>
    <numFmt numFmtId="168" formatCode="_-* #,##0.0\ _€_-;\-* #,##0.0\ _€_-;_-* &quot;-&quot;??\ _€_-;_-@_-"/>
    <numFmt numFmtId="169" formatCode="_-* #,##0.0\ _€_-;\-* #,##0.0\ _€_-;_-* &quot;-&quot;?\ _€_-;_-@_-"/>
    <numFmt numFmtId="170" formatCode="_-* #,##0\ [$€-40C]_-;\-* #,##0\ [$€-40C]_-;_-* &quot;-&quot;??\ [$€-40C]_-;_-@_-"/>
    <numFmt numFmtId="171" formatCode="#,##0\ &quot;H&quot;"/>
    <numFmt numFmtId="172" formatCode="#,##0.0\ &quot;H/T&quot;"/>
    <numFmt numFmtId="173" formatCode="#,##0.0\ &quot;T&quot;"/>
    <numFmt numFmtId="174" formatCode="0.0%"/>
    <numFmt numFmtId="175" formatCode="0.000"/>
    <numFmt numFmtId="176" formatCode="_-* #,##0.00\ [$€-40C]_-;\-* #,##0.00\ [$€-40C]_-;_-* &quot;-&quot;??\ [$€-40C]_-;_-@_-"/>
    <numFmt numFmtId="177" formatCode="#,##0.0\ &quot;€&quot;"/>
    <numFmt numFmtId="178" formatCode="_-* #,##0.00_-;\-* #,##0.00_-;_-* &quot;-&quot;??_-;_-@_-"/>
    <numFmt numFmtId="179" formatCode="_(&quot;€&quot;* #,##0.00_);_(&quot;€&quot;* \(#,##0.00\);_(&quot;€&quot;* &quot;-&quot;??_);_(@_)"/>
    <numFmt numFmtId="180" formatCode="_-* #,##0.00\ [$€]_-;\-* #,##0.00\ [$€]_-;_-* &quot;-&quot;??\ [$€]_-;_-@_-"/>
    <numFmt numFmtId="181" formatCode="_-* #,##0.00\ _F_-;\-* #,##0.00\ _F_-;_-* &quot;-&quot;??\ _F_-;_-@_-"/>
    <numFmt numFmtId="182" formatCode="_-* #,##0.00\ &quot;F&quot;_-;\-* #,##0.00\ &quot;F&quot;_-;_-* &quot;-&quot;??\ &quot;F&quot;_-;_-@_-"/>
    <numFmt numFmtId="183" formatCode="_-* #,##0_-;\-* #,##0_-;_-* &quot;-&quot;_-;_-@_-"/>
    <numFmt numFmtId="184" formatCode="&quot;€&quot;#,##0.00_);[Red]\(&quot;€&quot;#,##0.00\)"/>
  </numFmts>
  <fonts count="5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8"/>
      <color theme="0" tint="-4.9989318521683403E-2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b/>
      <sz val="10"/>
      <color rgb="FF0070C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0"/>
      <name val="Trebuchet MS"/>
      <family val="2"/>
    </font>
    <font>
      <sz val="10"/>
      <name val="Arial"/>
      <family val="2"/>
    </font>
    <font>
      <b/>
      <sz val="16"/>
      <name val="Arial"/>
      <family val="2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sz val="12"/>
      <color indexed="17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name val="Arial"/>
      <family val="2"/>
    </font>
    <font>
      <sz val="11"/>
      <color indexed="60"/>
      <name val="Calibri"/>
      <family val="2"/>
    </font>
    <font>
      <sz val="10"/>
      <name val="Courier"/>
      <family val="3"/>
    </font>
    <font>
      <sz val="12"/>
      <name val="Arial"/>
      <family val="2"/>
    </font>
    <font>
      <sz val="10"/>
      <name val="Geneva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2"/>
      <color indexed="9"/>
      <name val="Calibri"/>
      <family val="2"/>
    </font>
    <font>
      <sz val="11"/>
      <color indexed="10"/>
      <name val="Calibri"/>
      <family val="2"/>
    </font>
    <font>
      <b/>
      <sz val="10"/>
      <name val="Arial"/>
      <family val="2"/>
    </font>
    <font>
      <i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name val="Calibri"/>
      <family val="2"/>
      <scheme val="minor"/>
    </font>
    <font>
      <sz val="10"/>
      <color rgb="FF000000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lightDown">
        <fgColor auto="1"/>
        <bgColor auto="1"/>
      </patternFill>
    </fill>
    <fill>
      <patternFill patternType="solid">
        <fgColor theme="9" tint="0.39997558519241921"/>
        <bgColor indexed="64"/>
      </patternFill>
    </fill>
  </fills>
  <borders count="41">
    <border>
      <left/>
      <right/>
      <top/>
      <bottom/>
      <diagonal/>
    </border>
    <border>
      <left style="double">
        <color rgb="FF0070C0"/>
      </left>
      <right/>
      <top/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 style="hair">
        <color indexed="64"/>
      </bottom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indexed="64"/>
      </bottom>
      <diagonal/>
    </border>
    <border>
      <left style="hair">
        <color auto="1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/>
      <right style="double">
        <color rgb="FF0070C0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theme="0"/>
      </left>
      <right style="medium">
        <color theme="0" tint="-0.24994659260841701"/>
      </right>
      <top style="thin">
        <color theme="0"/>
      </top>
      <bottom style="medium">
        <color theme="0" tint="-0.2499465926084170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hair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hair">
        <color auto="1"/>
      </right>
      <top/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hair">
        <color auto="1"/>
      </left>
      <right style="thin">
        <color auto="1"/>
      </right>
      <top/>
      <bottom/>
      <diagonal/>
    </border>
    <border>
      <left style="thin">
        <color auto="1"/>
      </left>
      <right style="hair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</borders>
  <cellStyleXfs count="83">
    <xf numFmtId="0" fontId="0" fillId="0" borderId="0"/>
    <xf numFmtId="16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20" fillId="0" borderId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11" borderId="0" applyNumberFormat="0" applyBorder="0" applyAlignment="0" applyProtection="0"/>
    <xf numFmtId="0" fontId="24" fillId="12" borderId="0" applyNumberFormat="0" applyBorder="0" applyAlignment="0" applyProtection="0"/>
    <xf numFmtId="0" fontId="24" fillId="7" borderId="0" applyNumberFormat="0" applyBorder="0" applyAlignment="0" applyProtection="0"/>
    <xf numFmtId="0" fontId="24" fillId="10" borderId="0" applyNumberFormat="0" applyBorder="0" applyAlignment="0" applyProtection="0"/>
    <xf numFmtId="0" fontId="24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1" borderId="0" applyNumberFormat="0" applyBorder="0" applyAlignment="0" applyProtection="0"/>
    <xf numFmtId="0" fontId="25" fillId="12" borderId="0" applyNumberFormat="0" applyBorder="0" applyAlignment="0" applyProtection="0"/>
    <xf numFmtId="0" fontId="25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6" fillId="5" borderId="0" applyNumberFormat="0" applyBorder="0" applyAlignment="0" applyProtection="0"/>
    <xf numFmtId="0" fontId="27" fillId="6" borderId="0" applyNumberFormat="0" applyBorder="0" applyAlignment="0" applyProtection="0"/>
    <xf numFmtId="0" fontId="28" fillId="18" borderId="28" applyNumberFormat="0" applyAlignment="0" applyProtection="0"/>
    <xf numFmtId="0" fontId="29" fillId="19" borderId="29" applyNumberFormat="0" applyAlignment="0" applyProtection="0"/>
    <xf numFmtId="178" fontId="1" fillId="0" borderId="0" applyFont="0" applyFill="0" applyBorder="0" applyAlignment="0" applyProtection="0"/>
    <xf numFmtId="179" fontId="24" fillId="0" borderId="0" applyFont="0" applyFill="0" applyBorder="0" applyAlignment="0" applyProtection="0"/>
    <xf numFmtId="180" fontId="20" fillId="0" borderId="0" applyFont="0" applyFill="0" applyBorder="0" applyAlignment="0" applyProtection="0"/>
    <xf numFmtId="179" fontId="20" fillId="0" borderId="0" applyFont="0" applyFill="0" applyBorder="0" applyAlignment="0" applyProtection="0"/>
    <xf numFmtId="179" fontId="20" fillId="0" borderId="0" applyFont="0" applyFill="0" applyBorder="0" applyAlignment="0" applyProtection="0"/>
    <xf numFmtId="0" fontId="30" fillId="0" borderId="0" applyNumberFormat="0" applyFill="0" applyBorder="0" applyAlignment="0" applyProtection="0"/>
    <xf numFmtId="0" fontId="31" fillId="6" borderId="0" applyNumberFormat="0" applyBorder="0" applyAlignment="0" applyProtection="0"/>
    <xf numFmtId="0" fontId="32" fillId="0" borderId="30" applyNumberFormat="0" applyFill="0" applyAlignment="0" applyProtection="0"/>
    <xf numFmtId="0" fontId="33" fillId="0" borderId="31" applyNumberFormat="0" applyFill="0" applyAlignment="0" applyProtection="0"/>
    <xf numFmtId="0" fontId="34" fillId="0" borderId="32" applyNumberFormat="0" applyFill="0" applyAlignment="0" applyProtection="0"/>
    <xf numFmtId="0" fontId="34" fillId="0" borderId="0" applyNumberFormat="0" applyFill="0" applyBorder="0" applyAlignment="0" applyProtection="0"/>
    <xf numFmtId="0" fontId="35" fillId="9" borderId="28" applyNumberFormat="0" applyAlignment="0" applyProtection="0"/>
    <xf numFmtId="0" fontId="36" fillId="0" borderId="33" applyNumberFormat="0" applyFill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81" fontId="37" fillId="0" borderId="0" applyFont="0" applyFill="0" applyBorder="0" applyAlignment="0" applyProtection="0"/>
    <xf numFmtId="182" fontId="37" fillId="0" borderId="0" applyFont="0" applyFill="0" applyBorder="0" applyAlignment="0" applyProtection="0"/>
    <xf numFmtId="179" fontId="20" fillId="0" borderId="0" applyFont="0" applyFill="0" applyBorder="0" applyAlignment="0" applyProtection="0"/>
    <xf numFmtId="0" fontId="38" fillId="20" borderId="0" applyNumberFormat="0" applyBorder="0" applyAlignment="0" applyProtection="0"/>
    <xf numFmtId="0" fontId="39" fillId="0" borderId="0"/>
    <xf numFmtId="0" fontId="39" fillId="0" borderId="0"/>
    <xf numFmtId="0" fontId="1" fillId="0" borderId="0"/>
    <xf numFmtId="0" fontId="1" fillId="0" borderId="0"/>
    <xf numFmtId="0" fontId="1" fillId="0" borderId="0"/>
    <xf numFmtId="0" fontId="40" fillId="0" borderId="0"/>
    <xf numFmtId="0" fontId="24" fillId="0" borderId="0"/>
    <xf numFmtId="0" fontId="1" fillId="0" borderId="0"/>
    <xf numFmtId="0" fontId="20" fillId="0" borderId="0"/>
    <xf numFmtId="0" fontId="20" fillId="0" borderId="0"/>
    <xf numFmtId="0" fontId="24" fillId="0" borderId="0"/>
    <xf numFmtId="0" fontId="24" fillId="0" borderId="0"/>
    <xf numFmtId="0" fontId="1" fillId="0" borderId="0"/>
    <xf numFmtId="0" fontId="24" fillId="0" borderId="0"/>
    <xf numFmtId="0" fontId="41" fillId="0" borderId="0"/>
    <xf numFmtId="0" fontId="1" fillId="0" borderId="0"/>
    <xf numFmtId="0" fontId="1" fillId="0" borderId="0"/>
    <xf numFmtId="0" fontId="1" fillId="0" borderId="0"/>
    <xf numFmtId="0" fontId="37" fillId="0" borderId="0"/>
    <xf numFmtId="0" fontId="37" fillId="0" borderId="0"/>
    <xf numFmtId="0" fontId="1" fillId="0" borderId="0"/>
    <xf numFmtId="0" fontId="20" fillId="21" borderId="34" applyNumberFormat="0" applyFont="0" applyAlignment="0" applyProtection="0"/>
    <xf numFmtId="0" fontId="42" fillId="18" borderId="35" applyNumberFormat="0" applyAlignment="0" applyProtection="0"/>
    <xf numFmtId="9" fontId="37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0" fillId="20" borderId="34" applyNumberFormat="0" applyFont="0" applyAlignment="0" applyProtection="0"/>
    <xf numFmtId="0" fontId="43" fillId="0" borderId="0" applyNumberFormat="0" applyFill="0" applyBorder="0" applyAlignment="0" applyProtection="0"/>
    <xf numFmtId="0" fontId="32" fillId="0" borderId="30" applyNumberFormat="0" applyFill="0" applyAlignment="0" applyProtection="0"/>
    <xf numFmtId="0" fontId="33" fillId="0" borderId="31" applyNumberFormat="0" applyFill="0" applyAlignment="0" applyProtection="0"/>
    <xf numFmtId="0" fontId="34" fillId="0" borderId="32" applyNumberFormat="0" applyFill="0" applyAlignment="0" applyProtection="0"/>
    <xf numFmtId="0" fontId="34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19" borderId="29" applyNumberFormat="0" applyAlignment="0" applyProtection="0"/>
    <xf numFmtId="0" fontId="45" fillId="0" borderId="0" applyNumberFormat="0" applyFill="0" applyBorder="0" applyAlignment="0" applyProtection="0"/>
    <xf numFmtId="183" fontId="37" fillId="0" borderId="0" applyFont="0" applyFill="0" applyBorder="0" applyAlignment="0" applyProtection="0"/>
  </cellStyleXfs>
  <cellXfs count="200">
    <xf numFmtId="0" fontId="0" fillId="0" borderId="0" xfId="0"/>
    <xf numFmtId="0" fontId="5" fillId="0" borderId="0" xfId="0" applyFont="1" applyAlignment="1">
      <alignment horizontal="center"/>
    </xf>
    <xf numFmtId="0" fontId="5" fillId="0" borderId="1" xfId="0" applyFont="1" applyFill="1" applyBorder="1" applyAlignment="1">
      <alignment horizontal="center"/>
    </xf>
    <xf numFmtId="49" fontId="6" fillId="2" borderId="2" xfId="0" applyNumberFormat="1" applyFont="1" applyFill="1" applyBorder="1"/>
    <xf numFmtId="0" fontId="7" fillId="2" borderId="3" xfId="0" applyNumberFormat="1" applyFont="1" applyFill="1" applyBorder="1"/>
    <xf numFmtId="0" fontId="6" fillId="2" borderId="3" xfId="0" applyFont="1" applyFill="1" applyBorder="1"/>
    <xf numFmtId="0" fontId="8" fillId="2" borderId="3" xfId="0" applyFont="1" applyFill="1" applyBorder="1" applyAlignment="1">
      <alignment horizontal="center"/>
    </xf>
    <xf numFmtId="0" fontId="6" fillId="2" borderId="3" xfId="0" applyFont="1" applyFill="1" applyBorder="1" applyAlignment="1">
      <alignment horizontal="center"/>
    </xf>
    <xf numFmtId="165" fontId="7" fillId="2" borderId="3" xfId="1" applyNumberFormat="1" applyFont="1" applyFill="1" applyBorder="1" applyAlignment="1">
      <alignment horizontal="center"/>
    </xf>
    <xf numFmtId="0" fontId="7" fillId="2" borderId="3" xfId="0" applyFont="1" applyFill="1" applyBorder="1" applyAlignment="1">
      <alignment horizontal="left"/>
    </xf>
    <xf numFmtId="0" fontId="9" fillId="2" borderId="3" xfId="0" applyFont="1" applyFill="1" applyBorder="1" applyAlignment="1">
      <alignment horizontal="right"/>
    </xf>
    <xf numFmtId="166" fontId="10" fillId="2" borderId="3" xfId="1" applyNumberFormat="1" applyFont="1" applyFill="1" applyBorder="1" applyAlignment="1">
      <alignment horizontal="center"/>
    </xf>
    <xf numFmtId="166" fontId="10" fillId="2" borderId="4" xfId="1" applyNumberFormat="1" applyFont="1" applyFill="1" applyBorder="1" applyAlignment="1">
      <alignment horizontal="center"/>
    </xf>
    <xf numFmtId="166" fontId="10" fillId="2" borderId="2" xfId="1" applyNumberFormat="1" applyFont="1" applyFill="1" applyBorder="1" applyAlignment="1">
      <alignment horizontal="centerContinuous"/>
    </xf>
    <xf numFmtId="166" fontId="10" fillId="2" borderId="3" xfId="1" applyNumberFormat="1" applyFont="1" applyFill="1" applyBorder="1" applyAlignment="1">
      <alignment horizontal="centerContinuous"/>
    </xf>
    <xf numFmtId="166" fontId="10" fillId="2" borderId="4" xfId="1" applyNumberFormat="1" applyFont="1" applyFill="1" applyBorder="1" applyAlignment="1">
      <alignment horizontal="centerContinuous"/>
    </xf>
    <xf numFmtId="0" fontId="11" fillId="0" borderId="0" xfId="0" applyFont="1" applyAlignment="1">
      <alignment horizontal="center"/>
    </xf>
    <xf numFmtId="0" fontId="6" fillId="0" borderId="1" xfId="0" applyFont="1" applyBorder="1"/>
    <xf numFmtId="0" fontId="6" fillId="0" borderId="0" xfId="0" applyFont="1"/>
    <xf numFmtId="0" fontId="6" fillId="2" borderId="5" xfId="0" applyFont="1" applyFill="1" applyBorder="1"/>
    <xf numFmtId="0" fontId="7" fillId="2" borderId="6" xfId="0" applyFont="1" applyFill="1" applyBorder="1"/>
    <xf numFmtId="0" fontId="6" fillId="2" borderId="6" xfId="0" applyFont="1" applyFill="1" applyBorder="1"/>
    <xf numFmtId="167" fontId="6" fillId="2" borderId="6" xfId="0" applyNumberFormat="1" applyFont="1" applyFill="1" applyBorder="1" applyAlignment="1">
      <alignment horizontal="center"/>
    </xf>
    <xf numFmtId="167" fontId="6" fillId="2" borderId="7" xfId="0" applyNumberFormat="1" applyFont="1" applyFill="1" applyBorder="1" applyAlignment="1">
      <alignment horizontal="center"/>
    </xf>
    <xf numFmtId="167" fontId="6" fillId="2" borderId="8" xfId="0" applyNumberFormat="1" applyFont="1" applyFill="1" applyBorder="1" applyAlignment="1">
      <alignment horizontal="center"/>
    </xf>
    <xf numFmtId="0" fontId="9" fillId="2" borderId="0" xfId="0" applyFont="1" applyFill="1" applyBorder="1" applyAlignment="1">
      <alignment horizontal="centerContinuous"/>
    </xf>
    <xf numFmtId="0" fontId="9" fillId="2" borderId="9" xfId="0" applyFont="1" applyFill="1" applyBorder="1" applyAlignment="1">
      <alignment horizontal="centerContinuous"/>
    </xf>
    <xf numFmtId="0" fontId="11" fillId="0" borderId="0" xfId="0" applyFont="1" applyBorder="1" applyAlignment="1">
      <alignment horizontal="center"/>
    </xf>
    <xf numFmtId="49" fontId="9" fillId="2" borderId="10" xfId="0" applyNumberFormat="1" applyFont="1" applyFill="1" applyBorder="1" applyAlignment="1">
      <alignment horizontal="center"/>
    </xf>
    <xf numFmtId="0" fontId="9" fillId="2" borderId="10" xfId="0" applyFont="1" applyFill="1" applyBorder="1" applyAlignment="1">
      <alignment horizontal="center"/>
    </xf>
    <xf numFmtId="0" fontId="9" fillId="2" borderId="11" xfId="0" applyFont="1" applyFill="1" applyBorder="1" applyAlignment="1">
      <alignment horizontal="left" indent="5"/>
    </xf>
    <xf numFmtId="0" fontId="9" fillId="2" borderId="12" xfId="0" applyFont="1" applyFill="1" applyBorder="1" applyAlignment="1">
      <alignment horizontal="left" indent="5"/>
    </xf>
    <xf numFmtId="0" fontId="9" fillId="2" borderId="13" xfId="0" applyFont="1" applyFill="1" applyBorder="1" applyAlignment="1">
      <alignment horizontal="left" indent="5"/>
    </xf>
    <xf numFmtId="0" fontId="11" fillId="2" borderId="10" xfId="0" applyFont="1" applyFill="1" applyBorder="1" applyAlignment="1">
      <alignment horizontal="center"/>
    </xf>
    <xf numFmtId="0" fontId="9" fillId="2" borderId="5" xfId="0" applyFont="1" applyFill="1" applyBorder="1" applyAlignment="1">
      <alignment horizontal="center"/>
    </xf>
    <xf numFmtId="0" fontId="9" fillId="2" borderId="6" xfId="0" applyFont="1" applyFill="1" applyBorder="1" applyAlignment="1">
      <alignment horizontal="center"/>
    </xf>
    <xf numFmtId="0" fontId="9" fillId="2" borderId="7" xfId="0" applyFont="1" applyFill="1" applyBorder="1" applyAlignment="1">
      <alignment horizontal="center"/>
    </xf>
    <xf numFmtId="49" fontId="13" fillId="0" borderId="2" xfId="0" applyNumberFormat="1" applyFont="1" applyFill="1" applyBorder="1"/>
    <xf numFmtId="0" fontId="6" fillId="3" borderId="10" xfId="0" applyFont="1" applyFill="1" applyBorder="1" applyAlignment="1">
      <alignment horizontal="center"/>
    </xf>
    <xf numFmtId="0" fontId="14" fillId="0" borderId="11" xfId="0" applyFont="1" applyFill="1" applyBorder="1"/>
    <xf numFmtId="0" fontId="6" fillId="3" borderId="12" xfId="0" applyFont="1" applyFill="1" applyBorder="1"/>
    <xf numFmtId="0" fontId="6" fillId="3" borderId="13" xfId="0" applyFont="1" applyFill="1" applyBorder="1"/>
    <xf numFmtId="168" fontId="6" fillId="0" borderId="10" xfId="1" applyNumberFormat="1" applyFont="1" applyBorder="1" applyAlignment="1">
      <alignment horizontal="center"/>
    </xf>
    <xf numFmtId="9" fontId="15" fillId="0" borderId="10" xfId="2" applyFont="1" applyBorder="1" applyAlignment="1">
      <alignment horizontal="center"/>
    </xf>
    <xf numFmtId="169" fontId="6" fillId="3" borderId="10" xfId="2" applyNumberFormat="1" applyFont="1" applyFill="1" applyBorder="1" applyAlignment="1">
      <alignment horizontal="center"/>
    </xf>
    <xf numFmtId="164" fontId="6" fillId="3" borderId="10" xfId="1" applyNumberFormat="1" applyFont="1" applyFill="1" applyBorder="1" applyAlignment="1">
      <alignment horizontal="center"/>
    </xf>
    <xf numFmtId="170" fontId="6" fillId="3" borderId="10" xfId="1" applyNumberFormat="1" applyFont="1" applyFill="1" applyBorder="1"/>
    <xf numFmtId="0" fontId="5" fillId="3" borderId="14" xfId="1" applyNumberFormat="1" applyFont="1" applyFill="1" applyBorder="1" applyAlignment="1">
      <alignment horizontal="center"/>
    </xf>
    <xf numFmtId="170" fontId="6" fillId="3" borderId="14" xfId="1" applyNumberFormat="1" applyFont="1" applyFill="1" applyBorder="1"/>
    <xf numFmtId="49" fontId="13" fillId="0" borderId="11" xfId="0" applyNumberFormat="1" applyFont="1" applyFill="1" applyBorder="1"/>
    <xf numFmtId="0" fontId="11" fillId="0" borderId="15" xfId="0" applyFont="1" applyBorder="1" applyAlignment="1">
      <alignment horizontal="center"/>
    </xf>
    <xf numFmtId="164" fontId="6" fillId="3" borderId="10" xfId="2" applyNumberFormat="1" applyFont="1" applyFill="1" applyBorder="1" applyAlignment="1">
      <alignment horizontal="center"/>
    </xf>
    <xf numFmtId="0" fontId="6" fillId="3" borderId="14" xfId="0" applyFont="1" applyFill="1" applyBorder="1" applyAlignment="1">
      <alignment horizontal="center"/>
    </xf>
    <xf numFmtId="0" fontId="14" fillId="0" borderId="2" xfId="0" applyFont="1" applyFill="1" applyBorder="1"/>
    <xf numFmtId="0" fontId="6" fillId="3" borderId="3" xfId="0" applyFont="1" applyFill="1" applyBorder="1"/>
    <xf numFmtId="0" fontId="6" fillId="3" borderId="4" xfId="0" applyFont="1" applyFill="1" applyBorder="1"/>
    <xf numFmtId="168" fontId="6" fillId="0" borderId="14" xfId="1" applyNumberFormat="1" applyFont="1" applyBorder="1" applyAlignment="1">
      <alignment horizontal="center"/>
    </xf>
    <xf numFmtId="9" fontId="15" fillId="0" borderId="14" xfId="2" applyFont="1" applyBorder="1" applyAlignment="1">
      <alignment horizontal="center"/>
    </xf>
    <xf numFmtId="169" fontId="6" fillId="3" borderId="14" xfId="2" applyNumberFormat="1" applyFont="1" applyFill="1" applyBorder="1" applyAlignment="1">
      <alignment horizontal="center"/>
    </xf>
    <xf numFmtId="164" fontId="6" fillId="3" borderId="14" xfId="1" applyNumberFormat="1" applyFont="1" applyFill="1" applyBorder="1" applyAlignment="1">
      <alignment horizontal="center"/>
    </xf>
    <xf numFmtId="49" fontId="6" fillId="2" borderId="2" xfId="0" applyNumberFormat="1" applyFont="1" applyFill="1" applyBorder="1" applyAlignment="1"/>
    <xf numFmtId="49" fontId="6" fillId="2" borderId="3" xfId="0" applyNumberFormat="1" applyFont="1" applyFill="1" applyBorder="1" applyAlignment="1"/>
    <xf numFmtId="49" fontId="6" fillId="2" borderId="11" xfId="0" applyNumberFormat="1" applyFont="1" applyFill="1" applyBorder="1" applyAlignment="1">
      <alignment horizontal="left"/>
    </xf>
    <xf numFmtId="171" fontId="5" fillId="2" borderId="12" xfId="0" applyNumberFormat="1" applyFont="1" applyFill="1" applyBorder="1" applyAlignment="1">
      <alignment horizontal="left"/>
    </xf>
    <xf numFmtId="0" fontId="6" fillId="2" borderId="12" xfId="0" applyNumberFormat="1" applyFont="1" applyFill="1" applyBorder="1" applyAlignment="1">
      <alignment horizontal="right"/>
    </xf>
    <xf numFmtId="172" fontId="5" fillId="2" borderId="13" xfId="0" applyNumberFormat="1" applyFont="1" applyFill="1" applyBorder="1" applyAlignment="1">
      <alignment horizontal="left"/>
    </xf>
    <xf numFmtId="0" fontId="6" fillId="2" borderId="3" xfId="0" applyNumberFormat="1" applyFont="1" applyFill="1" applyBorder="1" applyAlignment="1"/>
    <xf numFmtId="0" fontId="6" fillId="2" borderId="3" xfId="0" applyNumberFormat="1" applyFont="1" applyFill="1" applyBorder="1" applyAlignment="1">
      <alignment horizontal="right"/>
    </xf>
    <xf numFmtId="173" fontId="5" fillId="2" borderId="3" xfId="0" applyNumberFormat="1" applyFont="1" applyFill="1" applyBorder="1" applyAlignment="1">
      <alignment horizontal="left"/>
    </xf>
    <xf numFmtId="0" fontId="9" fillId="2" borderId="3" xfId="0" applyNumberFormat="1" applyFont="1" applyFill="1" applyBorder="1" applyAlignment="1">
      <alignment horizontal="center"/>
    </xf>
    <xf numFmtId="0" fontId="6" fillId="2" borderId="2" xfId="0" applyFont="1" applyFill="1" applyBorder="1"/>
    <xf numFmtId="0" fontId="6" fillId="2" borderId="4" xfId="0" applyNumberFormat="1" applyFont="1" applyFill="1" applyBorder="1" applyAlignment="1"/>
    <xf numFmtId="0" fontId="6" fillId="2" borderId="2" xfId="0" applyNumberFormat="1" applyFont="1" applyFill="1" applyBorder="1" applyAlignment="1"/>
    <xf numFmtId="49" fontId="6" fillId="2" borderId="5" xfId="0" applyNumberFormat="1" applyFont="1" applyFill="1" applyBorder="1" applyAlignment="1"/>
    <xf numFmtId="49" fontId="6" fillId="2" borderId="6" xfId="0" applyNumberFormat="1" applyFont="1" applyFill="1" applyBorder="1" applyAlignment="1"/>
    <xf numFmtId="0" fontId="6" fillId="2" borderId="11" xfId="0" applyNumberFormat="1" applyFont="1" applyFill="1" applyBorder="1" applyAlignment="1"/>
    <xf numFmtId="173" fontId="5" fillId="2" borderId="12" xfId="0" applyNumberFormat="1" applyFont="1" applyFill="1" applyBorder="1" applyAlignment="1">
      <alignment horizontal="left"/>
    </xf>
    <xf numFmtId="174" fontId="16" fillId="2" borderId="12" xfId="2" applyNumberFormat="1" applyFont="1" applyFill="1" applyBorder="1" applyAlignment="1">
      <alignment horizontal="center"/>
    </xf>
    <xf numFmtId="0" fontId="6" fillId="2" borderId="5" xfId="0" applyFont="1" applyFill="1" applyBorder="1" applyAlignment="1">
      <alignment horizontal="right"/>
    </xf>
    <xf numFmtId="175" fontId="17" fillId="2" borderId="7" xfId="0" applyNumberFormat="1" applyFont="1" applyFill="1" applyBorder="1" applyAlignment="1">
      <alignment horizontal="left"/>
    </xf>
    <xf numFmtId="175" fontId="17" fillId="2" borderId="5" xfId="0" applyNumberFormat="1" applyFont="1" applyFill="1" applyBorder="1" applyAlignment="1">
      <alignment horizontal="left"/>
    </xf>
    <xf numFmtId="175" fontId="17" fillId="2" borderId="6" xfId="0" applyNumberFormat="1" applyFont="1" applyFill="1" applyBorder="1" applyAlignment="1">
      <alignment horizontal="left"/>
    </xf>
    <xf numFmtId="0" fontId="6" fillId="0" borderId="10" xfId="0" applyFont="1" applyFill="1" applyBorder="1"/>
    <xf numFmtId="49" fontId="6" fillId="0" borderId="10" xfId="0" applyNumberFormat="1" applyFont="1" applyFill="1" applyBorder="1" applyAlignment="1">
      <alignment horizontal="right"/>
    </xf>
    <xf numFmtId="0" fontId="6" fillId="0" borderId="10" xfId="0" quotePrefix="1" applyFont="1" applyFill="1" applyBorder="1" applyAlignment="1">
      <alignment horizontal="center"/>
    </xf>
    <xf numFmtId="0" fontId="6" fillId="0" borderId="1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49" fontId="6" fillId="3" borderId="14" xfId="0" applyNumberFormat="1" applyFont="1" applyFill="1" applyBorder="1" applyAlignment="1">
      <alignment horizontal="right"/>
    </xf>
    <xf numFmtId="176" fontId="11" fillId="3" borderId="14" xfId="0" applyNumberFormat="1" applyFont="1" applyFill="1" applyBorder="1" applyAlignment="1"/>
    <xf numFmtId="176" fontId="5" fillId="3" borderId="14" xfId="0" applyNumberFormat="1" applyFont="1" applyFill="1" applyBorder="1" applyAlignment="1"/>
    <xf numFmtId="176" fontId="5" fillId="3" borderId="0" xfId="0" applyNumberFormat="1" applyFont="1" applyFill="1" applyBorder="1" applyAlignment="1"/>
    <xf numFmtId="49" fontId="6" fillId="3" borderId="16" xfId="0" applyNumberFormat="1" applyFont="1" applyFill="1" applyBorder="1" applyAlignment="1">
      <alignment horizontal="right"/>
    </xf>
    <xf numFmtId="170" fontId="11" fillId="3" borderId="16" xfId="0" applyNumberFormat="1" applyFont="1" applyFill="1" applyBorder="1" applyAlignment="1"/>
    <xf numFmtId="170" fontId="5" fillId="3" borderId="16" xfId="0" applyNumberFormat="1" applyFont="1" applyFill="1" applyBorder="1" applyAlignment="1"/>
    <xf numFmtId="170" fontId="5" fillId="3" borderId="0" xfId="0" applyNumberFormat="1" applyFont="1" applyFill="1" applyBorder="1" applyAlignment="1"/>
    <xf numFmtId="0" fontId="18" fillId="0" borderId="10" xfId="0" applyFont="1" applyBorder="1" applyAlignment="1">
      <alignment horizontal="center"/>
    </xf>
    <xf numFmtId="177" fontId="11" fillId="2" borderId="10" xfId="0" applyNumberFormat="1" applyFont="1" applyFill="1" applyBorder="1"/>
    <xf numFmtId="177" fontId="6" fillId="2" borderId="10" xfId="0" applyNumberFormat="1" applyFont="1" applyFill="1" applyBorder="1"/>
    <xf numFmtId="177" fontId="6" fillId="2" borderId="0" xfId="0" applyNumberFormat="1" applyFont="1" applyFill="1" applyBorder="1"/>
    <xf numFmtId="0" fontId="11" fillId="0" borderId="1" xfId="0" applyFont="1" applyBorder="1" applyAlignment="1">
      <alignment horizontal="center"/>
    </xf>
    <xf numFmtId="49" fontId="6" fillId="3" borderId="17" xfId="0" applyNumberFormat="1" applyFont="1" applyFill="1" applyBorder="1" applyAlignment="1">
      <alignment horizontal="right"/>
    </xf>
    <xf numFmtId="170" fontId="11" fillId="3" borderId="17" xfId="0" applyNumberFormat="1" applyFont="1" applyFill="1" applyBorder="1" applyAlignment="1"/>
    <xf numFmtId="170" fontId="3" fillId="3" borderId="17" xfId="0" applyNumberFormat="1" applyFont="1" applyFill="1" applyBorder="1" applyAlignment="1"/>
    <xf numFmtId="170" fontId="3" fillId="3" borderId="0" xfId="0" applyNumberFormat="1" applyFont="1" applyFill="1" applyBorder="1" applyAlignment="1"/>
    <xf numFmtId="0" fontId="6" fillId="0" borderId="0" xfId="0" applyFont="1" applyFill="1" applyBorder="1"/>
    <xf numFmtId="0" fontId="19" fillId="2" borderId="18" xfId="0" applyFont="1" applyFill="1" applyBorder="1" applyAlignment="1" applyProtection="1">
      <alignment horizontal="center" vertical="center"/>
      <protection hidden="1"/>
    </xf>
    <xf numFmtId="0" fontId="20" fillId="0" borderId="0" xfId="3"/>
    <xf numFmtId="0" fontId="21" fillId="2" borderId="0" xfId="3" applyFont="1" applyFill="1" applyAlignment="1">
      <alignment horizontal="center"/>
    </xf>
    <xf numFmtId="0" fontId="20" fillId="2" borderId="10" xfId="3" applyFill="1" applyBorder="1" applyAlignment="1">
      <alignment horizontal="center"/>
    </xf>
    <xf numFmtId="0" fontId="20" fillId="2" borderId="10" xfId="3" applyFill="1" applyBorder="1"/>
    <xf numFmtId="0" fontId="3" fillId="0" borderId="19" xfId="0" applyFont="1" applyBorder="1"/>
    <xf numFmtId="0" fontId="0" fillId="0" borderId="20" xfId="0" applyFont="1" applyBorder="1" applyAlignment="1">
      <alignment horizontal="center"/>
    </xf>
    <xf numFmtId="0" fontId="0" fillId="0" borderId="21" xfId="0" applyFont="1" applyBorder="1" applyAlignment="1">
      <alignment horizontal="center"/>
    </xf>
    <xf numFmtId="0" fontId="0" fillId="0" borderId="22" xfId="0" applyFont="1" applyBorder="1" applyAlignment="1">
      <alignment horizontal="center"/>
    </xf>
    <xf numFmtId="0" fontId="0" fillId="0" borderId="23" xfId="0" applyFont="1" applyBorder="1" applyAlignment="1">
      <alignment horizontal="center"/>
    </xf>
    <xf numFmtId="0" fontId="3" fillId="0" borderId="24" xfId="0" applyFont="1" applyBorder="1"/>
    <xf numFmtId="0" fontId="0" fillId="0" borderId="0" xfId="0" applyFont="1" applyBorder="1" applyAlignment="1">
      <alignment horizontal="center"/>
    </xf>
    <xf numFmtId="0" fontId="0" fillId="0" borderId="25" xfId="0" applyFont="1" applyBorder="1" applyAlignment="1">
      <alignment horizontal="center"/>
    </xf>
    <xf numFmtId="0" fontId="0" fillId="0" borderId="26" xfId="0" applyFont="1" applyBorder="1" applyAlignment="1">
      <alignment horizontal="center"/>
    </xf>
    <xf numFmtId="0" fontId="0" fillId="0" borderId="27" xfId="0" applyFont="1" applyBorder="1" applyAlignment="1">
      <alignment horizontal="center"/>
    </xf>
    <xf numFmtId="0" fontId="22" fillId="0" borderId="24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25" xfId="0" applyFont="1" applyFill="1" applyBorder="1" applyAlignment="1">
      <alignment horizontal="center"/>
    </xf>
    <xf numFmtId="0" fontId="2" fillId="0" borderId="26" xfId="0" applyFont="1" applyFill="1" applyBorder="1" applyAlignment="1">
      <alignment horizontal="center"/>
    </xf>
    <xf numFmtId="0" fontId="2" fillId="0" borderId="27" xfId="0" applyFont="1" applyFill="1" applyBorder="1" applyAlignment="1">
      <alignment horizontal="center"/>
    </xf>
    <xf numFmtId="0" fontId="22" fillId="0" borderId="24" xfId="0" applyFont="1" applyBorder="1"/>
    <xf numFmtId="0" fontId="2" fillId="0" borderId="0" xfId="0" applyFont="1" applyBorder="1" applyAlignment="1">
      <alignment horizontal="center"/>
    </xf>
    <xf numFmtId="0" fontId="2" fillId="0" borderId="25" xfId="0" applyFont="1" applyBorder="1" applyAlignment="1">
      <alignment horizontal="center"/>
    </xf>
    <xf numFmtId="0" fontId="2" fillId="0" borderId="26" xfId="0" applyFont="1" applyBorder="1" applyAlignment="1">
      <alignment horizontal="center"/>
    </xf>
    <xf numFmtId="0" fontId="2" fillId="0" borderId="27" xfId="0" applyFont="1" applyBorder="1" applyAlignment="1">
      <alignment horizontal="center"/>
    </xf>
    <xf numFmtId="0" fontId="10" fillId="0" borderId="24" xfId="0" applyFont="1" applyFill="1" applyBorder="1"/>
    <xf numFmtId="0" fontId="23" fillId="0" borderId="0" xfId="0" applyFont="1" applyFill="1" applyBorder="1" applyAlignment="1">
      <alignment horizontal="center"/>
    </xf>
    <xf numFmtId="0" fontId="23" fillId="0" borderId="25" xfId="0" applyFont="1" applyFill="1" applyBorder="1" applyAlignment="1">
      <alignment horizontal="center"/>
    </xf>
    <xf numFmtId="0" fontId="23" fillId="0" borderId="26" xfId="0" applyFont="1" applyFill="1" applyBorder="1" applyAlignment="1">
      <alignment horizontal="center"/>
    </xf>
    <xf numFmtId="0" fontId="23" fillId="0" borderId="27" xfId="0" applyFont="1" applyFill="1" applyBorder="1" applyAlignment="1">
      <alignment horizontal="center"/>
    </xf>
    <xf numFmtId="0" fontId="3" fillId="0" borderId="24" xfId="0" applyFont="1" applyFill="1" applyBorder="1"/>
    <xf numFmtId="0" fontId="0" fillId="0" borderId="0" xfId="0" applyFont="1" applyFill="1" applyBorder="1" applyAlignment="1">
      <alignment horizontal="center"/>
    </xf>
    <xf numFmtId="0" fontId="0" fillId="0" borderId="25" xfId="0" applyFont="1" applyFill="1" applyBorder="1" applyAlignment="1">
      <alignment horizontal="center"/>
    </xf>
    <xf numFmtId="0" fontId="0" fillId="0" borderId="26" xfId="0" applyFont="1" applyFill="1" applyBorder="1" applyAlignment="1">
      <alignment horizontal="center"/>
    </xf>
    <xf numFmtId="0" fontId="0" fillId="0" borderId="27" xfId="0" applyFont="1" applyFill="1" applyBorder="1" applyAlignment="1">
      <alignment horizontal="center"/>
    </xf>
    <xf numFmtId="0" fontId="20" fillId="0" borderId="0" xfId="3" applyAlignment="1">
      <alignment horizontal="center"/>
    </xf>
    <xf numFmtId="0" fontId="20" fillId="0" borderId="0" xfId="3" applyNumberFormat="1"/>
    <xf numFmtId="0" fontId="20" fillId="2" borderId="0" xfId="3" applyFill="1" applyAlignment="1">
      <alignment horizontal="center"/>
    </xf>
    <xf numFmtId="0" fontId="20" fillId="2" borderId="0" xfId="3" applyFill="1" applyAlignment="1">
      <alignment horizontal="right" vertical="top"/>
    </xf>
    <xf numFmtId="0" fontId="20" fillId="2" borderId="0" xfId="3" applyFill="1"/>
    <xf numFmtId="0" fontId="20" fillId="2" borderId="0" xfId="3" applyNumberFormat="1" applyFill="1"/>
    <xf numFmtId="0" fontId="20" fillId="22" borderId="0" xfId="3" applyFill="1"/>
    <xf numFmtId="0" fontId="46" fillId="2" borderId="10" xfId="3" applyFont="1" applyFill="1" applyBorder="1" applyAlignment="1">
      <alignment horizontal="center"/>
    </xf>
    <xf numFmtId="184" fontId="3" fillId="0" borderId="0" xfId="0" applyNumberFormat="1" applyFont="1" applyAlignment="1">
      <alignment horizontal="left"/>
    </xf>
    <xf numFmtId="0" fontId="3" fillId="0" borderId="0" xfId="0" applyFont="1" applyAlignment="1">
      <alignment horizontal="left"/>
    </xf>
    <xf numFmtId="0" fontId="3" fillId="0" borderId="0" xfId="0" applyFont="1" applyAlignment="1">
      <alignment horizontal="center"/>
    </xf>
    <xf numFmtId="0" fontId="3" fillId="23" borderId="0" xfId="0" applyFont="1" applyFill="1"/>
    <xf numFmtId="0" fontId="3" fillId="0" borderId="36" xfId="0" applyFont="1" applyBorder="1" applyAlignment="1">
      <alignment horizontal="center" vertical="center" wrapText="1"/>
    </xf>
    <xf numFmtId="0" fontId="3" fillId="0" borderId="20" xfId="0" applyFont="1" applyFill="1" applyBorder="1" applyAlignment="1">
      <alignment horizontal="left"/>
    </xf>
    <xf numFmtId="0" fontId="3" fillId="0" borderId="37" xfId="0" applyFont="1" applyBorder="1"/>
    <xf numFmtId="0" fontId="3" fillId="0" borderId="38" xfId="0" applyFont="1" applyBorder="1"/>
    <xf numFmtId="0" fontId="3" fillId="0" borderId="39" xfId="0" applyFont="1" applyBorder="1"/>
    <xf numFmtId="0" fontId="3" fillId="0" borderId="40" xfId="0" applyFont="1" applyBorder="1"/>
    <xf numFmtId="0" fontId="2" fillId="0" borderId="39" xfId="0" applyFont="1" applyFill="1" applyBorder="1"/>
    <xf numFmtId="0" fontId="2" fillId="0" borderId="40" xfId="0" applyFont="1" applyFill="1" applyBorder="1"/>
    <xf numFmtId="0" fontId="47" fillId="0" borderId="40" xfId="0" applyFont="1" applyFill="1" applyBorder="1" applyAlignment="1">
      <alignment horizontal="right"/>
    </xf>
    <xf numFmtId="0" fontId="47" fillId="0" borderId="24" xfId="0" applyFont="1" applyFill="1" applyBorder="1" applyAlignment="1">
      <alignment horizontal="right"/>
    </xf>
    <xf numFmtId="0" fontId="47" fillId="0" borderId="25" xfId="0" applyFont="1" applyFill="1" applyBorder="1" applyAlignment="1">
      <alignment horizontal="center"/>
    </xf>
    <xf numFmtId="0" fontId="47" fillId="0" borderId="26" xfId="0" applyFont="1" applyFill="1" applyBorder="1" applyAlignment="1">
      <alignment horizontal="center"/>
    </xf>
    <xf numFmtId="0" fontId="47" fillId="0" borderId="0" xfId="0" applyFont="1" applyFill="1" applyBorder="1" applyAlignment="1">
      <alignment horizontal="center"/>
    </xf>
    <xf numFmtId="0" fontId="47" fillId="0" borderId="0" xfId="0" applyFont="1" applyFill="1" applyBorder="1" applyAlignment="1">
      <alignment horizontal="right"/>
    </xf>
    <xf numFmtId="0" fontId="2" fillId="0" borderId="40" xfId="0" applyFont="1" applyFill="1" applyBorder="1" applyAlignment="1">
      <alignment horizontal="center"/>
    </xf>
    <xf numFmtId="0" fontId="3" fillId="0" borderId="39" xfId="0" applyFont="1" applyFill="1" applyBorder="1"/>
    <xf numFmtId="0" fontId="3" fillId="0" borderId="40" xfId="0" applyFont="1" applyFill="1" applyBorder="1"/>
    <xf numFmtId="0" fontId="2" fillId="0" borderId="39" xfId="0" applyFont="1" applyBorder="1"/>
    <xf numFmtId="0" fontId="2" fillId="0" borderId="40" xfId="0" applyFont="1" applyBorder="1"/>
    <xf numFmtId="0" fontId="47" fillId="0" borderId="25" xfId="0" applyFont="1" applyBorder="1" applyAlignment="1">
      <alignment horizontal="center"/>
    </xf>
    <xf numFmtId="0" fontId="47" fillId="0" borderId="26" xfId="0" applyFont="1" applyBorder="1" applyAlignment="1">
      <alignment horizontal="center"/>
    </xf>
    <xf numFmtId="0" fontId="47" fillId="0" borderId="0" xfId="0" applyFont="1" applyBorder="1" applyAlignment="1">
      <alignment horizontal="center"/>
    </xf>
    <xf numFmtId="0" fontId="47" fillId="0" borderId="24" xfId="0" applyFont="1" applyBorder="1" applyAlignment="1">
      <alignment horizontal="right"/>
    </xf>
    <xf numFmtId="0" fontId="47" fillId="0" borderId="0" xfId="0" applyFont="1" applyBorder="1" applyAlignment="1">
      <alignment horizontal="right"/>
    </xf>
    <xf numFmtId="0" fontId="2" fillId="0" borderId="40" xfId="0" applyFont="1" applyBorder="1" applyAlignment="1">
      <alignment horizontal="center"/>
    </xf>
    <xf numFmtId="0" fontId="0" fillId="0" borderId="39" xfId="0" applyFont="1" applyBorder="1" applyAlignment="1">
      <alignment horizontal="center"/>
    </xf>
    <xf numFmtId="0" fontId="48" fillId="0" borderId="40" xfId="0" applyFont="1" applyFill="1" applyBorder="1" applyAlignment="1">
      <alignment horizontal="right"/>
    </xf>
    <xf numFmtId="0" fontId="48" fillId="0" borderId="24" xfId="0" applyFont="1" applyFill="1" applyBorder="1" applyAlignment="1">
      <alignment horizontal="right"/>
    </xf>
    <xf numFmtId="0" fontId="2" fillId="0" borderId="39" xfId="0" applyFont="1" applyFill="1" applyBorder="1" applyAlignment="1">
      <alignment horizontal="center"/>
    </xf>
    <xf numFmtId="0" fontId="22" fillId="0" borderId="40" xfId="0" applyFont="1" applyFill="1" applyBorder="1" applyAlignment="1">
      <alignment horizontal="left"/>
    </xf>
    <xf numFmtId="0" fontId="22" fillId="0" borderId="24" xfId="0" applyFont="1" applyFill="1" applyBorder="1" applyAlignment="1">
      <alignment horizontal="right"/>
    </xf>
    <xf numFmtId="0" fontId="3" fillId="0" borderId="0" xfId="0" applyFont="1" applyFill="1" applyAlignment="1">
      <alignment horizontal="center"/>
    </xf>
    <xf numFmtId="0" fontId="0" fillId="0" borderId="39" xfId="0" applyFont="1" applyFill="1" applyBorder="1" applyAlignment="1">
      <alignment horizontal="center"/>
    </xf>
    <xf numFmtId="0" fontId="3" fillId="0" borderId="40" xfId="0" applyFont="1" applyFill="1" applyBorder="1" applyAlignment="1">
      <alignment horizontal="left"/>
    </xf>
    <xf numFmtId="0" fontId="23" fillId="0" borderId="39" xfId="0" applyFont="1" applyFill="1" applyBorder="1"/>
    <xf numFmtId="0" fontId="23" fillId="0" borderId="40" xfId="0" applyFont="1" applyFill="1" applyBorder="1"/>
    <xf numFmtId="0" fontId="23" fillId="0" borderId="39" xfId="0" applyFont="1" applyFill="1" applyBorder="1" applyAlignment="1">
      <alignment horizontal="center"/>
    </xf>
    <xf numFmtId="0" fontId="49" fillId="0" borderId="40" xfId="0" applyFont="1" applyFill="1" applyBorder="1" applyAlignment="1">
      <alignment horizontal="right"/>
    </xf>
    <xf numFmtId="0" fontId="49" fillId="0" borderId="24" xfId="0" applyFont="1" applyFill="1" applyBorder="1" applyAlignment="1">
      <alignment horizontal="right"/>
    </xf>
    <xf numFmtId="0" fontId="49" fillId="0" borderId="25" xfId="0" applyFont="1" applyFill="1" applyBorder="1" applyAlignment="1">
      <alignment horizontal="center"/>
    </xf>
    <xf numFmtId="0" fontId="49" fillId="0" borderId="26" xfId="0" applyFont="1" applyFill="1" applyBorder="1" applyAlignment="1">
      <alignment horizontal="center"/>
    </xf>
    <xf numFmtId="0" fontId="49" fillId="0" borderId="0" xfId="0" applyFont="1" applyFill="1" applyBorder="1" applyAlignment="1">
      <alignment horizontal="center"/>
    </xf>
    <xf numFmtId="0" fontId="0" fillId="0" borderId="39" xfId="0" applyFill="1" applyBorder="1"/>
    <xf numFmtId="0" fontId="0" fillId="0" borderId="40" xfId="0" applyFill="1" applyBorder="1"/>
    <xf numFmtId="0" fontId="0" fillId="0" borderId="24" xfId="0" applyFill="1" applyBorder="1"/>
    <xf numFmtId="0" fontId="5" fillId="3" borderId="14" xfId="0" applyFont="1" applyFill="1" applyBorder="1" applyAlignment="1">
      <alignment horizontal="center" vertical="center"/>
    </xf>
    <xf numFmtId="0" fontId="5" fillId="3" borderId="16" xfId="0" applyFont="1" applyFill="1" applyBorder="1" applyAlignment="1">
      <alignment horizontal="center" vertical="center"/>
    </xf>
    <xf numFmtId="0" fontId="5" fillId="3" borderId="17" xfId="0" applyFont="1" applyFill="1" applyBorder="1" applyAlignment="1">
      <alignment horizontal="center" vertical="center"/>
    </xf>
  </cellXfs>
  <cellStyles count="83">
    <cellStyle name="20% - Accent1" xfId="4"/>
    <cellStyle name="20% - Accent2" xfId="5"/>
    <cellStyle name="20% - Accent3" xfId="6"/>
    <cellStyle name="20% - Accent4" xfId="7"/>
    <cellStyle name="20% - Accent5" xfId="8"/>
    <cellStyle name="20% - Accent6" xfId="9"/>
    <cellStyle name="40% - Accent1" xfId="10"/>
    <cellStyle name="40% - Accent2" xfId="11"/>
    <cellStyle name="40% - Accent3" xfId="12"/>
    <cellStyle name="40% - Accent4" xfId="13"/>
    <cellStyle name="40% - Accent5" xfId="14"/>
    <cellStyle name="40% - Accent6" xfId="15"/>
    <cellStyle name="60% - Accent1" xfId="16"/>
    <cellStyle name="60% - Accent2" xfId="17"/>
    <cellStyle name="60% - Accent3" xfId="18"/>
    <cellStyle name="60% - Accent4" xfId="19"/>
    <cellStyle name="60% - Accent5" xfId="20"/>
    <cellStyle name="60% - Accent6" xfId="21"/>
    <cellStyle name="Bad" xfId="22"/>
    <cellStyle name="Bon" xfId="23"/>
    <cellStyle name="Calculation" xfId="24"/>
    <cellStyle name="Check Cell" xfId="25"/>
    <cellStyle name="Comma 4" xfId="26"/>
    <cellStyle name="Currency 2" xfId="27"/>
    <cellStyle name="Euro" xfId="28"/>
    <cellStyle name="Euro 2" xfId="29"/>
    <cellStyle name="Euro_budget_ECM" xfId="30"/>
    <cellStyle name="Explanatory Text" xfId="31"/>
    <cellStyle name="Good" xfId="32"/>
    <cellStyle name="Heading 1" xfId="33"/>
    <cellStyle name="Heading 2" xfId="34"/>
    <cellStyle name="Heading 3" xfId="35"/>
    <cellStyle name="Heading 4" xfId="36"/>
    <cellStyle name="Input" xfId="37"/>
    <cellStyle name="Linked Cell" xfId="38"/>
    <cellStyle name="Milliers" xfId="1" builtinId="3"/>
    <cellStyle name="Milliers 2" xfId="39"/>
    <cellStyle name="Milliers 2 2" xfId="40"/>
    <cellStyle name="Milliers 3" xfId="41"/>
    <cellStyle name="Milliers 3 2" xfId="42"/>
    <cellStyle name="Milliers 4" xfId="43"/>
    <cellStyle name="Monétaire 2" xfId="44"/>
    <cellStyle name="Monétaire 3" xfId="45"/>
    <cellStyle name="Neutral" xfId="46"/>
    <cellStyle name="Non d‚fini" xfId="47"/>
    <cellStyle name="Non défini" xfId="48"/>
    <cellStyle name="Normal" xfId="0" builtinId="0"/>
    <cellStyle name="Normal 10" xfId="49"/>
    <cellStyle name="Normal 11" xfId="50"/>
    <cellStyle name="Normal 2" xfId="51"/>
    <cellStyle name="Normal 2 2" xfId="3"/>
    <cellStyle name="Normal 2 3" xfId="52"/>
    <cellStyle name="Normal 2_ITER Récap qtés &amp; budget ECM calcul" xfId="53"/>
    <cellStyle name="Normal 3" xfId="54"/>
    <cellStyle name="Normal 3 2" xfId="55"/>
    <cellStyle name="Normal 3_ITER Récap qtés &amp; budget ECM calcul" xfId="56"/>
    <cellStyle name="Normal 4" xfId="57"/>
    <cellStyle name="Normal 4 2" xfId="58"/>
    <cellStyle name="Normal 4 3" xfId="59"/>
    <cellStyle name="Normal 4_ITER Récap qtés &amp; budget ECM calcul" xfId="60"/>
    <cellStyle name="Normal 5" xfId="61"/>
    <cellStyle name="Normal 5 2" xfId="62"/>
    <cellStyle name="Normal 6" xfId="63"/>
    <cellStyle name="Normal 6 2" xfId="64"/>
    <cellStyle name="Normal 7" xfId="65"/>
    <cellStyle name="Normal 8" xfId="66"/>
    <cellStyle name="Normal 9" xfId="67"/>
    <cellStyle name="Note" xfId="68"/>
    <cellStyle name="Output" xfId="69"/>
    <cellStyle name="Pourcentage" xfId="2" builtinId="5"/>
    <cellStyle name="Pourcentage 2" xfId="70"/>
    <cellStyle name="Pourcentage 2 2" xfId="71"/>
    <cellStyle name="Pourcentage 3" xfId="72"/>
    <cellStyle name="Remarque" xfId="73"/>
    <cellStyle name="Title" xfId="74"/>
    <cellStyle name="Titre 1" xfId="75"/>
    <cellStyle name="Titre 2" xfId="76"/>
    <cellStyle name="Titre 3" xfId="77"/>
    <cellStyle name="Titre 4" xfId="78"/>
    <cellStyle name="Titre " xfId="79"/>
    <cellStyle name="Vérification de cellule" xfId="80"/>
    <cellStyle name="Warning Text" xfId="81"/>
    <cellStyle name="쉼표 [0] 2" xfId="82"/>
  </cellStyles>
  <dxfs count="6"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auto="1"/>
      </font>
      <fill>
        <patternFill>
          <bgColor theme="6" tint="-0.24994659260841701"/>
        </patternFill>
      </fill>
    </dxf>
    <dxf>
      <font>
        <color rgb="FF00B050"/>
      </font>
    </dxf>
    <dxf>
      <font>
        <b/>
        <i val="0"/>
        <color theme="3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10" Type="http://schemas.microsoft.com/office/2006/relationships/vbaProject" Target="vbaProject.bin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61929</xdr:colOff>
      <xdr:row>2</xdr:row>
      <xdr:rowOff>103014</xdr:rowOff>
    </xdr:from>
    <xdr:to>
      <xdr:col>3</xdr:col>
      <xdr:colOff>52301</xdr:colOff>
      <xdr:row>5</xdr:row>
      <xdr:rowOff>29381</xdr:rowOff>
    </xdr:to>
    <xdr:sp macro="" textlink="">
      <xdr:nvSpPr>
        <xdr:cNvPr id="2" name="Flèche droite 1"/>
        <xdr:cNvSpPr/>
      </xdr:nvSpPr>
      <xdr:spPr>
        <a:xfrm rot="2941329">
          <a:off x="2151331" y="804437"/>
          <a:ext cx="650267" cy="161822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180975</xdr:colOff>
          <xdr:row>1</xdr:row>
          <xdr:rowOff>133350</xdr:rowOff>
        </xdr:from>
        <xdr:to>
          <xdr:col>6</xdr:col>
          <xdr:colOff>590550</xdr:colOff>
          <xdr:row>2</xdr:row>
          <xdr:rowOff>190500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Lancer l'application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santos/Downloads/DDPCoutPlanning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engage/Documents%20and%20Settings/allemaa/My%20Documents/Work/2%20-%20EVM/7%20-%20Quality%20-%20Safety/Deliverables_for_EVM_(ENG_LD_0D0001_v01.0)_2010-11-19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P2YPP09H/Outil%20etude%20de%20prix/Etude%20de%20prix%20-%20VIERGE%20-%20Ind.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vant de commencer..."/>
      <sheetName val="Calcul Jours"/>
      <sheetName val="Planning Jours"/>
      <sheetName val="Formules"/>
      <sheetName val="Planning Semaine"/>
      <sheetName val="BDD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6">
          <cell r="D6">
            <v>40179</v>
          </cell>
          <cell r="E6">
            <v>40544</v>
          </cell>
          <cell r="F6">
            <v>40909</v>
          </cell>
        </row>
        <row r="7">
          <cell r="D7">
            <v>40272</v>
          </cell>
          <cell r="E7">
            <v>40657</v>
          </cell>
          <cell r="F7">
            <v>41007</v>
          </cell>
        </row>
        <row r="8">
          <cell r="D8">
            <v>40273</v>
          </cell>
          <cell r="E8">
            <v>40658</v>
          </cell>
          <cell r="F8">
            <v>41008</v>
          </cell>
        </row>
        <row r="9">
          <cell r="D9">
            <v>40299</v>
          </cell>
          <cell r="E9">
            <v>40664</v>
          </cell>
          <cell r="F9">
            <v>41030</v>
          </cell>
        </row>
        <row r="10">
          <cell r="D10">
            <v>40306</v>
          </cell>
          <cell r="E10">
            <v>40671</v>
          </cell>
          <cell r="F10">
            <v>41037</v>
          </cell>
        </row>
        <row r="11">
          <cell r="D11">
            <v>40311</v>
          </cell>
          <cell r="E11">
            <v>40696</v>
          </cell>
          <cell r="F11">
            <v>41046</v>
          </cell>
        </row>
        <row r="12">
          <cell r="D12">
            <v>40322</v>
          </cell>
          <cell r="E12">
            <v>40707</v>
          </cell>
          <cell r="F12">
            <v>41057</v>
          </cell>
        </row>
        <row r="13">
          <cell r="D13">
            <v>40373</v>
          </cell>
          <cell r="E13">
            <v>40738</v>
          </cell>
          <cell r="F13">
            <v>41104</v>
          </cell>
        </row>
        <row r="14">
          <cell r="D14">
            <v>40405</v>
          </cell>
          <cell r="E14">
            <v>40770</v>
          </cell>
          <cell r="F14">
            <v>41136</v>
          </cell>
        </row>
        <row r="15">
          <cell r="D15">
            <v>40483</v>
          </cell>
          <cell r="E15">
            <v>40848</v>
          </cell>
          <cell r="F15">
            <v>41214</v>
          </cell>
        </row>
        <row r="16">
          <cell r="D16">
            <v>40493</v>
          </cell>
          <cell r="E16">
            <v>40858</v>
          </cell>
          <cell r="F16">
            <v>41224</v>
          </cell>
        </row>
        <row r="17">
          <cell r="D17">
            <v>40537</v>
          </cell>
          <cell r="E17">
            <v>40902</v>
          </cell>
          <cell r="F17">
            <v>41268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NDER"/>
      <sheetName val="DATABASE"/>
      <sheetName val="avancement"/>
      <sheetName val="Sheet1 (2)"/>
      <sheetName val="NF1"/>
      <sheetName val="Classification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2">
          <cell r="A2" t="str">
            <v>Class 1</v>
          </cell>
          <cell r="D2" t="str">
            <v>SC1 (s)</v>
          </cell>
          <cell r="G2" t="str">
            <v>SIC</v>
          </cell>
        </row>
        <row r="3">
          <cell r="A3" t="str">
            <v>Class 2</v>
          </cell>
          <cell r="D3" t="str">
            <v>SC1 (sf)</v>
          </cell>
          <cell r="G3" t="str">
            <v>non-SIC</v>
          </cell>
        </row>
        <row r="4">
          <cell r="A4" t="str">
            <v>Class 3</v>
          </cell>
          <cell r="D4" t="str">
            <v>SC1</v>
          </cell>
          <cell r="G4" t="str">
            <v>N/A</v>
          </cell>
        </row>
        <row r="5">
          <cell r="A5" t="str">
            <v>Class 4</v>
          </cell>
          <cell r="D5" t="str">
            <v>SC2</v>
          </cell>
          <cell r="G5" t="str">
            <v>?</v>
          </cell>
        </row>
        <row r="6">
          <cell r="A6" t="str">
            <v>N/A</v>
          </cell>
          <cell r="D6" t="str">
            <v>NSC</v>
          </cell>
        </row>
        <row r="7">
          <cell r="A7" t="str">
            <v>?</v>
          </cell>
          <cell r="D7" t="str">
            <v>N/A</v>
          </cell>
        </row>
        <row r="8">
          <cell r="D8" t="str">
            <v>?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FFAIRE"/>
      <sheetName val="INDEX"/>
      <sheetName val="Suivi des modifs."/>
      <sheetName val="Metre_(source)"/>
      <sheetName val="IPB2"/>
      <sheetName val="Ressources_composées"/>
      <sheetName val="Frais_Variables"/>
      <sheetName val="TARIF"/>
      <sheetName val="Etude"/>
      <sheetName val="Etudes2"/>
      <sheetName val="Gestion"/>
      <sheetName val="Frais AP"/>
      <sheetName val="Matières"/>
      <sheetName val="Fabrication"/>
      <sheetName val="Transport"/>
      <sheetName val="Montage"/>
      <sheetName val="Fournisseur"/>
      <sheetName val="Insertion_DPGF"/>
      <sheetName val="Espion"/>
      <sheetName val="Squelette"/>
      <sheetName val="Squelette (2)"/>
      <sheetName val="-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>
        <row r="45">
          <cell r="G45">
            <v>1.20482</v>
          </cell>
        </row>
      </sheetData>
      <sheetData sheetId="6" refreshError="1">
        <row r="9">
          <cell r="C9" t="str">
            <v>1A.1</v>
          </cell>
          <cell r="O9">
            <v>1</v>
          </cell>
          <cell r="P9">
            <v>0</v>
          </cell>
        </row>
        <row r="10">
          <cell r="C10" t="str">
            <v>1A.2</v>
          </cell>
          <cell r="O10">
            <v>1</v>
          </cell>
          <cell r="P10">
            <v>0</v>
          </cell>
        </row>
        <row r="11">
          <cell r="C11" t="str">
            <v>2A.1</v>
          </cell>
          <cell r="O11">
            <v>1</v>
          </cell>
          <cell r="P11">
            <v>0</v>
          </cell>
        </row>
        <row r="12">
          <cell r="C12" t="str">
            <v>2A.2</v>
          </cell>
          <cell r="O12">
            <v>1</v>
          </cell>
          <cell r="P12">
            <v>0</v>
          </cell>
        </row>
        <row r="13">
          <cell r="C13" t="str">
            <v>3A.1</v>
          </cell>
          <cell r="O13">
            <v>0</v>
          </cell>
          <cell r="P13">
            <v>0</v>
          </cell>
        </row>
        <row r="14">
          <cell r="C14" t="str">
            <v>3A.2</v>
          </cell>
          <cell r="O14">
            <v>1</v>
          </cell>
          <cell r="P14">
            <v>0</v>
          </cell>
        </row>
        <row r="15">
          <cell r="C15" t="str">
            <v>3A.3</v>
          </cell>
          <cell r="O15">
            <v>1</v>
          </cell>
          <cell r="P15">
            <v>0</v>
          </cell>
        </row>
        <row r="16">
          <cell r="C16" t="str">
            <v>4A.1</v>
          </cell>
          <cell r="O16">
            <v>1</v>
          </cell>
          <cell r="P16">
            <v>5.0333116013080286</v>
          </cell>
        </row>
        <row r="17">
          <cell r="C17" t="str">
            <v>4A.2</v>
          </cell>
          <cell r="O17">
            <v>1</v>
          </cell>
          <cell r="P17">
            <v>5.0333116013080286</v>
          </cell>
        </row>
        <row r="18">
          <cell r="C18" t="str">
            <v>4A.3</v>
          </cell>
          <cell r="O18">
            <v>1</v>
          </cell>
          <cell r="P18">
            <v>5.0333116013080286</v>
          </cell>
        </row>
        <row r="19">
          <cell r="C19" t="str">
            <v>5A.1</v>
          </cell>
          <cell r="O19">
            <v>1</v>
          </cell>
          <cell r="P19">
            <v>5.0333116013080286</v>
          </cell>
        </row>
        <row r="20">
          <cell r="C20" t="str">
            <v>6A.1</v>
          </cell>
          <cell r="O20">
            <v>1</v>
          </cell>
          <cell r="P20">
            <v>0</v>
          </cell>
        </row>
        <row r="21">
          <cell r="C21" t="str">
            <v>6A.2</v>
          </cell>
          <cell r="O21">
            <v>1</v>
          </cell>
          <cell r="P21">
            <v>0</v>
          </cell>
        </row>
        <row r="22">
          <cell r="C22" t="str">
            <v>6A.3</v>
          </cell>
          <cell r="O22">
            <v>1</v>
          </cell>
          <cell r="P22">
            <v>0</v>
          </cell>
        </row>
        <row r="23">
          <cell r="C23" t="str">
            <v>S.T.01</v>
          </cell>
          <cell r="O23">
            <v>1</v>
          </cell>
          <cell r="P23">
            <v>5.0333116013080286</v>
          </cell>
        </row>
        <row r="24">
          <cell r="C24" t="str">
            <v>S.T.02</v>
          </cell>
          <cell r="O24">
            <v>1</v>
          </cell>
          <cell r="P24">
            <v>0</v>
          </cell>
        </row>
        <row r="25">
          <cell r="C25" t="str">
            <v>S.T.03</v>
          </cell>
          <cell r="O25">
            <v>1</v>
          </cell>
          <cell r="P25">
            <v>5.0333116013080286</v>
          </cell>
        </row>
        <row r="26">
          <cell r="C26" t="str">
            <v>S.T.04</v>
          </cell>
          <cell r="O26">
            <v>1</v>
          </cell>
          <cell r="P26">
            <v>0</v>
          </cell>
        </row>
        <row r="27">
          <cell r="C27" t="str">
            <v>S.T.05</v>
          </cell>
          <cell r="O27">
            <v>1</v>
          </cell>
          <cell r="P27">
            <v>0</v>
          </cell>
        </row>
        <row r="28">
          <cell r="C28" t="str">
            <v>S.T.06</v>
          </cell>
          <cell r="O28">
            <v>1</v>
          </cell>
          <cell r="P28">
            <v>0</v>
          </cell>
        </row>
        <row r="29">
          <cell r="C29" t="str">
            <v>S.T.07</v>
          </cell>
          <cell r="O29">
            <v>1</v>
          </cell>
          <cell r="P29">
            <v>0</v>
          </cell>
        </row>
        <row r="30">
          <cell r="C30" t="str">
            <v>S.T.08</v>
          </cell>
          <cell r="O30">
            <v>1</v>
          </cell>
          <cell r="P30">
            <v>0</v>
          </cell>
        </row>
        <row r="31">
          <cell r="C31" t="str">
            <v>S.T.09</v>
          </cell>
          <cell r="O31">
            <v>1</v>
          </cell>
          <cell r="P31">
            <v>0</v>
          </cell>
        </row>
        <row r="32">
          <cell r="C32" t="str">
            <v>S.T.10</v>
          </cell>
          <cell r="O32">
            <v>1</v>
          </cell>
          <cell r="P32">
            <v>0</v>
          </cell>
        </row>
        <row r="33">
          <cell r="C33" t="str">
            <v>S.T.11</v>
          </cell>
          <cell r="O33">
            <v>1</v>
          </cell>
          <cell r="P33">
            <v>0</v>
          </cell>
        </row>
        <row r="34">
          <cell r="C34" t="str">
            <v>S.T.12</v>
          </cell>
          <cell r="O34">
            <v>1</v>
          </cell>
          <cell r="P34">
            <v>0</v>
          </cell>
        </row>
        <row r="35">
          <cell r="C35" t="str">
            <v>S.T.13</v>
          </cell>
          <cell r="O35">
            <v>1</v>
          </cell>
          <cell r="P35">
            <v>0</v>
          </cell>
        </row>
        <row r="36">
          <cell r="C36" t="str">
            <v>S.T.14</v>
          </cell>
          <cell r="O36">
            <v>1</v>
          </cell>
          <cell r="P36">
            <v>0</v>
          </cell>
        </row>
        <row r="37">
          <cell r="C37" t="str">
            <v>S.T.15</v>
          </cell>
          <cell r="O37">
            <v>1</v>
          </cell>
          <cell r="P37">
            <v>0</v>
          </cell>
        </row>
        <row r="38">
          <cell r="C38" t="str">
            <v>S.T.16</v>
          </cell>
          <cell r="O38">
            <v>1</v>
          </cell>
          <cell r="P38">
            <v>0</v>
          </cell>
        </row>
        <row r="39">
          <cell r="C39" t="str">
            <v>S.T.17</v>
          </cell>
          <cell r="O39">
            <v>1</v>
          </cell>
          <cell r="P39">
            <v>0</v>
          </cell>
        </row>
        <row r="40">
          <cell r="C40" t="str">
            <v>S.T.18</v>
          </cell>
          <cell r="O40">
            <v>1</v>
          </cell>
          <cell r="P40">
            <v>0</v>
          </cell>
        </row>
        <row r="41">
          <cell r="C41" t="str">
            <v>S.T.19</v>
          </cell>
          <cell r="O41">
            <v>1</v>
          </cell>
          <cell r="P41">
            <v>0</v>
          </cell>
        </row>
        <row r="42">
          <cell r="C42" t="str">
            <v>8A.1</v>
          </cell>
          <cell r="O42">
            <v>1</v>
          </cell>
          <cell r="P42">
            <v>0</v>
          </cell>
        </row>
        <row r="43">
          <cell r="C43" t="str">
            <v>8A.2</v>
          </cell>
          <cell r="O43">
            <v>1</v>
          </cell>
          <cell r="P43">
            <v>0</v>
          </cell>
        </row>
        <row r="44">
          <cell r="C44" t="str">
            <v>8A.3</v>
          </cell>
          <cell r="O44">
            <v>1</v>
          </cell>
          <cell r="P44">
            <v>0</v>
          </cell>
        </row>
        <row r="45">
          <cell r="C45" t="str">
            <v>CT_01</v>
          </cell>
          <cell r="O45">
            <v>1</v>
          </cell>
          <cell r="P45">
            <v>0</v>
          </cell>
        </row>
        <row r="46">
          <cell r="C46" t="str">
            <v>CT_02</v>
          </cell>
          <cell r="O46">
            <v>1</v>
          </cell>
          <cell r="P46">
            <v>0</v>
          </cell>
        </row>
        <row r="47">
          <cell r="C47" t="str">
            <v>CT_03</v>
          </cell>
          <cell r="O47">
            <v>1</v>
          </cell>
          <cell r="P47">
            <v>0</v>
          </cell>
        </row>
        <row r="48">
          <cell r="C48" t="str">
            <v>CT_04</v>
          </cell>
          <cell r="O48">
            <v>1</v>
          </cell>
          <cell r="P48">
            <v>0</v>
          </cell>
        </row>
        <row r="49">
          <cell r="C49" t="str">
            <v>CT_05</v>
          </cell>
          <cell r="O49">
            <v>1</v>
          </cell>
          <cell r="P49">
            <v>0</v>
          </cell>
        </row>
        <row r="50">
          <cell r="C50" t="str">
            <v>CT_06</v>
          </cell>
          <cell r="O50">
            <v>1</v>
          </cell>
          <cell r="P50">
            <v>0</v>
          </cell>
        </row>
        <row r="51">
          <cell r="C51" t="str">
            <v>CT_07</v>
          </cell>
          <cell r="O51">
            <v>1</v>
          </cell>
          <cell r="P51">
            <v>0</v>
          </cell>
        </row>
        <row r="52">
          <cell r="C52" t="str">
            <v>CT_08</v>
          </cell>
          <cell r="O52">
            <v>1</v>
          </cell>
          <cell r="P52">
            <v>0</v>
          </cell>
        </row>
        <row r="53">
          <cell r="C53" t="str">
            <v>CT_09</v>
          </cell>
          <cell r="O53">
            <v>1</v>
          </cell>
          <cell r="P53">
            <v>0</v>
          </cell>
        </row>
        <row r="54">
          <cell r="C54" t="str">
            <v>CT_10</v>
          </cell>
          <cell r="O54">
            <v>1</v>
          </cell>
          <cell r="P54">
            <v>0</v>
          </cell>
        </row>
        <row r="55">
          <cell r="C55" t="str">
            <v>ST_01</v>
          </cell>
          <cell r="O55">
            <v>1</v>
          </cell>
          <cell r="P55">
            <v>0</v>
          </cell>
        </row>
        <row r="56">
          <cell r="C56" t="str">
            <v>ST_02</v>
          </cell>
          <cell r="O56">
            <v>1</v>
          </cell>
          <cell r="P56">
            <v>0</v>
          </cell>
        </row>
        <row r="57">
          <cell r="C57" t="str">
            <v>ST_03</v>
          </cell>
          <cell r="O57">
            <v>1</v>
          </cell>
          <cell r="P57">
            <v>0</v>
          </cell>
        </row>
        <row r="58">
          <cell r="C58" t="str">
            <v>ST_04</v>
          </cell>
          <cell r="O58">
            <v>1</v>
          </cell>
          <cell r="P58">
            <v>0</v>
          </cell>
        </row>
        <row r="59">
          <cell r="C59" t="str">
            <v>ST_05</v>
          </cell>
          <cell r="O59">
            <v>1</v>
          </cell>
          <cell r="P59">
            <v>0</v>
          </cell>
        </row>
      </sheetData>
      <sheetData sheetId="7" refreshError="1">
        <row r="4">
          <cell r="A4" t="str">
            <v>1</v>
          </cell>
          <cell r="B4" t="str">
            <v>1A</v>
          </cell>
          <cell r="C4" t="str">
            <v>ETUDES D'EXECUTION</v>
          </cell>
          <cell r="D4" t="str">
            <v/>
          </cell>
          <cell r="E4">
            <v>0</v>
          </cell>
        </row>
        <row r="5">
          <cell r="A5" t="str">
            <v>107.1000</v>
          </cell>
          <cell r="B5" t="str">
            <v>1A.1</v>
          </cell>
          <cell r="C5" t="str">
            <v>Etudes sous traitées externe: taux horaire</v>
          </cell>
          <cell r="D5" t="str">
            <v>h</v>
          </cell>
          <cell r="E5">
            <v>66</v>
          </cell>
          <cell r="F5">
            <v>0</v>
          </cell>
          <cell r="G5">
            <v>66</v>
          </cell>
          <cell r="H5">
            <v>40179</v>
          </cell>
          <cell r="I5" t="str">
            <v>EUR</v>
          </cell>
        </row>
        <row r="6">
          <cell r="A6" t="str">
            <v>107.1100</v>
          </cell>
          <cell r="B6" t="str">
            <v>1A.1</v>
          </cell>
          <cell r="C6" t="str">
            <v>Etudes sous traitées externe: forfait</v>
          </cell>
          <cell r="D6" t="str">
            <v>pt</v>
          </cell>
          <cell r="E6">
            <v>2</v>
          </cell>
          <cell r="F6">
            <v>0</v>
          </cell>
          <cell r="G6">
            <v>2</v>
          </cell>
          <cell r="H6" t="str">
            <v>29/04/2014</v>
          </cell>
          <cell r="I6" t="str">
            <v>EUR</v>
          </cell>
        </row>
        <row r="7">
          <cell r="A7" t="str">
            <v>107.1101</v>
          </cell>
          <cell r="B7" t="str">
            <v>1A.1</v>
          </cell>
          <cell r="C7" t="str">
            <v>Etudes sous traitées externe: forfait</v>
          </cell>
          <cell r="D7" t="str">
            <v>pt</v>
          </cell>
          <cell r="E7">
            <v>2</v>
          </cell>
          <cell r="F7">
            <v>0</v>
          </cell>
          <cell r="G7">
            <v>2</v>
          </cell>
          <cell r="H7" t="str">
            <v>29/04/2014</v>
          </cell>
          <cell r="I7" t="str">
            <v>EUR</v>
          </cell>
        </row>
        <row r="8">
          <cell r="A8" t="str">
            <v>107.1102</v>
          </cell>
          <cell r="B8" t="str">
            <v>1A.1</v>
          </cell>
          <cell r="C8" t="str">
            <v>Etudes sous traitées externe: forfait</v>
          </cell>
          <cell r="D8" t="str">
            <v>pt</v>
          </cell>
          <cell r="E8">
            <v>3</v>
          </cell>
          <cell r="F8">
            <v>0</v>
          </cell>
          <cell r="G8">
            <v>3</v>
          </cell>
          <cell r="H8" t="str">
            <v>29/04/2014</v>
          </cell>
          <cell r="I8" t="str">
            <v>EUR</v>
          </cell>
        </row>
        <row r="9">
          <cell r="A9" t="str">
            <v>107.1103</v>
          </cell>
          <cell r="B9" t="str">
            <v>1A.1</v>
          </cell>
          <cell r="C9" t="str">
            <v>Etudes sous traitées externe: forfait</v>
          </cell>
          <cell r="D9" t="str">
            <v>pt</v>
          </cell>
          <cell r="E9">
            <v>3</v>
          </cell>
          <cell r="F9">
            <v>0</v>
          </cell>
          <cell r="G9">
            <v>3</v>
          </cell>
          <cell r="H9" t="str">
            <v>29/04/2014</v>
          </cell>
          <cell r="I9" t="str">
            <v>EUR</v>
          </cell>
        </row>
        <row r="10">
          <cell r="A10" t="str">
            <v>107.2000</v>
          </cell>
          <cell r="B10" t="str">
            <v>1A.1</v>
          </cell>
          <cell r="C10" t="str">
            <v>Etudes sous traitées externe calcul: taux horaire</v>
          </cell>
          <cell r="D10" t="str">
            <v>h</v>
          </cell>
          <cell r="E10">
            <v>90</v>
          </cell>
          <cell r="F10">
            <v>0</v>
          </cell>
          <cell r="G10">
            <v>90</v>
          </cell>
          <cell r="H10">
            <v>40179</v>
          </cell>
          <cell r="I10" t="str">
            <v>EUR</v>
          </cell>
        </row>
        <row r="11">
          <cell r="A11" t="str">
            <v>107.2100</v>
          </cell>
          <cell r="B11" t="str">
            <v>1A.1</v>
          </cell>
          <cell r="C11" t="str">
            <v>Etudes sous traitées externe calcul: forfait</v>
          </cell>
          <cell r="D11" t="str">
            <v>pt</v>
          </cell>
          <cell r="E11">
            <v>1</v>
          </cell>
          <cell r="F11">
            <v>0</v>
          </cell>
          <cell r="G11">
            <v>1</v>
          </cell>
          <cell r="H11">
            <v>40179</v>
          </cell>
          <cell r="I11" t="str">
            <v>EUR</v>
          </cell>
        </row>
        <row r="12">
          <cell r="A12" t="str">
            <v>107.3000</v>
          </cell>
          <cell r="B12" t="str">
            <v>1A.1</v>
          </cell>
          <cell r="C12" t="str">
            <v>Etudes sous traitées externe dessin: taux horaire</v>
          </cell>
          <cell r="D12" t="str">
            <v>h</v>
          </cell>
          <cell r="E12">
            <v>70</v>
          </cell>
          <cell r="F12">
            <v>0</v>
          </cell>
          <cell r="G12">
            <v>70</v>
          </cell>
          <cell r="H12">
            <v>40179</v>
          </cell>
          <cell r="I12" t="str">
            <v>EUR</v>
          </cell>
        </row>
        <row r="13">
          <cell r="A13" t="str">
            <v>107.3100</v>
          </cell>
          <cell r="B13" t="str">
            <v>1A.1</v>
          </cell>
          <cell r="C13" t="str">
            <v>Etudes sous traitées externe dessin: forfait</v>
          </cell>
          <cell r="D13" t="str">
            <v>pt</v>
          </cell>
          <cell r="E13">
            <v>1</v>
          </cell>
          <cell r="F13">
            <v>0</v>
          </cell>
          <cell r="G13">
            <v>1</v>
          </cell>
          <cell r="H13">
            <v>40179</v>
          </cell>
          <cell r="I13" t="str">
            <v>EUR</v>
          </cell>
        </row>
        <row r="14">
          <cell r="A14" t="str">
            <v>107.4000</v>
          </cell>
          <cell r="B14" t="str">
            <v>1A.1</v>
          </cell>
          <cell r="C14" t="str">
            <v>Etudes sous traitées externe coordination: taux horaire</v>
          </cell>
          <cell r="D14" t="str">
            <v>h</v>
          </cell>
          <cell r="E14">
            <v>90</v>
          </cell>
          <cell r="F14">
            <v>0</v>
          </cell>
          <cell r="G14">
            <v>90</v>
          </cell>
          <cell r="H14">
            <v>40179</v>
          </cell>
          <cell r="I14" t="str">
            <v>EUR</v>
          </cell>
        </row>
        <row r="15">
          <cell r="A15" t="str">
            <v>107.4100</v>
          </cell>
          <cell r="B15" t="str">
            <v>1A.1</v>
          </cell>
          <cell r="C15" t="str">
            <v>Etudes sous traitées externe coordination: forfait</v>
          </cell>
          <cell r="D15" t="str">
            <v>pt</v>
          </cell>
          <cell r="E15">
            <v>1</v>
          </cell>
          <cell r="F15">
            <v>0</v>
          </cell>
          <cell r="G15">
            <v>1</v>
          </cell>
          <cell r="H15">
            <v>40179</v>
          </cell>
          <cell r="I15" t="str">
            <v>EUR</v>
          </cell>
        </row>
        <row r="16">
          <cell r="A16" t="str">
            <v>107.5000</v>
          </cell>
          <cell r="B16" t="str">
            <v>1A.1</v>
          </cell>
          <cell r="C16" t="str">
            <v>Etudes sous traitées externe: BE spécialisés</v>
          </cell>
          <cell r="D16" t="str">
            <v>ft</v>
          </cell>
          <cell r="E16">
            <v>1</v>
          </cell>
          <cell r="F16">
            <v>0</v>
          </cell>
          <cell r="G16">
            <v>1</v>
          </cell>
          <cell r="H16">
            <v>40179</v>
          </cell>
          <cell r="I16" t="str">
            <v>EUR</v>
          </cell>
        </row>
        <row r="17">
          <cell r="A17" t="str">
            <v>110.1000</v>
          </cell>
          <cell r="B17" t="str">
            <v>1A.1</v>
          </cell>
          <cell r="C17" t="str">
            <v>Etudes: Ingénieur calcul</v>
          </cell>
          <cell r="D17" t="str">
            <v>h</v>
          </cell>
          <cell r="E17">
            <v>66</v>
          </cell>
          <cell r="F17">
            <v>0</v>
          </cell>
          <cell r="G17">
            <v>66</v>
          </cell>
          <cell r="H17">
            <v>40179</v>
          </cell>
          <cell r="I17" t="str">
            <v>EUR</v>
          </cell>
        </row>
        <row r="18">
          <cell r="A18" t="str">
            <v>110.2000</v>
          </cell>
          <cell r="B18" t="str">
            <v>1A.1</v>
          </cell>
          <cell r="C18" t="str">
            <v>Etudes: supervision, coordination</v>
          </cell>
          <cell r="D18" t="str">
            <v>h</v>
          </cell>
          <cell r="E18">
            <v>66</v>
          </cell>
          <cell r="F18">
            <v>0</v>
          </cell>
          <cell r="G18">
            <v>66</v>
          </cell>
          <cell r="H18">
            <v>40179</v>
          </cell>
          <cell r="I18" t="str">
            <v>EUR</v>
          </cell>
        </row>
        <row r="19">
          <cell r="A19" t="str">
            <v>110.3000</v>
          </cell>
          <cell r="B19" t="str">
            <v>1A.1</v>
          </cell>
          <cell r="C19" t="str">
            <v>Etudes: Ingénieur calcul Sénior</v>
          </cell>
          <cell r="D19" t="str">
            <v>h</v>
          </cell>
          <cell r="E19">
            <v>70</v>
          </cell>
          <cell r="F19">
            <v>0</v>
          </cell>
          <cell r="G19">
            <v>70</v>
          </cell>
          <cell r="H19">
            <v>40179</v>
          </cell>
          <cell r="I19" t="str">
            <v>EUR</v>
          </cell>
        </row>
        <row r="20">
          <cell r="A20" t="str">
            <v>120.1000</v>
          </cell>
          <cell r="B20" t="str">
            <v>1A.1</v>
          </cell>
          <cell r="C20" t="str">
            <v>Etudes: Dessinateur</v>
          </cell>
          <cell r="D20" t="str">
            <v>h</v>
          </cell>
          <cell r="E20">
            <v>50</v>
          </cell>
          <cell r="F20">
            <v>0</v>
          </cell>
          <cell r="G20">
            <v>50</v>
          </cell>
          <cell r="H20">
            <v>40179</v>
          </cell>
          <cell r="I20" t="str">
            <v>EUR</v>
          </cell>
        </row>
        <row r="21">
          <cell r="A21" t="str">
            <v>120.2000</v>
          </cell>
          <cell r="B21" t="str">
            <v>1A.1</v>
          </cell>
          <cell r="C21" t="str">
            <v>Etudes: synthèse</v>
          </cell>
          <cell r="D21" t="str">
            <v>h</v>
          </cell>
          <cell r="E21">
            <v>50</v>
          </cell>
          <cell r="F21">
            <v>0</v>
          </cell>
          <cell r="G21">
            <v>50</v>
          </cell>
          <cell r="H21">
            <v>40179</v>
          </cell>
          <cell r="I21" t="str">
            <v>EUR</v>
          </cell>
        </row>
        <row r="22">
          <cell r="A22" t="str">
            <v>150.1000</v>
          </cell>
          <cell r="B22" t="str">
            <v>1A.1</v>
          </cell>
          <cell r="C22" t="str">
            <v>Etudes spécifiques: méthodes, planning</v>
          </cell>
          <cell r="D22" t="str">
            <v>h</v>
          </cell>
          <cell r="E22">
            <v>66</v>
          </cell>
          <cell r="F22">
            <v>0</v>
          </cell>
          <cell r="G22">
            <v>66</v>
          </cell>
          <cell r="H22">
            <v>40179</v>
          </cell>
          <cell r="I22" t="str">
            <v>EUR</v>
          </cell>
        </row>
        <row r="23">
          <cell r="A23" t="str">
            <v>162.1000</v>
          </cell>
          <cell r="B23" t="str">
            <v>1A.1</v>
          </cell>
          <cell r="C23" t="str">
            <v xml:space="preserve">Etudes, frais informatique, achat logiciel: </v>
          </cell>
          <cell r="D23" t="str">
            <v>u</v>
          </cell>
          <cell r="E23">
            <v>0</v>
          </cell>
          <cell r="F23">
            <v>0</v>
          </cell>
          <cell r="G23">
            <v>0</v>
          </cell>
          <cell r="H23">
            <v>40179</v>
          </cell>
          <cell r="I23" t="str">
            <v>EUR</v>
          </cell>
        </row>
        <row r="24">
          <cell r="A24" t="str">
            <v>162.2000</v>
          </cell>
          <cell r="B24" t="str">
            <v>1A.1</v>
          </cell>
          <cell r="C24" t="str">
            <v xml:space="preserve">Etudes, frais informatique, formation logiciel: </v>
          </cell>
          <cell r="D24" t="str">
            <v>u</v>
          </cell>
          <cell r="E24">
            <v>0</v>
          </cell>
          <cell r="F24">
            <v>0</v>
          </cell>
          <cell r="G24">
            <v>0</v>
          </cell>
          <cell r="H24">
            <v>40179</v>
          </cell>
          <cell r="I24" t="str">
            <v>EUR</v>
          </cell>
        </row>
        <row r="25">
          <cell r="A25" t="str">
            <v>162.3000</v>
          </cell>
          <cell r="B25" t="str">
            <v>1A.1</v>
          </cell>
          <cell r="C25" t="str">
            <v xml:space="preserve">Etudes, frais informatique, maintenance logiciel: </v>
          </cell>
          <cell r="D25" t="str">
            <v>u</v>
          </cell>
          <cell r="E25">
            <v>0</v>
          </cell>
          <cell r="F25">
            <v>0</v>
          </cell>
          <cell r="G25">
            <v>0</v>
          </cell>
          <cell r="H25">
            <v>40179</v>
          </cell>
          <cell r="I25" t="str">
            <v>EUR</v>
          </cell>
        </row>
        <row r="26">
          <cell r="A26" t="str">
            <v>170.1000</v>
          </cell>
          <cell r="B26" t="str">
            <v>1A.1</v>
          </cell>
          <cell r="C26" t="str">
            <v>Etudes: Interim, calcul</v>
          </cell>
          <cell r="D26" t="str">
            <v>h</v>
          </cell>
          <cell r="E26">
            <v>60</v>
          </cell>
          <cell r="F26">
            <v>0</v>
          </cell>
          <cell r="G26">
            <v>60</v>
          </cell>
          <cell r="H26">
            <v>40179</v>
          </cell>
          <cell r="I26" t="str">
            <v>EUR</v>
          </cell>
        </row>
        <row r="27">
          <cell r="A27" t="str">
            <v>170.2000</v>
          </cell>
          <cell r="B27" t="str">
            <v>1A.1</v>
          </cell>
          <cell r="C27" t="str">
            <v>Etudes: Interim, dessin</v>
          </cell>
          <cell r="D27" t="str">
            <v>h</v>
          </cell>
          <cell r="E27">
            <v>45</v>
          </cell>
          <cell r="F27">
            <v>0</v>
          </cell>
          <cell r="G27">
            <v>45</v>
          </cell>
          <cell r="H27">
            <v>40179</v>
          </cell>
          <cell r="I27" t="str">
            <v>EUR</v>
          </cell>
        </row>
        <row r="28">
          <cell r="A28" t="str">
            <v>199.1000</v>
          </cell>
          <cell r="B28" t="str">
            <v>1A.1</v>
          </cell>
          <cell r="C28" t="str">
            <v>Etudes, divers provision</v>
          </cell>
          <cell r="D28" t="str">
            <v>pt</v>
          </cell>
          <cell r="E28">
            <v>1</v>
          </cell>
          <cell r="F28">
            <v>0</v>
          </cell>
          <cell r="G28">
            <v>1</v>
          </cell>
          <cell r="H28">
            <v>40179</v>
          </cell>
          <cell r="I28" t="str">
            <v>EUR</v>
          </cell>
        </row>
        <row r="29">
          <cell r="A29" t="str">
            <v>2</v>
          </cell>
          <cell r="B29" t="str">
            <v>2A</v>
          </cell>
          <cell r="C29" t="str">
            <v>GESTION</v>
          </cell>
          <cell r="D29" t="str">
            <v/>
          </cell>
          <cell r="E29">
            <v>0</v>
          </cell>
        </row>
        <row r="30">
          <cell r="A30" t="str">
            <v>220.1000</v>
          </cell>
          <cell r="B30" t="str">
            <v>2A.1</v>
          </cell>
          <cell r="C30" t="str">
            <v>Gestion: Directeur de projet</v>
          </cell>
          <cell r="D30" t="str">
            <v>h</v>
          </cell>
          <cell r="E30">
            <v>70</v>
          </cell>
          <cell r="F30">
            <v>0</v>
          </cell>
          <cell r="G30">
            <v>70</v>
          </cell>
          <cell r="H30">
            <v>40179</v>
          </cell>
          <cell r="I30" t="str">
            <v>EUR</v>
          </cell>
        </row>
        <row r="31">
          <cell r="A31" t="str">
            <v>220.1100</v>
          </cell>
          <cell r="B31" t="str">
            <v>2A.1</v>
          </cell>
          <cell r="C31" t="str">
            <v xml:space="preserve">Gestion: Directeur de projet </v>
          </cell>
          <cell r="D31" t="str">
            <v>mois</v>
          </cell>
          <cell r="E31">
            <v>10500</v>
          </cell>
          <cell r="F31">
            <v>0</v>
          </cell>
          <cell r="G31">
            <v>10500</v>
          </cell>
          <cell r="H31">
            <v>40179</v>
          </cell>
          <cell r="I31" t="str">
            <v>EUR</v>
          </cell>
        </row>
        <row r="32">
          <cell r="A32" t="str">
            <v>220.2000</v>
          </cell>
          <cell r="B32" t="str">
            <v>2A.1</v>
          </cell>
          <cell r="C32" t="str">
            <v>Gestion: Ingénieur d'affaire (IA)</v>
          </cell>
          <cell r="D32" t="str">
            <v>h</v>
          </cell>
          <cell r="E32">
            <v>66</v>
          </cell>
          <cell r="F32">
            <v>0</v>
          </cell>
          <cell r="G32">
            <v>66</v>
          </cell>
          <cell r="H32">
            <v>40179</v>
          </cell>
          <cell r="I32" t="str">
            <v>EUR</v>
          </cell>
        </row>
        <row r="33">
          <cell r="A33" t="str">
            <v>220.2010</v>
          </cell>
          <cell r="B33" t="str">
            <v>2A.1</v>
          </cell>
          <cell r="C33" t="str">
            <v>Gestion: (Autre)</v>
          </cell>
          <cell r="D33" t="str">
            <v>h</v>
          </cell>
          <cell r="E33">
            <v>55</v>
          </cell>
          <cell r="F33">
            <v>0</v>
          </cell>
          <cell r="G33">
            <v>55</v>
          </cell>
          <cell r="H33">
            <v>40179</v>
          </cell>
          <cell r="I33" t="str">
            <v>EUR</v>
          </cell>
        </row>
        <row r="34">
          <cell r="A34" t="str">
            <v>220.2020</v>
          </cell>
          <cell r="B34" t="str">
            <v>2A.1</v>
          </cell>
          <cell r="C34" t="str">
            <v>Gestion: Ingénieur d'affaire (IA)</v>
          </cell>
          <cell r="D34" t="str">
            <v>mois</v>
          </cell>
          <cell r="E34">
            <v>9900</v>
          </cell>
          <cell r="F34">
            <v>0</v>
          </cell>
          <cell r="G34">
            <v>9900</v>
          </cell>
          <cell r="H34">
            <v>40179</v>
          </cell>
          <cell r="I34" t="str">
            <v>EUR</v>
          </cell>
        </row>
        <row r="35">
          <cell r="A35" t="str">
            <v>220.3000</v>
          </cell>
          <cell r="B35" t="str">
            <v>2A.1</v>
          </cell>
          <cell r="C35" t="str">
            <v>Gestion: assistant IA, stagiaire</v>
          </cell>
          <cell r="D35" t="str">
            <v>h</v>
          </cell>
          <cell r="E35">
            <v>50</v>
          </cell>
          <cell r="F35">
            <v>0</v>
          </cell>
          <cell r="G35">
            <v>50</v>
          </cell>
          <cell r="H35">
            <v>40179</v>
          </cell>
          <cell r="I35" t="str">
            <v>EUR</v>
          </cell>
        </row>
        <row r="36">
          <cell r="A36" t="str">
            <v>220.3100</v>
          </cell>
          <cell r="B36" t="str">
            <v>2A.1</v>
          </cell>
          <cell r="C36" t="str">
            <v>Gestion: assistant IA, stagiaire</v>
          </cell>
          <cell r="D36" t="str">
            <v>mois</v>
          </cell>
          <cell r="E36">
            <v>4000</v>
          </cell>
          <cell r="F36">
            <v>0</v>
          </cell>
          <cell r="G36">
            <v>4000</v>
          </cell>
          <cell r="H36">
            <v>40179</v>
          </cell>
          <cell r="I36" t="str">
            <v>EUR</v>
          </cell>
        </row>
        <row r="37">
          <cell r="A37" t="str">
            <v>220.4000</v>
          </cell>
          <cell r="B37" t="str">
            <v>2A.1</v>
          </cell>
          <cell r="C37" t="str">
            <v>Gestion: controleur de gestion / QS</v>
          </cell>
          <cell r="D37" t="str">
            <v>mois</v>
          </cell>
          <cell r="E37">
            <v>9900</v>
          </cell>
          <cell r="F37">
            <v>0</v>
          </cell>
          <cell r="G37">
            <v>9900</v>
          </cell>
          <cell r="H37">
            <v>40179</v>
          </cell>
          <cell r="I37" t="str">
            <v>EUR</v>
          </cell>
        </row>
        <row r="38">
          <cell r="A38" t="str">
            <v>220.5000</v>
          </cell>
          <cell r="B38" t="str">
            <v>2A.1</v>
          </cell>
          <cell r="C38" t="str">
            <v>Gestion: responsable HQE</v>
          </cell>
          <cell r="D38" t="str">
            <v>mois</v>
          </cell>
          <cell r="E38">
            <v>9900</v>
          </cell>
          <cell r="F38">
            <v>0</v>
          </cell>
          <cell r="G38">
            <v>9900</v>
          </cell>
          <cell r="H38">
            <v>40179</v>
          </cell>
          <cell r="I38" t="str">
            <v>EUR</v>
          </cell>
        </row>
        <row r="39">
          <cell r="A39" t="str">
            <v>220.5100</v>
          </cell>
          <cell r="B39" t="str">
            <v>2A.1</v>
          </cell>
          <cell r="C39" t="str">
            <v>Gestion: responsable Sécurité / Prévention</v>
          </cell>
          <cell r="D39" t="str">
            <v>mois</v>
          </cell>
          <cell r="E39">
            <v>9900</v>
          </cell>
          <cell r="F39">
            <v>0</v>
          </cell>
          <cell r="G39">
            <v>9900</v>
          </cell>
          <cell r="H39">
            <v>40179</v>
          </cell>
          <cell r="I39" t="str">
            <v>EUR</v>
          </cell>
        </row>
        <row r="40">
          <cell r="A40" t="str">
            <v>220.5200</v>
          </cell>
          <cell r="B40" t="str">
            <v>2A.1</v>
          </cell>
          <cell r="C40" t="str">
            <v>Gestion: responsable Logistique</v>
          </cell>
          <cell r="D40" t="str">
            <v>mois</v>
          </cell>
          <cell r="E40">
            <v>9900</v>
          </cell>
          <cell r="F40">
            <v>0</v>
          </cell>
          <cell r="G40">
            <v>9900</v>
          </cell>
          <cell r="H40">
            <v>40179</v>
          </cell>
          <cell r="I40" t="str">
            <v>EUR</v>
          </cell>
        </row>
        <row r="41">
          <cell r="A41" t="str">
            <v>220.6000</v>
          </cell>
          <cell r="B41" t="str">
            <v>2A.1</v>
          </cell>
          <cell r="C41" t="str">
            <v>Gestion: secrétaire</v>
          </cell>
          <cell r="D41" t="str">
            <v>mois</v>
          </cell>
          <cell r="E41">
            <v>8200</v>
          </cell>
          <cell r="F41">
            <v>0</v>
          </cell>
          <cell r="G41">
            <v>8200</v>
          </cell>
          <cell r="H41">
            <v>40179</v>
          </cell>
          <cell r="I41" t="str">
            <v>EUR</v>
          </cell>
        </row>
        <row r="42">
          <cell r="A42" t="str">
            <v>220.7000</v>
          </cell>
          <cell r="B42" t="str">
            <v>2A.1</v>
          </cell>
          <cell r="C42" t="str">
            <v>Gestion: responsable études</v>
          </cell>
          <cell r="D42" t="str">
            <v>mois</v>
          </cell>
          <cell r="E42">
            <v>9900</v>
          </cell>
          <cell r="F42">
            <v>0</v>
          </cell>
          <cell r="G42">
            <v>9900</v>
          </cell>
          <cell r="H42">
            <v>40179</v>
          </cell>
          <cell r="I42" t="str">
            <v>EUR</v>
          </cell>
        </row>
        <row r="43">
          <cell r="A43" t="str">
            <v>230.0500</v>
          </cell>
          <cell r="B43" t="str">
            <v>2A.1</v>
          </cell>
          <cell r="C43" t="str">
            <v>Gestion: supervision des achats</v>
          </cell>
          <cell r="D43" t="str">
            <v>mois</v>
          </cell>
          <cell r="E43">
            <v>9900</v>
          </cell>
          <cell r="F43">
            <v>0</v>
          </cell>
          <cell r="G43">
            <v>9900</v>
          </cell>
          <cell r="H43">
            <v>40179</v>
          </cell>
          <cell r="I43" t="str">
            <v>EUR</v>
          </cell>
        </row>
        <row r="44">
          <cell r="A44" t="str">
            <v>230.1000</v>
          </cell>
          <cell r="B44" t="str">
            <v>2A.1</v>
          </cell>
          <cell r="C44" t="str">
            <v>Gestion: acheteur acier / traitement surfaces</v>
          </cell>
          <cell r="D44" t="str">
            <v>mois</v>
          </cell>
          <cell r="E44">
            <v>9900</v>
          </cell>
          <cell r="F44">
            <v>0</v>
          </cell>
          <cell r="G44">
            <v>9900</v>
          </cell>
          <cell r="H44">
            <v>40179</v>
          </cell>
          <cell r="I44" t="str">
            <v>EUR</v>
          </cell>
        </row>
        <row r="45">
          <cell r="A45" t="str">
            <v>230.2000</v>
          </cell>
          <cell r="B45" t="str">
            <v>2A.1</v>
          </cell>
          <cell r="C45" t="str">
            <v>Gestion: acheteur vitrage</v>
          </cell>
          <cell r="D45" t="str">
            <v>mois</v>
          </cell>
          <cell r="E45">
            <v>9900</v>
          </cell>
          <cell r="F45">
            <v>0</v>
          </cell>
          <cell r="G45">
            <v>9900</v>
          </cell>
          <cell r="H45">
            <v>40179</v>
          </cell>
          <cell r="I45" t="str">
            <v>EUR</v>
          </cell>
        </row>
        <row r="46">
          <cell r="A46" t="str">
            <v>240.1000</v>
          </cell>
          <cell r="B46" t="str">
            <v>2A.1</v>
          </cell>
          <cell r="C46" t="str">
            <v>Gestion: supervision fabrication, contrôle qualité QC</v>
          </cell>
          <cell r="D46" t="str">
            <v>mois</v>
          </cell>
          <cell r="E46">
            <v>9900</v>
          </cell>
          <cell r="F46">
            <v>0</v>
          </cell>
          <cell r="G46">
            <v>9900</v>
          </cell>
          <cell r="H46">
            <v>40179</v>
          </cell>
          <cell r="I46" t="str">
            <v>EUR</v>
          </cell>
        </row>
        <row r="47">
          <cell r="A47" t="str">
            <v>250.1000</v>
          </cell>
          <cell r="B47" t="str">
            <v>2A.1</v>
          </cell>
          <cell r="C47" t="str">
            <v>Gestion: supervision transport</v>
          </cell>
          <cell r="D47" t="str">
            <v>mois</v>
          </cell>
          <cell r="E47">
            <v>9900</v>
          </cell>
          <cell r="F47">
            <v>0</v>
          </cell>
          <cell r="G47">
            <v>9900</v>
          </cell>
          <cell r="H47">
            <v>40179</v>
          </cell>
          <cell r="I47" t="str">
            <v>EUR</v>
          </cell>
        </row>
        <row r="48">
          <cell r="A48" t="str">
            <v>260.0500</v>
          </cell>
          <cell r="B48" t="str">
            <v>2A.1</v>
          </cell>
          <cell r="C48" t="str">
            <v>Gestion: supervision montage</v>
          </cell>
          <cell r="D48" t="str">
            <v>mois</v>
          </cell>
          <cell r="E48">
            <v>9900</v>
          </cell>
          <cell r="F48">
            <v>0</v>
          </cell>
          <cell r="G48">
            <v>9900</v>
          </cell>
          <cell r="H48">
            <v>40179</v>
          </cell>
          <cell r="I48" t="str">
            <v>EUR</v>
          </cell>
        </row>
        <row r="49">
          <cell r="A49" t="str">
            <v>260.1000</v>
          </cell>
          <cell r="B49" t="str">
            <v>2A.1</v>
          </cell>
          <cell r="C49" t="str">
            <v>Gestion: conducteur de travaux</v>
          </cell>
          <cell r="D49" t="str">
            <v>mois</v>
          </cell>
          <cell r="E49">
            <v>9900</v>
          </cell>
          <cell r="F49">
            <v>0</v>
          </cell>
          <cell r="G49">
            <v>9900</v>
          </cell>
          <cell r="H49">
            <v>40179</v>
          </cell>
          <cell r="I49" t="str">
            <v>EUR</v>
          </cell>
        </row>
        <row r="50">
          <cell r="A50" t="str">
            <v>270.1000</v>
          </cell>
          <cell r="B50" t="str">
            <v>2A.1</v>
          </cell>
          <cell r="C50" t="str">
            <v>Gestion: supervision sous traitance</v>
          </cell>
          <cell r="D50" t="str">
            <v>mois</v>
          </cell>
          <cell r="E50">
            <v>9900</v>
          </cell>
          <cell r="F50">
            <v>0</v>
          </cell>
          <cell r="G50">
            <v>9900</v>
          </cell>
          <cell r="H50">
            <v>40179</v>
          </cell>
          <cell r="I50" t="str">
            <v>EUR</v>
          </cell>
        </row>
        <row r="51">
          <cell r="A51" t="str">
            <v>280.1000</v>
          </cell>
          <cell r="B51" t="str">
            <v>2A.1</v>
          </cell>
          <cell r="C51" t="str">
            <v>Gestion, frais: déplacement A/R train</v>
          </cell>
          <cell r="D51" t="str">
            <v>u</v>
          </cell>
          <cell r="E51">
            <v>200</v>
          </cell>
          <cell r="F51">
            <v>0</v>
          </cell>
          <cell r="G51">
            <v>200</v>
          </cell>
          <cell r="H51">
            <v>40179</v>
          </cell>
          <cell r="I51" t="str">
            <v>EUR</v>
          </cell>
        </row>
        <row r="52">
          <cell r="A52" t="str">
            <v>280.1100</v>
          </cell>
          <cell r="B52" t="str">
            <v>2A.1</v>
          </cell>
          <cell r="C52" t="str">
            <v>Gestion, frais: déplacement A/R avion</v>
          </cell>
          <cell r="D52" t="str">
            <v>u</v>
          </cell>
          <cell r="E52">
            <v>1000</v>
          </cell>
          <cell r="F52">
            <v>0</v>
          </cell>
          <cell r="G52">
            <v>1000</v>
          </cell>
          <cell r="H52">
            <v>40179</v>
          </cell>
          <cell r="I52" t="str">
            <v>EUR</v>
          </cell>
        </row>
        <row r="53">
          <cell r="A53" t="str">
            <v>280.1200</v>
          </cell>
          <cell r="B53" t="str">
            <v>2A.1</v>
          </cell>
          <cell r="C53" t="str">
            <v>Gestion, frais: location véhicule</v>
          </cell>
          <cell r="D53" t="str">
            <v>j</v>
          </cell>
          <cell r="E53">
            <v>50</v>
          </cell>
          <cell r="F53">
            <v>0</v>
          </cell>
          <cell r="G53">
            <v>50</v>
          </cell>
          <cell r="H53">
            <v>40179</v>
          </cell>
          <cell r="I53" t="str">
            <v>EUR</v>
          </cell>
        </row>
        <row r="54">
          <cell r="A54" t="str">
            <v>280.2000</v>
          </cell>
          <cell r="B54" t="str">
            <v>2A.1</v>
          </cell>
          <cell r="C54" t="str">
            <v>Gestion, frais: hébergement demi pension / HB</v>
          </cell>
          <cell r="D54" t="str">
            <v>j</v>
          </cell>
          <cell r="E54">
            <v>150</v>
          </cell>
          <cell r="F54">
            <v>0</v>
          </cell>
          <cell r="G54">
            <v>150</v>
          </cell>
          <cell r="H54">
            <v>40179</v>
          </cell>
          <cell r="I54" t="str">
            <v>EUR</v>
          </cell>
        </row>
        <row r="55">
          <cell r="A55" t="str">
            <v>280.2050</v>
          </cell>
          <cell r="B55" t="str">
            <v>2A.1</v>
          </cell>
          <cell r="C55" t="str">
            <v>Gestion, frais: hébergement pension complète / FB</v>
          </cell>
          <cell r="D55" t="str">
            <v>j</v>
          </cell>
          <cell r="E55">
            <v>170</v>
          </cell>
          <cell r="F55">
            <v>0</v>
          </cell>
          <cell r="G55">
            <v>170</v>
          </cell>
          <cell r="H55">
            <v>40179</v>
          </cell>
          <cell r="I55" t="str">
            <v>EUR</v>
          </cell>
        </row>
        <row r="56">
          <cell r="A56" t="str">
            <v>280.2100</v>
          </cell>
          <cell r="B56" t="str">
            <v>2A.1</v>
          </cell>
          <cell r="C56" t="str">
            <v>Gestion, frais: repas</v>
          </cell>
          <cell r="D56" t="str">
            <v>u</v>
          </cell>
          <cell r="E56">
            <v>20</v>
          </cell>
          <cell r="F56">
            <v>0</v>
          </cell>
          <cell r="G56">
            <v>20</v>
          </cell>
          <cell r="H56">
            <v>40179</v>
          </cell>
          <cell r="I56" t="str">
            <v>EUR</v>
          </cell>
        </row>
        <row r="57">
          <cell r="A57" t="str">
            <v>280.3000</v>
          </cell>
          <cell r="B57" t="str">
            <v>2A.1</v>
          </cell>
          <cell r="C57" t="str">
            <v>Gestion, frais: réception</v>
          </cell>
          <cell r="D57" t="str">
            <v>pt</v>
          </cell>
          <cell r="E57">
            <v>1</v>
          </cell>
          <cell r="F57">
            <v>0</v>
          </cell>
          <cell r="G57">
            <v>1</v>
          </cell>
          <cell r="H57">
            <v>40179</v>
          </cell>
          <cell r="I57" t="str">
            <v>EUR</v>
          </cell>
        </row>
        <row r="58">
          <cell r="A58" t="str">
            <v>280.4000</v>
          </cell>
          <cell r="B58" t="str">
            <v>2A.1</v>
          </cell>
          <cell r="C58" t="str">
            <v>Gestion, frais: divers</v>
          </cell>
          <cell r="D58" t="str">
            <v>pt</v>
          </cell>
          <cell r="E58">
            <v>1</v>
          </cell>
          <cell r="F58">
            <v>0</v>
          </cell>
          <cell r="G58">
            <v>1</v>
          </cell>
          <cell r="H58">
            <v>40179</v>
          </cell>
          <cell r="I58" t="str">
            <v>EUR</v>
          </cell>
        </row>
        <row r="59">
          <cell r="A59" t="str">
            <v>299.1000</v>
          </cell>
          <cell r="B59" t="str">
            <v>2A.1</v>
          </cell>
          <cell r="C59" t="str">
            <v>Gestion, divers provision</v>
          </cell>
          <cell r="D59" t="str">
            <v>pt</v>
          </cell>
          <cell r="E59">
            <v>1</v>
          </cell>
          <cell r="F59">
            <v>0</v>
          </cell>
          <cell r="G59">
            <v>1</v>
          </cell>
          <cell r="H59">
            <v>40179</v>
          </cell>
          <cell r="I59" t="str">
            <v>EUR</v>
          </cell>
        </row>
        <row r="60">
          <cell r="A60" t="str">
            <v>210.1000</v>
          </cell>
          <cell r="B60" t="str">
            <v>2A.2</v>
          </cell>
          <cell r="C60" t="str">
            <v>AP: Ingénieur Etudes de prix</v>
          </cell>
          <cell r="D60" t="str">
            <v>h</v>
          </cell>
          <cell r="E60">
            <v>66</v>
          </cell>
          <cell r="F60">
            <v>0</v>
          </cell>
          <cell r="G60">
            <v>66</v>
          </cell>
          <cell r="H60">
            <v>40179</v>
          </cell>
          <cell r="I60" t="str">
            <v>EUR</v>
          </cell>
        </row>
        <row r="61">
          <cell r="A61" t="str">
            <v>210.1100</v>
          </cell>
          <cell r="B61" t="str">
            <v>2A.2</v>
          </cell>
          <cell r="C61" t="str">
            <v>AP sous traitées: Economiste</v>
          </cell>
          <cell r="D61" t="str">
            <v>ft</v>
          </cell>
          <cell r="E61">
            <v>1</v>
          </cell>
          <cell r="F61">
            <v>0</v>
          </cell>
          <cell r="G61">
            <v>1</v>
          </cell>
          <cell r="H61">
            <v>40179</v>
          </cell>
          <cell r="I61" t="str">
            <v>EUR</v>
          </cell>
        </row>
        <row r="62">
          <cell r="A62" t="str">
            <v>210.1150</v>
          </cell>
          <cell r="B62" t="str">
            <v>2A.2</v>
          </cell>
          <cell r="C62" t="str">
            <v>AP sous traitées: BE - modélisation 3D….</v>
          </cell>
          <cell r="D62" t="str">
            <v>ft</v>
          </cell>
          <cell r="E62">
            <v>1</v>
          </cell>
          <cell r="F62">
            <v>0</v>
          </cell>
          <cell r="G62">
            <v>1</v>
          </cell>
          <cell r="H62">
            <v>40179</v>
          </cell>
          <cell r="I62" t="str">
            <v>EUR</v>
          </cell>
        </row>
        <row r="63">
          <cell r="A63" t="str">
            <v>210.1160</v>
          </cell>
          <cell r="B63" t="str">
            <v>2A.2</v>
          </cell>
          <cell r="C63" t="str">
            <v>AP sous traitées: Planning….</v>
          </cell>
          <cell r="D63" t="str">
            <v>ft</v>
          </cell>
          <cell r="E63">
            <v>1</v>
          </cell>
          <cell r="F63">
            <v>0</v>
          </cell>
          <cell r="G63">
            <v>1</v>
          </cell>
          <cell r="H63">
            <v>40179</v>
          </cell>
          <cell r="I63" t="str">
            <v>EUR</v>
          </cell>
        </row>
        <row r="64">
          <cell r="A64" t="str">
            <v>210.1200</v>
          </cell>
          <cell r="B64" t="str">
            <v>2A.2</v>
          </cell>
          <cell r="C64" t="str">
            <v>AP: provision (déplacement, frais proto...)</v>
          </cell>
          <cell r="D64" t="str">
            <v>pt</v>
          </cell>
          <cell r="E64">
            <v>1</v>
          </cell>
          <cell r="F64">
            <v>0</v>
          </cell>
          <cell r="G64">
            <v>1</v>
          </cell>
          <cell r="H64">
            <v>40179</v>
          </cell>
          <cell r="I64" t="str">
            <v>EUR</v>
          </cell>
        </row>
        <row r="65">
          <cell r="A65" t="str">
            <v>210.2000</v>
          </cell>
          <cell r="B65" t="str">
            <v>2A.2</v>
          </cell>
          <cell r="C65" t="str">
            <v>AP: Ingénieur calcul</v>
          </cell>
          <cell r="D65" t="str">
            <v>h</v>
          </cell>
          <cell r="E65">
            <v>66</v>
          </cell>
          <cell r="F65">
            <v>0</v>
          </cell>
          <cell r="G65">
            <v>66</v>
          </cell>
          <cell r="H65">
            <v>40179</v>
          </cell>
          <cell r="I65" t="str">
            <v>EUR</v>
          </cell>
        </row>
        <row r="66">
          <cell r="A66" t="str">
            <v>210.2100</v>
          </cell>
          <cell r="B66" t="str">
            <v>2A.2</v>
          </cell>
          <cell r="C66" t="str">
            <v>AP: Dessinateur</v>
          </cell>
          <cell r="D66" t="str">
            <v>h</v>
          </cell>
          <cell r="E66">
            <v>50</v>
          </cell>
          <cell r="F66">
            <v>0</v>
          </cell>
          <cell r="G66">
            <v>50</v>
          </cell>
          <cell r="H66">
            <v>40179</v>
          </cell>
          <cell r="I66" t="str">
            <v>EUR</v>
          </cell>
        </row>
        <row r="67">
          <cell r="A67" t="str">
            <v>210.2200</v>
          </cell>
          <cell r="B67" t="str">
            <v>2A.2</v>
          </cell>
          <cell r="C67" t="str">
            <v>AP: Dépenses extraite du grand livre analytique :</v>
          </cell>
          <cell r="D67" t="str">
            <v>pt</v>
          </cell>
          <cell r="E67">
            <v>1</v>
          </cell>
          <cell r="F67">
            <v>0</v>
          </cell>
          <cell r="G67">
            <v>1</v>
          </cell>
          <cell r="H67">
            <v>40179</v>
          </cell>
          <cell r="I67" t="str">
            <v>EUR</v>
          </cell>
        </row>
        <row r="68">
          <cell r="A68" t="str">
            <v>3</v>
          </cell>
          <cell r="B68" t="str">
            <v>3A</v>
          </cell>
          <cell r="C68" t="str">
            <v>ACHAT MATIERES &amp; INCORPORABLES</v>
          </cell>
          <cell r="D68" t="str">
            <v/>
          </cell>
          <cell r="E68">
            <v>0</v>
          </cell>
        </row>
        <row r="69">
          <cell r="A69" t="str">
            <v>311.1000</v>
          </cell>
          <cell r="B69" t="str">
            <v>3A.1</v>
          </cell>
          <cell r="C69" t="str">
            <v>Aciers carbone: tôles et plaques, ép. 0 à 50 mm</v>
          </cell>
          <cell r="D69" t="str">
            <v>t</v>
          </cell>
          <cell r="E69">
            <v>800</v>
          </cell>
          <cell r="F69">
            <v>0</v>
          </cell>
          <cell r="G69">
            <v>800</v>
          </cell>
          <cell r="H69">
            <v>40179</v>
          </cell>
          <cell r="I69" t="str">
            <v>EUR</v>
          </cell>
        </row>
        <row r="70">
          <cell r="A70" t="str">
            <v>311.1100</v>
          </cell>
          <cell r="B70" t="str">
            <v>3A.1</v>
          </cell>
          <cell r="C70" t="str">
            <v>Aciers carbone: tôles et plaques, ép. 50 à 100 mm</v>
          </cell>
          <cell r="D70" t="str">
            <v>t</v>
          </cell>
          <cell r="E70">
            <v>800</v>
          </cell>
          <cell r="F70">
            <v>0</v>
          </cell>
          <cell r="G70">
            <v>800</v>
          </cell>
          <cell r="H70">
            <v>40179</v>
          </cell>
          <cell r="I70" t="str">
            <v>EUR</v>
          </cell>
        </row>
        <row r="71">
          <cell r="A71" t="str">
            <v>311.1200</v>
          </cell>
          <cell r="B71" t="str">
            <v>3A.1</v>
          </cell>
          <cell r="C71" t="str">
            <v>Aciers carbone: tôles et plaques, ép. supérieure à 100 mm</v>
          </cell>
          <cell r="D71" t="str">
            <v>t</v>
          </cell>
          <cell r="E71">
            <v>800</v>
          </cell>
          <cell r="F71">
            <v>0</v>
          </cell>
          <cell r="G71">
            <v>800</v>
          </cell>
          <cell r="H71">
            <v>40179</v>
          </cell>
          <cell r="I71" t="str">
            <v>EUR</v>
          </cell>
        </row>
        <row r="72">
          <cell r="A72" t="str">
            <v>311.2000</v>
          </cell>
          <cell r="B72" t="str">
            <v>3A.1</v>
          </cell>
          <cell r="C72" t="str">
            <v>Aciers carbone: plats</v>
          </cell>
          <cell r="D72" t="str">
            <v>t</v>
          </cell>
          <cell r="E72">
            <v>800</v>
          </cell>
          <cell r="F72">
            <v>0</v>
          </cell>
          <cell r="G72">
            <v>800</v>
          </cell>
          <cell r="H72">
            <v>40179</v>
          </cell>
          <cell r="I72" t="str">
            <v>EUR</v>
          </cell>
        </row>
        <row r="73">
          <cell r="A73" t="str">
            <v>311.3100</v>
          </cell>
          <cell r="B73" t="str">
            <v>3A.1</v>
          </cell>
          <cell r="C73" t="str">
            <v>Aciers carbone, profilés: IPN ... à ....</v>
          </cell>
          <cell r="D73" t="str">
            <v>t</v>
          </cell>
          <cell r="E73">
            <v>800</v>
          </cell>
          <cell r="F73">
            <v>0</v>
          </cell>
          <cell r="G73">
            <v>800</v>
          </cell>
          <cell r="H73">
            <v>40179</v>
          </cell>
          <cell r="I73" t="str">
            <v>EUR</v>
          </cell>
        </row>
        <row r="74">
          <cell r="A74" t="str">
            <v>311.3110</v>
          </cell>
          <cell r="B74" t="str">
            <v>3A.1</v>
          </cell>
          <cell r="C74" t="str">
            <v>Aciers carbone, profilés: IPN .... à ....</v>
          </cell>
          <cell r="D74" t="str">
            <v>t</v>
          </cell>
          <cell r="E74">
            <v>800</v>
          </cell>
          <cell r="F74">
            <v>0</v>
          </cell>
          <cell r="G74">
            <v>800</v>
          </cell>
          <cell r="H74">
            <v>40179</v>
          </cell>
          <cell r="I74" t="str">
            <v>EUR</v>
          </cell>
        </row>
        <row r="75">
          <cell r="A75" t="str">
            <v>311.3120</v>
          </cell>
          <cell r="B75" t="str">
            <v>3A.1</v>
          </cell>
          <cell r="C75" t="str">
            <v>Aciers carbone, profilés: IPN .... à ....</v>
          </cell>
          <cell r="D75" t="str">
            <v>t</v>
          </cell>
          <cell r="E75">
            <v>800</v>
          </cell>
          <cell r="F75">
            <v>0</v>
          </cell>
          <cell r="G75">
            <v>800</v>
          </cell>
          <cell r="H75">
            <v>40179</v>
          </cell>
          <cell r="I75" t="str">
            <v>EUR</v>
          </cell>
        </row>
        <row r="76">
          <cell r="A76" t="str">
            <v>311.3200</v>
          </cell>
          <cell r="B76" t="str">
            <v>3A.1</v>
          </cell>
          <cell r="C76" t="str">
            <v>Aciers carbone, profilés: IPE ... à ...</v>
          </cell>
          <cell r="D76" t="str">
            <v>t</v>
          </cell>
          <cell r="E76">
            <v>800</v>
          </cell>
          <cell r="F76">
            <v>0</v>
          </cell>
          <cell r="G76">
            <v>800</v>
          </cell>
          <cell r="H76">
            <v>40179</v>
          </cell>
          <cell r="I76" t="str">
            <v>EUR</v>
          </cell>
        </row>
        <row r="77">
          <cell r="A77" t="str">
            <v>311.3210</v>
          </cell>
          <cell r="B77" t="str">
            <v>3A.1</v>
          </cell>
          <cell r="C77" t="str">
            <v>Aciers carbone, profilés: IPE ...à ...</v>
          </cell>
          <cell r="D77" t="str">
            <v>t</v>
          </cell>
          <cell r="E77">
            <v>800</v>
          </cell>
          <cell r="F77">
            <v>0</v>
          </cell>
          <cell r="G77">
            <v>800</v>
          </cell>
          <cell r="H77">
            <v>40179</v>
          </cell>
          <cell r="I77" t="str">
            <v>EUR</v>
          </cell>
        </row>
        <row r="78">
          <cell r="A78" t="str">
            <v>311.3220</v>
          </cell>
          <cell r="B78" t="str">
            <v>3A.1</v>
          </cell>
          <cell r="C78" t="str">
            <v>Aciers carbone, profilés: IPE ...à ...</v>
          </cell>
          <cell r="D78" t="str">
            <v>t</v>
          </cell>
          <cell r="E78">
            <v>800</v>
          </cell>
          <cell r="F78">
            <v>0</v>
          </cell>
          <cell r="G78">
            <v>800</v>
          </cell>
          <cell r="H78">
            <v>40179</v>
          </cell>
          <cell r="I78" t="str">
            <v>EUR</v>
          </cell>
        </row>
        <row r="79">
          <cell r="A79" t="str">
            <v>311.3300</v>
          </cell>
          <cell r="B79" t="str">
            <v>3A.1</v>
          </cell>
          <cell r="C79" t="str">
            <v>Aciers carbone, profilés: HEA ... à ...</v>
          </cell>
          <cell r="D79" t="str">
            <v>t</v>
          </cell>
          <cell r="E79">
            <v>800</v>
          </cell>
          <cell r="F79">
            <v>0</v>
          </cell>
          <cell r="G79">
            <v>800</v>
          </cell>
          <cell r="H79">
            <v>40179</v>
          </cell>
          <cell r="I79" t="str">
            <v>EUR</v>
          </cell>
        </row>
        <row r="80">
          <cell r="A80" t="str">
            <v>311.3310</v>
          </cell>
          <cell r="B80" t="str">
            <v>3A.1</v>
          </cell>
          <cell r="C80" t="str">
            <v>Aciers carbone, profilés: HEA ... à ...</v>
          </cell>
          <cell r="D80" t="str">
            <v>t</v>
          </cell>
          <cell r="E80">
            <v>800</v>
          </cell>
          <cell r="F80">
            <v>0</v>
          </cell>
          <cell r="G80">
            <v>800</v>
          </cell>
          <cell r="H80">
            <v>40179</v>
          </cell>
          <cell r="I80" t="str">
            <v>EUR</v>
          </cell>
        </row>
        <row r="81">
          <cell r="A81" t="str">
            <v>311.3320</v>
          </cell>
          <cell r="B81" t="str">
            <v>3A.1</v>
          </cell>
          <cell r="C81" t="str">
            <v>Aciers carbone, profilés: HEA ... à ...</v>
          </cell>
          <cell r="D81" t="str">
            <v>t</v>
          </cell>
          <cell r="E81">
            <v>800</v>
          </cell>
          <cell r="F81">
            <v>0</v>
          </cell>
          <cell r="G81">
            <v>800</v>
          </cell>
          <cell r="H81">
            <v>40179</v>
          </cell>
          <cell r="I81" t="str">
            <v>EUR</v>
          </cell>
        </row>
        <row r="82">
          <cell r="A82" t="str">
            <v>311.3400</v>
          </cell>
          <cell r="B82" t="str">
            <v>3A.1</v>
          </cell>
          <cell r="C82" t="str">
            <v>Aciers carbone, profilés: HEB ... à ...</v>
          </cell>
          <cell r="D82" t="str">
            <v>t</v>
          </cell>
          <cell r="E82">
            <v>800</v>
          </cell>
          <cell r="F82">
            <v>0</v>
          </cell>
          <cell r="G82">
            <v>800</v>
          </cell>
          <cell r="H82">
            <v>40179</v>
          </cell>
          <cell r="I82" t="str">
            <v>EUR</v>
          </cell>
        </row>
        <row r="83">
          <cell r="A83" t="str">
            <v>311.3410</v>
          </cell>
          <cell r="B83" t="str">
            <v>3A.1</v>
          </cell>
          <cell r="C83" t="str">
            <v>Aciers carbone, profilés: HEB ... à ...</v>
          </cell>
          <cell r="D83" t="str">
            <v>t</v>
          </cell>
          <cell r="E83">
            <v>800</v>
          </cell>
          <cell r="F83">
            <v>0</v>
          </cell>
          <cell r="G83">
            <v>800</v>
          </cell>
          <cell r="H83">
            <v>40179</v>
          </cell>
          <cell r="I83" t="str">
            <v>EUR</v>
          </cell>
        </row>
        <row r="84">
          <cell r="A84" t="str">
            <v>311.3420</v>
          </cell>
          <cell r="B84" t="str">
            <v>3A.1</v>
          </cell>
          <cell r="C84" t="str">
            <v>Aciers carbone, profilés: HEB ... à ...</v>
          </cell>
          <cell r="D84" t="str">
            <v>t</v>
          </cell>
          <cell r="E84">
            <v>800</v>
          </cell>
          <cell r="F84">
            <v>0</v>
          </cell>
          <cell r="G84">
            <v>800</v>
          </cell>
          <cell r="H84">
            <v>40179</v>
          </cell>
          <cell r="I84" t="str">
            <v>EUR</v>
          </cell>
        </row>
        <row r="85">
          <cell r="A85" t="str">
            <v>311.3500</v>
          </cell>
          <cell r="B85" t="str">
            <v>3A.1</v>
          </cell>
          <cell r="C85" t="str">
            <v>Aciers carbone, profilés: UPN ... à ...</v>
          </cell>
          <cell r="D85" t="str">
            <v>t</v>
          </cell>
          <cell r="E85">
            <v>800</v>
          </cell>
          <cell r="F85">
            <v>0</v>
          </cell>
          <cell r="G85">
            <v>800</v>
          </cell>
          <cell r="H85">
            <v>40179</v>
          </cell>
          <cell r="I85" t="str">
            <v>EUR</v>
          </cell>
        </row>
        <row r="86">
          <cell r="A86" t="str">
            <v>311.3510</v>
          </cell>
          <cell r="B86" t="str">
            <v>3A.1</v>
          </cell>
          <cell r="C86" t="str">
            <v>Aciers carbone, profilés: UPN ... à ...</v>
          </cell>
          <cell r="D86" t="str">
            <v>t</v>
          </cell>
          <cell r="E86">
            <v>800</v>
          </cell>
          <cell r="F86">
            <v>0</v>
          </cell>
          <cell r="G86">
            <v>800</v>
          </cell>
          <cell r="H86">
            <v>40179</v>
          </cell>
          <cell r="I86" t="str">
            <v>EUR</v>
          </cell>
        </row>
        <row r="87">
          <cell r="A87" t="str">
            <v>311.3520</v>
          </cell>
          <cell r="B87" t="str">
            <v>3A.1</v>
          </cell>
          <cell r="C87" t="str">
            <v>Aciers carbone, profilés: UPN ... à ...</v>
          </cell>
          <cell r="D87" t="str">
            <v>t</v>
          </cell>
          <cell r="E87">
            <v>800</v>
          </cell>
          <cell r="F87">
            <v>0</v>
          </cell>
          <cell r="G87">
            <v>800</v>
          </cell>
          <cell r="H87">
            <v>40179</v>
          </cell>
          <cell r="I87" t="str">
            <v>EUR</v>
          </cell>
        </row>
        <row r="88">
          <cell r="A88" t="str">
            <v>311.3600</v>
          </cell>
          <cell r="B88" t="str">
            <v>3A.1</v>
          </cell>
          <cell r="C88" t="str">
            <v>Aciers carbone, profilés: UPE (ex UAP) ... à ...</v>
          </cell>
          <cell r="D88" t="str">
            <v>t</v>
          </cell>
          <cell r="E88">
            <v>800</v>
          </cell>
          <cell r="F88">
            <v>0</v>
          </cell>
          <cell r="G88">
            <v>800</v>
          </cell>
          <cell r="H88">
            <v>40179</v>
          </cell>
          <cell r="I88" t="str">
            <v>EUR</v>
          </cell>
        </row>
        <row r="89">
          <cell r="A89" t="str">
            <v>311.3610</v>
          </cell>
          <cell r="B89" t="str">
            <v>3A.1</v>
          </cell>
          <cell r="C89" t="str">
            <v>Aciers carbone, profilés: UPE (ex UAP) ... à ...</v>
          </cell>
          <cell r="D89" t="str">
            <v>t</v>
          </cell>
          <cell r="E89">
            <v>800</v>
          </cell>
          <cell r="F89">
            <v>0</v>
          </cell>
          <cell r="G89">
            <v>800</v>
          </cell>
          <cell r="H89">
            <v>40179</v>
          </cell>
          <cell r="I89" t="str">
            <v>EUR</v>
          </cell>
        </row>
        <row r="90">
          <cell r="A90" t="str">
            <v>311.3620</v>
          </cell>
          <cell r="B90" t="str">
            <v>3A.1</v>
          </cell>
          <cell r="C90" t="str">
            <v>Aciers carbone, profilés: UPE (ex UAP) ... à ...</v>
          </cell>
          <cell r="D90" t="str">
            <v>t</v>
          </cell>
          <cell r="E90">
            <v>800</v>
          </cell>
          <cell r="F90">
            <v>0</v>
          </cell>
          <cell r="G90">
            <v>800</v>
          </cell>
          <cell r="H90">
            <v>40179</v>
          </cell>
          <cell r="I90" t="str">
            <v>EUR</v>
          </cell>
        </row>
        <row r="91">
          <cell r="A91" t="str">
            <v>311.4000</v>
          </cell>
          <cell r="B91" t="str">
            <v>3A.1</v>
          </cell>
          <cell r="C91" t="str">
            <v>Aciers carbone, cornières: ......</v>
          </cell>
          <cell r="D91" t="str">
            <v>t</v>
          </cell>
          <cell r="E91">
            <v>800</v>
          </cell>
          <cell r="F91">
            <v>0</v>
          </cell>
          <cell r="G91">
            <v>800</v>
          </cell>
          <cell r="H91">
            <v>40179</v>
          </cell>
          <cell r="I91" t="str">
            <v>EUR</v>
          </cell>
        </row>
        <row r="92">
          <cell r="A92" t="str">
            <v>311.5000</v>
          </cell>
          <cell r="B92" t="str">
            <v>3A.1</v>
          </cell>
          <cell r="C92" t="str">
            <v>Aciers carbone, tubes circulaires:......</v>
          </cell>
          <cell r="D92" t="str">
            <v>t</v>
          </cell>
          <cell r="E92">
            <v>1000</v>
          </cell>
          <cell r="F92">
            <v>0</v>
          </cell>
          <cell r="G92">
            <v>1000</v>
          </cell>
          <cell r="H92">
            <v>40179</v>
          </cell>
          <cell r="I92" t="str">
            <v>EUR</v>
          </cell>
        </row>
        <row r="93">
          <cell r="A93" t="str">
            <v>311.6000</v>
          </cell>
          <cell r="B93" t="str">
            <v>3A.1</v>
          </cell>
          <cell r="C93" t="str">
            <v>Aciers carbone, tubes carrés:...</v>
          </cell>
          <cell r="D93" t="str">
            <v>t</v>
          </cell>
          <cell r="E93">
            <v>1000</v>
          </cell>
          <cell r="F93">
            <v>0</v>
          </cell>
          <cell r="G93">
            <v>1000</v>
          </cell>
          <cell r="H93">
            <v>40179</v>
          </cell>
          <cell r="I93" t="str">
            <v>EUR</v>
          </cell>
        </row>
        <row r="94">
          <cell r="A94" t="str">
            <v>311.6500</v>
          </cell>
          <cell r="B94" t="str">
            <v>3A.1</v>
          </cell>
          <cell r="C94" t="str">
            <v>Aciers carbone, tubes rectangulaires:...</v>
          </cell>
          <cell r="D94" t="str">
            <v>t</v>
          </cell>
          <cell r="E94">
            <v>1000</v>
          </cell>
          <cell r="F94">
            <v>0</v>
          </cell>
          <cell r="G94">
            <v>1000</v>
          </cell>
          <cell r="H94">
            <v>40179</v>
          </cell>
          <cell r="I94" t="str">
            <v>EUR</v>
          </cell>
        </row>
        <row r="95">
          <cell r="A95" t="str">
            <v>311.7000</v>
          </cell>
          <cell r="B95" t="str">
            <v>3A.1</v>
          </cell>
          <cell r="C95" t="str">
            <v>Aciers carbone, ronds pleins:...</v>
          </cell>
          <cell r="D95" t="str">
            <v>t</v>
          </cell>
          <cell r="E95">
            <v>1000</v>
          </cell>
          <cell r="F95">
            <v>0</v>
          </cell>
          <cell r="G95">
            <v>1000</v>
          </cell>
          <cell r="H95">
            <v>40179</v>
          </cell>
          <cell r="I95" t="str">
            <v>EUR</v>
          </cell>
        </row>
        <row r="96">
          <cell r="A96" t="str">
            <v>311.8000</v>
          </cell>
          <cell r="B96" t="str">
            <v>3A.1</v>
          </cell>
          <cell r="C96" t="str">
            <v>Aciers carbone, carrés pleins:...</v>
          </cell>
          <cell r="D96" t="str">
            <v>t</v>
          </cell>
          <cell r="E96">
            <v>1000</v>
          </cell>
          <cell r="F96">
            <v>0</v>
          </cell>
          <cell r="G96">
            <v>1000</v>
          </cell>
          <cell r="H96">
            <v>40179</v>
          </cell>
          <cell r="I96" t="str">
            <v>EUR</v>
          </cell>
        </row>
        <row r="97">
          <cell r="A97" t="str">
            <v>312.1000</v>
          </cell>
          <cell r="B97" t="str">
            <v>3A.1</v>
          </cell>
          <cell r="C97" t="str">
            <v>Aciers Inox 304L: ........</v>
          </cell>
          <cell r="D97" t="str">
            <v>t</v>
          </cell>
          <cell r="E97">
            <v>5000</v>
          </cell>
          <cell r="F97">
            <v>0</v>
          </cell>
          <cell r="G97">
            <v>5000</v>
          </cell>
          <cell r="H97">
            <v>40179</v>
          </cell>
          <cell r="I97" t="str">
            <v>EUR</v>
          </cell>
        </row>
        <row r="98">
          <cell r="A98" t="str">
            <v>312.2000</v>
          </cell>
          <cell r="B98" t="str">
            <v>3A.1</v>
          </cell>
          <cell r="C98" t="str">
            <v>Aciers Inox 316L:.....</v>
          </cell>
          <cell r="D98" t="str">
            <v>t</v>
          </cell>
          <cell r="E98">
            <v>5000</v>
          </cell>
          <cell r="F98">
            <v>0</v>
          </cell>
          <cell r="G98">
            <v>5000</v>
          </cell>
          <cell r="H98">
            <v>40179</v>
          </cell>
          <cell r="I98" t="str">
            <v>EUR</v>
          </cell>
        </row>
        <row r="99">
          <cell r="A99" t="str">
            <v>312.9000</v>
          </cell>
          <cell r="B99" t="str">
            <v>3A.1</v>
          </cell>
          <cell r="C99" t="str">
            <v>Aciers Inox Duplex:.....</v>
          </cell>
          <cell r="D99" t="str">
            <v>t</v>
          </cell>
          <cell r="E99">
            <v>5000</v>
          </cell>
          <cell r="F99">
            <v>0</v>
          </cell>
          <cell r="G99">
            <v>5000</v>
          </cell>
          <cell r="H99">
            <v>40179</v>
          </cell>
          <cell r="I99" t="str">
            <v>EUR</v>
          </cell>
        </row>
        <row r="100">
          <cell r="A100" t="str">
            <v>399.1000</v>
          </cell>
          <cell r="B100" t="str">
            <v>3A.1</v>
          </cell>
          <cell r="C100" t="str">
            <v>Incorporables, divers provision</v>
          </cell>
          <cell r="D100" t="str">
            <v>pt</v>
          </cell>
          <cell r="E100">
            <v>1</v>
          </cell>
          <cell r="F100">
            <v>0</v>
          </cell>
          <cell r="G100">
            <v>1</v>
          </cell>
          <cell r="H100">
            <v>40179</v>
          </cell>
          <cell r="I100" t="str">
            <v>EUR</v>
          </cell>
        </row>
        <row r="101">
          <cell r="A101" t="str">
            <v>315.1000</v>
          </cell>
          <cell r="B101" t="str">
            <v>3A.2</v>
          </cell>
          <cell r="C101" t="str">
            <v>Autres incorporables</v>
          </cell>
          <cell r="D101" t="str">
            <v>t</v>
          </cell>
          <cell r="E101">
            <v>1</v>
          </cell>
          <cell r="F101">
            <v>0</v>
          </cell>
          <cell r="G101">
            <v>1</v>
          </cell>
          <cell r="H101">
            <v>40179</v>
          </cell>
          <cell r="I101" t="str">
            <v>EUR</v>
          </cell>
        </row>
        <row r="102">
          <cell r="A102" t="str">
            <v>315.2000</v>
          </cell>
          <cell r="B102" t="str">
            <v>3A.2</v>
          </cell>
          <cell r="C102" t="str">
            <v>Autres incorporables: connecteurs</v>
          </cell>
          <cell r="D102" t="str">
            <v>u</v>
          </cell>
          <cell r="E102">
            <v>1</v>
          </cell>
          <cell r="F102">
            <v>0</v>
          </cell>
          <cell r="G102">
            <v>1</v>
          </cell>
          <cell r="H102">
            <v>40179</v>
          </cell>
          <cell r="I102" t="str">
            <v>EUR</v>
          </cell>
        </row>
        <row r="103">
          <cell r="A103" t="str">
            <v>316.1000</v>
          </cell>
          <cell r="B103" t="str">
            <v>3A.2</v>
          </cell>
          <cell r="C103" t="str">
            <v>Autres incorporables: extrudés</v>
          </cell>
          <cell r="D103" t="str">
            <v>u</v>
          </cell>
          <cell r="E103">
            <v>1</v>
          </cell>
          <cell r="F103">
            <v>0</v>
          </cell>
          <cell r="G103">
            <v>1</v>
          </cell>
          <cell r="H103">
            <v>40179</v>
          </cell>
          <cell r="I103" t="str">
            <v>EUR</v>
          </cell>
        </row>
        <row r="104">
          <cell r="A104" t="str">
            <v>4</v>
          </cell>
          <cell r="B104" t="str">
            <v>4A</v>
          </cell>
          <cell r="C104" t="str">
            <v>FABRICATION</v>
          </cell>
          <cell r="D104" t="str">
            <v/>
          </cell>
          <cell r="E104">
            <v>0</v>
          </cell>
        </row>
        <row r="105">
          <cell r="A105" t="str">
            <v>410.1000</v>
          </cell>
          <cell r="B105" t="str">
            <v>4A.1</v>
          </cell>
          <cell r="C105" t="str">
            <v>Fabrication: traçage</v>
          </cell>
          <cell r="D105" t="str">
            <v>h</v>
          </cell>
          <cell r="E105">
            <v>45</v>
          </cell>
          <cell r="F105">
            <v>-0.05</v>
          </cell>
          <cell r="G105">
            <v>42.75</v>
          </cell>
          <cell r="H105">
            <v>40179</v>
          </cell>
          <cell r="I105" t="str">
            <v>EUR</v>
          </cell>
        </row>
        <row r="106">
          <cell r="A106" t="str">
            <v>410.2000</v>
          </cell>
          <cell r="B106" t="str">
            <v>4A.1</v>
          </cell>
          <cell r="C106" t="str">
            <v>Fabrication: soudure / expédition / frais de parc</v>
          </cell>
          <cell r="D106" t="str">
            <v>h</v>
          </cell>
          <cell r="E106">
            <v>42</v>
          </cell>
          <cell r="F106">
            <v>-0.05</v>
          </cell>
          <cell r="G106">
            <v>39.9</v>
          </cell>
          <cell r="H106">
            <v>40179</v>
          </cell>
          <cell r="I106" t="str">
            <v>EUR</v>
          </cell>
        </row>
        <row r="107">
          <cell r="A107" t="str">
            <v>410.3000</v>
          </cell>
          <cell r="B107" t="str">
            <v>4A.1</v>
          </cell>
          <cell r="C107" t="str">
            <v>Fabrication: encadrement</v>
          </cell>
          <cell r="D107" t="str">
            <v>h</v>
          </cell>
          <cell r="E107">
            <v>55</v>
          </cell>
          <cell r="F107">
            <v>-0.05</v>
          </cell>
          <cell r="G107">
            <v>52.25</v>
          </cell>
          <cell r="H107">
            <v>40179</v>
          </cell>
          <cell r="I107" t="str">
            <v>EUR</v>
          </cell>
        </row>
        <row r="108">
          <cell r="A108" t="str">
            <v>410.4000</v>
          </cell>
          <cell r="B108" t="str">
            <v>4A.1</v>
          </cell>
          <cell r="C108" t="str">
            <v xml:space="preserve">Fabrication: divers </v>
          </cell>
          <cell r="D108" t="str">
            <v>h</v>
          </cell>
          <cell r="E108">
            <v>45</v>
          </cell>
          <cell r="F108">
            <v>-0.05</v>
          </cell>
          <cell r="G108">
            <v>42.75</v>
          </cell>
          <cell r="H108">
            <v>40179</v>
          </cell>
          <cell r="I108" t="str">
            <v>EUR</v>
          </cell>
        </row>
        <row r="109">
          <cell r="A109" t="str">
            <v>410.5000</v>
          </cell>
          <cell r="B109" t="str">
            <v>4A.1</v>
          </cell>
          <cell r="C109" t="str">
            <v>Fabrication: taux moyen</v>
          </cell>
          <cell r="D109" t="str">
            <v>h</v>
          </cell>
          <cell r="E109">
            <v>46</v>
          </cell>
          <cell r="F109">
            <v>-0.05</v>
          </cell>
          <cell r="G109">
            <v>43.7</v>
          </cell>
          <cell r="H109">
            <v>40179</v>
          </cell>
          <cell r="I109" t="str">
            <v>EUR</v>
          </cell>
        </row>
        <row r="110">
          <cell r="A110" t="str">
            <v>424.1000</v>
          </cell>
          <cell r="B110" t="str">
            <v>4A.2</v>
          </cell>
          <cell r="C110" t="str">
            <v>Montage à blanc, taux horaire</v>
          </cell>
          <cell r="D110" t="str">
            <v>h</v>
          </cell>
          <cell r="E110">
            <v>44</v>
          </cell>
          <cell r="F110">
            <v>0</v>
          </cell>
          <cell r="G110">
            <v>44</v>
          </cell>
          <cell r="H110">
            <v>40179</v>
          </cell>
          <cell r="I110" t="str">
            <v>EUR</v>
          </cell>
        </row>
        <row r="111">
          <cell r="A111" t="str">
            <v>430.1000</v>
          </cell>
          <cell r="B111" t="str">
            <v>4A.2</v>
          </cell>
          <cell r="C111" t="str">
            <v>Fabrication: consommables soudure Inox</v>
          </cell>
          <cell r="D111" t="str">
            <v>h</v>
          </cell>
          <cell r="E111">
            <v>24</v>
          </cell>
          <cell r="F111">
            <v>0</v>
          </cell>
          <cell r="G111">
            <v>24</v>
          </cell>
          <cell r="H111">
            <v>40179</v>
          </cell>
          <cell r="I111" t="str">
            <v>EUR</v>
          </cell>
        </row>
        <row r="112">
          <cell r="A112" t="str">
            <v>430.2000</v>
          </cell>
          <cell r="B112" t="str">
            <v>4A.2</v>
          </cell>
          <cell r="C112" t="str">
            <v>Fabrication: consommables soudure Acier carbone</v>
          </cell>
          <cell r="D112" t="str">
            <v>h</v>
          </cell>
          <cell r="E112">
            <v>10</v>
          </cell>
          <cell r="F112">
            <v>0</v>
          </cell>
          <cell r="G112">
            <v>10</v>
          </cell>
          <cell r="H112">
            <v>40179</v>
          </cell>
          <cell r="I112" t="str">
            <v>EUR</v>
          </cell>
        </row>
        <row r="113">
          <cell r="A113" t="str">
            <v>499.1000</v>
          </cell>
          <cell r="B113" t="str">
            <v>4A.2</v>
          </cell>
          <cell r="C113" t="str">
            <v>Fabrication, divers provision</v>
          </cell>
          <cell r="D113" t="str">
            <v>pt</v>
          </cell>
          <cell r="E113">
            <v>1</v>
          </cell>
          <cell r="F113">
            <v>0</v>
          </cell>
          <cell r="G113">
            <v>1</v>
          </cell>
          <cell r="H113">
            <v>40179</v>
          </cell>
          <cell r="I113" t="str">
            <v>EUR</v>
          </cell>
        </row>
        <row r="114">
          <cell r="A114" t="str">
            <v>407.0100</v>
          </cell>
          <cell r="B114" t="str">
            <v>4A.3</v>
          </cell>
          <cell r="C114" t="str">
            <v>Fabrication sous-traitée: cintrage</v>
          </cell>
          <cell r="D114" t="str">
            <v>pt</v>
          </cell>
          <cell r="E114">
            <v>1</v>
          </cell>
          <cell r="F114">
            <v>0</v>
          </cell>
          <cell r="G114">
            <v>1</v>
          </cell>
          <cell r="H114">
            <v>40179</v>
          </cell>
          <cell r="I114" t="str">
            <v>EUR</v>
          </cell>
        </row>
        <row r="115">
          <cell r="A115" t="str">
            <v>407.0200</v>
          </cell>
          <cell r="B115" t="str">
            <v>4A.3</v>
          </cell>
          <cell r="C115" t="str">
            <v>Fabrication sous-traitée: usinage</v>
          </cell>
          <cell r="D115" t="str">
            <v>pt</v>
          </cell>
          <cell r="E115">
            <v>1</v>
          </cell>
          <cell r="F115">
            <v>0</v>
          </cell>
          <cell r="G115">
            <v>1</v>
          </cell>
          <cell r="H115">
            <v>40179</v>
          </cell>
          <cell r="I115" t="str">
            <v>EUR</v>
          </cell>
        </row>
        <row r="116">
          <cell r="A116" t="str">
            <v>407.0300</v>
          </cell>
          <cell r="B116" t="str">
            <v>4A.3</v>
          </cell>
          <cell r="C116" t="str">
            <v>Fabrication sous-traitée: pliage</v>
          </cell>
          <cell r="D116" t="str">
            <v>pt</v>
          </cell>
          <cell r="E116">
            <v>1</v>
          </cell>
          <cell r="F116">
            <v>0</v>
          </cell>
          <cell r="G116">
            <v>1</v>
          </cell>
          <cell r="H116">
            <v>40179</v>
          </cell>
          <cell r="I116" t="str">
            <v>EUR</v>
          </cell>
        </row>
        <row r="117">
          <cell r="A117" t="str">
            <v>407.0400</v>
          </cell>
          <cell r="B117" t="str">
            <v>4A.3</v>
          </cell>
          <cell r="C117" t="str">
            <v>Fabrication sous-traitée: roulage</v>
          </cell>
          <cell r="D117" t="str">
            <v>pt</v>
          </cell>
          <cell r="E117">
            <v>1</v>
          </cell>
          <cell r="F117">
            <v>0</v>
          </cell>
          <cell r="G117">
            <v>1</v>
          </cell>
          <cell r="H117">
            <v>40179</v>
          </cell>
          <cell r="I117" t="str">
            <v>EUR</v>
          </cell>
        </row>
        <row r="118">
          <cell r="A118" t="str">
            <v>407.0500</v>
          </cell>
          <cell r="B118" t="str">
            <v>4A.3</v>
          </cell>
          <cell r="C118" t="str">
            <v>Fabrication sous-traitée: soudage</v>
          </cell>
          <cell r="D118" t="str">
            <v>pt</v>
          </cell>
          <cell r="E118">
            <v>1</v>
          </cell>
          <cell r="F118">
            <v>0</v>
          </cell>
          <cell r="G118">
            <v>1</v>
          </cell>
          <cell r="H118">
            <v>40179</v>
          </cell>
          <cell r="I118" t="str">
            <v>EUR</v>
          </cell>
        </row>
        <row r="119">
          <cell r="A119" t="str">
            <v>407.0600</v>
          </cell>
          <cell r="B119" t="str">
            <v>4A.3</v>
          </cell>
          <cell r="C119" t="str">
            <v>Fabrication sous-traitée: estampage</v>
          </cell>
          <cell r="D119" t="str">
            <v>pt</v>
          </cell>
          <cell r="E119">
            <v>1</v>
          </cell>
          <cell r="F119">
            <v>0</v>
          </cell>
          <cell r="G119">
            <v>1</v>
          </cell>
          <cell r="H119">
            <v>40179</v>
          </cell>
          <cell r="I119" t="str">
            <v>EUR</v>
          </cell>
        </row>
        <row r="120">
          <cell r="A120" t="str">
            <v>5</v>
          </cell>
          <cell r="B120" t="str">
            <v>5A</v>
          </cell>
          <cell r="C120" t="str">
            <v>TRANSPORT</v>
          </cell>
          <cell r="D120" t="str">
            <v/>
          </cell>
          <cell r="E120">
            <v>0</v>
          </cell>
        </row>
        <row r="121">
          <cell r="A121" t="str">
            <v>500.1000</v>
          </cell>
          <cell r="B121" t="str">
            <v>5A.1</v>
          </cell>
          <cell r="C121" t="str">
            <v>Transport vrac: usine MZ - usine finition</v>
          </cell>
          <cell r="D121" t="str">
            <v>t</v>
          </cell>
          <cell r="E121">
            <v>200</v>
          </cell>
          <cell r="F121">
            <v>0</v>
          </cell>
          <cell r="G121">
            <v>200</v>
          </cell>
          <cell r="H121">
            <v>40179</v>
          </cell>
          <cell r="I121" t="str">
            <v>EUR</v>
          </cell>
        </row>
        <row r="122">
          <cell r="A122" t="str">
            <v>500.1100</v>
          </cell>
          <cell r="B122" t="str">
            <v>5A.1</v>
          </cell>
          <cell r="C122" t="str">
            <v>Transport usine MZ - usine finition: camion</v>
          </cell>
          <cell r="D122" t="str">
            <v>u</v>
          </cell>
          <cell r="E122">
            <v>450</v>
          </cell>
          <cell r="F122">
            <v>0</v>
          </cell>
          <cell r="G122">
            <v>450</v>
          </cell>
          <cell r="H122">
            <v>40179</v>
          </cell>
          <cell r="I122" t="str">
            <v>EUR</v>
          </cell>
        </row>
        <row r="123">
          <cell r="A123" t="str">
            <v>500.1200</v>
          </cell>
          <cell r="B123" t="str">
            <v>5A.1</v>
          </cell>
          <cell r="C123" t="str">
            <v>Transport usine finition - chantier : camion</v>
          </cell>
          <cell r="D123" t="str">
            <v>u</v>
          </cell>
          <cell r="E123">
            <v>550</v>
          </cell>
          <cell r="F123">
            <v>0</v>
          </cell>
          <cell r="G123">
            <v>550</v>
          </cell>
          <cell r="H123">
            <v>40179</v>
          </cell>
          <cell r="I123" t="str">
            <v>EUR</v>
          </cell>
        </row>
        <row r="124">
          <cell r="A124" t="str">
            <v>500.1300</v>
          </cell>
          <cell r="B124" t="str">
            <v>5A.1</v>
          </cell>
          <cell r="C124" t="str">
            <v>Transport usine MZ - usine finition: camion ....t</v>
          </cell>
          <cell r="D124" t="str">
            <v>u</v>
          </cell>
          <cell r="E124">
            <v>500</v>
          </cell>
          <cell r="F124">
            <v>0</v>
          </cell>
          <cell r="G124">
            <v>500</v>
          </cell>
          <cell r="H124">
            <v>40179</v>
          </cell>
          <cell r="I124" t="str">
            <v>EUR</v>
          </cell>
        </row>
        <row r="125">
          <cell r="A125" t="str">
            <v>500.2000</v>
          </cell>
          <cell r="B125" t="str">
            <v>5A.1</v>
          </cell>
          <cell r="C125" t="str">
            <v>Transport vrac: Mz =&gt; Peintre =&gt; Chantier</v>
          </cell>
          <cell r="D125" t="str">
            <v>t</v>
          </cell>
          <cell r="E125">
            <v>80</v>
          </cell>
          <cell r="F125">
            <v>0</v>
          </cell>
          <cell r="G125">
            <v>80</v>
          </cell>
          <cell r="H125">
            <v>40179</v>
          </cell>
          <cell r="I125" t="str">
            <v>EUR</v>
          </cell>
        </row>
        <row r="126">
          <cell r="A126" t="str">
            <v>500.2100</v>
          </cell>
          <cell r="B126" t="str">
            <v>5A.1</v>
          </cell>
          <cell r="C126" t="str">
            <v>Transport usine Lauterbourg - usine finition: camion....t</v>
          </cell>
          <cell r="D126" t="str">
            <v>u</v>
          </cell>
          <cell r="E126">
            <v>500</v>
          </cell>
          <cell r="F126">
            <v>0</v>
          </cell>
          <cell r="G126">
            <v>500</v>
          </cell>
          <cell r="H126">
            <v>40179</v>
          </cell>
          <cell r="I126" t="str">
            <v>EUR</v>
          </cell>
        </row>
        <row r="127">
          <cell r="A127" t="str">
            <v>500.2200</v>
          </cell>
          <cell r="B127" t="str">
            <v>5A.1</v>
          </cell>
          <cell r="C127" t="str">
            <v>Transport Verrière DR :</v>
          </cell>
          <cell r="D127" t="str">
            <v>t</v>
          </cell>
          <cell r="E127">
            <v>80</v>
          </cell>
          <cell r="F127">
            <v>0</v>
          </cell>
          <cell r="G127">
            <v>80</v>
          </cell>
          <cell r="H127">
            <v>40179</v>
          </cell>
          <cell r="I127" t="str">
            <v>EUR</v>
          </cell>
        </row>
        <row r="128">
          <cell r="A128" t="str">
            <v>500.2300</v>
          </cell>
          <cell r="B128" t="str">
            <v>5A.1</v>
          </cell>
          <cell r="C128" t="str">
            <v>Transport usine Lauterbourg - usine finition: camion....t</v>
          </cell>
          <cell r="D128" t="str">
            <v>u</v>
          </cell>
          <cell r="E128">
            <v>500</v>
          </cell>
          <cell r="F128">
            <v>0</v>
          </cell>
          <cell r="G128">
            <v>500</v>
          </cell>
          <cell r="H128">
            <v>40179</v>
          </cell>
          <cell r="I128" t="str">
            <v>EUR</v>
          </cell>
        </row>
        <row r="129">
          <cell r="A129" t="str">
            <v>500.3000</v>
          </cell>
          <cell r="B129" t="str">
            <v>5A.1</v>
          </cell>
          <cell r="C129" t="str">
            <v>Transport vrac: usine finition - chantier</v>
          </cell>
          <cell r="D129" t="str">
            <v>t</v>
          </cell>
          <cell r="E129">
            <v>50</v>
          </cell>
          <cell r="F129">
            <v>0</v>
          </cell>
          <cell r="G129">
            <v>50</v>
          </cell>
          <cell r="H129">
            <v>40179</v>
          </cell>
          <cell r="I129" t="str">
            <v>EUR</v>
          </cell>
        </row>
        <row r="130">
          <cell r="A130" t="str">
            <v>500.3100</v>
          </cell>
          <cell r="B130" t="str">
            <v>5A.1</v>
          </cell>
          <cell r="C130" t="str">
            <v>Transport usine finition - chantier: camion ....t</v>
          </cell>
          <cell r="D130" t="str">
            <v>u</v>
          </cell>
          <cell r="E130">
            <v>500</v>
          </cell>
          <cell r="F130">
            <v>0</v>
          </cell>
          <cell r="G130">
            <v>500</v>
          </cell>
          <cell r="H130">
            <v>40179</v>
          </cell>
          <cell r="I130" t="str">
            <v>EUR</v>
          </cell>
        </row>
        <row r="131">
          <cell r="A131" t="str">
            <v>500.4000</v>
          </cell>
          <cell r="B131" t="str">
            <v>5A.1</v>
          </cell>
          <cell r="C131" t="str">
            <v>Transport terrestre hors gabarit</v>
          </cell>
          <cell r="D131" t="str">
            <v>t</v>
          </cell>
          <cell r="E131">
            <v>400</v>
          </cell>
          <cell r="F131">
            <v>0</v>
          </cell>
          <cell r="G131">
            <v>400</v>
          </cell>
          <cell r="H131">
            <v>40179</v>
          </cell>
          <cell r="I131" t="str">
            <v>EUR</v>
          </cell>
        </row>
        <row r="132">
          <cell r="A132" t="str">
            <v>500.5000</v>
          </cell>
          <cell r="B132" t="str">
            <v>5A.1</v>
          </cell>
          <cell r="C132" t="str">
            <v>Transport fluvial</v>
          </cell>
          <cell r="D132" t="str">
            <v>t</v>
          </cell>
          <cell r="E132">
            <v>400</v>
          </cell>
          <cell r="F132">
            <v>0</v>
          </cell>
          <cell r="G132">
            <v>400</v>
          </cell>
          <cell r="H132">
            <v>40179</v>
          </cell>
          <cell r="I132" t="str">
            <v>EUR</v>
          </cell>
        </row>
        <row r="133">
          <cell r="A133" t="str">
            <v>500.6000</v>
          </cell>
          <cell r="B133" t="str">
            <v>5A.1</v>
          </cell>
          <cell r="C133" t="str">
            <v>Transport maritime</v>
          </cell>
          <cell r="D133" t="str">
            <v>t</v>
          </cell>
          <cell r="E133">
            <v>400</v>
          </cell>
          <cell r="F133">
            <v>0</v>
          </cell>
          <cell r="G133">
            <v>400</v>
          </cell>
          <cell r="H133">
            <v>40179</v>
          </cell>
          <cell r="I133" t="str">
            <v>EUR</v>
          </cell>
        </row>
        <row r="134">
          <cell r="A134" t="str">
            <v>500.7000</v>
          </cell>
          <cell r="B134" t="str">
            <v>5A.1</v>
          </cell>
          <cell r="C134" t="str">
            <v>Transport aérien</v>
          </cell>
          <cell r="D134" t="str">
            <v>kg</v>
          </cell>
          <cell r="E134">
            <v>200</v>
          </cell>
          <cell r="F134">
            <v>0</v>
          </cell>
          <cell r="G134">
            <v>200</v>
          </cell>
          <cell r="H134">
            <v>40179</v>
          </cell>
          <cell r="I134" t="str">
            <v>EUR</v>
          </cell>
        </row>
        <row r="135">
          <cell r="A135" t="str">
            <v>510.1000</v>
          </cell>
          <cell r="B135" t="str">
            <v>5A.1</v>
          </cell>
          <cell r="C135" t="str">
            <v>Frais d'emballage, colisage</v>
          </cell>
          <cell r="D135" t="str">
            <v>ft</v>
          </cell>
          <cell r="E135">
            <v>1</v>
          </cell>
          <cell r="F135">
            <v>0</v>
          </cell>
          <cell r="G135">
            <v>1</v>
          </cell>
          <cell r="H135">
            <v>40179</v>
          </cell>
          <cell r="I135" t="str">
            <v>EUR</v>
          </cell>
        </row>
        <row r="136">
          <cell r="A136" t="str">
            <v>599.1000</v>
          </cell>
          <cell r="B136" t="str">
            <v>5A.1</v>
          </cell>
          <cell r="C136" t="str">
            <v>Transport: divers provision</v>
          </cell>
          <cell r="D136" t="str">
            <v>pt</v>
          </cell>
          <cell r="E136">
            <v>1</v>
          </cell>
          <cell r="F136">
            <v>0</v>
          </cell>
          <cell r="G136">
            <v>1</v>
          </cell>
          <cell r="H136">
            <v>40179</v>
          </cell>
          <cell r="I136" t="str">
            <v>EUR</v>
          </cell>
        </row>
        <row r="137">
          <cell r="A137" t="str">
            <v>6</v>
          </cell>
          <cell r="B137" t="str">
            <v>6A</v>
          </cell>
          <cell r="C137" t="str">
            <v>MONTAGE (IC=Installations de Chantier)</v>
          </cell>
          <cell r="D137" t="str">
            <v/>
          </cell>
          <cell r="E137">
            <v>0</v>
          </cell>
        </row>
        <row r="138">
          <cell r="A138" t="str">
            <v>607.1000</v>
          </cell>
          <cell r="B138" t="str">
            <v>6A.1</v>
          </cell>
          <cell r="C138" t="str">
            <v>Montage: sous traitance externe</v>
          </cell>
          <cell r="D138" t="str">
            <v>pt</v>
          </cell>
          <cell r="E138">
            <v>1</v>
          </cell>
          <cell r="F138">
            <v>0</v>
          </cell>
          <cell r="G138">
            <v>1</v>
          </cell>
          <cell r="H138">
            <v>40179</v>
          </cell>
          <cell r="I138" t="str">
            <v>EUR</v>
          </cell>
        </row>
        <row r="139">
          <cell r="A139" t="str">
            <v>610.1000</v>
          </cell>
          <cell r="B139" t="str">
            <v>6A.1</v>
          </cell>
          <cell r="C139" t="str">
            <v>Montage: conducteur de travaux</v>
          </cell>
          <cell r="D139" t="str">
            <v>h</v>
          </cell>
          <cell r="E139">
            <v>66</v>
          </cell>
          <cell r="F139">
            <v>0</v>
          </cell>
          <cell r="G139">
            <v>66</v>
          </cell>
          <cell r="H139">
            <v>40179</v>
          </cell>
          <cell r="I139" t="str">
            <v>EUR</v>
          </cell>
        </row>
        <row r="140">
          <cell r="A140" t="str">
            <v>610.1100</v>
          </cell>
          <cell r="B140" t="str">
            <v>6A.1</v>
          </cell>
          <cell r="C140" t="str">
            <v>Montage: chef de chantier</v>
          </cell>
          <cell r="D140" t="str">
            <v>h</v>
          </cell>
          <cell r="E140">
            <v>55</v>
          </cell>
          <cell r="F140">
            <v>0</v>
          </cell>
          <cell r="G140">
            <v>55</v>
          </cell>
          <cell r="H140">
            <v>40179</v>
          </cell>
          <cell r="I140" t="str">
            <v>EUR</v>
          </cell>
        </row>
        <row r="141">
          <cell r="A141" t="str">
            <v>610.1200</v>
          </cell>
          <cell r="B141" t="str">
            <v>6A.1</v>
          </cell>
          <cell r="C141" t="str">
            <v>Montage: chef d'équipe</v>
          </cell>
          <cell r="D141" t="str">
            <v>h</v>
          </cell>
          <cell r="E141">
            <v>40</v>
          </cell>
          <cell r="F141">
            <v>0</v>
          </cell>
          <cell r="G141">
            <v>40</v>
          </cell>
          <cell r="H141">
            <v>40179</v>
          </cell>
          <cell r="I141" t="str">
            <v>EUR</v>
          </cell>
        </row>
        <row r="142">
          <cell r="A142" t="str">
            <v>610.1300</v>
          </cell>
          <cell r="B142" t="str">
            <v>6A.1</v>
          </cell>
          <cell r="C142" t="str">
            <v>Montage: monteur</v>
          </cell>
          <cell r="D142" t="str">
            <v>h</v>
          </cell>
          <cell r="E142">
            <v>40</v>
          </cell>
          <cell r="F142">
            <v>0</v>
          </cell>
          <cell r="G142">
            <v>40</v>
          </cell>
          <cell r="H142">
            <v>40179</v>
          </cell>
          <cell r="I142" t="str">
            <v>EUR</v>
          </cell>
        </row>
        <row r="143">
          <cell r="A143" t="str">
            <v>610.1400</v>
          </cell>
          <cell r="B143" t="str">
            <v>6A.1</v>
          </cell>
          <cell r="C143" t="str">
            <v>Montage: monteur travaux acrobatiques</v>
          </cell>
          <cell r="D143" t="str">
            <v>h</v>
          </cell>
          <cell r="E143">
            <v>50</v>
          </cell>
          <cell r="F143">
            <v>0</v>
          </cell>
          <cell r="G143">
            <v>50</v>
          </cell>
          <cell r="H143">
            <v>40179</v>
          </cell>
          <cell r="I143" t="str">
            <v>EUR</v>
          </cell>
        </row>
        <row r="144">
          <cell r="A144" t="str">
            <v>610.2000</v>
          </cell>
          <cell r="B144" t="str">
            <v>6A.1</v>
          </cell>
          <cell r="C144" t="str">
            <v>Montage, études: ingénieur calcul</v>
          </cell>
          <cell r="D144" t="str">
            <v>h</v>
          </cell>
          <cell r="E144">
            <v>66</v>
          </cell>
          <cell r="F144">
            <v>0</v>
          </cell>
          <cell r="G144">
            <v>66</v>
          </cell>
          <cell r="H144">
            <v>40179</v>
          </cell>
          <cell r="I144" t="str">
            <v>EUR</v>
          </cell>
        </row>
        <row r="145">
          <cell r="A145" t="str">
            <v>610.2100</v>
          </cell>
          <cell r="B145" t="str">
            <v>6A.1</v>
          </cell>
          <cell r="C145" t="str">
            <v>Montage, études: ingénieur méthodes</v>
          </cell>
          <cell r="D145" t="str">
            <v>h</v>
          </cell>
          <cell r="E145">
            <v>66</v>
          </cell>
          <cell r="F145">
            <v>0</v>
          </cell>
          <cell r="G145">
            <v>66</v>
          </cell>
          <cell r="H145">
            <v>40179</v>
          </cell>
          <cell r="I145" t="str">
            <v>EUR</v>
          </cell>
        </row>
        <row r="146">
          <cell r="A146" t="str">
            <v>610.2200</v>
          </cell>
          <cell r="B146" t="str">
            <v>6A.1</v>
          </cell>
          <cell r="C146" t="str">
            <v>Montage, études: dessinateur</v>
          </cell>
          <cell r="D146" t="str">
            <v>h</v>
          </cell>
          <cell r="E146">
            <v>50</v>
          </cell>
          <cell r="F146">
            <v>0</v>
          </cell>
          <cell r="G146">
            <v>50</v>
          </cell>
          <cell r="H146">
            <v>40179</v>
          </cell>
          <cell r="I146" t="str">
            <v>EUR</v>
          </cell>
        </row>
        <row r="147">
          <cell r="A147" t="str">
            <v>620.1000</v>
          </cell>
          <cell r="B147" t="str">
            <v>6A.2</v>
          </cell>
          <cell r="C147" t="str">
            <v>Montage: frais déplacement</v>
          </cell>
          <cell r="D147" t="str">
            <v>ft</v>
          </cell>
          <cell r="E147">
            <v>1</v>
          </cell>
          <cell r="F147">
            <v>0</v>
          </cell>
          <cell r="G147">
            <v>1</v>
          </cell>
          <cell r="H147">
            <v>40179</v>
          </cell>
          <cell r="I147" t="str">
            <v>EUR</v>
          </cell>
        </row>
        <row r="148">
          <cell r="A148" t="str">
            <v>630.1000</v>
          </cell>
          <cell r="B148" t="str">
            <v>6A.2</v>
          </cell>
          <cell r="C148" t="str">
            <v>Montage: consommables, outillage</v>
          </cell>
          <cell r="D148" t="str">
            <v>ft</v>
          </cell>
          <cell r="E148">
            <v>1</v>
          </cell>
          <cell r="F148">
            <v>0</v>
          </cell>
          <cell r="G148">
            <v>1</v>
          </cell>
          <cell r="H148">
            <v>40179</v>
          </cell>
          <cell r="I148" t="str">
            <v>EUR</v>
          </cell>
        </row>
        <row r="149">
          <cell r="A149" t="str">
            <v>647.1000</v>
          </cell>
          <cell r="B149" t="str">
            <v>6A.2</v>
          </cell>
          <cell r="C149" t="str">
            <v>Montage, matériel: grue automotrice 30t</v>
          </cell>
          <cell r="D149" t="str">
            <v>j</v>
          </cell>
          <cell r="E149">
            <v>700</v>
          </cell>
          <cell r="F149">
            <v>0</v>
          </cell>
          <cell r="G149">
            <v>700</v>
          </cell>
          <cell r="H149">
            <v>40179</v>
          </cell>
          <cell r="I149" t="str">
            <v>EUR</v>
          </cell>
        </row>
        <row r="150">
          <cell r="A150" t="str">
            <v>647.1010</v>
          </cell>
          <cell r="B150" t="str">
            <v>6A.2</v>
          </cell>
          <cell r="C150" t="str">
            <v>Montage, matériel: grue automotrice 35t</v>
          </cell>
          <cell r="D150" t="str">
            <v>j</v>
          </cell>
          <cell r="E150">
            <v>700</v>
          </cell>
          <cell r="F150">
            <v>0</v>
          </cell>
          <cell r="G150">
            <v>700</v>
          </cell>
          <cell r="H150">
            <v>40179</v>
          </cell>
          <cell r="I150" t="str">
            <v>EUR</v>
          </cell>
        </row>
        <row r="151">
          <cell r="A151" t="str">
            <v>647.1020</v>
          </cell>
          <cell r="B151" t="str">
            <v>6A.2</v>
          </cell>
          <cell r="C151" t="str">
            <v>Montage, matériel: grue automotrice 40t</v>
          </cell>
          <cell r="D151" t="str">
            <v>j</v>
          </cell>
          <cell r="E151">
            <v>800</v>
          </cell>
          <cell r="F151">
            <v>0</v>
          </cell>
          <cell r="G151">
            <v>800</v>
          </cell>
          <cell r="H151">
            <v>40179</v>
          </cell>
          <cell r="I151" t="str">
            <v>EUR</v>
          </cell>
        </row>
        <row r="152">
          <cell r="A152" t="str">
            <v>647.1030</v>
          </cell>
          <cell r="B152" t="str">
            <v>6A.2</v>
          </cell>
          <cell r="C152" t="str">
            <v>Montage, matériel: grue automotrice 50t</v>
          </cell>
          <cell r="D152" t="str">
            <v>j</v>
          </cell>
          <cell r="E152">
            <v>900</v>
          </cell>
          <cell r="F152">
            <v>0</v>
          </cell>
          <cell r="G152">
            <v>900</v>
          </cell>
          <cell r="H152">
            <v>40179</v>
          </cell>
          <cell r="I152" t="str">
            <v>EUR</v>
          </cell>
        </row>
        <row r="153">
          <cell r="A153" t="str">
            <v>647.1040</v>
          </cell>
          <cell r="B153" t="str">
            <v>6A.2</v>
          </cell>
          <cell r="C153" t="str">
            <v>Montage, matériel: grue automotrice 80t</v>
          </cell>
          <cell r="D153" t="str">
            <v>j</v>
          </cell>
          <cell r="E153">
            <v>1000</v>
          </cell>
          <cell r="F153">
            <v>0</v>
          </cell>
          <cell r="G153">
            <v>1000</v>
          </cell>
          <cell r="H153">
            <v>40179</v>
          </cell>
          <cell r="I153" t="str">
            <v>EUR</v>
          </cell>
        </row>
        <row r="154">
          <cell r="A154" t="str">
            <v>647.1050</v>
          </cell>
          <cell r="B154" t="str">
            <v>6A.2</v>
          </cell>
          <cell r="C154" t="str">
            <v>Montage, matériel: grue automotrice 100t</v>
          </cell>
          <cell r="D154" t="str">
            <v>j</v>
          </cell>
          <cell r="E154">
            <v>1500</v>
          </cell>
          <cell r="F154">
            <v>0</v>
          </cell>
          <cell r="G154">
            <v>1500</v>
          </cell>
          <cell r="H154">
            <v>40179</v>
          </cell>
          <cell r="I154" t="str">
            <v>EUR</v>
          </cell>
        </row>
        <row r="155">
          <cell r="A155" t="str">
            <v>647.1100</v>
          </cell>
          <cell r="B155" t="str">
            <v>6A.2</v>
          </cell>
          <cell r="C155" t="str">
            <v>Montage, matériel: grue à tour, mob/demob</v>
          </cell>
          <cell r="D155" t="str">
            <v>ft</v>
          </cell>
          <cell r="E155">
            <v>5000</v>
          </cell>
          <cell r="F155">
            <v>0</v>
          </cell>
          <cell r="G155">
            <v>5000</v>
          </cell>
          <cell r="H155">
            <v>40179</v>
          </cell>
          <cell r="I155" t="str">
            <v>EUR</v>
          </cell>
        </row>
        <row r="156">
          <cell r="A156" t="str">
            <v>647.1110</v>
          </cell>
          <cell r="B156" t="str">
            <v>6A.2</v>
          </cell>
          <cell r="C156" t="str">
            <v>Montage, matériel: grue à tour, avec grutier</v>
          </cell>
          <cell r="D156" t="str">
            <v>j</v>
          </cell>
          <cell r="E156">
            <v>750</v>
          </cell>
          <cell r="F156">
            <v>0</v>
          </cell>
          <cell r="G156">
            <v>750</v>
          </cell>
          <cell r="H156">
            <v>40179</v>
          </cell>
          <cell r="I156" t="str">
            <v>EUR</v>
          </cell>
        </row>
        <row r="157">
          <cell r="A157" t="str">
            <v>647.1200</v>
          </cell>
          <cell r="B157" t="str">
            <v>6A.2</v>
          </cell>
          <cell r="C157" t="str">
            <v>Montage, matériel: camion grue</v>
          </cell>
          <cell r="D157" t="str">
            <v>j</v>
          </cell>
          <cell r="E157">
            <v>800</v>
          </cell>
          <cell r="F157">
            <v>0</v>
          </cell>
          <cell r="G157">
            <v>800</v>
          </cell>
          <cell r="H157">
            <v>40179</v>
          </cell>
          <cell r="I157" t="str">
            <v>EUR</v>
          </cell>
        </row>
        <row r="158">
          <cell r="A158" t="str">
            <v>647.1300</v>
          </cell>
          <cell r="B158" t="str">
            <v>6A.2</v>
          </cell>
          <cell r="C158" t="str">
            <v>Montage, matériel: biguette (mini pose verre électrique)</v>
          </cell>
          <cell r="D158" t="str">
            <v>j</v>
          </cell>
          <cell r="E158">
            <v>1500</v>
          </cell>
          <cell r="F158">
            <v>0</v>
          </cell>
          <cell r="G158">
            <v>1500</v>
          </cell>
          <cell r="H158">
            <v>40179</v>
          </cell>
          <cell r="I158" t="str">
            <v>EUR</v>
          </cell>
        </row>
        <row r="159">
          <cell r="A159" t="str">
            <v>647.1400</v>
          </cell>
          <cell r="B159" t="str">
            <v>6A.2</v>
          </cell>
          <cell r="C159" t="str">
            <v>Montage, matériel: chariot élévateur</v>
          </cell>
          <cell r="D159" t="str">
            <v>j</v>
          </cell>
          <cell r="E159">
            <v>200</v>
          </cell>
          <cell r="F159">
            <v>0</v>
          </cell>
          <cell r="G159">
            <v>200</v>
          </cell>
          <cell r="H159">
            <v>40179</v>
          </cell>
          <cell r="I159" t="str">
            <v>EUR</v>
          </cell>
        </row>
        <row r="160">
          <cell r="A160" t="str">
            <v>647.2000</v>
          </cell>
          <cell r="B160" t="str">
            <v>6A.2</v>
          </cell>
          <cell r="C160" t="str">
            <v>Montage, matériel: nacelle élévatrice articulée</v>
          </cell>
          <cell r="D160" t="str">
            <v>j</v>
          </cell>
          <cell r="E160">
            <v>100</v>
          </cell>
          <cell r="F160">
            <v>0</v>
          </cell>
          <cell r="G160">
            <v>100</v>
          </cell>
          <cell r="H160">
            <v>40179</v>
          </cell>
          <cell r="I160" t="str">
            <v>EUR</v>
          </cell>
        </row>
        <row r="161">
          <cell r="A161" t="str">
            <v>647.2100</v>
          </cell>
          <cell r="B161" t="str">
            <v>6A.2</v>
          </cell>
          <cell r="C161" t="str">
            <v>Montage, matériel: nacelle élévatrice télescopique</v>
          </cell>
          <cell r="D161" t="str">
            <v>j</v>
          </cell>
          <cell r="E161">
            <v>100</v>
          </cell>
          <cell r="F161">
            <v>0</v>
          </cell>
          <cell r="G161">
            <v>100</v>
          </cell>
          <cell r="H161">
            <v>40179</v>
          </cell>
          <cell r="I161" t="str">
            <v>EUR</v>
          </cell>
        </row>
        <row r="162">
          <cell r="A162" t="str">
            <v>647.2200</v>
          </cell>
          <cell r="B162" t="str">
            <v>6A.2</v>
          </cell>
          <cell r="C162" t="str">
            <v>Montage, matériel: nacelle ciseau</v>
          </cell>
          <cell r="D162" t="str">
            <v>j</v>
          </cell>
          <cell r="E162">
            <v>200</v>
          </cell>
          <cell r="F162">
            <v>0</v>
          </cell>
          <cell r="G162">
            <v>200</v>
          </cell>
          <cell r="H162">
            <v>40179</v>
          </cell>
          <cell r="I162" t="str">
            <v>EUR</v>
          </cell>
        </row>
        <row r="163">
          <cell r="A163" t="str">
            <v>647.2300</v>
          </cell>
          <cell r="B163" t="str">
            <v>6A.2</v>
          </cell>
          <cell r="C163" t="str">
            <v>Montage, matériel: nacelle araignée</v>
          </cell>
          <cell r="D163" t="str">
            <v>j</v>
          </cell>
          <cell r="E163">
            <v>800</v>
          </cell>
          <cell r="F163">
            <v>0</v>
          </cell>
          <cell r="G163">
            <v>800</v>
          </cell>
          <cell r="H163">
            <v>40179</v>
          </cell>
          <cell r="I163" t="str">
            <v>EUR</v>
          </cell>
        </row>
        <row r="164">
          <cell r="A164" t="str">
            <v>647.2400</v>
          </cell>
          <cell r="B164" t="str">
            <v>6A.2</v>
          </cell>
          <cell r="C164" t="str">
            <v>Montage, matériel: échaffaudage, platelages,...</v>
          </cell>
          <cell r="D164" t="str">
            <v>ft</v>
          </cell>
          <cell r="E164">
            <v>1</v>
          </cell>
          <cell r="F164">
            <v>0</v>
          </cell>
          <cell r="G164">
            <v>1</v>
          </cell>
          <cell r="H164">
            <v>40179</v>
          </cell>
          <cell r="I164" t="str">
            <v>EUR</v>
          </cell>
        </row>
        <row r="165">
          <cell r="A165" t="str">
            <v>647.3000</v>
          </cell>
          <cell r="B165" t="str">
            <v>6A.2</v>
          </cell>
          <cell r="C165" t="str">
            <v>Montage, matériel: levage exceptionnel</v>
          </cell>
          <cell r="D165" t="str">
            <v>ft</v>
          </cell>
          <cell r="E165">
            <v>1</v>
          </cell>
          <cell r="F165">
            <v>0</v>
          </cell>
          <cell r="G165">
            <v>1</v>
          </cell>
          <cell r="H165">
            <v>40179</v>
          </cell>
          <cell r="I165" t="str">
            <v>EUR</v>
          </cell>
        </row>
        <row r="166">
          <cell r="A166" t="str">
            <v>650.1100</v>
          </cell>
          <cell r="B166" t="str">
            <v>6A.3</v>
          </cell>
          <cell r="C166" t="str">
            <v>Montage, IC: module réfectoire pour 12 pers.</v>
          </cell>
          <cell r="D166" t="str">
            <v>mois</v>
          </cell>
          <cell r="E166">
            <v>210</v>
          </cell>
          <cell r="F166">
            <v>0</v>
          </cell>
          <cell r="G166">
            <v>210</v>
          </cell>
          <cell r="H166">
            <v>40179</v>
          </cell>
          <cell r="I166" t="str">
            <v>EUR</v>
          </cell>
        </row>
        <row r="167">
          <cell r="A167" t="str">
            <v>650.1110</v>
          </cell>
          <cell r="B167" t="str">
            <v>6A.3</v>
          </cell>
          <cell r="C167" t="str">
            <v>Montage, IC: module vestiaire pour 12 pers.</v>
          </cell>
          <cell r="D167" t="str">
            <v>mois</v>
          </cell>
          <cell r="E167">
            <v>210</v>
          </cell>
          <cell r="F167">
            <v>0</v>
          </cell>
          <cell r="G167">
            <v>210</v>
          </cell>
          <cell r="H167">
            <v>40179</v>
          </cell>
          <cell r="I167" t="str">
            <v>EUR</v>
          </cell>
        </row>
        <row r="168">
          <cell r="A168" t="str">
            <v>650.1120</v>
          </cell>
          <cell r="B168" t="str">
            <v>6A.3</v>
          </cell>
          <cell r="C168" t="str">
            <v>Montage, IC: module bureau double (24m²)</v>
          </cell>
          <cell r="D168" t="str">
            <v>mois</v>
          </cell>
          <cell r="E168">
            <v>190</v>
          </cell>
          <cell r="F168">
            <v>0</v>
          </cell>
          <cell r="G168">
            <v>190</v>
          </cell>
          <cell r="H168">
            <v>40179</v>
          </cell>
          <cell r="I168" t="str">
            <v>EUR</v>
          </cell>
        </row>
        <row r="169">
          <cell r="A169" t="str">
            <v>650.1130</v>
          </cell>
          <cell r="B169" t="str">
            <v>6A.3</v>
          </cell>
          <cell r="C169" t="str">
            <v>Montage, IC: module salle de réunion (20m²)</v>
          </cell>
          <cell r="D169" t="str">
            <v>mois</v>
          </cell>
          <cell r="E169">
            <v>150</v>
          </cell>
          <cell r="F169">
            <v>0</v>
          </cell>
          <cell r="G169">
            <v>150</v>
          </cell>
          <cell r="H169">
            <v>40179</v>
          </cell>
          <cell r="I169" t="str">
            <v>EUR</v>
          </cell>
        </row>
        <row r="170">
          <cell r="A170" t="str">
            <v>650.1140</v>
          </cell>
          <cell r="B170" t="str">
            <v>6A.3</v>
          </cell>
          <cell r="C170" t="str">
            <v>Montage, IC: module bureau client (24m²)</v>
          </cell>
          <cell r="D170" t="str">
            <v>mois</v>
          </cell>
          <cell r="E170">
            <v>190</v>
          </cell>
          <cell r="F170">
            <v>0</v>
          </cell>
          <cell r="G170">
            <v>190</v>
          </cell>
          <cell r="H170">
            <v>40179</v>
          </cell>
          <cell r="I170" t="str">
            <v>EUR</v>
          </cell>
        </row>
        <row r="171">
          <cell r="A171" t="str">
            <v>650.1150</v>
          </cell>
          <cell r="B171" t="str">
            <v>6A.3</v>
          </cell>
          <cell r="C171" t="str">
            <v>Montage, IC: module magasin</v>
          </cell>
          <cell r="D171" t="str">
            <v>mois</v>
          </cell>
          <cell r="E171">
            <v>170</v>
          </cell>
          <cell r="F171">
            <v>0</v>
          </cell>
          <cell r="G171">
            <v>170</v>
          </cell>
          <cell r="H171">
            <v>40179</v>
          </cell>
          <cell r="I171" t="str">
            <v>EUR</v>
          </cell>
        </row>
        <row r="172">
          <cell r="A172" t="str">
            <v>650.1160</v>
          </cell>
          <cell r="B172" t="str">
            <v>6A.3</v>
          </cell>
          <cell r="C172" t="str">
            <v>Montage, IC: module infirmerie</v>
          </cell>
          <cell r="D172" t="str">
            <v>mois</v>
          </cell>
          <cell r="E172">
            <v>120</v>
          </cell>
          <cell r="F172">
            <v>0</v>
          </cell>
          <cell r="G172">
            <v>120</v>
          </cell>
          <cell r="H172">
            <v>40179</v>
          </cell>
          <cell r="I172" t="str">
            <v>EUR</v>
          </cell>
        </row>
        <row r="173">
          <cell r="A173" t="str">
            <v>650.1170</v>
          </cell>
          <cell r="B173" t="str">
            <v>6A.3</v>
          </cell>
          <cell r="C173" t="str">
            <v>Montage, IC: container 20ft</v>
          </cell>
          <cell r="D173" t="str">
            <v>mois</v>
          </cell>
          <cell r="E173">
            <v>70</v>
          </cell>
          <cell r="F173">
            <v>0</v>
          </cell>
          <cell r="G173">
            <v>70</v>
          </cell>
          <cell r="H173">
            <v>40179</v>
          </cell>
          <cell r="I173" t="str">
            <v>EUR</v>
          </cell>
        </row>
        <row r="174">
          <cell r="A174" t="str">
            <v>650.1200</v>
          </cell>
          <cell r="B174" t="str">
            <v>6A.3</v>
          </cell>
          <cell r="C174" t="str">
            <v>Montage, IC: achat matériel bureautique + mobilier</v>
          </cell>
          <cell r="D174" t="str">
            <v>pers</v>
          </cell>
          <cell r="E174">
            <v>2500</v>
          </cell>
          <cell r="F174">
            <v>0</v>
          </cell>
          <cell r="G174">
            <v>2500</v>
          </cell>
          <cell r="H174">
            <v>40179</v>
          </cell>
          <cell r="I174" t="str">
            <v>EUR</v>
          </cell>
        </row>
        <row r="175">
          <cell r="A175" t="str">
            <v>650.1300</v>
          </cell>
          <cell r="B175" t="str">
            <v>6A.3</v>
          </cell>
          <cell r="C175" t="str">
            <v>Montage, IC: cloture de chantier opaque</v>
          </cell>
          <cell r="D175" t="str">
            <v>ml</v>
          </cell>
          <cell r="E175">
            <v>150</v>
          </cell>
          <cell r="F175">
            <v>0</v>
          </cell>
          <cell r="G175">
            <v>150</v>
          </cell>
          <cell r="H175">
            <v>40179</v>
          </cell>
          <cell r="I175" t="str">
            <v>EUR</v>
          </cell>
        </row>
        <row r="176">
          <cell r="A176" t="str">
            <v>650.1350</v>
          </cell>
          <cell r="B176" t="str">
            <v>6A.3</v>
          </cell>
          <cell r="C176" t="str">
            <v>Montage, IC: cloture de chantier grillage sur plot</v>
          </cell>
          <cell r="D176" t="str">
            <v>ml</v>
          </cell>
          <cell r="E176">
            <v>100</v>
          </cell>
          <cell r="F176">
            <v>0</v>
          </cell>
          <cell r="G176">
            <v>100</v>
          </cell>
          <cell r="H176">
            <v>40179</v>
          </cell>
          <cell r="I176" t="str">
            <v>EUR</v>
          </cell>
        </row>
        <row r="177">
          <cell r="A177" t="str">
            <v>650.1400</v>
          </cell>
          <cell r="B177" t="str">
            <v>6A.3</v>
          </cell>
          <cell r="C177" t="str">
            <v>Montage, IC: forfait branchements</v>
          </cell>
          <cell r="D177" t="str">
            <v>ft</v>
          </cell>
          <cell r="E177">
            <v>25000</v>
          </cell>
          <cell r="F177">
            <v>0</v>
          </cell>
          <cell r="G177">
            <v>25000</v>
          </cell>
          <cell r="H177">
            <v>40179</v>
          </cell>
          <cell r="I177" t="str">
            <v>EUR</v>
          </cell>
        </row>
        <row r="178">
          <cell r="A178" t="str">
            <v>650.1450</v>
          </cell>
          <cell r="B178" t="str">
            <v>6A.3</v>
          </cell>
          <cell r="C178" t="str">
            <v>Montage, IC: abonnements divers</v>
          </cell>
          <cell r="D178" t="str">
            <v>mois</v>
          </cell>
          <cell r="E178">
            <v>200</v>
          </cell>
          <cell r="F178">
            <v>0</v>
          </cell>
          <cell r="G178">
            <v>200</v>
          </cell>
          <cell r="H178">
            <v>40179</v>
          </cell>
          <cell r="I178" t="str">
            <v>EUR</v>
          </cell>
        </row>
        <row r="179">
          <cell r="A179" t="str">
            <v>650.1500</v>
          </cell>
          <cell r="B179" t="str">
            <v>6A.3</v>
          </cell>
          <cell r="C179" t="str">
            <v>Montage, IC: entretien base vie</v>
          </cell>
          <cell r="D179" t="str">
            <v>h</v>
          </cell>
          <cell r="E179">
            <v>30</v>
          </cell>
          <cell r="F179">
            <v>0</v>
          </cell>
          <cell r="G179">
            <v>30</v>
          </cell>
          <cell r="H179">
            <v>40179</v>
          </cell>
          <cell r="I179" t="str">
            <v>EUR</v>
          </cell>
        </row>
        <row r="180">
          <cell r="A180" t="str">
            <v>650.1550</v>
          </cell>
          <cell r="B180" t="str">
            <v>6A.3</v>
          </cell>
          <cell r="C180" t="str">
            <v>Montage, IC: gardiennage base vie</v>
          </cell>
          <cell r="D180" t="str">
            <v>ft</v>
          </cell>
          <cell r="E180">
            <v>1</v>
          </cell>
          <cell r="F180">
            <v>0</v>
          </cell>
          <cell r="G180">
            <v>1</v>
          </cell>
          <cell r="H180">
            <v>40179</v>
          </cell>
          <cell r="I180" t="str">
            <v>EUR</v>
          </cell>
        </row>
        <row r="181">
          <cell r="A181" t="str">
            <v>8</v>
          </cell>
          <cell r="B181" t="str">
            <v>8A</v>
          </cell>
          <cell r="C181" t="str">
            <v>INVESTISSEMENTS SPECIFIQUES</v>
          </cell>
          <cell r="D181" t="str">
            <v/>
          </cell>
          <cell r="E181">
            <v>0</v>
          </cell>
        </row>
        <row r="182">
          <cell r="A182" t="str">
            <v>365.3220</v>
          </cell>
          <cell r="B182" t="str">
            <v>8A.1</v>
          </cell>
          <cell r="C182" t="str">
            <v>Contrôles visuels. Méthode d'essai</v>
          </cell>
          <cell r="D182" t="str">
            <v>u</v>
          </cell>
          <cell r="E182">
            <v>6</v>
          </cell>
          <cell r="F182">
            <v>0</v>
          </cell>
          <cell r="G182">
            <v>6</v>
          </cell>
          <cell r="H182">
            <v>40179</v>
          </cell>
          <cell r="I182" t="str">
            <v>EUR</v>
          </cell>
        </row>
        <row r="183">
          <cell r="A183" t="str">
            <v>625.210</v>
          </cell>
          <cell r="B183" t="str">
            <v>8A.1</v>
          </cell>
          <cell r="C183" t="str">
            <v>Mesures climatiques - [forfait par gare]</v>
          </cell>
          <cell r="D183" t="str">
            <v>u</v>
          </cell>
          <cell r="E183">
            <v>150</v>
          </cell>
          <cell r="F183">
            <v>0</v>
          </cell>
          <cell r="G183">
            <v>150</v>
          </cell>
          <cell r="H183">
            <v>40179</v>
          </cell>
          <cell r="I183" t="str">
            <v>EUR</v>
          </cell>
        </row>
        <row r="184">
          <cell r="A184" t="str">
            <v>625.2210</v>
          </cell>
          <cell r="B184" t="str">
            <v>8A.1</v>
          </cell>
          <cell r="C184" t="str">
            <v>Contrôles visuels. Surfaces zinguées à chaud</v>
          </cell>
          <cell r="D184" t="str">
            <v>u</v>
          </cell>
          <cell r="E184">
            <v>6</v>
          </cell>
          <cell r="F184">
            <v>0</v>
          </cell>
          <cell r="G184">
            <v>6</v>
          </cell>
          <cell r="H184">
            <v>40179</v>
          </cell>
          <cell r="I184" t="str">
            <v>EUR</v>
          </cell>
        </row>
        <row r="185">
          <cell r="A185" t="str">
            <v>625.222</v>
          </cell>
          <cell r="B185" t="str">
            <v>8A.1</v>
          </cell>
          <cell r="C185" t="str">
            <v>Degré de préparation selon norme EN ISO 8501</v>
          </cell>
          <cell r="D185" t="str">
            <v>u</v>
          </cell>
          <cell r="E185">
            <v>6</v>
          </cell>
          <cell r="F185">
            <v>0</v>
          </cell>
          <cell r="G185">
            <v>6</v>
          </cell>
          <cell r="H185">
            <v>40179</v>
          </cell>
          <cell r="I185" t="str">
            <v>EUR</v>
          </cell>
        </row>
        <row r="186">
          <cell r="A186" t="str">
            <v>625.223</v>
          </cell>
          <cell r="B186" t="str">
            <v>8A.1</v>
          </cell>
          <cell r="C186" t="str">
            <v>Rugosité selon norme SN EN ISO 8503</v>
          </cell>
          <cell r="D186" t="str">
            <v>u</v>
          </cell>
          <cell r="E186">
            <v>12</v>
          </cell>
          <cell r="F186">
            <v>0</v>
          </cell>
          <cell r="G186">
            <v>12</v>
          </cell>
          <cell r="H186">
            <v>40179</v>
          </cell>
          <cell r="I186" t="str">
            <v>EUR</v>
          </cell>
        </row>
        <row r="187">
          <cell r="A187" t="str">
            <v>625.224</v>
          </cell>
          <cell r="B187" t="str">
            <v>8A.1</v>
          </cell>
          <cell r="C187" t="str">
            <v>Propreté selon norme SN EN ISO 8502</v>
          </cell>
          <cell r="D187" t="str">
            <v>u</v>
          </cell>
          <cell r="E187">
            <v>6</v>
          </cell>
          <cell r="F187">
            <v>0</v>
          </cell>
          <cell r="G187">
            <v>6</v>
          </cell>
          <cell r="H187">
            <v>40179</v>
          </cell>
          <cell r="I187" t="str">
            <v>EUR</v>
          </cell>
        </row>
        <row r="188">
          <cell r="A188" t="str">
            <v>625.225</v>
          </cell>
          <cell r="B188" t="str">
            <v>8A.1</v>
          </cell>
          <cell r="C188" t="str">
            <v>Nature du support selon norme SN EN ISO 12 944-3</v>
          </cell>
          <cell r="D188" t="str">
            <v>u</v>
          </cell>
          <cell r="E188">
            <v>6</v>
          </cell>
          <cell r="F188">
            <v>0</v>
          </cell>
          <cell r="G188">
            <v>6</v>
          </cell>
          <cell r="H188">
            <v>40179</v>
          </cell>
          <cell r="I188" t="str">
            <v>EUR</v>
          </cell>
        </row>
        <row r="189">
          <cell r="A189" t="str">
            <v>625.226</v>
          </cell>
          <cell r="B189" t="str">
            <v>8A.1</v>
          </cell>
          <cell r="C189" t="str">
            <v>Augmentation de surface selon norme EN ISO 8503-1</v>
          </cell>
          <cell r="D189" t="str">
            <v>u</v>
          </cell>
          <cell r="E189">
            <v>6</v>
          </cell>
          <cell r="F189">
            <v>0</v>
          </cell>
          <cell r="G189">
            <v>6</v>
          </cell>
          <cell r="H189">
            <v>40179</v>
          </cell>
          <cell r="I189" t="str">
            <v>EUR</v>
          </cell>
        </row>
        <row r="190">
          <cell r="A190" t="str">
            <v>625.227</v>
          </cell>
          <cell r="B190" t="str">
            <v>8A.1</v>
          </cell>
          <cell r="C190" t="str">
            <v>Pureté de la surface. Test rapide</v>
          </cell>
          <cell r="D190" t="str">
            <v>u</v>
          </cell>
          <cell r="E190">
            <v>12</v>
          </cell>
          <cell r="F190">
            <v>0</v>
          </cell>
          <cell r="G190">
            <v>12</v>
          </cell>
          <cell r="H190">
            <v>40179</v>
          </cell>
          <cell r="I190" t="str">
            <v>EUR</v>
          </cell>
        </row>
        <row r="191">
          <cell r="A191" t="str">
            <v>625.228</v>
          </cell>
          <cell r="B191" t="str">
            <v>8A.1</v>
          </cell>
          <cell r="C191" t="str">
            <v>Pureté de la surface. Test de Bresle selon norme EN ISO 8502-6</v>
          </cell>
          <cell r="D191" t="str">
            <v>u</v>
          </cell>
          <cell r="E191">
            <v>18</v>
          </cell>
          <cell r="F191">
            <v>0</v>
          </cell>
          <cell r="G191">
            <v>18</v>
          </cell>
          <cell r="H191">
            <v>40179</v>
          </cell>
          <cell r="I191" t="str">
            <v>EUR</v>
          </cell>
        </row>
        <row r="192">
          <cell r="A192" t="str">
            <v>625.229</v>
          </cell>
          <cell r="B192" t="str">
            <v>8A.1</v>
          </cell>
          <cell r="C192" t="str">
            <v>Mesure de l'épaisseur de la couche de zinc selon SN EN ISO1461 et EN ISO 12944</v>
          </cell>
          <cell r="D192" t="str">
            <v>u</v>
          </cell>
          <cell r="E192">
            <v>6</v>
          </cell>
          <cell r="F192">
            <v>0</v>
          </cell>
          <cell r="G192">
            <v>6</v>
          </cell>
          <cell r="H192">
            <v>40179</v>
          </cell>
          <cell r="I192" t="str">
            <v>EUR</v>
          </cell>
        </row>
        <row r="193">
          <cell r="A193" t="str">
            <v>625.241</v>
          </cell>
          <cell r="B193" t="str">
            <v>8A.1</v>
          </cell>
          <cell r="C193" t="str">
            <v>Préparation de la surface zinguée après sablage léger (sweeing). Mesure avec capteur</v>
          </cell>
          <cell r="D193" t="str">
            <v>u</v>
          </cell>
          <cell r="E193">
            <v>12</v>
          </cell>
          <cell r="F193">
            <v>0</v>
          </cell>
          <cell r="G193">
            <v>12</v>
          </cell>
          <cell r="H193">
            <v>40179</v>
          </cell>
          <cell r="I193" t="str">
            <v>EUR</v>
          </cell>
        </row>
        <row r="194">
          <cell r="A194" t="str">
            <v>625.311</v>
          </cell>
          <cell r="B194" t="str">
            <v>8A.1</v>
          </cell>
          <cell r="C194" t="str">
            <v>Epaisseur de couche. Méthode d'essai non destructives avec instruments de mesure</v>
          </cell>
          <cell r="D194" t="str">
            <v>u</v>
          </cell>
          <cell r="E194">
            <v>6</v>
          </cell>
          <cell r="F194">
            <v>0</v>
          </cell>
          <cell r="G194">
            <v>6</v>
          </cell>
          <cell r="H194">
            <v>40179</v>
          </cell>
          <cell r="I194" t="str">
            <v>EUR</v>
          </cell>
        </row>
        <row r="195">
          <cell r="A195" t="str">
            <v>625.312</v>
          </cell>
          <cell r="B195" t="str">
            <v>8A.1</v>
          </cell>
          <cell r="C195" t="str">
            <v>Contrôles visuels. Méthode d'essai</v>
          </cell>
          <cell r="D195" t="str">
            <v>u</v>
          </cell>
          <cell r="E195">
            <v>6</v>
          </cell>
          <cell r="F195">
            <v>0</v>
          </cell>
          <cell r="G195">
            <v>6</v>
          </cell>
          <cell r="H195">
            <v>40179</v>
          </cell>
          <cell r="I195" t="str">
            <v>EUR</v>
          </cell>
        </row>
        <row r="196">
          <cell r="A196" t="str">
            <v>625.321</v>
          </cell>
          <cell r="B196" t="str">
            <v>8A.1</v>
          </cell>
          <cell r="C196" t="str">
            <v>Epaisseur de couche. Méthode d'essai non destructives avec instruments de mesure</v>
          </cell>
          <cell r="D196" t="str">
            <v>u</v>
          </cell>
          <cell r="E196">
            <v>6</v>
          </cell>
          <cell r="F196">
            <v>0</v>
          </cell>
          <cell r="G196">
            <v>6</v>
          </cell>
          <cell r="H196">
            <v>40179</v>
          </cell>
          <cell r="I196" t="str">
            <v>EUR</v>
          </cell>
        </row>
        <row r="197">
          <cell r="A197" t="str">
            <v>625.323</v>
          </cell>
          <cell r="B197" t="str">
            <v>8A.1</v>
          </cell>
          <cell r="C197" t="str">
            <v>Adhérence. Méthode d'essai</v>
          </cell>
          <cell r="D197" t="str">
            <v>u</v>
          </cell>
          <cell r="E197">
            <v>18</v>
          </cell>
          <cell r="F197">
            <v>0</v>
          </cell>
          <cell r="G197">
            <v>18</v>
          </cell>
          <cell r="H197">
            <v>40179</v>
          </cell>
          <cell r="I197" t="str">
            <v>EUR</v>
          </cell>
        </row>
        <row r="198">
          <cell r="A198" t="str">
            <v>625.324</v>
          </cell>
          <cell r="B198" t="str">
            <v>8A.1</v>
          </cell>
          <cell r="C198" t="str">
            <v>Quadrillage. Méthode d'essai</v>
          </cell>
          <cell r="D198" t="str">
            <v>u</v>
          </cell>
          <cell r="E198">
            <v>12</v>
          </cell>
          <cell r="F198">
            <v>0</v>
          </cell>
          <cell r="G198">
            <v>12</v>
          </cell>
          <cell r="H198">
            <v>40179</v>
          </cell>
          <cell r="I198" t="str">
            <v>EUR</v>
          </cell>
        </row>
        <row r="199">
          <cell r="A199" t="str">
            <v>670.311</v>
          </cell>
          <cell r="B199" t="str">
            <v>8A.1</v>
          </cell>
          <cell r="C199" t="str">
            <v>Essais Boulons à haute résistance.</v>
          </cell>
          <cell r="D199" t="str">
            <v>u</v>
          </cell>
          <cell r="E199">
            <v>0</v>
          </cell>
          <cell r="F199">
            <v>0</v>
          </cell>
          <cell r="G199">
            <v>0</v>
          </cell>
          <cell r="H199">
            <v>40179</v>
          </cell>
          <cell r="I199" t="str">
            <v>EUR</v>
          </cell>
        </row>
        <row r="200">
          <cell r="A200" t="str">
            <v>802.2000</v>
          </cell>
          <cell r="B200" t="str">
            <v>8A.1</v>
          </cell>
          <cell r="C200" t="str">
            <v>Investissements spécifiques: essais</v>
          </cell>
          <cell r="D200" t="str">
            <v>u</v>
          </cell>
          <cell r="E200">
            <v>1</v>
          </cell>
          <cell r="F200">
            <v>0</v>
          </cell>
          <cell r="G200">
            <v>1</v>
          </cell>
          <cell r="H200">
            <v>40179</v>
          </cell>
          <cell r="I200" t="str">
            <v>EUR</v>
          </cell>
        </row>
        <row r="201">
          <cell r="A201" t="str">
            <v>802.1000</v>
          </cell>
          <cell r="B201" t="str">
            <v>8A.2</v>
          </cell>
          <cell r="C201" t="str">
            <v>Investissements spécifiques: ATEX</v>
          </cell>
          <cell r="D201" t="str">
            <v>u</v>
          </cell>
          <cell r="E201">
            <v>1</v>
          </cell>
          <cell r="F201">
            <v>0</v>
          </cell>
          <cell r="G201">
            <v>1</v>
          </cell>
          <cell r="H201">
            <v>40179</v>
          </cell>
          <cell r="I201" t="str">
            <v>EUR</v>
          </cell>
        </row>
        <row r="202">
          <cell r="A202" t="str">
            <v>9</v>
          </cell>
          <cell r="B202" t="str">
            <v>CT_**</v>
          </cell>
          <cell r="C202" t="str">
            <v>CO-TRAITANCE "B"</v>
          </cell>
          <cell r="D202" t="str">
            <v/>
          </cell>
          <cell r="E202">
            <v>0</v>
          </cell>
        </row>
        <row r="203">
          <cell r="A203" t="str">
            <v>900.1000</v>
          </cell>
          <cell r="B203" t="str">
            <v>CT_01</v>
          </cell>
          <cell r="C203" t="str">
            <v>Co traitance 01</v>
          </cell>
          <cell r="D203" t="str">
            <v>u</v>
          </cell>
          <cell r="E203">
            <v>0</v>
          </cell>
          <cell r="F203">
            <v>0</v>
          </cell>
          <cell r="G203">
            <v>0</v>
          </cell>
          <cell r="H203">
            <v>40179</v>
          </cell>
          <cell r="I203" t="str">
            <v>EUR</v>
          </cell>
        </row>
        <row r="204">
          <cell r="A204" t="str">
            <v>900.2000</v>
          </cell>
          <cell r="B204" t="str">
            <v>CT_02</v>
          </cell>
          <cell r="C204" t="str">
            <v>Co traitance 02</v>
          </cell>
          <cell r="D204" t="str">
            <v>u</v>
          </cell>
          <cell r="E204">
            <v>0</v>
          </cell>
          <cell r="F204">
            <v>0</v>
          </cell>
          <cell r="G204">
            <v>0</v>
          </cell>
          <cell r="H204">
            <v>40179</v>
          </cell>
          <cell r="I204" t="str">
            <v>EUR</v>
          </cell>
        </row>
        <row r="205">
          <cell r="A205" t="str">
            <v>900.3000</v>
          </cell>
          <cell r="B205" t="str">
            <v>CT_03</v>
          </cell>
          <cell r="C205" t="str">
            <v>Co traitance 03</v>
          </cell>
          <cell r="D205" t="str">
            <v>u</v>
          </cell>
          <cell r="E205">
            <v>0</v>
          </cell>
          <cell r="F205">
            <v>0</v>
          </cell>
          <cell r="G205">
            <v>0</v>
          </cell>
          <cell r="H205">
            <v>40179</v>
          </cell>
          <cell r="I205" t="str">
            <v>EUR</v>
          </cell>
        </row>
        <row r="206">
          <cell r="A206" t="str">
            <v>900.4000</v>
          </cell>
          <cell r="B206" t="str">
            <v>CT_04</v>
          </cell>
          <cell r="C206" t="str">
            <v>Co traitance 04</v>
          </cell>
          <cell r="D206" t="str">
            <v>u</v>
          </cell>
          <cell r="E206">
            <v>0</v>
          </cell>
          <cell r="F206">
            <v>0</v>
          </cell>
          <cell r="G206">
            <v>0</v>
          </cell>
          <cell r="H206">
            <v>40179</v>
          </cell>
          <cell r="I206" t="str">
            <v>EUR</v>
          </cell>
        </row>
        <row r="207">
          <cell r="A207" t="str">
            <v>900.5000</v>
          </cell>
          <cell r="B207" t="str">
            <v>CT_05</v>
          </cell>
          <cell r="C207" t="str">
            <v>Co traitance 05</v>
          </cell>
          <cell r="D207" t="str">
            <v>u</v>
          </cell>
          <cell r="E207">
            <v>0</v>
          </cell>
          <cell r="F207">
            <v>0</v>
          </cell>
          <cell r="G207">
            <v>0</v>
          </cell>
          <cell r="H207">
            <v>40179</v>
          </cell>
          <cell r="I207" t="str">
            <v>EUR</v>
          </cell>
        </row>
        <row r="208">
          <cell r="A208" t="str">
            <v>900.6000</v>
          </cell>
          <cell r="B208" t="str">
            <v>CT_06</v>
          </cell>
          <cell r="C208" t="str">
            <v>Co traitance 06</v>
          </cell>
          <cell r="D208" t="str">
            <v>u</v>
          </cell>
          <cell r="E208">
            <v>0</v>
          </cell>
          <cell r="F208">
            <v>0</v>
          </cell>
          <cell r="G208">
            <v>0</v>
          </cell>
          <cell r="H208">
            <v>40179</v>
          </cell>
          <cell r="I208" t="str">
            <v>EUR</v>
          </cell>
        </row>
        <row r="209">
          <cell r="A209" t="str">
            <v>900.7000</v>
          </cell>
          <cell r="B209" t="str">
            <v>CT_07</v>
          </cell>
          <cell r="C209" t="str">
            <v>Co traitance 07</v>
          </cell>
          <cell r="D209" t="str">
            <v>u</v>
          </cell>
          <cell r="E209">
            <v>0</v>
          </cell>
          <cell r="F209">
            <v>0</v>
          </cell>
          <cell r="G209">
            <v>0</v>
          </cell>
          <cell r="H209">
            <v>40179</v>
          </cell>
          <cell r="I209" t="str">
            <v>EUR</v>
          </cell>
        </row>
        <row r="210">
          <cell r="A210" t="str">
            <v>900.8000</v>
          </cell>
          <cell r="B210" t="str">
            <v>CT_08</v>
          </cell>
          <cell r="C210" t="str">
            <v>Co traitance 08</v>
          </cell>
          <cell r="D210" t="str">
            <v>u</v>
          </cell>
          <cell r="E210">
            <v>0</v>
          </cell>
          <cell r="F210">
            <v>0</v>
          </cell>
          <cell r="G210">
            <v>0</v>
          </cell>
          <cell r="H210">
            <v>40179</v>
          </cell>
          <cell r="I210" t="str">
            <v>EUR</v>
          </cell>
        </row>
        <row r="211">
          <cell r="A211" t="str">
            <v>900.9000</v>
          </cell>
          <cell r="B211" t="str">
            <v>CT_09</v>
          </cell>
          <cell r="C211" t="str">
            <v>Co traitance 09</v>
          </cell>
          <cell r="D211" t="str">
            <v>u</v>
          </cell>
          <cell r="E211">
            <v>0</v>
          </cell>
          <cell r="F211">
            <v>0</v>
          </cell>
          <cell r="G211">
            <v>0</v>
          </cell>
          <cell r="H211">
            <v>40179</v>
          </cell>
          <cell r="I211" t="str">
            <v>EUR</v>
          </cell>
        </row>
        <row r="212">
          <cell r="A212" t="str">
            <v>900.9500</v>
          </cell>
          <cell r="B212" t="str">
            <v>CT_10</v>
          </cell>
          <cell r="C212" t="str">
            <v>Co traitance 10</v>
          </cell>
          <cell r="D212" t="str">
            <v>u</v>
          </cell>
          <cell r="E212">
            <v>0</v>
          </cell>
          <cell r="F212">
            <v>0</v>
          </cell>
          <cell r="G212">
            <v>0</v>
          </cell>
          <cell r="H212">
            <v>40179</v>
          </cell>
          <cell r="I212" t="str">
            <v>EUR</v>
          </cell>
        </row>
        <row r="213">
          <cell r="A213" t="str">
            <v>7</v>
          </cell>
          <cell r="B213" t="str">
            <v>S.T.**</v>
          </cell>
          <cell r="C213" t="str">
            <v>FOURNITURE, SOUS TRAITANCE</v>
          </cell>
          <cell r="D213" t="str">
            <v/>
          </cell>
          <cell r="E213">
            <v>0</v>
          </cell>
        </row>
        <row r="214">
          <cell r="A214" t="str">
            <v>724.1000</v>
          </cell>
          <cell r="B214" t="str">
            <v>S.T.01</v>
          </cell>
          <cell r="C214" t="str">
            <v>Traitement de surface des inox</v>
          </cell>
          <cell r="D214" t="str">
            <v>m²</v>
          </cell>
          <cell r="E214">
            <v>200</v>
          </cell>
          <cell r="F214">
            <v>-0.01</v>
          </cell>
          <cell r="G214">
            <v>198</v>
          </cell>
          <cell r="H214">
            <v>40179</v>
          </cell>
          <cell r="I214" t="str">
            <v>EUR</v>
          </cell>
        </row>
        <row r="215">
          <cell r="A215" t="str">
            <v>724.1005</v>
          </cell>
          <cell r="B215" t="str">
            <v>S.T.01</v>
          </cell>
          <cell r="C215" t="str">
            <v>Test de ressource</v>
          </cell>
          <cell r="D215" t="str">
            <v>ens</v>
          </cell>
          <cell r="E215">
            <v>10000</v>
          </cell>
          <cell r="F215">
            <v>-0.01</v>
          </cell>
          <cell r="G215">
            <v>9900</v>
          </cell>
          <cell r="H215">
            <v>40179</v>
          </cell>
          <cell r="I215" t="str">
            <v>EUR</v>
          </cell>
        </row>
        <row r="216">
          <cell r="A216" t="str">
            <v>725.1100</v>
          </cell>
          <cell r="B216" t="str">
            <v>S.T.01</v>
          </cell>
          <cell r="C216" t="str">
            <v>Peinture 3 couches C3 finition sur site 230µ.</v>
          </cell>
          <cell r="D216" t="str">
            <v>m²</v>
          </cell>
          <cell r="E216">
            <v>28.5</v>
          </cell>
          <cell r="F216">
            <v>-0.01</v>
          </cell>
          <cell r="G216">
            <v>28.215</v>
          </cell>
          <cell r="H216">
            <v>40179</v>
          </cell>
          <cell r="I216" t="str">
            <v>EUR</v>
          </cell>
        </row>
        <row r="217">
          <cell r="A217" t="str">
            <v>725.1300</v>
          </cell>
          <cell r="B217" t="str">
            <v>S.T.01</v>
          </cell>
          <cell r="C217" t="str">
            <v>Mise en peinture des tirants</v>
          </cell>
          <cell r="D217" t="str">
            <v>m²</v>
          </cell>
          <cell r="E217">
            <v>24.5</v>
          </cell>
          <cell r="F217">
            <v>-0.01</v>
          </cell>
          <cell r="G217">
            <v>24.254999999999999</v>
          </cell>
          <cell r="H217">
            <v>40179</v>
          </cell>
          <cell r="I217" t="str">
            <v>EUR</v>
          </cell>
        </row>
        <row r="218">
          <cell r="A218" t="str">
            <v>725.1700</v>
          </cell>
          <cell r="B218" t="str">
            <v>S.T.01</v>
          </cell>
          <cell r="C218" t="str">
            <v>Protection anti incendie par flocage</v>
          </cell>
          <cell r="D218" t="str">
            <v>m²</v>
          </cell>
          <cell r="E218">
            <v>15</v>
          </cell>
          <cell r="F218">
            <v>-0.01</v>
          </cell>
          <cell r="G218">
            <v>14.85</v>
          </cell>
          <cell r="H218">
            <v>40179</v>
          </cell>
          <cell r="I218" t="str">
            <v>EUR</v>
          </cell>
        </row>
        <row r="219">
          <cell r="A219" t="str">
            <v>730.0100</v>
          </cell>
          <cell r="B219" t="str">
            <v>S.T.01</v>
          </cell>
          <cell r="C219" t="str">
            <v>Verre monolythique</v>
          </cell>
          <cell r="D219" t="str">
            <v>m²</v>
          </cell>
          <cell r="E219">
            <v>1</v>
          </cell>
          <cell r="F219">
            <v>-0.01</v>
          </cell>
          <cell r="G219">
            <v>0.99</v>
          </cell>
          <cell r="H219">
            <v>40179</v>
          </cell>
          <cell r="I219" t="str">
            <v>EUR</v>
          </cell>
        </row>
        <row r="220">
          <cell r="A220" t="str">
            <v>730.0200</v>
          </cell>
          <cell r="B220" t="str">
            <v>S.T.01</v>
          </cell>
          <cell r="C220" t="str">
            <v>Verre feuilleté</v>
          </cell>
          <cell r="D220" t="str">
            <v>m²</v>
          </cell>
          <cell r="E220">
            <v>1</v>
          </cell>
          <cell r="F220">
            <v>-0.01</v>
          </cell>
          <cell r="G220">
            <v>0.99</v>
          </cell>
          <cell r="H220">
            <v>40179</v>
          </cell>
          <cell r="I220" t="str">
            <v>EUR</v>
          </cell>
        </row>
        <row r="221">
          <cell r="A221" t="str">
            <v>730.0300</v>
          </cell>
          <cell r="B221" t="str">
            <v>S.T.01</v>
          </cell>
          <cell r="C221" t="str">
            <v>Verre isolant</v>
          </cell>
          <cell r="D221" t="str">
            <v>m²</v>
          </cell>
          <cell r="E221">
            <v>1</v>
          </cell>
          <cell r="F221">
            <v>-0.01</v>
          </cell>
          <cell r="G221">
            <v>0.99</v>
          </cell>
          <cell r="H221">
            <v>40179</v>
          </cell>
          <cell r="I221" t="str">
            <v>EUR</v>
          </cell>
        </row>
        <row r="222">
          <cell r="A222" t="str">
            <v>730.0400</v>
          </cell>
          <cell r="B222" t="str">
            <v>S.T.01</v>
          </cell>
          <cell r="C222" t="str">
            <v>Systèmes de fixation du verre</v>
          </cell>
          <cell r="D222" t="str">
            <v>u</v>
          </cell>
          <cell r="E222">
            <v>1</v>
          </cell>
          <cell r="F222">
            <v>-0.01</v>
          </cell>
          <cell r="G222">
            <v>0.99</v>
          </cell>
          <cell r="H222">
            <v>40179</v>
          </cell>
          <cell r="I222" t="str">
            <v>EUR</v>
          </cell>
        </row>
        <row r="223">
          <cell r="A223" t="str">
            <v>730.0500</v>
          </cell>
          <cell r="B223" t="str">
            <v>S.T.01</v>
          </cell>
          <cell r="C223" t="str">
            <v>Joints de vitrage</v>
          </cell>
          <cell r="D223" t="str">
            <v>ml</v>
          </cell>
          <cell r="E223">
            <v>1</v>
          </cell>
          <cell r="F223">
            <v>-0.01</v>
          </cell>
          <cell r="G223">
            <v>0.99</v>
          </cell>
          <cell r="H223">
            <v>40179</v>
          </cell>
          <cell r="I223" t="str">
            <v>EUR</v>
          </cell>
        </row>
        <row r="224">
          <cell r="A224" t="str">
            <v>730.0600</v>
          </cell>
          <cell r="B224" t="str">
            <v>S.T.01</v>
          </cell>
          <cell r="C224" t="str">
            <v>Panneaux de bardage verre type Profilit</v>
          </cell>
          <cell r="D224" t="str">
            <v>m²</v>
          </cell>
          <cell r="E224">
            <v>1</v>
          </cell>
          <cell r="F224">
            <v>-0.01</v>
          </cell>
          <cell r="G224">
            <v>0.99</v>
          </cell>
          <cell r="H224">
            <v>40179</v>
          </cell>
          <cell r="I224" t="str">
            <v>EUR</v>
          </cell>
        </row>
        <row r="225">
          <cell r="A225" t="str">
            <v>739.0100</v>
          </cell>
          <cell r="B225" t="str">
            <v>S.T.01</v>
          </cell>
          <cell r="C225" t="str">
            <v>Panneaux d'habillage (composite, isolant, monolythique...)</v>
          </cell>
          <cell r="D225" t="str">
            <v>m²</v>
          </cell>
          <cell r="E225">
            <v>1</v>
          </cell>
          <cell r="F225">
            <v>-0.01</v>
          </cell>
          <cell r="G225">
            <v>0.99</v>
          </cell>
          <cell r="H225">
            <v>40179</v>
          </cell>
          <cell r="I225" t="str">
            <v>EUR</v>
          </cell>
        </row>
        <row r="226">
          <cell r="A226" t="str">
            <v>743.0100</v>
          </cell>
          <cell r="B226" t="str">
            <v>S.T.01</v>
          </cell>
          <cell r="C226" t="str">
            <v>Câbles inox</v>
          </cell>
          <cell r="D226" t="str">
            <v>ml</v>
          </cell>
          <cell r="E226">
            <v>1</v>
          </cell>
          <cell r="F226">
            <v>-0.01</v>
          </cell>
          <cell r="G226">
            <v>0.99</v>
          </cell>
          <cell r="H226">
            <v>40179</v>
          </cell>
          <cell r="I226" t="str">
            <v>EUR</v>
          </cell>
        </row>
        <row r="227">
          <cell r="A227" t="str">
            <v>743.0200</v>
          </cell>
          <cell r="B227" t="str">
            <v>S.T.01</v>
          </cell>
          <cell r="C227" t="str">
            <v>Câbles acier carbone</v>
          </cell>
          <cell r="D227" t="str">
            <v>ml</v>
          </cell>
          <cell r="E227">
            <v>1</v>
          </cell>
          <cell r="F227">
            <v>-0.01</v>
          </cell>
          <cell r="G227">
            <v>0.99</v>
          </cell>
          <cell r="H227">
            <v>40179</v>
          </cell>
          <cell r="I227" t="str">
            <v>EUR</v>
          </cell>
        </row>
        <row r="228">
          <cell r="A228" t="str">
            <v>743.0300</v>
          </cell>
          <cell r="B228" t="str">
            <v>S.T.01</v>
          </cell>
          <cell r="C228" t="str">
            <v>Câbles autres (Kevlar,...)</v>
          </cell>
          <cell r="D228" t="str">
            <v>ml</v>
          </cell>
          <cell r="E228">
            <v>1</v>
          </cell>
          <cell r="F228">
            <v>-0.01</v>
          </cell>
          <cell r="G228">
            <v>0.99</v>
          </cell>
          <cell r="H228">
            <v>40179</v>
          </cell>
          <cell r="I228" t="str">
            <v>EUR</v>
          </cell>
        </row>
        <row r="229">
          <cell r="A229" t="str">
            <v>743.0400</v>
          </cell>
          <cell r="B229" t="str">
            <v>S.T.01</v>
          </cell>
          <cell r="C229" t="str">
            <v>Tirants inox</v>
          </cell>
          <cell r="D229" t="str">
            <v>u</v>
          </cell>
          <cell r="E229">
            <v>1</v>
          </cell>
          <cell r="F229">
            <v>-0.01</v>
          </cell>
          <cell r="G229">
            <v>0.99</v>
          </cell>
          <cell r="H229">
            <v>40179</v>
          </cell>
          <cell r="I229" t="str">
            <v>EUR</v>
          </cell>
        </row>
        <row r="230">
          <cell r="A230" t="str">
            <v>745.0100</v>
          </cell>
          <cell r="B230" t="str">
            <v>S.T.01</v>
          </cell>
          <cell r="C230" t="str">
            <v>Métallerie, fourniture seule</v>
          </cell>
          <cell r="D230" t="str">
            <v>pt</v>
          </cell>
          <cell r="E230">
            <v>1</v>
          </cell>
          <cell r="F230">
            <v>-0.01</v>
          </cell>
          <cell r="G230">
            <v>0.99</v>
          </cell>
          <cell r="H230">
            <v>40179</v>
          </cell>
          <cell r="I230" t="str">
            <v>EUR</v>
          </cell>
        </row>
        <row r="231">
          <cell r="A231" t="str">
            <v>745.0200</v>
          </cell>
          <cell r="B231" t="str">
            <v>S.T.01</v>
          </cell>
          <cell r="C231" t="str">
            <v>Tôlerie, fourniture seule</v>
          </cell>
          <cell r="D231" t="str">
            <v>pt</v>
          </cell>
          <cell r="E231">
            <v>1</v>
          </cell>
          <cell r="F231">
            <v>-0.01</v>
          </cell>
          <cell r="G231">
            <v>0.99</v>
          </cell>
          <cell r="H231">
            <v>40179</v>
          </cell>
          <cell r="I231" t="str">
            <v>EUR</v>
          </cell>
        </row>
        <row r="232">
          <cell r="A232" t="str">
            <v>745.0210</v>
          </cell>
          <cell r="B232" t="str">
            <v>S.T.01</v>
          </cell>
          <cell r="C232" t="str">
            <v>Tôles aluminium</v>
          </cell>
          <cell r="D232" t="str">
            <v>kg</v>
          </cell>
          <cell r="E232">
            <v>15.600000000000001</v>
          </cell>
          <cell r="F232">
            <v>-0.01</v>
          </cell>
          <cell r="G232">
            <v>15.444000000000001</v>
          </cell>
          <cell r="H232">
            <v>40179</v>
          </cell>
          <cell r="I232" t="str">
            <v>EUR</v>
          </cell>
        </row>
        <row r="233">
          <cell r="A233" t="str">
            <v>745.6000</v>
          </cell>
          <cell r="B233" t="str">
            <v>S.T.01</v>
          </cell>
          <cell r="C233" t="str">
            <v>Appareils d'appui</v>
          </cell>
          <cell r="D233" t="str">
            <v>pt</v>
          </cell>
          <cell r="E233">
            <v>1</v>
          </cell>
          <cell r="F233">
            <v>-0.01</v>
          </cell>
          <cell r="G233">
            <v>0.99</v>
          </cell>
          <cell r="H233">
            <v>40179</v>
          </cell>
          <cell r="I233" t="str">
            <v>EUR</v>
          </cell>
        </row>
        <row r="234">
          <cell r="A234" t="str">
            <v>746.0100</v>
          </cell>
          <cell r="B234" t="str">
            <v>S.T.01</v>
          </cell>
          <cell r="C234" t="str">
            <v>Boulonnerie, visserie,...</v>
          </cell>
          <cell r="D234" t="str">
            <v>pt</v>
          </cell>
          <cell r="E234">
            <v>1</v>
          </cell>
          <cell r="F234">
            <v>-0.01</v>
          </cell>
          <cell r="G234">
            <v>0.99</v>
          </cell>
          <cell r="H234">
            <v>40179</v>
          </cell>
          <cell r="I234" t="str">
            <v>EUR</v>
          </cell>
        </row>
        <row r="235">
          <cell r="A235" t="str">
            <v>746.0110</v>
          </cell>
          <cell r="B235" t="str">
            <v>S.T.01</v>
          </cell>
          <cell r="C235" t="str">
            <v>Cannes d'ancrages</v>
          </cell>
          <cell r="D235" t="str">
            <v>u</v>
          </cell>
          <cell r="E235">
            <v>12</v>
          </cell>
          <cell r="F235">
            <v>-0.01</v>
          </cell>
          <cell r="G235">
            <v>11.88</v>
          </cell>
          <cell r="H235">
            <v>40179</v>
          </cell>
          <cell r="I235" t="str">
            <v>EUR</v>
          </cell>
        </row>
        <row r="236">
          <cell r="A236" t="str">
            <v>749.0100</v>
          </cell>
          <cell r="B236" t="str">
            <v>S.T.01</v>
          </cell>
          <cell r="C236" t="str">
            <v>Pièces moulées aluminium</v>
          </cell>
          <cell r="D236" t="str">
            <v>kg</v>
          </cell>
          <cell r="E236">
            <v>7</v>
          </cell>
          <cell r="F236">
            <v>-0.01</v>
          </cell>
          <cell r="G236">
            <v>6.93</v>
          </cell>
          <cell r="H236">
            <v>40179</v>
          </cell>
          <cell r="I236" t="str">
            <v>EUR</v>
          </cell>
        </row>
        <row r="237">
          <cell r="A237" t="str">
            <v>749.0200</v>
          </cell>
          <cell r="B237" t="str">
            <v>S.T.01</v>
          </cell>
          <cell r="C237" t="str">
            <v>Pièces moulées inox</v>
          </cell>
          <cell r="D237" t="str">
            <v>kg</v>
          </cell>
          <cell r="E237">
            <v>7</v>
          </cell>
          <cell r="F237">
            <v>-0.01</v>
          </cell>
          <cell r="G237">
            <v>6.93</v>
          </cell>
          <cell r="H237">
            <v>40179</v>
          </cell>
          <cell r="I237" t="str">
            <v>EUR</v>
          </cell>
        </row>
        <row r="238">
          <cell r="A238" t="str">
            <v>749.0300</v>
          </cell>
          <cell r="B238" t="str">
            <v>S.T.01</v>
          </cell>
          <cell r="C238" t="str">
            <v>Outillage pour pièces moulées</v>
          </cell>
          <cell r="D238" t="str">
            <v>kg</v>
          </cell>
          <cell r="E238">
            <v>7</v>
          </cell>
          <cell r="F238">
            <v>-0.01</v>
          </cell>
          <cell r="G238">
            <v>6.93</v>
          </cell>
          <cell r="H238">
            <v>40179</v>
          </cell>
          <cell r="I238" t="str">
            <v>EUR</v>
          </cell>
        </row>
        <row r="239">
          <cell r="A239" t="str">
            <v>750.0100</v>
          </cell>
          <cell r="B239" t="str">
            <v>S.T.01</v>
          </cell>
          <cell r="C239" t="str">
            <v>Equipements hydrauliques, fourniture seule</v>
          </cell>
          <cell r="D239" t="str">
            <v>pt</v>
          </cell>
          <cell r="E239">
            <v>1</v>
          </cell>
          <cell r="F239">
            <v>-0.01</v>
          </cell>
          <cell r="G239">
            <v>0.99</v>
          </cell>
          <cell r="H239">
            <v>40179</v>
          </cell>
          <cell r="I239" t="str">
            <v>EUR</v>
          </cell>
        </row>
        <row r="240">
          <cell r="A240" t="str">
            <v>755.0100</v>
          </cell>
          <cell r="B240" t="str">
            <v>S.T.01</v>
          </cell>
          <cell r="C240" t="str">
            <v>Equipements électriques, fourniture seule</v>
          </cell>
          <cell r="D240" t="str">
            <v>pt</v>
          </cell>
          <cell r="E240">
            <v>1</v>
          </cell>
          <cell r="F240">
            <v>-0.01</v>
          </cell>
          <cell r="G240">
            <v>0.99</v>
          </cell>
          <cell r="H240">
            <v>40179</v>
          </cell>
          <cell r="I240" t="str">
            <v>EUR</v>
          </cell>
        </row>
        <row r="241">
          <cell r="A241" t="str">
            <v>760.0100</v>
          </cell>
          <cell r="B241" t="str">
            <v>S.T.01</v>
          </cell>
          <cell r="C241" t="str">
            <v>Equipements mécaniques, fourniture seule</v>
          </cell>
          <cell r="D241" t="str">
            <v>pt</v>
          </cell>
          <cell r="E241">
            <v>1</v>
          </cell>
          <cell r="F241">
            <v>-0.01</v>
          </cell>
          <cell r="G241">
            <v>0.99</v>
          </cell>
          <cell r="H241">
            <v>40179</v>
          </cell>
          <cell r="I241" t="str">
            <v>EUR</v>
          </cell>
        </row>
        <row r="242">
          <cell r="A242" t="str">
            <v>765.0100</v>
          </cell>
          <cell r="B242" t="str">
            <v>S.T.01</v>
          </cell>
          <cell r="C242" t="str">
            <v>Equipements de manutention, fourniture seule</v>
          </cell>
          <cell r="D242" t="str">
            <v>pt</v>
          </cell>
          <cell r="E242">
            <v>1</v>
          </cell>
          <cell r="F242">
            <v>-0.01</v>
          </cell>
          <cell r="G242">
            <v>0.99</v>
          </cell>
          <cell r="H242">
            <v>40179</v>
          </cell>
          <cell r="I242" t="str">
            <v>EUR</v>
          </cell>
        </row>
        <row r="243">
          <cell r="A243" t="str">
            <v>799.1000</v>
          </cell>
          <cell r="B243" t="str">
            <v>S.T.01</v>
          </cell>
          <cell r="C243" t="str">
            <v>Fournitures: autres</v>
          </cell>
          <cell r="D243" t="str">
            <v>pt</v>
          </cell>
          <cell r="E243">
            <v>1</v>
          </cell>
          <cell r="F243">
            <v>-0.01</v>
          </cell>
          <cell r="G243">
            <v>0.99</v>
          </cell>
          <cell r="H243">
            <v>40179</v>
          </cell>
          <cell r="I243" t="str">
            <v>EUR</v>
          </cell>
        </row>
        <row r="244">
          <cell r="A244" t="str">
            <v>725.1200</v>
          </cell>
          <cell r="B244" t="str">
            <v>S.T.02</v>
          </cell>
          <cell r="C244" t="str">
            <v>Peinture 2 couches C3 finition sur site (sur galva) 160µ.</v>
          </cell>
          <cell r="D244" t="str">
            <v>m²</v>
          </cell>
          <cell r="E244">
            <v>18.5</v>
          </cell>
          <cell r="F244">
            <v>0</v>
          </cell>
          <cell r="G244">
            <v>18.5</v>
          </cell>
          <cell r="H244">
            <v>40179</v>
          </cell>
          <cell r="I244" t="str">
            <v>EUR</v>
          </cell>
        </row>
        <row r="245">
          <cell r="A245" t="str">
            <v>725.1610</v>
          </cell>
          <cell r="B245" t="str">
            <v>S.T.02</v>
          </cell>
          <cell r="C245" t="str">
            <v>Protection anti incendie par peinture intumescente 30'</v>
          </cell>
          <cell r="D245" t="str">
            <v>m²</v>
          </cell>
          <cell r="E245">
            <v>85</v>
          </cell>
          <cell r="F245">
            <v>0</v>
          </cell>
          <cell r="G245">
            <v>85</v>
          </cell>
          <cell r="H245">
            <v>40179</v>
          </cell>
          <cell r="I245" t="str">
            <v>EUR</v>
          </cell>
        </row>
        <row r="246">
          <cell r="A246" t="str">
            <v>725.1620</v>
          </cell>
          <cell r="B246" t="str">
            <v>S.T.02</v>
          </cell>
          <cell r="C246" t="str">
            <v>Protection anti incendie par flocage 30'</v>
          </cell>
          <cell r="D246" t="str">
            <v>m²</v>
          </cell>
          <cell r="E246">
            <v>15</v>
          </cell>
          <cell r="F246">
            <v>0</v>
          </cell>
          <cell r="G246">
            <v>15</v>
          </cell>
          <cell r="H246">
            <v>40179</v>
          </cell>
          <cell r="I246" t="str">
            <v>EUR</v>
          </cell>
        </row>
        <row r="247">
          <cell r="A247" t="str">
            <v>725.1630</v>
          </cell>
          <cell r="B247" t="str">
            <v>S.T.02</v>
          </cell>
          <cell r="C247" t="str">
            <v>Peinture intumescente [SF 1H00]</v>
          </cell>
          <cell r="D247" t="str">
            <v>m²</v>
          </cell>
          <cell r="E247">
            <v>100</v>
          </cell>
          <cell r="F247">
            <v>0</v>
          </cell>
          <cell r="G247">
            <v>100</v>
          </cell>
          <cell r="H247">
            <v>40179</v>
          </cell>
          <cell r="I247" t="str">
            <v>EUR</v>
          </cell>
        </row>
        <row r="248">
          <cell r="A248" t="str">
            <v>741.1111</v>
          </cell>
          <cell r="B248" t="str">
            <v>S.T.02</v>
          </cell>
          <cell r="C248" t="str">
            <v>Tresse pour mise à la terre</v>
          </cell>
          <cell r="D248" t="str">
            <v>u</v>
          </cell>
          <cell r="E248">
            <v>50</v>
          </cell>
          <cell r="F248">
            <v>0</v>
          </cell>
          <cell r="G248">
            <v>50</v>
          </cell>
          <cell r="H248">
            <v>40179</v>
          </cell>
          <cell r="I248" t="str">
            <v>EUR</v>
          </cell>
        </row>
        <row r="249">
          <cell r="A249" t="str">
            <v>715.0100</v>
          </cell>
          <cell r="B249" t="str">
            <v>S.T.03</v>
          </cell>
          <cell r="C249" t="str">
            <v>Bacs aciers (seul F+P) [EFFAGE TP]</v>
          </cell>
          <cell r="D249" t="str">
            <v>m²</v>
          </cell>
          <cell r="E249">
            <v>21.21</v>
          </cell>
          <cell r="F249">
            <v>0</v>
          </cell>
          <cell r="G249">
            <v>21.21</v>
          </cell>
          <cell r="H249">
            <v>40179</v>
          </cell>
          <cell r="I249" t="str">
            <v>EUR</v>
          </cell>
        </row>
        <row r="250">
          <cell r="A250" t="str">
            <v>715.1000</v>
          </cell>
          <cell r="B250" t="str">
            <v>S.T.03</v>
          </cell>
          <cell r="C250" t="str">
            <v>Connecteurs</v>
          </cell>
          <cell r="D250" t="str">
            <v>u</v>
          </cell>
          <cell r="E250">
            <v>1</v>
          </cell>
          <cell r="F250">
            <v>0</v>
          </cell>
          <cell r="G250">
            <v>1</v>
          </cell>
          <cell r="H250">
            <v>40179</v>
          </cell>
          <cell r="I250" t="str">
            <v>EUR</v>
          </cell>
        </row>
        <row r="251">
          <cell r="A251" t="str">
            <v>725.1500</v>
          </cell>
          <cell r="B251" t="str">
            <v>S.T.03</v>
          </cell>
          <cell r="C251" t="str">
            <v>Protection anti corrosion par galvanisation à chaud</v>
          </cell>
          <cell r="D251" t="str">
            <v>t</v>
          </cell>
          <cell r="E251">
            <v>351</v>
          </cell>
          <cell r="F251">
            <v>0</v>
          </cell>
          <cell r="G251">
            <v>351</v>
          </cell>
          <cell r="H251">
            <v>40179</v>
          </cell>
          <cell r="I251" t="str">
            <v>EUR</v>
          </cell>
        </row>
        <row r="252">
          <cell r="A252" t="str">
            <v>744.0220</v>
          </cell>
          <cell r="B252" t="str">
            <v>S.T.03</v>
          </cell>
          <cell r="C252" t="str">
            <v>Visserie Inox S-MD51S 5.5x50</v>
          </cell>
          <cell r="D252" t="str">
            <v>u</v>
          </cell>
          <cell r="E252">
            <v>0.15</v>
          </cell>
          <cell r="F252">
            <v>0</v>
          </cell>
          <cell r="G252">
            <v>0.15</v>
          </cell>
          <cell r="H252">
            <v>40179</v>
          </cell>
          <cell r="I252" t="str">
            <v>EUR</v>
          </cell>
        </row>
        <row r="253">
          <cell r="A253" t="str">
            <v>744.0230</v>
          </cell>
          <cell r="B253" t="str">
            <v>S.T.03</v>
          </cell>
          <cell r="C253" t="str">
            <v xml:space="preserve">Visserie Inox </v>
          </cell>
          <cell r="D253" t="str">
            <v>u</v>
          </cell>
          <cell r="E253">
            <v>1</v>
          </cell>
          <cell r="F253">
            <v>0</v>
          </cell>
          <cell r="G253">
            <v>1</v>
          </cell>
          <cell r="H253">
            <v>40179</v>
          </cell>
          <cell r="I253" t="str">
            <v>EUR</v>
          </cell>
        </row>
        <row r="254">
          <cell r="A254" t="str">
            <v>744.0240</v>
          </cell>
          <cell r="B254" t="str">
            <v>S.T.03</v>
          </cell>
          <cell r="C254" t="str">
            <v>Visserie Inox dans rails Alfen</v>
          </cell>
          <cell r="D254" t="str">
            <v>u</v>
          </cell>
          <cell r="E254">
            <v>1.5</v>
          </cell>
          <cell r="F254">
            <v>0</v>
          </cell>
          <cell r="G254">
            <v>1.5</v>
          </cell>
          <cell r="H254">
            <v>40179</v>
          </cell>
          <cell r="I254" t="str">
            <v>EUR</v>
          </cell>
        </row>
        <row r="255">
          <cell r="A255" t="str">
            <v>745.1000</v>
          </cell>
          <cell r="B255" t="str">
            <v>S.T.03</v>
          </cell>
          <cell r="C255" t="str">
            <v>Cheville chimique [HILTI] HIT V-8.8 M12x220+capsule</v>
          </cell>
          <cell r="D255" t="str">
            <v>u</v>
          </cell>
          <cell r="E255">
            <v>3.9950000000000001</v>
          </cell>
          <cell r="F255">
            <v>0</v>
          </cell>
          <cell r="G255">
            <v>3.9950000000000001</v>
          </cell>
          <cell r="H255">
            <v>40179</v>
          </cell>
          <cell r="I255" t="str">
            <v>EUR</v>
          </cell>
        </row>
        <row r="256">
          <cell r="A256" t="str">
            <v>745.5000</v>
          </cell>
          <cell r="B256" t="str">
            <v>S.T.03</v>
          </cell>
          <cell r="C256" t="str">
            <v>Appuis glissant</v>
          </cell>
          <cell r="D256" t="str">
            <v>u</v>
          </cell>
          <cell r="E256">
            <v>500</v>
          </cell>
          <cell r="F256">
            <v>0</v>
          </cell>
          <cell r="G256">
            <v>500</v>
          </cell>
          <cell r="H256">
            <v>40179</v>
          </cell>
          <cell r="I256" t="str">
            <v>EUR</v>
          </cell>
        </row>
        <row r="257">
          <cell r="A257" t="str">
            <v>740.0100</v>
          </cell>
          <cell r="B257" t="str">
            <v>S.T.04</v>
          </cell>
          <cell r="C257" t="str">
            <v>Habillage composite simple</v>
          </cell>
          <cell r="D257" t="str">
            <v>m²</v>
          </cell>
          <cell r="E257">
            <v>150</v>
          </cell>
          <cell r="F257">
            <v>0</v>
          </cell>
          <cell r="G257">
            <v>150</v>
          </cell>
          <cell r="H257">
            <v>40179</v>
          </cell>
          <cell r="I257" t="str">
            <v>EUR</v>
          </cell>
        </row>
        <row r="258">
          <cell r="A258" t="str">
            <v>740.0200</v>
          </cell>
          <cell r="B258" t="str">
            <v>S.T.04</v>
          </cell>
          <cell r="C258" t="str">
            <v>Habillage composite d'angle</v>
          </cell>
          <cell r="D258" t="str">
            <v>m²</v>
          </cell>
          <cell r="E258">
            <v>200</v>
          </cell>
          <cell r="F258">
            <v>0</v>
          </cell>
          <cell r="G258">
            <v>200</v>
          </cell>
          <cell r="H258">
            <v>40179</v>
          </cell>
          <cell r="I258" t="str">
            <v>EUR</v>
          </cell>
        </row>
        <row r="259">
          <cell r="A259" t="str">
            <v>740.0300</v>
          </cell>
          <cell r="B259" t="str">
            <v>S.T.04</v>
          </cell>
          <cell r="C259" t="str">
            <v xml:space="preserve">Résille de Tasseaux de fixation </v>
          </cell>
          <cell r="D259" t="str">
            <v>m²</v>
          </cell>
          <cell r="E259">
            <v>20</v>
          </cell>
          <cell r="F259">
            <v>0</v>
          </cell>
          <cell r="G259">
            <v>20</v>
          </cell>
          <cell r="H259">
            <v>40179</v>
          </cell>
          <cell r="I259" t="str">
            <v>EUR</v>
          </cell>
        </row>
        <row r="260">
          <cell r="A260" t="str">
            <v>740.0400</v>
          </cell>
          <cell r="B260" t="str">
            <v>S.T.04</v>
          </cell>
          <cell r="C260" t="str">
            <v>Tôle d'habillage Alu (+ ossature support)</v>
          </cell>
          <cell r="D260" t="str">
            <v>m²</v>
          </cell>
          <cell r="E260">
            <v>110</v>
          </cell>
          <cell r="F260">
            <v>0</v>
          </cell>
          <cell r="G260">
            <v>110</v>
          </cell>
          <cell r="H260">
            <v>40179</v>
          </cell>
          <cell r="I260" t="str">
            <v>EUR</v>
          </cell>
        </row>
        <row r="261">
          <cell r="A261" t="str">
            <v>741.0300</v>
          </cell>
          <cell r="B261" t="str">
            <v>S.T.04</v>
          </cell>
          <cell r="C261" t="str">
            <v>Pare vapeur type Tyvek</v>
          </cell>
          <cell r="D261" t="str">
            <v>m²</v>
          </cell>
          <cell r="E261">
            <v>4</v>
          </cell>
          <cell r="F261">
            <v>0</v>
          </cell>
          <cell r="G261">
            <v>4</v>
          </cell>
          <cell r="H261">
            <v>40179</v>
          </cell>
          <cell r="I261" t="str">
            <v>EUR</v>
          </cell>
        </row>
        <row r="262">
          <cell r="A262" t="str">
            <v>741.0302</v>
          </cell>
          <cell r="B262" t="str">
            <v>S.T.04</v>
          </cell>
          <cell r="C262" t="str">
            <v>Tôle composite type alucobond (habillage précadres)</v>
          </cell>
          <cell r="D262" t="str">
            <v>m²</v>
          </cell>
          <cell r="E262">
            <v>150</v>
          </cell>
          <cell r="F262">
            <v>0</v>
          </cell>
          <cell r="G262">
            <v>150</v>
          </cell>
          <cell r="H262">
            <v>40179</v>
          </cell>
          <cell r="I262" t="str">
            <v>EUR</v>
          </cell>
        </row>
        <row r="263">
          <cell r="A263" t="str">
            <v>741.0400</v>
          </cell>
          <cell r="B263" t="str">
            <v>S.T.04</v>
          </cell>
          <cell r="C263" t="str">
            <v>Bardages de façade Aluminium</v>
          </cell>
          <cell r="D263" t="str">
            <v>m²</v>
          </cell>
          <cell r="E263">
            <v>1</v>
          </cell>
          <cell r="F263">
            <v>0</v>
          </cell>
          <cell r="G263">
            <v>1</v>
          </cell>
          <cell r="H263">
            <v>40179</v>
          </cell>
          <cell r="I263" t="str">
            <v>EUR</v>
          </cell>
        </row>
        <row r="264">
          <cell r="A264" t="str">
            <v>741.0410</v>
          </cell>
          <cell r="B264" t="str">
            <v>S.T.04</v>
          </cell>
          <cell r="C264" t="str">
            <v>Bardages de façade inox</v>
          </cell>
          <cell r="D264" t="str">
            <v>m²</v>
          </cell>
          <cell r="E264">
            <v>1</v>
          </cell>
          <cell r="F264">
            <v>0</v>
          </cell>
          <cell r="G264">
            <v>1</v>
          </cell>
          <cell r="H264">
            <v>40179</v>
          </cell>
          <cell r="I264" t="str">
            <v>EUR</v>
          </cell>
        </row>
        <row r="265">
          <cell r="A265" t="str">
            <v>741.0420</v>
          </cell>
          <cell r="B265" t="str">
            <v>S.T.04</v>
          </cell>
          <cell r="C265" t="str">
            <v>Bardages de toiture Aluminium</v>
          </cell>
          <cell r="D265" t="str">
            <v>m²</v>
          </cell>
          <cell r="E265">
            <v>1</v>
          </cell>
          <cell r="F265">
            <v>0</v>
          </cell>
          <cell r="G265">
            <v>1</v>
          </cell>
          <cell r="H265">
            <v>40179</v>
          </cell>
          <cell r="I265" t="str">
            <v>EUR</v>
          </cell>
        </row>
        <row r="266">
          <cell r="A266" t="str">
            <v>741.0430</v>
          </cell>
          <cell r="B266" t="str">
            <v>S.T.04</v>
          </cell>
          <cell r="C266" t="str">
            <v>Bardages de toiture Inox</v>
          </cell>
          <cell r="D266" t="str">
            <v>m²</v>
          </cell>
          <cell r="E266">
            <v>1</v>
          </cell>
          <cell r="F266">
            <v>0</v>
          </cell>
          <cell r="G266">
            <v>1</v>
          </cell>
          <cell r="H266">
            <v>40179</v>
          </cell>
          <cell r="I266" t="str">
            <v>EUR</v>
          </cell>
        </row>
        <row r="267">
          <cell r="A267" t="str">
            <v>739.0200</v>
          </cell>
          <cell r="B267" t="str">
            <v>S.T.05</v>
          </cell>
          <cell r="C267" t="str">
            <v>Grille d'amenée d'air Inox</v>
          </cell>
          <cell r="D267" t="str">
            <v>u</v>
          </cell>
          <cell r="E267">
            <v>5000</v>
          </cell>
          <cell r="F267">
            <v>0</v>
          </cell>
          <cell r="G267">
            <v>5000</v>
          </cell>
          <cell r="H267">
            <v>40179</v>
          </cell>
          <cell r="I267" t="str">
            <v>EUR</v>
          </cell>
        </row>
        <row r="268">
          <cell r="A268" t="str">
            <v>739.0300</v>
          </cell>
          <cell r="B268" t="str">
            <v>S.T.05</v>
          </cell>
          <cell r="C268" t="str">
            <v>Grille d'amenée d'air Compensation du 1ER SS</v>
          </cell>
          <cell r="D268" t="str">
            <v>u</v>
          </cell>
          <cell r="E268">
            <v>1000</v>
          </cell>
          <cell r="F268">
            <v>0</v>
          </cell>
          <cell r="G268">
            <v>1000</v>
          </cell>
          <cell r="H268">
            <v>40179</v>
          </cell>
          <cell r="I268" t="str">
            <v>EUR</v>
          </cell>
        </row>
        <row r="269">
          <cell r="A269" t="str">
            <v>739.0400</v>
          </cell>
          <cell r="B269" t="str">
            <v>S.T.05</v>
          </cell>
          <cell r="C269" t="str">
            <v>Grille de décompression</v>
          </cell>
          <cell r="D269" t="str">
            <v>u</v>
          </cell>
          <cell r="E269">
            <v>50</v>
          </cell>
          <cell r="F269">
            <v>0</v>
          </cell>
          <cell r="G269">
            <v>50</v>
          </cell>
          <cell r="H269">
            <v>40179</v>
          </cell>
          <cell r="I269" t="str">
            <v>EUR</v>
          </cell>
        </row>
        <row r="270">
          <cell r="A270" t="str">
            <v>743.0500</v>
          </cell>
          <cell r="B270" t="str">
            <v>S.T.05</v>
          </cell>
          <cell r="C270" t="str">
            <v>Tirants S690 QL (lg: 6m)</v>
          </cell>
          <cell r="D270" t="str">
            <v>u</v>
          </cell>
          <cell r="E270">
            <v>200</v>
          </cell>
          <cell r="F270">
            <v>0</v>
          </cell>
          <cell r="G270">
            <v>200</v>
          </cell>
          <cell r="H270">
            <v>40179</v>
          </cell>
          <cell r="I270" t="str">
            <v>EUR</v>
          </cell>
        </row>
        <row r="271">
          <cell r="A271" t="str">
            <v>743.0560</v>
          </cell>
          <cell r="B271" t="str">
            <v>S.T.05</v>
          </cell>
          <cell r="C271" t="str">
            <v>Tirants S690 QL (lg: 3m) Ø 14</v>
          </cell>
          <cell r="D271" t="str">
            <v>u</v>
          </cell>
          <cell r="E271">
            <v>180</v>
          </cell>
          <cell r="F271">
            <v>0</v>
          </cell>
          <cell r="G271">
            <v>180</v>
          </cell>
          <cell r="H271">
            <v>40179</v>
          </cell>
          <cell r="I271" t="str">
            <v>EUR</v>
          </cell>
        </row>
        <row r="272">
          <cell r="A272" t="str">
            <v>743.0570</v>
          </cell>
          <cell r="B272" t="str">
            <v>S.T.05</v>
          </cell>
          <cell r="C272" t="str">
            <v>Tirants S690 QL (lg: 4.6m) Ø 14</v>
          </cell>
          <cell r="D272" t="str">
            <v>u</v>
          </cell>
          <cell r="E272">
            <v>200</v>
          </cell>
          <cell r="F272">
            <v>0</v>
          </cell>
          <cell r="G272">
            <v>200</v>
          </cell>
          <cell r="H272">
            <v>40179</v>
          </cell>
          <cell r="I272" t="str">
            <v>EUR</v>
          </cell>
        </row>
        <row r="273">
          <cell r="A273" t="str">
            <v>743.0580</v>
          </cell>
          <cell r="B273" t="str">
            <v>S.T.05</v>
          </cell>
          <cell r="C273" t="str">
            <v>Tirants S690 QL (lg: 3m) Ø 24</v>
          </cell>
          <cell r="D273" t="str">
            <v>u</v>
          </cell>
          <cell r="E273">
            <v>500</v>
          </cell>
          <cell r="F273">
            <v>0</v>
          </cell>
          <cell r="G273">
            <v>500</v>
          </cell>
          <cell r="H273">
            <v>40179</v>
          </cell>
          <cell r="I273" t="str">
            <v>EUR</v>
          </cell>
        </row>
        <row r="274">
          <cell r="A274" t="str">
            <v>743.0590</v>
          </cell>
          <cell r="B274" t="str">
            <v>S.T.05</v>
          </cell>
          <cell r="C274" t="str">
            <v>Tirants S690 QL (lg: 4.25m) Ø 14</v>
          </cell>
          <cell r="D274" t="str">
            <v>u</v>
          </cell>
          <cell r="E274">
            <v>200</v>
          </cell>
          <cell r="F274">
            <v>0</v>
          </cell>
          <cell r="G274">
            <v>200</v>
          </cell>
          <cell r="H274">
            <v>40179</v>
          </cell>
          <cell r="I274" t="str">
            <v>EUR</v>
          </cell>
        </row>
        <row r="275">
          <cell r="A275" t="str">
            <v>744.0030</v>
          </cell>
          <cell r="B275" t="str">
            <v>S.T.05</v>
          </cell>
          <cell r="C275" t="str">
            <v>Tiges filetées M30x655 mm :</v>
          </cell>
          <cell r="D275" t="str">
            <v>u</v>
          </cell>
          <cell r="E275">
            <v>12</v>
          </cell>
          <cell r="F275">
            <v>0</v>
          </cell>
          <cell r="G275">
            <v>12</v>
          </cell>
          <cell r="H275">
            <v>40179</v>
          </cell>
          <cell r="I275" t="str">
            <v>EUR</v>
          </cell>
        </row>
        <row r="276">
          <cell r="A276" t="str">
            <v>744.0040</v>
          </cell>
          <cell r="B276" t="str">
            <v>S.T.05</v>
          </cell>
          <cell r="C276" t="str">
            <v>Etrier d'armature soudé (CABA 791.103)</v>
          </cell>
          <cell r="D276" t="str">
            <v>u</v>
          </cell>
          <cell r="E276">
            <v>5</v>
          </cell>
          <cell r="F276">
            <v>0</v>
          </cell>
          <cell r="G276">
            <v>5</v>
          </cell>
          <cell r="H276">
            <v>40179</v>
          </cell>
          <cell r="I276" t="str">
            <v>EUR</v>
          </cell>
        </row>
        <row r="277">
          <cell r="A277" t="str">
            <v>744.0050</v>
          </cell>
          <cell r="B277" t="str">
            <v>S.T.05</v>
          </cell>
          <cell r="C277" t="str">
            <v>Douilles avec filetage M24</v>
          </cell>
          <cell r="D277" t="str">
            <v>u</v>
          </cell>
          <cell r="E277">
            <v>0.5</v>
          </cell>
          <cell r="F277">
            <v>0</v>
          </cell>
          <cell r="G277">
            <v>0.5</v>
          </cell>
          <cell r="H277">
            <v>40179</v>
          </cell>
          <cell r="I277" t="str">
            <v>EUR</v>
          </cell>
        </row>
        <row r="278">
          <cell r="A278" t="str">
            <v>744.0060</v>
          </cell>
          <cell r="B278" t="str">
            <v>S.T.05</v>
          </cell>
          <cell r="C278" t="str">
            <v>Goujon Ø 19 x 150</v>
          </cell>
          <cell r="D278" t="str">
            <v>u</v>
          </cell>
          <cell r="E278">
            <v>0.9</v>
          </cell>
          <cell r="F278">
            <v>0</v>
          </cell>
          <cell r="G278">
            <v>0.9</v>
          </cell>
          <cell r="H278">
            <v>40179</v>
          </cell>
          <cell r="I278" t="str">
            <v>EUR</v>
          </cell>
        </row>
        <row r="279">
          <cell r="A279" t="str">
            <v>744.0260</v>
          </cell>
          <cell r="B279" t="str">
            <v>S.T.05</v>
          </cell>
          <cell r="C279" t="str">
            <v>Rupteur Thermique (Plaquette teflon 150x150)</v>
          </cell>
          <cell r="D279" t="str">
            <v>u</v>
          </cell>
          <cell r="E279">
            <v>50</v>
          </cell>
          <cell r="F279">
            <v>0</v>
          </cell>
          <cell r="G279">
            <v>50</v>
          </cell>
          <cell r="H279">
            <v>40179</v>
          </cell>
          <cell r="I279" t="str">
            <v>EUR</v>
          </cell>
        </row>
        <row r="280">
          <cell r="A280" t="str">
            <v>734.1000</v>
          </cell>
          <cell r="B280" t="str">
            <v>S.T.06</v>
          </cell>
          <cell r="C280" t="str">
            <v xml:space="preserve">Cintrage fer acier </v>
          </cell>
          <cell r="D280" t="str">
            <v>u</v>
          </cell>
          <cell r="E280">
            <v>215</v>
          </cell>
          <cell r="F280">
            <v>0</v>
          </cell>
          <cell r="G280">
            <v>215</v>
          </cell>
          <cell r="H280">
            <v>40179</v>
          </cell>
          <cell r="I280" t="str">
            <v>EUR</v>
          </cell>
        </row>
        <row r="281">
          <cell r="A281" t="str">
            <v>742.0200</v>
          </cell>
          <cell r="B281" t="str">
            <v>S.T.06</v>
          </cell>
          <cell r="C281" t="str">
            <v>Caillebotis Galva maille 19x19</v>
          </cell>
          <cell r="D281" t="str">
            <v>m²</v>
          </cell>
          <cell r="E281">
            <v>50</v>
          </cell>
          <cell r="F281">
            <v>0</v>
          </cell>
          <cell r="G281">
            <v>50</v>
          </cell>
          <cell r="H281">
            <v>40179</v>
          </cell>
          <cell r="I281" t="str">
            <v>EUR</v>
          </cell>
        </row>
        <row r="282">
          <cell r="A282" t="str">
            <v>742.0300</v>
          </cell>
          <cell r="B282" t="str">
            <v>S.T.06</v>
          </cell>
          <cell r="C282" t="str">
            <v>Caillebotis inox maille 19x19</v>
          </cell>
          <cell r="D282" t="str">
            <v>m²</v>
          </cell>
          <cell r="E282">
            <v>120</v>
          </cell>
          <cell r="F282">
            <v>0</v>
          </cell>
          <cell r="G282">
            <v>120</v>
          </cell>
          <cell r="H282">
            <v>40179</v>
          </cell>
          <cell r="I282" t="str">
            <v>EUR</v>
          </cell>
        </row>
        <row r="283">
          <cell r="A283" t="str">
            <v>742.0400</v>
          </cell>
          <cell r="B283" t="str">
            <v>S.T.06</v>
          </cell>
          <cell r="C283" t="str">
            <v>Crapaud de fixation</v>
          </cell>
          <cell r="D283" t="str">
            <v>u</v>
          </cell>
          <cell r="E283">
            <v>0.5</v>
          </cell>
          <cell r="F283">
            <v>0</v>
          </cell>
          <cell r="G283">
            <v>0.5</v>
          </cell>
          <cell r="H283">
            <v>40179</v>
          </cell>
          <cell r="I283" t="str">
            <v>EUR</v>
          </cell>
        </row>
        <row r="284">
          <cell r="A284" t="str">
            <v>744.0070</v>
          </cell>
          <cell r="B284" t="str">
            <v>S.T.06</v>
          </cell>
          <cell r="C284" t="str">
            <v>Rail Halfen 72/48 Galva</v>
          </cell>
          <cell r="D284" t="str">
            <v>ml</v>
          </cell>
          <cell r="E284">
            <v>58.46</v>
          </cell>
          <cell r="F284">
            <v>0</v>
          </cell>
          <cell r="G284">
            <v>58.46</v>
          </cell>
          <cell r="H284">
            <v>40179</v>
          </cell>
          <cell r="I284" t="str">
            <v>EUR</v>
          </cell>
        </row>
        <row r="285">
          <cell r="A285" t="str">
            <v>744.0080</v>
          </cell>
          <cell r="B285" t="str">
            <v>S.T.06</v>
          </cell>
          <cell r="C285" t="str">
            <v>Rail Halfen Dynagrip HZM 38/23 Galva</v>
          </cell>
          <cell r="D285" t="str">
            <v>ml</v>
          </cell>
          <cell r="E285">
            <v>25.84</v>
          </cell>
          <cell r="F285">
            <v>0</v>
          </cell>
          <cell r="G285">
            <v>25.84</v>
          </cell>
          <cell r="H285">
            <v>40179</v>
          </cell>
          <cell r="I285" t="str">
            <v>EUR</v>
          </cell>
        </row>
        <row r="286">
          <cell r="A286" t="str">
            <v>715.0110</v>
          </cell>
          <cell r="B286" t="str">
            <v>S.T.07</v>
          </cell>
          <cell r="C286" t="str">
            <v>Costières arret béton</v>
          </cell>
          <cell r="D286" t="str">
            <v>ml</v>
          </cell>
          <cell r="E286">
            <v>8</v>
          </cell>
          <cell r="F286">
            <v>0</v>
          </cell>
          <cell r="G286">
            <v>8</v>
          </cell>
          <cell r="H286">
            <v>40179</v>
          </cell>
          <cell r="I286" t="str">
            <v>EUR</v>
          </cell>
        </row>
        <row r="287">
          <cell r="A287" t="str">
            <v>745.1200</v>
          </cell>
          <cell r="B287" t="str">
            <v>S.T.07</v>
          </cell>
          <cell r="C287" t="str">
            <v>Axes Inox M40</v>
          </cell>
          <cell r="D287" t="str">
            <v>u</v>
          </cell>
          <cell r="E287">
            <v>50</v>
          </cell>
          <cell r="F287">
            <v>0</v>
          </cell>
          <cell r="G287">
            <v>50</v>
          </cell>
          <cell r="H287">
            <v>40179</v>
          </cell>
          <cell r="I287" t="str">
            <v>EUR</v>
          </cell>
        </row>
        <row r="288">
          <cell r="A288" t="str">
            <v>745.1300</v>
          </cell>
          <cell r="B288" t="str">
            <v>S.T.07</v>
          </cell>
          <cell r="C288" t="str">
            <v>Axes Inox M10</v>
          </cell>
          <cell r="D288" t="str">
            <v>u</v>
          </cell>
          <cell r="E288">
            <v>20</v>
          </cell>
          <cell r="F288">
            <v>0</v>
          </cell>
          <cell r="G288">
            <v>20</v>
          </cell>
          <cell r="H288">
            <v>40179</v>
          </cell>
          <cell r="I288" t="str">
            <v>EUR</v>
          </cell>
        </row>
        <row r="289">
          <cell r="A289" t="str">
            <v>741.0500</v>
          </cell>
          <cell r="B289" t="str">
            <v>S.T.08</v>
          </cell>
          <cell r="C289" t="str">
            <v>Chassis pompiers</v>
          </cell>
          <cell r="D289" t="str">
            <v>u</v>
          </cell>
          <cell r="E289">
            <v>5000</v>
          </cell>
          <cell r="F289">
            <v>0</v>
          </cell>
          <cell r="G289">
            <v>5000</v>
          </cell>
          <cell r="H289">
            <v>40179</v>
          </cell>
          <cell r="I289" t="str">
            <v>EUR</v>
          </cell>
        </row>
        <row r="290">
          <cell r="A290" t="str">
            <v>741.0600</v>
          </cell>
          <cell r="B290" t="str">
            <v>S.T.08</v>
          </cell>
          <cell r="C290" t="str">
            <v>Portes automatique</v>
          </cell>
          <cell r="D290" t="str">
            <v>u</v>
          </cell>
          <cell r="E290">
            <v>1</v>
          </cell>
          <cell r="F290">
            <v>0</v>
          </cell>
          <cell r="G290">
            <v>1</v>
          </cell>
          <cell r="H290">
            <v>40179</v>
          </cell>
          <cell r="I290" t="str">
            <v>EUR</v>
          </cell>
        </row>
        <row r="291">
          <cell r="A291" t="str">
            <v>741.0700</v>
          </cell>
          <cell r="B291" t="str">
            <v>S.T.08</v>
          </cell>
          <cell r="C291" t="str">
            <v>Portes battante</v>
          </cell>
          <cell r="D291" t="str">
            <v>u</v>
          </cell>
          <cell r="E291">
            <v>1</v>
          </cell>
          <cell r="F291">
            <v>0</v>
          </cell>
          <cell r="G291">
            <v>1</v>
          </cell>
          <cell r="H291">
            <v>40179</v>
          </cell>
          <cell r="I291" t="str">
            <v>EUR</v>
          </cell>
        </row>
        <row r="292">
          <cell r="A292" t="str">
            <v>741.0800</v>
          </cell>
          <cell r="B292" t="str">
            <v>S.T.08</v>
          </cell>
          <cell r="C292" t="str">
            <v>Fenêtres</v>
          </cell>
          <cell r="D292" t="str">
            <v>u</v>
          </cell>
          <cell r="E292">
            <v>1</v>
          </cell>
          <cell r="F292">
            <v>0</v>
          </cell>
          <cell r="G292">
            <v>1</v>
          </cell>
          <cell r="H292">
            <v>40179</v>
          </cell>
          <cell r="I292" t="str">
            <v>EUR</v>
          </cell>
        </row>
        <row r="293">
          <cell r="A293" t="str">
            <v>741.0900</v>
          </cell>
          <cell r="B293" t="str">
            <v>S.T.08</v>
          </cell>
          <cell r="C293" t="str">
            <v>Chassis en bande</v>
          </cell>
          <cell r="D293" t="str">
            <v>u</v>
          </cell>
          <cell r="E293">
            <v>1</v>
          </cell>
          <cell r="F293">
            <v>0</v>
          </cell>
          <cell r="G293">
            <v>1</v>
          </cell>
          <cell r="H293">
            <v>40179</v>
          </cell>
          <cell r="I293" t="str">
            <v>EUR</v>
          </cell>
        </row>
        <row r="294">
          <cell r="A294" t="str">
            <v>730.0410</v>
          </cell>
          <cell r="B294" t="str">
            <v>S.T.09</v>
          </cell>
          <cell r="C294" t="str">
            <v xml:space="preserve">Résille Raico </v>
          </cell>
          <cell r="D294" t="str">
            <v>m²</v>
          </cell>
          <cell r="E294">
            <v>50</v>
          </cell>
          <cell r="F294">
            <v>0</v>
          </cell>
          <cell r="G294">
            <v>50</v>
          </cell>
          <cell r="H294">
            <v>40179</v>
          </cell>
          <cell r="I294" t="str">
            <v>EUR</v>
          </cell>
        </row>
        <row r="295">
          <cell r="A295" t="str">
            <v>743.0510</v>
          </cell>
          <cell r="B295" t="str">
            <v>S.T.10</v>
          </cell>
          <cell r="C295" t="str">
            <v>Bracons acier galva Ø 16 mm (lg 1.5m) :</v>
          </cell>
          <cell r="D295" t="str">
            <v>u</v>
          </cell>
          <cell r="E295">
            <v>45</v>
          </cell>
          <cell r="F295">
            <v>0</v>
          </cell>
          <cell r="G295">
            <v>45</v>
          </cell>
          <cell r="H295">
            <v>40179</v>
          </cell>
          <cell r="I295" t="str">
            <v>EUR</v>
          </cell>
        </row>
        <row r="296">
          <cell r="A296" t="str">
            <v>743.0520</v>
          </cell>
          <cell r="B296" t="str">
            <v>S.T.10</v>
          </cell>
          <cell r="C296" t="str">
            <v>Suspentes acier galva Ø 16 mm (lg 2m) :</v>
          </cell>
          <cell r="D296" t="str">
            <v>u</v>
          </cell>
          <cell r="E296">
            <v>47.448979591836732</v>
          </cell>
          <cell r="F296">
            <v>0</v>
          </cell>
          <cell r="G296">
            <v>47.448979591836732</v>
          </cell>
          <cell r="H296">
            <v>40179</v>
          </cell>
          <cell r="I296" t="str">
            <v>EUR</v>
          </cell>
        </row>
        <row r="297">
          <cell r="A297" t="str">
            <v>743.0530</v>
          </cell>
          <cell r="B297" t="str">
            <v>S.T.10</v>
          </cell>
          <cell r="C297" t="str">
            <v>Suspentes acier galva Ø 16 mm (lg 3.95m) :</v>
          </cell>
          <cell r="D297" t="str">
            <v>u</v>
          </cell>
          <cell r="E297">
            <v>57</v>
          </cell>
          <cell r="F297">
            <v>0</v>
          </cell>
          <cell r="G297">
            <v>57</v>
          </cell>
          <cell r="H297">
            <v>40179</v>
          </cell>
          <cell r="I297" t="str">
            <v>EUR</v>
          </cell>
        </row>
        <row r="298">
          <cell r="A298" t="str">
            <v>743.0540</v>
          </cell>
          <cell r="B298" t="str">
            <v>S.T.10</v>
          </cell>
          <cell r="C298" t="str">
            <v>Suspentes acier galva Ø 16 mm (lg 3m) :</v>
          </cell>
          <cell r="D298" t="str">
            <v>u</v>
          </cell>
          <cell r="E298">
            <v>52.346938775510203</v>
          </cell>
          <cell r="F298">
            <v>0</v>
          </cell>
          <cell r="G298">
            <v>52.346938775510203</v>
          </cell>
          <cell r="H298">
            <v>40179</v>
          </cell>
          <cell r="I298" t="str">
            <v>EUR</v>
          </cell>
        </row>
        <row r="299">
          <cell r="A299" t="str">
            <v>743.0550</v>
          </cell>
          <cell r="B299" t="str">
            <v>S.T.10</v>
          </cell>
          <cell r="C299" t="str">
            <v>Suspentes acier galva Ø 16 mm (lg 5.35m) :</v>
          </cell>
          <cell r="D299" t="str">
            <v>u</v>
          </cell>
          <cell r="E299">
            <v>63.857142857142854</v>
          </cell>
          <cell r="F299">
            <v>0</v>
          </cell>
          <cell r="G299">
            <v>63.857142857142854</v>
          </cell>
          <cell r="H299">
            <v>40179</v>
          </cell>
          <cell r="I299" t="str">
            <v>EUR</v>
          </cell>
        </row>
        <row r="300">
          <cell r="A300" t="str">
            <v>744.0200</v>
          </cell>
          <cell r="B300" t="str">
            <v>S.T.10</v>
          </cell>
          <cell r="C300" t="str">
            <v>callage sous pièces moulés</v>
          </cell>
          <cell r="D300" t="str">
            <v>u</v>
          </cell>
          <cell r="E300">
            <v>0.15</v>
          </cell>
          <cell r="F300">
            <v>0</v>
          </cell>
          <cell r="G300">
            <v>0.15</v>
          </cell>
          <cell r="H300">
            <v>40179</v>
          </cell>
          <cell r="I300" t="str">
            <v>EUR</v>
          </cell>
        </row>
        <row r="301">
          <cell r="A301" t="str">
            <v>744.0210</v>
          </cell>
          <cell r="B301" t="str">
            <v>S.T.10</v>
          </cell>
          <cell r="C301" t="str">
            <v>Rivets POP inox</v>
          </cell>
          <cell r="D301" t="str">
            <v>u</v>
          </cell>
          <cell r="E301">
            <v>0.1</v>
          </cell>
          <cell r="F301">
            <v>0</v>
          </cell>
          <cell r="G301">
            <v>0.1</v>
          </cell>
          <cell r="H301">
            <v>40179</v>
          </cell>
          <cell r="I301" t="str">
            <v>EUR</v>
          </cell>
        </row>
        <row r="302">
          <cell r="A302" t="str">
            <v>725.1600</v>
          </cell>
          <cell r="B302" t="str">
            <v>S.T.11</v>
          </cell>
          <cell r="C302" t="str">
            <v>Protection anti incendie par peinture intumescente R60</v>
          </cell>
          <cell r="D302" t="str">
            <v>m²</v>
          </cell>
          <cell r="E302">
            <v>83</v>
          </cell>
          <cell r="F302">
            <v>0</v>
          </cell>
          <cell r="G302">
            <v>83</v>
          </cell>
          <cell r="H302">
            <v>40179</v>
          </cell>
          <cell r="I302" t="str">
            <v>EUR</v>
          </cell>
        </row>
        <row r="303">
          <cell r="A303" t="str">
            <v>730.0700</v>
          </cell>
          <cell r="B303" t="str">
            <v>S.T.11</v>
          </cell>
          <cell r="C303" t="str">
            <v xml:space="preserve">Portes du RDC  </v>
          </cell>
          <cell r="D303" t="str">
            <v>u</v>
          </cell>
          <cell r="E303">
            <v>11180</v>
          </cell>
          <cell r="F303">
            <v>0</v>
          </cell>
          <cell r="G303">
            <v>11180</v>
          </cell>
          <cell r="H303">
            <v>40179</v>
          </cell>
          <cell r="I303" t="str">
            <v>EUR</v>
          </cell>
        </row>
        <row r="304">
          <cell r="A304" t="str">
            <v>745.0220</v>
          </cell>
          <cell r="B304" t="str">
            <v>S.T.11</v>
          </cell>
          <cell r="C304" t="str">
            <v>Tôles acier carbone</v>
          </cell>
          <cell r="D304" t="str">
            <v>kg</v>
          </cell>
          <cell r="E304">
            <v>3.9000000000000004</v>
          </cell>
          <cell r="F304">
            <v>0</v>
          </cell>
          <cell r="G304">
            <v>3.9000000000000004</v>
          </cell>
          <cell r="H304">
            <v>40179</v>
          </cell>
          <cell r="I304" t="str">
            <v>EUR</v>
          </cell>
        </row>
        <row r="305">
          <cell r="A305" t="str">
            <v>745.0230</v>
          </cell>
          <cell r="B305" t="str">
            <v>S.T.11</v>
          </cell>
          <cell r="C305" t="str">
            <v>Tôles acier inox</v>
          </cell>
          <cell r="D305" t="str">
            <v>kg</v>
          </cell>
          <cell r="E305">
            <v>15.600000000000001</v>
          </cell>
          <cell r="F305">
            <v>0</v>
          </cell>
          <cell r="G305">
            <v>15.600000000000001</v>
          </cell>
          <cell r="H305">
            <v>40179</v>
          </cell>
          <cell r="I305" t="str">
            <v>EUR</v>
          </cell>
        </row>
        <row r="306">
          <cell r="A306" t="str">
            <v>744.0250</v>
          </cell>
          <cell r="B306" t="str">
            <v>S.T.12</v>
          </cell>
          <cell r="C306" t="str">
            <v>Rails Alfen HM 52/34 - Inox</v>
          </cell>
          <cell r="D306" t="str">
            <v>ml</v>
          </cell>
          <cell r="E306">
            <v>198.19</v>
          </cell>
          <cell r="F306">
            <v>0</v>
          </cell>
          <cell r="G306">
            <v>198.19</v>
          </cell>
          <cell r="H306">
            <v>40179</v>
          </cell>
          <cell r="I306" t="str">
            <v>EUR</v>
          </cell>
        </row>
        <row r="307">
          <cell r="A307" t="str">
            <v>741.0303</v>
          </cell>
          <cell r="B307" t="str">
            <v>S.T.13</v>
          </cell>
          <cell r="C307" t="str">
            <v>Panneaux Sandwitch</v>
          </cell>
          <cell r="D307" t="str">
            <v>m²</v>
          </cell>
          <cell r="E307">
            <v>110</v>
          </cell>
          <cell r="F307">
            <v>0</v>
          </cell>
          <cell r="G307">
            <v>110</v>
          </cell>
          <cell r="H307">
            <v>40179</v>
          </cell>
          <cell r="I307" t="str">
            <v>EUR</v>
          </cell>
        </row>
        <row r="308">
          <cell r="A308" t="str">
            <v>744.0270</v>
          </cell>
          <cell r="B308" t="str">
            <v>S.T.13</v>
          </cell>
          <cell r="C308" t="str">
            <v xml:space="preserve">Bande EPDM (500x0.75) </v>
          </cell>
          <cell r="D308" t="str">
            <v>ml</v>
          </cell>
          <cell r="E308">
            <v>6.0280000000000014</v>
          </cell>
          <cell r="F308">
            <v>0</v>
          </cell>
          <cell r="G308">
            <v>6.03</v>
          </cell>
          <cell r="H308">
            <v>40179</v>
          </cell>
          <cell r="I308" t="str">
            <v>EUR</v>
          </cell>
        </row>
        <row r="309">
          <cell r="A309" t="str">
            <v>741.1100</v>
          </cell>
          <cell r="B309" t="str">
            <v>S.T.14</v>
          </cell>
          <cell r="C309" t="str">
            <v>Etancheité (silicone)</v>
          </cell>
          <cell r="D309" t="str">
            <v>ml</v>
          </cell>
          <cell r="E309">
            <v>3</v>
          </cell>
          <cell r="F309">
            <v>0</v>
          </cell>
          <cell r="G309">
            <v>3</v>
          </cell>
          <cell r="H309">
            <v>40179</v>
          </cell>
          <cell r="I309" t="str">
            <v>EUR</v>
          </cell>
        </row>
        <row r="310">
          <cell r="A310" t="str">
            <v>741.1200</v>
          </cell>
          <cell r="B310" t="str">
            <v>S.T.14</v>
          </cell>
          <cell r="C310" t="str">
            <v>Etancheité (fond de joint)</v>
          </cell>
          <cell r="D310" t="str">
            <v>ml</v>
          </cell>
          <cell r="E310">
            <v>1</v>
          </cell>
          <cell r="F310">
            <v>0</v>
          </cell>
          <cell r="G310">
            <v>1</v>
          </cell>
          <cell r="H310">
            <v>40179</v>
          </cell>
          <cell r="I310" t="str">
            <v>EUR</v>
          </cell>
        </row>
        <row r="311">
          <cell r="A311" t="str">
            <v>741.1300</v>
          </cell>
          <cell r="B311" t="str">
            <v>S.T.14</v>
          </cell>
          <cell r="C311" t="str">
            <v>Etancheité (bande EPDM)</v>
          </cell>
          <cell r="D311" t="str">
            <v>ml</v>
          </cell>
          <cell r="E311">
            <v>12</v>
          </cell>
          <cell r="F311">
            <v>0</v>
          </cell>
          <cell r="G311">
            <v>12</v>
          </cell>
          <cell r="H311">
            <v>40179</v>
          </cell>
          <cell r="I311" t="str">
            <v>EUR</v>
          </cell>
        </row>
        <row r="312">
          <cell r="A312" t="str">
            <v>10</v>
          </cell>
          <cell r="B312" t="str">
            <v>ST_**</v>
          </cell>
          <cell r="C312" t="str">
            <v>SOUS-TRAITANCE "C"</v>
          </cell>
          <cell r="D312" t="str">
            <v/>
          </cell>
          <cell r="E312">
            <v>0</v>
          </cell>
        </row>
        <row r="313">
          <cell r="A313" t="str">
            <v>710.1000</v>
          </cell>
          <cell r="B313" t="str">
            <v>ST_01</v>
          </cell>
          <cell r="C313" t="str">
            <v>Travaux de démolition</v>
          </cell>
          <cell r="D313" t="str">
            <v>pt</v>
          </cell>
          <cell r="E313">
            <v>1</v>
          </cell>
          <cell r="F313">
            <v>0</v>
          </cell>
          <cell r="G313">
            <v>1</v>
          </cell>
          <cell r="H313">
            <v>40179</v>
          </cell>
          <cell r="I313" t="str">
            <v>EUR</v>
          </cell>
        </row>
        <row r="314">
          <cell r="A314" t="str">
            <v>711.1000</v>
          </cell>
          <cell r="B314" t="str">
            <v>ST_01</v>
          </cell>
          <cell r="C314" t="str">
            <v>Fondations spéciales</v>
          </cell>
          <cell r="D314" t="str">
            <v>pt</v>
          </cell>
          <cell r="E314">
            <v>1</v>
          </cell>
          <cell r="F314">
            <v>0</v>
          </cell>
          <cell r="G314">
            <v>1</v>
          </cell>
          <cell r="H314">
            <v>40179</v>
          </cell>
          <cell r="I314" t="str">
            <v>EUR</v>
          </cell>
        </row>
        <row r="315">
          <cell r="A315" t="str">
            <v>712.1000</v>
          </cell>
          <cell r="B315" t="str">
            <v>ST_01</v>
          </cell>
          <cell r="C315" t="str">
            <v>Terrassements</v>
          </cell>
          <cell r="D315" t="str">
            <v>pt</v>
          </cell>
          <cell r="E315">
            <v>1</v>
          </cell>
          <cell r="F315">
            <v>0</v>
          </cell>
          <cell r="G315">
            <v>1</v>
          </cell>
          <cell r="H315">
            <v>40179</v>
          </cell>
          <cell r="I315" t="str">
            <v>EUR</v>
          </cell>
        </row>
        <row r="316">
          <cell r="A316" t="str">
            <v>713.1000</v>
          </cell>
          <cell r="B316" t="str">
            <v>ST_01</v>
          </cell>
          <cell r="C316" t="str">
            <v>Gros Oeuvre / Maçonnerie</v>
          </cell>
          <cell r="D316" t="str">
            <v>pt</v>
          </cell>
          <cell r="E316">
            <v>1</v>
          </cell>
          <cell r="F316">
            <v>0</v>
          </cell>
          <cell r="G316">
            <v>1</v>
          </cell>
          <cell r="H316">
            <v>40179</v>
          </cell>
          <cell r="I316" t="str">
            <v>EUR</v>
          </cell>
        </row>
        <row r="317">
          <cell r="A317" t="str">
            <v>714.1000</v>
          </cell>
          <cell r="B317" t="str">
            <v>ST_01</v>
          </cell>
          <cell r="C317" t="str">
            <v>VRD / Enrobés</v>
          </cell>
          <cell r="D317" t="str">
            <v>pt</v>
          </cell>
          <cell r="E317">
            <v>1</v>
          </cell>
          <cell r="F317">
            <v>0</v>
          </cell>
          <cell r="G317">
            <v>1</v>
          </cell>
          <cell r="H317">
            <v>40179</v>
          </cell>
          <cell r="I317" t="str">
            <v>EUR</v>
          </cell>
        </row>
        <row r="318">
          <cell r="A318" t="str">
            <v>715.1500</v>
          </cell>
          <cell r="B318" t="str">
            <v>ST_01</v>
          </cell>
          <cell r="C318" t="str">
            <v>Sols industriels</v>
          </cell>
          <cell r="D318" t="str">
            <v>pt</v>
          </cell>
          <cell r="E318">
            <v>1</v>
          </cell>
          <cell r="F318">
            <v>0</v>
          </cell>
          <cell r="G318">
            <v>1</v>
          </cell>
          <cell r="H318">
            <v>40179</v>
          </cell>
          <cell r="I318" t="str">
            <v>EUR</v>
          </cell>
        </row>
        <row r="319">
          <cell r="A319" t="str">
            <v>716.1000</v>
          </cell>
          <cell r="B319" t="str">
            <v>ST_01</v>
          </cell>
          <cell r="C319" t="str">
            <v>Espaces verts, DEP</v>
          </cell>
          <cell r="D319" t="str">
            <v>pt</v>
          </cell>
          <cell r="E319">
            <v>1</v>
          </cell>
          <cell r="F319">
            <v>0</v>
          </cell>
          <cell r="G319">
            <v>1</v>
          </cell>
          <cell r="H319">
            <v>40179</v>
          </cell>
          <cell r="I319" t="str">
            <v>EUR</v>
          </cell>
        </row>
        <row r="320">
          <cell r="A320" t="str">
            <v>720.1000</v>
          </cell>
          <cell r="B320" t="str">
            <v>ST_01</v>
          </cell>
          <cell r="C320" t="str">
            <v xml:space="preserve">Charpentes métalliques </v>
          </cell>
          <cell r="D320" t="str">
            <v>pt</v>
          </cell>
          <cell r="E320">
            <v>1</v>
          </cell>
          <cell r="F320">
            <v>0</v>
          </cell>
          <cell r="G320">
            <v>1</v>
          </cell>
          <cell r="H320">
            <v>40179</v>
          </cell>
          <cell r="I320" t="str">
            <v>EUR</v>
          </cell>
        </row>
        <row r="321">
          <cell r="A321" t="str">
            <v>722.1000</v>
          </cell>
          <cell r="B321" t="str">
            <v>ST_01</v>
          </cell>
          <cell r="C321" t="str">
            <v>Couverture, bardage</v>
          </cell>
          <cell r="D321" t="str">
            <v>pt</v>
          </cell>
          <cell r="E321">
            <v>1</v>
          </cell>
          <cell r="F321">
            <v>0</v>
          </cell>
          <cell r="G321">
            <v>1</v>
          </cell>
          <cell r="H321">
            <v>40179</v>
          </cell>
          <cell r="I321" t="str">
            <v>EUR</v>
          </cell>
        </row>
        <row r="322">
          <cell r="A322" t="str">
            <v>722.1100</v>
          </cell>
          <cell r="B322" t="str">
            <v>ST_01</v>
          </cell>
          <cell r="C322" t="str">
            <v>Couverture</v>
          </cell>
          <cell r="D322" t="str">
            <v>pt</v>
          </cell>
          <cell r="E322">
            <v>1</v>
          </cell>
          <cell r="F322">
            <v>0</v>
          </cell>
          <cell r="G322">
            <v>1</v>
          </cell>
          <cell r="H322">
            <v>40179</v>
          </cell>
          <cell r="I322" t="str">
            <v>EUR</v>
          </cell>
        </row>
        <row r="323">
          <cell r="A323" t="str">
            <v>722.1200</v>
          </cell>
          <cell r="B323" t="str">
            <v>ST_01</v>
          </cell>
          <cell r="C323" t="str">
            <v>Bardage</v>
          </cell>
          <cell r="D323" t="str">
            <v>pt</v>
          </cell>
          <cell r="E323">
            <v>1</v>
          </cell>
          <cell r="F323">
            <v>0</v>
          </cell>
          <cell r="G323">
            <v>1</v>
          </cell>
          <cell r="H323">
            <v>40179</v>
          </cell>
          <cell r="I323" t="str">
            <v>EUR</v>
          </cell>
        </row>
        <row r="324">
          <cell r="A324" t="str">
            <v>722.1300</v>
          </cell>
          <cell r="B324" t="str">
            <v>ST_01</v>
          </cell>
          <cell r="C324" t="str">
            <v>Etanchéité</v>
          </cell>
          <cell r="D324" t="str">
            <v>pt</v>
          </cell>
          <cell r="E324">
            <v>1</v>
          </cell>
          <cell r="F324">
            <v>0</v>
          </cell>
          <cell r="G324">
            <v>1</v>
          </cell>
          <cell r="H324">
            <v>40179</v>
          </cell>
          <cell r="I324" t="str">
            <v>EUR</v>
          </cell>
        </row>
        <row r="325">
          <cell r="A325" t="str">
            <v>722.1500</v>
          </cell>
          <cell r="B325" t="str">
            <v>ST_01</v>
          </cell>
          <cell r="C325" t="str">
            <v>Couverture spéciale</v>
          </cell>
          <cell r="D325" t="str">
            <v>pt</v>
          </cell>
          <cell r="E325">
            <v>1</v>
          </cell>
          <cell r="F325">
            <v>0</v>
          </cell>
          <cell r="G325">
            <v>1</v>
          </cell>
          <cell r="H325">
            <v>40179</v>
          </cell>
          <cell r="I325" t="str">
            <v>EUR</v>
          </cell>
        </row>
        <row r="326">
          <cell r="A326" t="str">
            <v>722.1600</v>
          </cell>
          <cell r="B326" t="str">
            <v>ST_01</v>
          </cell>
          <cell r="C326" t="str">
            <v>Désenfumage</v>
          </cell>
          <cell r="D326" t="str">
            <v>pt</v>
          </cell>
          <cell r="E326">
            <v>1</v>
          </cell>
          <cell r="F326">
            <v>0</v>
          </cell>
          <cell r="G326">
            <v>1</v>
          </cell>
          <cell r="H326">
            <v>40179</v>
          </cell>
          <cell r="I326" t="str">
            <v>EUR</v>
          </cell>
        </row>
        <row r="327">
          <cell r="A327" t="str">
            <v>726.1000</v>
          </cell>
          <cell r="B327" t="str">
            <v>ST_01</v>
          </cell>
          <cell r="C327" t="str">
            <v>Charpente bois</v>
          </cell>
          <cell r="D327" t="str">
            <v>pt</v>
          </cell>
          <cell r="E327">
            <v>1</v>
          </cell>
          <cell r="F327">
            <v>0</v>
          </cell>
          <cell r="G327">
            <v>1</v>
          </cell>
          <cell r="H327">
            <v>40179</v>
          </cell>
          <cell r="I327" t="str">
            <v>EUR</v>
          </cell>
        </row>
        <row r="328">
          <cell r="A328" t="str">
            <v>730.1700</v>
          </cell>
          <cell r="B328" t="str">
            <v>ST_01</v>
          </cell>
          <cell r="C328" t="str">
            <v>Porte vitrée, F&amp;P</v>
          </cell>
          <cell r="D328" t="str">
            <v>pt</v>
          </cell>
          <cell r="E328">
            <v>1</v>
          </cell>
          <cell r="F328">
            <v>0</v>
          </cell>
          <cell r="G328">
            <v>1</v>
          </cell>
          <cell r="H328">
            <v>40179</v>
          </cell>
          <cell r="I328" t="str">
            <v>EUR</v>
          </cell>
        </row>
        <row r="329">
          <cell r="A329" t="str">
            <v>730.1800</v>
          </cell>
          <cell r="B329" t="str">
            <v>ST_01</v>
          </cell>
          <cell r="C329" t="str">
            <v>Menuiseries extérieures acier/alu/PVC/bois, F&amp;P</v>
          </cell>
          <cell r="D329" t="str">
            <v>pt</v>
          </cell>
          <cell r="E329">
            <v>1</v>
          </cell>
          <cell r="F329">
            <v>0</v>
          </cell>
          <cell r="G329">
            <v>1</v>
          </cell>
          <cell r="H329">
            <v>40179</v>
          </cell>
          <cell r="I329" t="str">
            <v>EUR</v>
          </cell>
        </row>
        <row r="330">
          <cell r="A330" t="str">
            <v>730.1900</v>
          </cell>
          <cell r="B330" t="str">
            <v>ST_01</v>
          </cell>
          <cell r="C330" t="str">
            <v>Miroiterie</v>
          </cell>
          <cell r="D330" t="str">
            <v>pt</v>
          </cell>
          <cell r="E330">
            <v>1</v>
          </cell>
          <cell r="F330">
            <v>0</v>
          </cell>
          <cell r="G330">
            <v>1</v>
          </cell>
          <cell r="H330">
            <v>40179</v>
          </cell>
          <cell r="I330" t="str">
            <v>EUR</v>
          </cell>
        </row>
        <row r="331">
          <cell r="A331" t="str">
            <v>731.1000</v>
          </cell>
          <cell r="B331" t="str">
            <v>ST_01</v>
          </cell>
          <cell r="C331" t="str">
            <v>Cloisons, isolation, faux-plafond, platrerie, plancher technique</v>
          </cell>
          <cell r="D331" t="str">
            <v>pt</v>
          </cell>
          <cell r="E331">
            <v>1</v>
          </cell>
          <cell r="F331">
            <v>0</v>
          </cell>
          <cell r="G331">
            <v>1</v>
          </cell>
          <cell r="H331">
            <v>40179</v>
          </cell>
          <cell r="I331" t="str">
            <v>EUR</v>
          </cell>
        </row>
        <row r="332">
          <cell r="A332" t="str">
            <v>732.1000</v>
          </cell>
          <cell r="B332" t="str">
            <v>ST_01</v>
          </cell>
          <cell r="C332" t="str">
            <v>Menuiserie intérieure</v>
          </cell>
          <cell r="D332" t="str">
            <v>pt</v>
          </cell>
          <cell r="E332">
            <v>1</v>
          </cell>
          <cell r="F332">
            <v>0</v>
          </cell>
          <cell r="G332">
            <v>1</v>
          </cell>
          <cell r="H332">
            <v>40179</v>
          </cell>
          <cell r="I332" t="str">
            <v>EUR</v>
          </cell>
        </row>
        <row r="333">
          <cell r="A333" t="str">
            <v>736.1000</v>
          </cell>
          <cell r="B333" t="str">
            <v>ST_01</v>
          </cell>
          <cell r="C333" t="str">
            <v>Chauffage, VMC, HVAC, détection incendie</v>
          </cell>
          <cell r="D333" t="str">
            <v>pt</v>
          </cell>
          <cell r="E333">
            <v>1</v>
          </cell>
          <cell r="F333">
            <v>0</v>
          </cell>
          <cell r="G333">
            <v>1</v>
          </cell>
          <cell r="H333">
            <v>40179</v>
          </cell>
          <cell r="I333" t="str">
            <v>EUR</v>
          </cell>
        </row>
        <row r="334">
          <cell r="A334" t="str">
            <v>738.1000</v>
          </cell>
          <cell r="B334" t="str">
            <v>ST_01</v>
          </cell>
          <cell r="C334" t="str">
            <v>Habillage surfaces, peintures</v>
          </cell>
          <cell r="D334" t="str">
            <v>pt</v>
          </cell>
          <cell r="E334">
            <v>1</v>
          </cell>
          <cell r="F334">
            <v>0</v>
          </cell>
          <cell r="G334">
            <v>1</v>
          </cell>
          <cell r="H334">
            <v>40179</v>
          </cell>
          <cell r="I334" t="str">
            <v>EUR</v>
          </cell>
        </row>
        <row r="335">
          <cell r="A335" t="str">
            <v>739.1000</v>
          </cell>
          <cell r="B335" t="str">
            <v>ST_01</v>
          </cell>
          <cell r="C335" t="str">
            <v>Panneaux d'habillage, F&amp;P</v>
          </cell>
          <cell r="D335" t="str">
            <v>m²</v>
          </cell>
          <cell r="E335">
            <v>1</v>
          </cell>
          <cell r="F335">
            <v>0</v>
          </cell>
          <cell r="G335">
            <v>1</v>
          </cell>
          <cell r="H335">
            <v>40179</v>
          </cell>
          <cell r="I335" t="str">
            <v>EUR</v>
          </cell>
        </row>
        <row r="336">
          <cell r="A336" t="str">
            <v>740.1000</v>
          </cell>
          <cell r="B336" t="str">
            <v>ST_01</v>
          </cell>
          <cell r="C336" t="str">
            <v>Ascenseurs, monte-charges, trottoir roulant</v>
          </cell>
          <cell r="D336" t="str">
            <v>pt</v>
          </cell>
          <cell r="E336">
            <v>1</v>
          </cell>
          <cell r="F336">
            <v>0</v>
          </cell>
          <cell r="G336">
            <v>1</v>
          </cell>
          <cell r="H336">
            <v>40179</v>
          </cell>
          <cell r="I336" t="str">
            <v>EUR</v>
          </cell>
        </row>
        <row r="337">
          <cell r="A337" t="str">
            <v>741.1310</v>
          </cell>
          <cell r="B337" t="str">
            <v>ST_01</v>
          </cell>
          <cell r="C337" t="str">
            <v>Serrurerie: anti-volatiles, F&amp;P</v>
          </cell>
          <cell r="D337" t="str">
            <v>pt</v>
          </cell>
          <cell r="E337">
            <v>1</v>
          </cell>
          <cell r="F337">
            <v>0</v>
          </cell>
          <cell r="G337">
            <v>1</v>
          </cell>
          <cell r="H337">
            <v>40179</v>
          </cell>
          <cell r="I337" t="str">
            <v>EUR</v>
          </cell>
        </row>
        <row r="338">
          <cell r="A338" t="str">
            <v>741.1400</v>
          </cell>
          <cell r="B338" t="str">
            <v>ST_01</v>
          </cell>
          <cell r="C338" t="str">
            <v>Serrurerie: brise-soleil, ventelles, stores, F&amp;P</v>
          </cell>
          <cell r="D338" t="str">
            <v>pt</v>
          </cell>
          <cell r="E338">
            <v>1</v>
          </cell>
          <cell r="F338">
            <v>0</v>
          </cell>
          <cell r="G338">
            <v>1</v>
          </cell>
          <cell r="H338">
            <v>40179</v>
          </cell>
          <cell r="I338" t="str">
            <v>EUR</v>
          </cell>
        </row>
        <row r="339">
          <cell r="A339" t="str">
            <v>741.1500</v>
          </cell>
          <cell r="B339" t="str">
            <v>ST_01</v>
          </cell>
          <cell r="C339" t="str">
            <v>Serrurerie: maille tissée, grillage, filet, F&amp;P</v>
          </cell>
          <cell r="D339" t="str">
            <v>pt</v>
          </cell>
          <cell r="E339">
            <v>1</v>
          </cell>
          <cell r="F339">
            <v>0</v>
          </cell>
          <cell r="G339">
            <v>1</v>
          </cell>
          <cell r="H339">
            <v>40179</v>
          </cell>
          <cell r="I339" t="str">
            <v>EUR</v>
          </cell>
        </row>
        <row r="340">
          <cell r="A340" t="str">
            <v>741.1600</v>
          </cell>
          <cell r="B340" t="str">
            <v>ST_01</v>
          </cell>
          <cell r="C340" t="str">
            <v>Serrurerie: autres, F&amp;P</v>
          </cell>
          <cell r="D340" t="str">
            <v>pt</v>
          </cell>
          <cell r="E340">
            <v>1</v>
          </cell>
          <cell r="F340">
            <v>0</v>
          </cell>
          <cell r="G340">
            <v>1</v>
          </cell>
          <cell r="H340">
            <v>40179</v>
          </cell>
          <cell r="I340" t="str">
            <v>EUR</v>
          </cell>
        </row>
        <row r="341">
          <cell r="A341" t="str">
            <v>742.1000</v>
          </cell>
          <cell r="B341" t="str">
            <v>ST_01</v>
          </cell>
          <cell r="C341" t="str">
            <v>Nacelles, F&amp;P</v>
          </cell>
          <cell r="D341" t="str">
            <v>pt</v>
          </cell>
          <cell r="E341">
            <v>1</v>
          </cell>
          <cell r="F341">
            <v>0</v>
          </cell>
          <cell r="G341">
            <v>1</v>
          </cell>
          <cell r="H341">
            <v>40179</v>
          </cell>
          <cell r="I341" t="str">
            <v>EUR</v>
          </cell>
        </row>
        <row r="342">
          <cell r="A342" t="str">
            <v>747.1000</v>
          </cell>
          <cell r="B342" t="str">
            <v>ST_01</v>
          </cell>
          <cell r="C342" t="str">
            <v>Signalétique, mobilier urbain,....</v>
          </cell>
          <cell r="D342" t="str">
            <v>pt</v>
          </cell>
          <cell r="E342">
            <v>1</v>
          </cell>
          <cell r="F342">
            <v>0</v>
          </cell>
          <cell r="G342">
            <v>1</v>
          </cell>
          <cell r="H342">
            <v>40179</v>
          </cell>
          <cell r="I342" t="str">
            <v>EUR</v>
          </cell>
        </row>
        <row r="343">
          <cell r="A343" t="str">
            <v>748.1000</v>
          </cell>
          <cell r="B343" t="str">
            <v>ST_01</v>
          </cell>
          <cell r="C343" t="str">
            <v>EPI: lignes de vie, ancrages,...</v>
          </cell>
          <cell r="D343" t="str">
            <v>pt</v>
          </cell>
          <cell r="E343">
            <v>1</v>
          </cell>
          <cell r="F343">
            <v>0</v>
          </cell>
          <cell r="G343">
            <v>1</v>
          </cell>
          <cell r="H343">
            <v>40179</v>
          </cell>
          <cell r="I343" t="str">
            <v>EUR</v>
          </cell>
        </row>
        <row r="344">
          <cell r="A344" t="str">
            <v>750.1000</v>
          </cell>
          <cell r="B344" t="str">
            <v>ST_01</v>
          </cell>
          <cell r="C344" t="str">
            <v>Equipements hydrauliques, F&amp;P</v>
          </cell>
          <cell r="D344" t="str">
            <v>pt</v>
          </cell>
          <cell r="E344">
            <v>1</v>
          </cell>
          <cell r="F344">
            <v>0</v>
          </cell>
          <cell r="G344">
            <v>1</v>
          </cell>
          <cell r="H344">
            <v>40179</v>
          </cell>
          <cell r="I344" t="str">
            <v>EUR</v>
          </cell>
        </row>
        <row r="345">
          <cell r="A345" t="str">
            <v>755.1000</v>
          </cell>
          <cell r="B345" t="str">
            <v>ST_01</v>
          </cell>
          <cell r="C345" t="str">
            <v>Equipements électriques, F&amp;P</v>
          </cell>
          <cell r="D345" t="str">
            <v>pt</v>
          </cell>
          <cell r="E345">
            <v>1</v>
          </cell>
          <cell r="F345">
            <v>0</v>
          </cell>
          <cell r="G345">
            <v>1</v>
          </cell>
          <cell r="H345">
            <v>40179</v>
          </cell>
          <cell r="I345" t="str">
            <v>EUR</v>
          </cell>
        </row>
        <row r="346">
          <cell r="A346" t="str">
            <v>760.1000</v>
          </cell>
          <cell r="B346" t="str">
            <v>ST_01</v>
          </cell>
          <cell r="C346" t="str">
            <v>Equipements mécaniques, F&amp;P</v>
          </cell>
          <cell r="D346" t="str">
            <v>pt</v>
          </cell>
          <cell r="E346">
            <v>1</v>
          </cell>
          <cell r="F346">
            <v>0</v>
          </cell>
          <cell r="G346">
            <v>1</v>
          </cell>
          <cell r="H346">
            <v>40179</v>
          </cell>
          <cell r="I346" t="str">
            <v>EUR</v>
          </cell>
        </row>
        <row r="347">
          <cell r="A347" t="str">
            <v>765.1000</v>
          </cell>
          <cell r="B347" t="str">
            <v>ST_01</v>
          </cell>
          <cell r="C347" t="str">
            <v>Equipements de manutention, F&amp;P</v>
          </cell>
          <cell r="D347" t="str">
            <v>pt</v>
          </cell>
          <cell r="E347">
            <v>1</v>
          </cell>
          <cell r="F347">
            <v>0</v>
          </cell>
          <cell r="G347">
            <v>1</v>
          </cell>
          <cell r="H347">
            <v>40179</v>
          </cell>
          <cell r="I347" t="str">
            <v>EUR</v>
          </cell>
        </row>
        <row r="348">
          <cell r="F348">
            <v>0</v>
          </cell>
          <cell r="G348">
            <v>0</v>
          </cell>
        </row>
        <row r="349">
          <cell r="F349">
            <v>0</v>
          </cell>
          <cell r="G349">
            <v>0</v>
          </cell>
        </row>
        <row r="350">
          <cell r="F350">
            <v>0</v>
          </cell>
          <cell r="G350">
            <v>0</v>
          </cell>
        </row>
        <row r="351">
          <cell r="F351">
            <v>0</v>
          </cell>
          <cell r="G351">
            <v>0</v>
          </cell>
        </row>
        <row r="352">
          <cell r="F352">
            <v>0</v>
          </cell>
          <cell r="G352">
            <v>0</v>
          </cell>
        </row>
        <row r="353">
          <cell r="F353">
            <v>0</v>
          </cell>
          <cell r="G353">
            <v>0</v>
          </cell>
        </row>
        <row r="354">
          <cell r="F354">
            <v>0</v>
          </cell>
          <cell r="G354">
            <v>0</v>
          </cell>
        </row>
        <row r="355">
          <cell r="F355">
            <v>0</v>
          </cell>
          <cell r="G355">
            <v>0</v>
          </cell>
        </row>
        <row r="356">
          <cell r="F356">
            <v>0</v>
          </cell>
          <cell r="G356">
            <v>0</v>
          </cell>
        </row>
        <row r="357">
          <cell r="F357">
            <v>0</v>
          </cell>
          <cell r="G357">
            <v>0</v>
          </cell>
        </row>
        <row r="358">
          <cell r="F358">
            <v>0</v>
          </cell>
          <cell r="G358">
            <v>0</v>
          </cell>
        </row>
        <row r="359">
          <cell r="F359">
            <v>0</v>
          </cell>
          <cell r="G359">
            <v>0</v>
          </cell>
        </row>
        <row r="360">
          <cell r="F360">
            <v>0</v>
          </cell>
          <cell r="G360">
            <v>0</v>
          </cell>
        </row>
        <row r="361">
          <cell r="F361">
            <v>0</v>
          </cell>
          <cell r="G361">
            <v>0</v>
          </cell>
        </row>
        <row r="362">
          <cell r="F362">
            <v>0</v>
          </cell>
          <cell r="G362">
            <v>0</v>
          </cell>
        </row>
        <row r="363">
          <cell r="F363">
            <v>0</v>
          </cell>
          <cell r="G363">
            <v>0</v>
          </cell>
        </row>
        <row r="364">
          <cell r="F364">
            <v>0</v>
          </cell>
          <cell r="G364">
            <v>0</v>
          </cell>
        </row>
        <row r="365">
          <cell r="F365">
            <v>0</v>
          </cell>
          <cell r="G365">
            <v>0</v>
          </cell>
        </row>
        <row r="366">
          <cell r="F366">
            <v>0</v>
          </cell>
          <cell r="G366">
            <v>0</v>
          </cell>
        </row>
        <row r="367">
          <cell r="F367">
            <v>0</v>
          </cell>
          <cell r="G367">
            <v>0</v>
          </cell>
        </row>
        <row r="368">
          <cell r="F368">
            <v>0</v>
          </cell>
          <cell r="G368">
            <v>0</v>
          </cell>
        </row>
        <row r="369">
          <cell r="F369">
            <v>0</v>
          </cell>
          <cell r="G369">
            <v>0</v>
          </cell>
        </row>
        <row r="370">
          <cell r="F370">
            <v>0</v>
          </cell>
          <cell r="G370">
            <v>0</v>
          </cell>
        </row>
        <row r="371">
          <cell r="F371">
            <v>0</v>
          </cell>
          <cell r="G371">
            <v>0</v>
          </cell>
        </row>
        <row r="372">
          <cell r="F372">
            <v>0</v>
          </cell>
          <cell r="G372">
            <v>0</v>
          </cell>
        </row>
        <row r="373">
          <cell r="F373">
            <v>0</v>
          </cell>
          <cell r="G373">
            <v>0</v>
          </cell>
        </row>
        <row r="374">
          <cell r="F374">
            <v>0</v>
          </cell>
          <cell r="G374">
            <v>0</v>
          </cell>
        </row>
        <row r="375">
          <cell r="F375">
            <v>0</v>
          </cell>
          <cell r="G375">
            <v>0</v>
          </cell>
        </row>
        <row r="376">
          <cell r="F376">
            <v>0</v>
          </cell>
          <cell r="G376">
            <v>0</v>
          </cell>
        </row>
        <row r="377">
          <cell r="F377">
            <v>0</v>
          </cell>
          <cell r="G377">
            <v>0</v>
          </cell>
        </row>
        <row r="378">
          <cell r="F378">
            <v>0</v>
          </cell>
          <cell r="G378">
            <v>0</v>
          </cell>
        </row>
        <row r="379">
          <cell r="F379">
            <v>0</v>
          </cell>
          <cell r="G379">
            <v>0</v>
          </cell>
        </row>
        <row r="380">
          <cell r="F380">
            <v>0</v>
          </cell>
          <cell r="G380">
            <v>0</v>
          </cell>
        </row>
        <row r="381">
          <cell r="F381">
            <v>0</v>
          </cell>
          <cell r="G381">
            <v>0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FF00"/>
  </sheetPr>
  <dimension ref="A1:X968"/>
  <sheetViews>
    <sheetView tabSelected="1" zoomScaleNormal="100" workbookViewId="0">
      <selection activeCell="B9" sqref="B9"/>
    </sheetView>
  </sheetViews>
  <sheetFormatPr baseColWidth="10" defaultColWidth="9.140625" defaultRowHeight="12.75"/>
  <cols>
    <col min="1" max="1" width="11.140625" style="140" customWidth="1"/>
    <col min="2" max="2" width="23.85546875" style="106" customWidth="1"/>
    <col min="3" max="4" width="2.5703125" style="106" customWidth="1"/>
    <col min="5" max="5" width="9.140625" style="106"/>
    <col min="6" max="6" width="15.28515625" style="106" customWidth="1"/>
    <col min="7" max="7" width="88" style="106" customWidth="1"/>
    <col min="8" max="8" width="9.140625" style="141"/>
    <col min="9" max="16384" width="9.140625" style="106"/>
  </cols>
  <sheetData>
    <row r="1" spans="1:24" ht="15.75" thickBot="1">
      <c r="A1" s="105" t="str">
        <f t="shared" ref="A1:X1" si="0">IF(A2=1,"identifiant","")&amp;IF(A2=2,"Code","")&amp;IF(A2=3,"Désignation","")&amp;IF(A2=4,"Unité","")&amp;IF(A2=5,"Quantité","")&amp;IF(A2=6,"PU","")&amp;IF(A2=7,"Total","")</f>
        <v>identifiant</v>
      </c>
      <c r="B1" s="105" t="str">
        <f t="shared" si="0"/>
        <v>Code</v>
      </c>
      <c r="C1" s="105" t="str">
        <f t="shared" si="0"/>
        <v/>
      </c>
      <c r="D1" s="105" t="str">
        <f t="shared" si="0"/>
        <v/>
      </c>
      <c r="E1" s="105" t="str">
        <f t="shared" si="0"/>
        <v/>
      </c>
      <c r="F1" s="105" t="str">
        <f t="shared" si="0"/>
        <v/>
      </c>
      <c r="G1" s="105" t="str">
        <f t="shared" si="0"/>
        <v>Désignation</v>
      </c>
      <c r="H1" s="105" t="str">
        <f t="shared" si="0"/>
        <v>Quantité</v>
      </c>
      <c r="I1" s="105" t="str">
        <f t="shared" si="0"/>
        <v>Unité</v>
      </c>
      <c r="J1" s="105" t="str">
        <f t="shared" si="0"/>
        <v>PU</v>
      </c>
      <c r="K1" s="105" t="str">
        <f t="shared" si="0"/>
        <v/>
      </c>
      <c r="L1" s="105" t="str">
        <f t="shared" si="0"/>
        <v>Total</v>
      </c>
      <c r="M1" s="105" t="str">
        <f t="shared" si="0"/>
        <v/>
      </c>
      <c r="N1" s="105" t="str">
        <f t="shared" si="0"/>
        <v/>
      </c>
      <c r="O1" s="105" t="str">
        <f t="shared" si="0"/>
        <v/>
      </c>
      <c r="P1" s="105" t="str">
        <f t="shared" si="0"/>
        <v/>
      </c>
      <c r="Q1" s="105" t="str">
        <f t="shared" si="0"/>
        <v/>
      </c>
      <c r="R1" s="105" t="str">
        <f t="shared" si="0"/>
        <v/>
      </c>
      <c r="S1" s="105" t="str">
        <f t="shared" si="0"/>
        <v/>
      </c>
      <c r="T1" s="105" t="str">
        <f t="shared" si="0"/>
        <v/>
      </c>
      <c r="U1" s="105" t="str">
        <f t="shared" si="0"/>
        <v/>
      </c>
      <c r="V1" s="105" t="str">
        <f t="shared" si="0"/>
        <v/>
      </c>
      <c r="W1" s="105" t="str">
        <f t="shared" si="0"/>
        <v/>
      </c>
      <c r="X1" s="105" t="str">
        <f t="shared" si="0"/>
        <v/>
      </c>
    </row>
    <row r="2" spans="1:24" ht="20.25">
      <c r="A2" s="107">
        <v>1</v>
      </c>
      <c r="B2" s="107">
        <v>2</v>
      </c>
      <c r="C2" s="107"/>
      <c r="D2" s="107"/>
      <c r="E2" s="107"/>
      <c r="F2" s="107"/>
      <c r="G2" s="107">
        <v>3</v>
      </c>
      <c r="H2" s="107">
        <v>5</v>
      </c>
      <c r="I2" s="107">
        <v>4</v>
      </c>
      <c r="J2" s="107">
        <v>6</v>
      </c>
      <c r="K2" s="107"/>
      <c r="L2" s="107">
        <v>7</v>
      </c>
      <c r="M2" s="107"/>
      <c r="N2" s="107"/>
      <c r="O2" s="107"/>
      <c r="P2" s="107"/>
      <c r="Q2" s="107"/>
      <c r="R2" s="107"/>
      <c r="S2" s="107"/>
      <c r="T2" s="107"/>
      <c r="U2" s="107"/>
      <c r="V2" s="107"/>
      <c r="W2" s="107"/>
      <c r="X2" s="107"/>
    </row>
    <row r="3" spans="1:24" ht="31.5" customHeight="1">
      <c r="A3" s="142"/>
      <c r="B3" s="143" t="s">
        <v>66</v>
      </c>
      <c r="C3" s="144"/>
      <c r="D3" s="144"/>
      <c r="E3" s="144"/>
      <c r="F3" s="144"/>
      <c r="G3" s="144"/>
      <c r="H3" s="145"/>
      <c r="I3" s="144"/>
      <c r="J3" s="144"/>
      <c r="K3" s="144"/>
      <c r="L3" s="144"/>
      <c r="M3" s="144"/>
      <c r="N3" s="144"/>
      <c r="O3" s="144"/>
      <c r="P3" s="144"/>
      <c r="Q3" s="144"/>
      <c r="R3" s="144"/>
      <c r="S3" s="144"/>
      <c r="T3" s="144"/>
      <c r="U3" s="144"/>
      <c r="V3" s="144"/>
      <c r="W3" s="144"/>
      <c r="X3" s="144"/>
    </row>
    <row r="4" spans="1:24">
      <c r="A4" s="142"/>
      <c r="B4" s="144"/>
      <c r="C4" s="146"/>
      <c r="D4" s="146"/>
      <c r="E4" s="146"/>
      <c r="F4" s="146"/>
      <c r="G4" s="146"/>
      <c r="H4" s="146"/>
      <c r="I4" s="146"/>
      <c r="J4" s="146"/>
      <c r="K4" s="146"/>
      <c r="L4" s="146"/>
      <c r="M4" s="146"/>
      <c r="N4" s="146"/>
      <c r="O4" s="146"/>
      <c r="P4" s="146"/>
      <c r="Q4" s="146"/>
      <c r="R4" s="146"/>
      <c r="S4" s="146"/>
      <c r="T4" s="146"/>
      <c r="U4" s="146"/>
      <c r="V4" s="146"/>
      <c r="W4" s="146"/>
      <c r="X4" s="146"/>
    </row>
    <row r="5" spans="1:24">
      <c r="A5" s="147"/>
      <c r="B5" s="147"/>
      <c r="C5" s="146"/>
    </row>
    <row r="6" spans="1:24" ht="15">
      <c r="A6" s="108"/>
      <c r="B6" s="109"/>
      <c r="C6" s="146"/>
      <c r="E6"/>
      <c r="F6" s="148" t="s">
        <v>67</v>
      </c>
      <c r="G6" s="149" t="s">
        <v>68</v>
      </c>
      <c r="H6" s="150"/>
      <c r="I6" s="150"/>
      <c r="J6" s="150"/>
      <c r="K6" s="150"/>
      <c r="L6" s="150"/>
    </row>
    <row r="7" spans="1:24" ht="15">
      <c r="A7" s="108"/>
      <c r="B7" s="109"/>
      <c r="C7" s="146"/>
      <c r="E7"/>
      <c r="F7" s="148"/>
      <c r="G7" s="151" t="s">
        <v>69</v>
      </c>
      <c r="H7" s="150"/>
      <c r="I7" s="150"/>
      <c r="J7" s="150"/>
      <c r="K7" s="150"/>
      <c r="L7" s="150"/>
    </row>
    <row r="8" spans="1:24" ht="13.5" thickBot="1">
      <c r="A8" s="108"/>
      <c r="B8" s="109"/>
      <c r="C8" s="146"/>
      <c r="E8"/>
      <c r="F8"/>
      <c r="G8"/>
      <c r="H8"/>
      <c r="I8"/>
      <c r="J8"/>
      <c r="K8"/>
      <c r="L8"/>
    </row>
    <row r="9" spans="1:24" ht="45.75" thickBot="1">
      <c r="A9" s="108"/>
      <c r="B9" s="109"/>
      <c r="C9" s="146"/>
      <c r="E9" s="152"/>
      <c r="F9" s="152" t="s">
        <v>70</v>
      </c>
      <c r="G9" s="152" t="s">
        <v>71</v>
      </c>
      <c r="H9" s="152" t="s">
        <v>72</v>
      </c>
      <c r="I9" s="152" t="s">
        <v>12</v>
      </c>
      <c r="J9" s="152" t="s">
        <v>73</v>
      </c>
      <c r="K9" s="152" t="s">
        <v>12</v>
      </c>
      <c r="L9" s="152" t="s">
        <v>74</v>
      </c>
    </row>
    <row r="10" spans="1:24">
      <c r="A10" s="108"/>
      <c r="B10" s="109"/>
      <c r="C10" s="146"/>
      <c r="E10"/>
      <c r="F10"/>
      <c r="G10"/>
      <c r="H10"/>
      <c r="I10"/>
      <c r="J10"/>
      <c r="K10"/>
      <c r="L10"/>
    </row>
    <row r="11" spans="1:24" ht="13.5" customHeight="1" thickBot="1">
      <c r="A11" s="108"/>
      <c r="B11" s="109"/>
      <c r="C11" s="146"/>
      <c r="E11" s="111"/>
      <c r="F11" s="153"/>
      <c r="G11" s="153"/>
      <c r="H11" s="111"/>
      <c r="I11" s="111"/>
      <c r="J11" s="111"/>
      <c r="K11" s="111"/>
      <c r="L11" s="111"/>
    </row>
    <row r="12" spans="1:24" ht="13.5" customHeight="1" thickBot="1">
      <c r="A12" s="108" t="s">
        <v>47</v>
      </c>
      <c r="B12" s="109"/>
      <c r="C12" s="146"/>
      <c r="E12" s="154"/>
      <c r="F12" s="155" t="s">
        <v>75</v>
      </c>
      <c r="G12" s="110" t="s">
        <v>48</v>
      </c>
      <c r="H12" s="111"/>
      <c r="I12" s="112" t="s">
        <v>49</v>
      </c>
      <c r="J12" s="113"/>
      <c r="K12" s="111" t="s">
        <v>76</v>
      </c>
      <c r="L12" s="114"/>
    </row>
    <row r="13" spans="1:24" ht="15">
      <c r="A13" s="108"/>
      <c r="B13" s="109"/>
      <c r="C13" s="146"/>
      <c r="E13" s="156"/>
      <c r="F13" s="157"/>
      <c r="G13" s="115"/>
      <c r="H13" s="116"/>
      <c r="I13" s="117"/>
      <c r="J13" s="118"/>
      <c r="K13" s="116" t="s">
        <v>77</v>
      </c>
      <c r="L13" s="119"/>
    </row>
    <row r="14" spans="1:24" ht="15">
      <c r="A14" s="108" t="s">
        <v>50</v>
      </c>
      <c r="B14" s="109" t="str">
        <f>+F14</f>
        <v>T2.1BU-ENV-FB</v>
      </c>
      <c r="C14" s="146"/>
      <c r="E14" s="158"/>
      <c r="F14" s="159" t="s">
        <v>51</v>
      </c>
      <c r="G14" s="120" t="s">
        <v>52</v>
      </c>
      <c r="H14" s="121"/>
      <c r="I14" s="122" t="s">
        <v>49</v>
      </c>
      <c r="J14" s="123"/>
      <c r="K14" s="121" t="s">
        <v>76</v>
      </c>
      <c r="L14" s="124"/>
    </row>
    <row r="15" spans="1:24" ht="15">
      <c r="A15" s="108"/>
      <c r="B15" s="109"/>
      <c r="C15" s="146"/>
      <c r="E15" s="158"/>
      <c r="F15" s="160" t="s">
        <v>78</v>
      </c>
      <c r="G15" s="161" t="s">
        <v>79</v>
      </c>
      <c r="H15" s="121"/>
      <c r="I15" s="162" t="s">
        <v>49</v>
      </c>
      <c r="J15" s="163"/>
      <c r="K15" s="164" t="s">
        <v>76</v>
      </c>
      <c r="L15" s="124"/>
    </row>
    <row r="16" spans="1:24" ht="15">
      <c r="A16" s="108"/>
      <c r="B16" s="109"/>
      <c r="C16" s="146"/>
      <c r="E16" s="158"/>
      <c r="F16" s="159"/>
      <c r="G16" s="161" t="s">
        <v>80</v>
      </c>
      <c r="H16" s="121"/>
      <c r="I16" s="162" t="s">
        <v>57</v>
      </c>
      <c r="J16" s="163"/>
      <c r="K16" s="164" t="s">
        <v>81</v>
      </c>
      <c r="L16" s="124"/>
    </row>
    <row r="17" spans="1:12" ht="15">
      <c r="A17" s="108"/>
      <c r="B17" s="109"/>
      <c r="C17" s="146"/>
      <c r="E17" s="158"/>
      <c r="F17" s="159"/>
      <c r="G17" s="161" t="s">
        <v>82</v>
      </c>
      <c r="H17" s="121"/>
      <c r="I17" s="162" t="s">
        <v>57</v>
      </c>
      <c r="J17" s="163"/>
      <c r="K17" s="164" t="s">
        <v>81</v>
      </c>
      <c r="L17" s="124"/>
    </row>
    <row r="18" spans="1:12" ht="15">
      <c r="A18" s="108"/>
      <c r="B18" s="109"/>
      <c r="C18" s="146"/>
      <c r="E18" s="158"/>
      <c r="F18" s="159"/>
      <c r="G18" s="165" t="s">
        <v>83</v>
      </c>
      <c r="H18" s="166"/>
      <c r="I18" s="162" t="s">
        <v>57</v>
      </c>
      <c r="J18" s="163"/>
      <c r="K18" s="164" t="s">
        <v>81</v>
      </c>
      <c r="L18" s="124"/>
    </row>
    <row r="19" spans="1:12" ht="15">
      <c r="A19" s="108"/>
      <c r="B19" s="109"/>
      <c r="C19" s="146"/>
      <c r="E19" s="158"/>
      <c r="F19" s="159"/>
      <c r="G19" s="165" t="s">
        <v>84</v>
      </c>
      <c r="H19" s="166"/>
      <c r="I19" s="162" t="s">
        <v>57</v>
      </c>
      <c r="J19" s="163"/>
      <c r="K19" s="164" t="s">
        <v>81</v>
      </c>
      <c r="L19" s="124"/>
    </row>
    <row r="20" spans="1:12" ht="15">
      <c r="A20" s="108"/>
      <c r="B20" s="109"/>
      <c r="C20" s="146"/>
      <c r="E20" s="158"/>
      <c r="F20" s="159"/>
      <c r="G20" s="165" t="s">
        <v>85</v>
      </c>
      <c r="H20" s="166"/>
      <c r="I20" s="162" t="s">
        <v>86</v>
      </c>
      <c r="J20" s="163"/>
      <c r="K20" s="164" t="s">
        <v>87</v>
      </c>
      <c r="L20" s="124"/>
    </row>
    <row r="21" spans="1:12" ht="15">
      <c r="A21" s="108"/>
      <c r="B21" s="109"/>
      <c r="C21" s="146"/>
      <c r="E21" s="158"/>
      <c r="F21" s="159"/>
      <c r="G21" s="165" t="s">
        <v>88</v>
      </c>
      <c r="H21" s="166"/>
      <c r="I21" s="162" t="s">
        <v>57</v>
      </c>
      <c r="J21" s="163"/>
      <c r="K21" s="164" t="s">
        <v>81</v>
      </c>
      <c r="L21" s="124"/>
    </row>
    <row r="22" spans="1:12" ht="15">
      <c r="A22" s="108"/>
      <c r="B22" s="109"/>
      <c r="C22" s="146"/>
      <c r="E22" s="167"/>
      <c r="F22" s="168"/>
      <c r="G22" s="135"/>
      <c r="H22" s="136"/>
      <c r="I22" s="137"/>
      <c r="J22" s="138"/>
      <c r="K22" s="136"/>
      <c r="L22" s="139"/>
    </row>
    <row r="23" spans="1:12" ht="15">
      <c r="A23" s="108" t="s">
        <v>50</v>
      </c>
      <c r="B23" s="109" t="str">
        <f>+F23</f>
        <v>T2.1BU-ENV-PV</v>
      </c>
      <c r="C23" s="146"/>
      <c r="E23" s="169"/>
      <c r="F23" s="170" t="s">
        <v>53</v>
      </c>
      <c r="G23" s="125" t="s">
        <v>54</v>
      </c>
      <c r="H23" s="126"/>
      <c r="I23" s="127" t="s">
        <v>49</v>
      </c>
      <c r="J23" s="128"/>
      <c r="K23" s="126" t="s">
        <v>76</v>
      </c>
      <c r="L23" s="129"/>
    </row>
    <row r="24" spans="1:12" ht="15">
      <c r="A24" s="108"/>
      <c r="B24" s="109"/>
      <c r="C24" s="146"/>
      <c r="E24" s="158"/>
      <c r="F24" s="160" t="s">
        <v>78</v>
      </c>
      <c r="G24" s="161" t="s">
        <v>89</v>
      </c>
      <c r="H24" s="126"/>
      <c r="I24" s="171" t="s">
        <v>49</v>
      </c>
      <c r="J24" s="172"/>
      <c r="K24" s="173" t="s">
        <v>76</v>
      </c>
      <c r="L24" s="129"/>
    </row>
    <row r="25" spans="1:12" ht="15">
      <c r="A25" s="108"/>
      <c r="B25" s="109"/>
      <c r="C25" s="146"/>
      <c r="E25" s="169"/>
      <c r="F25" s="170"/>
      <c r="G25" s="174" t="s">
        <v>90</v>
      </c>
      <c r="H25" s="126"/>
      <c r="I25" s="171" t="s">
        <v>49</v>
      </c>
      <c r="J25" s="172"/>
      <c r="K25" s="173" t="s">
        <v>76</v>
      </c>
      <c r="L25" s="129"/>
    </row>
    <row r="26" spans="1:12" ht="15">
      <c r="A26" s="108"/>
      <c r="B26" s="109"/>
      <c r="C26" s="146"/>
      <c r="E26" s="169"/>
      <c r="F26" s="170"/>
      <c r="G26" s="174" t="s">
        <v>91</v>
      </c>
      <c r="H26" s="126"/>
      <c r="I26" s="171" t="s">
        <v>49</v>
      </c>
      <c r="J26" s="172"/>
      <c r="K26" s="173" t="s">
        <v>76</v>
      </c>
      <c r="L26" s="129"/>
    </row>
    <row r="27" spans="1:12" ht="15">
      <c r="A27" s="108"/>
      <c r="B27" s="109"/>
      <c r="C27" s="146"/>
      <c r="E27" s="169"/>
      <c r="F27" s="170"/>
      <c r="G27" s="174" t="s">
        <v>92</v>
      </c>
      <c r="H27" s="126"/>
      <c r="I27" s="171" t="s">
        <v>57</v>
      </c>
      <c r="J27" s="172"/>
      <c r="K27" s="173" t="s">
        <v>81</v>
      </c>
      <c r="L27" s="129"/>
    </row>
    <row r="28" spans="1:12" ht="15">
      <c r="A28" s="108"/>
      <c r="B28" s="109"/>
      <c r="C28" s="146"/>
      <c r="E28" s="169"/>
      <c r="F28" s="170"/>
      <c r="G28" s="175" t="s">
        <v>93</v>
      </c>
      <c r="H28" s="176"/>
      <c r="I28" s="171" t="s">
        <v>57</v>
      </c>
      <c r="J28" s="172"/>
      <c r="K28" s="173" t="s">
        <v>81</v>
      </c>
      <c r="L28" s="129"/>
    </row>
    <row r="29" spans="1:12" ht="15">
      <c r="A29" s="108"/>
      <c r="B29" s="109"/>
      <c r="C29" s="146"/>
      <c r="E29" s="177"/>
      <c r="F29" s="178"/>
      <c r="G29" s="179"/>
      <c r="H29" s="116"/>
      <c r="I29" s="117"/>
      <c r="J29" s="118"/>
      <c r="K29" s="116" t="s">
        <v>77</v>
      </c>
      <c r="L29" s="119"/>
    </row>
    <row r="30" spans="1:12" ht="15">
      <c r="A30" s="108" t="s">
        <v>50</v>
      </c>
      <c r="B30" s="109" t="str">
        <f>+F30</f>
        <v>T2.1BU_ENV_PFV</v>
      </c>
      <c r="C30" s="146"/>
      <c r="E30" s="158"/>
      <c r="F30" s="159" t="s">
        <v>55</v>
      </c>
      <c r="G30" s="120" t="s">
        <v>56</v>
      </c>
      <c r="H30" s="121"/>
      <c r="I30" s="122" t="s">
        <v>57</v>
      </c>
      <c r="J30" s="123"/>
      <c r="K30" s="121" t="s">
        <v>81</v>
      </c>
      <c r="L30" s="124"/>
    </row>
    <row r="31" spans="1:12" ht="15">
      <c r="A31" s="108"/>
      <c r="B31" s="109"/>
      <c r="C31" s="146"/>
      <c r="E31" s="180"/>
      <c r="F31" s="160" t="s">
        <v>78</v>
      </c>
      <c r="G31" s="161" t="s">
        <v>94</v>
      </c>
      <c r="H31" s="121"/>
      <c r="I31" s="122" t="s">
        <v>57</v>
      </c>
      <c r="J31" s="123"/>
      <c r="K31" s="121" t="s">
        <v>81</v>
      </c>
      <c r="L31" s="124"/>
    </row>
    <row r="32" spans="1:12" ht="15">
      <c r="A32" s="108"/>
      <c r="B32" s="109"/>
      <c r="C32" s="146"/>
      <c r="E32" s="180"/>
      <c r="F32" s="160"/>
      <c r="G32" s="161" t="s">
        <v>95</v>
      </c>
      <c r="H32" s="121"/>
      <c r="I32" s="122"/>
      <c r="J32" s="123"/>
      <c r="K32" s="121"/>
      <c r="L32" s="124"/>
    </row>
    <row r="33" spans="1:12" ht="15">
      <c r="A33" s="108"/>
      <c r="B33" s="109"/>
      <c r="C33" s="146"/>
      <c r="E33" s="180"/>
      <c r="F33" s="181"/>
      <c r="G33" s="182"/>
      <c r="H33" s="121"/>
      <c r="I33" s="122"/>
      <c r="J33" s="123"/>
      <c r="K33" s="121" t="s">
        <v>77</v>
      </c>
      <c r="L33" s="124"/>
    </row>
    <row r="34" spans="1:12" ht="15">
      <c r="A34" s="108" t="s">
        <v>50</v>
      </c>
      <c r="B34" s="109" t="str">
        <f>+F34</f>
        <v>T2.1BU_ENV_PFH</v>
      </c>
      <c r="C34" s="146"/>
      <c r="E34" s="158"/>
      <c r="F34" s="159" t="s">
        <v>58</v>
      </c>
      <c r="G34" s="120" t="s">
        <v>59</v>
      </c>
      <c r="H34" s="121"/>
      <c r="I34" s="122" t="s">
        <v>57</v>
      </c>
      <c r="J34" s="123"/>
      <c r="K34" s="121" t="s">
        <v>81</v>
      </c>
      <c r="L34" s="124"/>
    </row>
    <row r="35" spans="1:12" ht="15">
      <c r="A35" s="108"/>
      <c r="B35" s="109"/>
      <c r="C35" s="146"/>
      <c r="E35" s="158"/>
      <c r="F35" s="160" t="s">
        <v>78</v>
      </c>
      <c r="G35" s="161" t="s">
        <v>96</v>
      </c>
      <c r="H35" s="121"/>
      <c r="I35" s="162" t="s">
        <v>57</v>
      </c>
      <c r="J35" s="163"/>
      <c r="K35" s="164" t="s">
        <v>81</v>
      </c>
      <c r="L35" s="124"/>
    </row>
    <row r="36" spans="1:12" ht="15">
      <c r="A36" s="108"/>
      <c r="B36" s="109"/>
      <c r="C36" s="146"/>
      <c r="E36" s="158"/>
      <c r="F36" s="183"/>
      <c r="G36" s="161" t="s">
        <v>97</v>
      </c>
      <c r="H36" s="121"/>
      <c r="I36" s="162" t="s">
        <v>57</v>
      </c>
      <c r="J36" s="163"/>
      <c r="K36" s="164" t="s">
        <v>81</v>
      </c>
      <c r="L36" s="124"/>
    </row>
    <row r="37" spans="1:12" ht="15">
      <c r="A37" s="108"/>
      <c r="B37" s="109"/>
      <c r="C37" s="146"/>
      <c r="E37" s="158"/>
      <c r="F37" s="160"/>
      <c r="G37" s="161" t="s">
        <v>98</v>
      </c>
      <c r="H37" s="121"/>
      <c r="I37" s="162"/>
      <c r="J37" s="163"/>
      <c r="K37" s="164"/>
      <c r="L37" s="124"/>
    </row>
    <row r="38" spans="1:12" ht="15">
      <c r="A38" s="108"/>
      <c r="B38" s="109"/>
      <c r="C38" s="146"/>
      <c r="E38" s="184"/>
      <c r="F38" s="185"/>
      <c r="G38" s="161"/>
      <c r="H38" s="136"/>
      <c r="I38" s="122"/>
      <c r="J38" s="123"/>
      <c r="K38" s="121"/>
      <c r="L38" s="139"/>
    </row>
    <row r="39" spans="1:12" ht="15">
      <c r="A39" s="108" t="s">
        <v>50</v>
      </c>
      <c r="B39" s="109" t="str">
        <f>+F39</f>
        <v>T2.1BU-ENV-CAL</v>
      </c>
      <c r="C39" s="146"/>
      <c r="E39" s="186"/>
      <c r="F39" s="187" t="s">
        <v>60</v>
      </c>
      <c r="G39" s="130" t="s">
        <v>61</v>
      </c>
      <c r="H39" s="131"/>
      <c r="I39" s="132" t="s">
        <v>57</v>
      </c>
      <c r="J39" s="133"/>
      <c r="K39" s="131" t="s">
        <v>81</v>
      </c>
      <c r="L39" s="134"/>
    </row>
    <row r="40" spans="1:12" ht="15">
      <c r="A40" s="108"/>
      <c r="B40" s="109"/>
      <c r="C40" s="146"/>
      <c r="E40" s="188"/>
      <c r="F40" s="189" t="s">
        <v>78</v>
      </c>
      <c r="G40" s="190" t="s">
        <v>99</v>
      </c>
      <c r="H40" s="131"/>
      <c r="I40" s="191" t="s">
        <v>57</v>
      </c>
      <c r="J40" s="192"/>
      <c r="K40" s="193" t="s">
        <v>81</v>
      </c>
      <c r="L40" s="134"/>
    </row>
    <row r="41" spans="1:12" ht="15">
      <c r="A41" s="108"/>
      <c r="B41" s="109"/>
      <c r="C41" s="146"/>
      <c r="E41" s="188"/>
      <c r="F41" s="189"/>
      <c r="G41" s="190" t="s">
        <v>100</v>
      </c>
      <c r="H41" s="131"/>
      <c r="I41" s="191" t="s">
        <v>57</v>
      </c>
      <c r="J41" s="192"/>
      <c r="K41" s="193" t="s">
        <v>81</v>
      </c>
      <c r="L41" s="134"/>
    </row>
    <row r="42" spans="1:12" ht="15">
      <c r="A42" s="108"/>
      <c r="B42" s="109"/>
      <c r="C42" s="146"/>
      <c r="E42" s="184"/>
      <c r="F42" s="178"/>
      <c r="G42" s="161"/>
      <c r="H42" s="136"/>
      <c r="I42" s="137"/>
      <c r="J42" s="138"/>
      <c r="K42" s="136"/>
      <c r="L42" s="139"/>
    </row>
    <row r="43" spans="1:12" ht="15">
      <c r="A43" s="108" t="s">
        <v>50</v>
      </c>
      <c r="B43" s="109" t="str">
        <f>+F43</f>
        <v>T2.1BU-ENV-TH</v>
      </c>
      <c r="C43" s="146"/>
      <c r="E43" s="194"/>
      <c r="F43" s="195" t="s">
        <v>62</v>
      </c>
      <c r="G43" s="135" t="s">
        <v>63</v>
      </c>
      <c r="H43" s="136"/>
      <c r="I43" s="137" t="s">
        <v>49</v>
      </c>
      <c r="J43" s="138"/>
      <c r="K43" s="136" t="s">
        <v>76</v>
      </c>
      <c r="L43" s="139"/>
    </row>
    <row r="44" spans="1:12" ht="15">
      <c r="A44" s="108"/>
      <c r="B44" s="109"/>
      <c r="C44" s="146"/>
      <c r="E44" s="184"/>
      <c r="F44" s="178" t="s">
        <v>78</v>
      </c>
      <c r="G44" s="179" t="s">
        <v>101</v>
      </c>
      <c r="H44" s="136"/>
      <c r="I44" s="137" t="s">
        <v>49</v>
      </c>
      <c r="J44" s="138"/>
      <c r="K44" s="136" t="s">
        <v>76</v>
      </c>
      <c r="L44" s="139"/>
    </row>
    <row r="45" spans="1:12" ht="15">
      <c r="A45" s="108"/>
      <c r="B45" s="109"/>
      <c r="C45" s="146"/>
      <c r="E45" s="184"/>
      <c r="F45" s="185"/>
      <c r="G45" s="196"/>
      <c r="H45" s="136"/>
      <c r="I45" s="137"/>
      <c r="J45" s="138"/>
      <c r="K45" s="136" t="s">
        <v>77</v>
      </c>
      <c r="L45" s="139"/>
    </row>
    <row r="46" spans="1:12" ht="15">
      <c r="A46" s="108" t="s">
        <v>50</v>
      </c>
      <c r="B46" s="109" t="str">
        <f>+F46</f>
        <v>T2.1BU-ENV-ST</v>
      </c>
      <c r="C46" s="146"/>
      <c r="E46" s="194"/>
      <c r="F46" s="195" t="s">
        <v>64</v>
      </c>
      <c r="G46" s="135" t="s">
        <v>65</v>
      </c>
      <c r="H46" s="136"/>
      <c r="I46" s="137" t="s">
        <v>49</v>
      </c>
      <c r="J46" s="138"/>
      <c r="K46" s="136" t="s">
        <v>76</v>
      </c>
      <c r="L46" s="139"/>
    </row>
    <row r="47" spans="1:12">
      <c r="A47" s="108"/>
      <c r="B47" s="109"/>
      <c r="C47" s="146"/>
    </row>
    <row r="48" spans="1:12">
      <c r="A48" s="108"/>
      <c r="B48" s="109"/>
      <c r="C48" s="146"/>
    </row>
    <row r="49" spans="1:3">
      <c r="A49" s="108"/>
      <c r="B49" s="109"/>
      <c r="C49" s="146"/>
    </row>
    <row r="50" spans="1:3">
      <c r="A50" s="108"/>
      <c r="B50" s="109"/>
      <c r="C50" s="146"/>
    </row>
    <row r="51" spans="1:3">
      <c r="A51" s="108"/>
      <c r="B51" s="109"/>
      <c r="C51" s="146"/>
    </row>
    <row r="52" spans="1:3">
      <c r="A52" s="108"/>
      <c r="B52" s="109"/>
      <c r="C52" s="146"/>
    </row>
    <row r="53" spans="1:3">
      <c r="A53" s="108"/>
      <c r="B53" s="109"/>
      <c r="C53" s="146"/>
    </row>
    <row r="54" spans="1:3">
      <c r="A54" s="108"/>
      <c r="B54" s="109"/>
      <c r="C54" s="146"/>
    </row>
    <row r="55" spans="1:3">
      <c r="A55" s="108"/>
      <c r="B55" s="109"/>
      <c r="C55" s="146"/>
    </row>
    <row r="56" spans="1:3">
      <c r="A56" s="108"/>
      <c r="B56" s="109"/>
      <c r="C56" s="146"/>
    </row>
    <row r="57" spans="1:3">
      <c r="A57" s="108"/>
      <c r="B57" s="109"/>
      <c r="C57" s="146"/>
    </row>
    <row r="58" spans="1:3">
      <c r="A58" s="108"/>
      <c r="B58" s="109"/>
      <c r="C58" s="146"/>
    </row>
    <row r="59" spans="1:3">
      <c r="A59" s="108"/>
      <c r="B59" s="109"/>
      <c r="C59" s="146"/>
    </row>
    <row r="60" spans="1:3">
      <c r="A60" s="108"/>
      <c r="B60" s="109"/>
      <c r="C60" s="146"/>
    </row>
    <row r="61" spans="1:3">
      <c r="A61" s="108"/>
      <c r="B61" s="109"/>
      <c r="C61" s="146"/>
    </row>
    <row r="62" spans="1:3">
      <c r="A62" s="108"/>
      <c r="B62" s="109"/>
      <c r="C62" s="146"/>
    </row>
    <row r="63" spans="1:3">
      <c r="A63" s="108"/>
      <c r="B63" s="109"/>
      <c r="C63" s="146"/>
    </row>
    <row r="64" spans="1:3">
      <c r="A64" s="108"/>
      <c r="B64" s="109"/>
      <c r="C64" s="146"/>
    </row>
    <row r="65" spans="1:3">
      <c r="A65" s="108"/>
      <c r="B65" s="109"/>
      <c r="C65" s="146"/>
    </row>
    <row r="66" spans="1:3">
      <c r="A66" s="108"/>
      <c r="B66" s="109"/>
      <c r="C66" s="146"/>
    </row>
    <row r="67" spans="1:3">
      <c r="A67" s="108"/>
      <c r="B67" s="109"/>
      <c r="C67" s="146"/>
    </row>
    <row r="68" spans="1:3">
      <c r="A68" s="108"/>
      <c r="B68" s="109"/>
      <c r="C68" s="146"/>
    </row>
    <row r="69" spans="1:3">
      <c r="A69" s="108"/>
      <c r="B69" s="109"/>
      <c r="C69" s="146"/>
    </row>
    <row r="70" spans="1:3">
      <c r="A70" s="108"/>
      <c r="B70" s="109"/>
      <c r="C70" s="146"/>
    </row>
    <row r="71" spans="1:3">
      <c r="A71" s="108"/>
      <c r="B71" s="109"/>
      <c r="C71" s="146"/>
    </row>
    <row r="72" spans="1:3">
      <c r="A72" s="108"/>
      <c r="B72" s="109"/>
      <c r="C72" s="146"/>
    </row>
    <row r="73" spans="1:3">
      <c r="A73" s="108"/>
      <c r="B73" s="109"/>
      <c r="C73" s="146"/>
    </row>
    <row r="74" spans="1:3">
      <c r="A74" s="108"/>
      <c r="B74" s="109"/>
      <c r="C74" s="146"/>
    </row>
    <row r="75" spans="1:3">
      <c r="A75" s="108"/>
      <c r="B75" s="109"/>
      <c r="C75" s="146"/>
    </row>
    <row r="76" spans="1:3">
      <c r="A76" s="108"/>
      <c r="B76" s="109"/>
      <c r="C76" s="146"/>
    </row>
    <row r="77" spans="1:3">
      <c r="A77" s="108"/>
      <c r="B77" s="109"/>
      <c r="C77" s="146"/>
    </row>
    <row r="78" spans="1:3">
      <c r="A78" s="108"/>
      <c r="B78" s="109"/>
      <c r="C78" s="146"/>
    </row>
    <row r="79" spans="1:3">
      <c r="A79" s="108"/>
      <c r="B79" s="109"/>
      <c r="C79" s="146"/>
    </row>
    <row r="80" spans="1:3">
      <c r="A80" s="108"/>
      <c r="B80" s="109"/>
      <c r="C80" s="146"/>
    </row>
    <row r="81" spans="1:3">
      <c r="A81" s="108"/>
      <c r="B81" s="109"/>
      <c r="C81" s="146"/>
    </row>
    <row r="82" spans="1:3">
      <c r="A82" s="108"/>
      <c r="B82" s="109"/>
      <c r="C82" s="146"/>
    </row>
    <row r="83" spans="1:3">
      <c r="A83" s="108"/>
      <c r="B83" s="109"/>
      <c r="C83" s="146"/>
    </row>
    <row r="84" spans="1:3">
      <c r="A84" s="108"/>
      <c r="B84" s="109"/>
      <c r="C84" s="146"/>
    </row>
    <row r="85" spans="1:3">
      <c r="A85" s="108"/>
      <c r="B85" s="109"/>
      <c r="C85" s="146"/>
    </row>
    <row r="86" spans="1:3">
      <c r="A86" s="108"/>
      <c r="B86" s="109"/>
      <c r="C86" s="146"/>
    </row>
    <row r="87" spans="1:3">
      <c r="A87" s="108"/>
      <c r="B87" s="109"/>
      <c r="C87" s="146"/>
    </row>
    <row r="88" spans="1:3">
      <c r="A88" s="108"/>
      <c r="B88" s="109"/>
      <c r="C88" s="146"/>
    </row>
    <row r="89" spans="1:3">
      <c r="A89" s="108"/>
      <c r="B89" s="109"/>
      <c r="C89" s="146"/>
    </row>
    <row r="90" spans="1:3">
      <c r="A90" s="108"/>
      <c r="B90" s="109"/>
      <c r="C90" s="146"/>
    </row>
    <row r="91" spans="1:3">
      <c r="A91" s="108"/>
      <c r="B91" s="109"/>
      <c r="C91" s="146"/>
    </row>
    <row r="92" spans="1:3">
      <c r="A92" s="108"/>
      <c r="B92" s="109"/>
      <c r="C92" s="146"/>
    </row>
    <row r="93" spans="1:3">
      <c r="A93" s="108"/>
      <c r="B93" s="109"/>
      <c r="C93" s="146"/>
    </row>
    <row r="94" spans="1:3">
      <c r="A94" s="108"/>
      <c r="B94" s="109"/>
      <c r="C94" s="146"/>
    </row>
    <row r="95" spans="1:3">
      <c r="A95" s="108"/>
      <c r="B95" s="109"/>
      <c r="C95" s="146"/>
    </row>
    <row r="96" spans="1:3">
      <c r="A96" s="108"/>
      <c r="B96" s="109"/>
      <c r="C96" s="146"/>
    </row>
    <row r="97" spans="1:3">
      <c r="A97" s="108"/>
      <c r="B97" s="109"/>
      <c r="C97" s="146"/>
    </row>
    <row r="98" spans="1:3">
      <c r="A98" s="108"/>
      <c r="B98" s="109"/>
      <c r="C98" s="146"/>
    </row>
    <row r="99" spans="1:3">
      <c r="A99" s="108"/>
      <c r="B99" s="109"/>
      <c r="C99" s="146"/>
    </row>
    <row r="100" spans="1:3">
      <c r="A100" s="108"/>
      <c r="B100" s="109"/>
      <c r="C100" s="146"/>
    </row>
    <row r="101" spans="1:3">
      <c r="A101" s="108"/>
      <c r="B101" s="109"/>
      <c r="C101" s="146"/>
    </row>
    <row r="102" spans="1:3">
      <c r="A102" s="108"/>
      <c r="B102" s="109"/>
      <c r="C102" s="146"/>
    </row>
    <row r="103" spans="1:3">
      <c r="A103" s="108"/>
      <c r="B103" s="109"/>
      <c r="C103" s="146"/>
    </row>
    <row r="104" spans="1:3">
      <c r="A104" s="108"/>
      <c r="B104" s="109"/>
      <c r="C104" s="146"/>
    </row>
    <row r="105" spans="1:3">
      <c r="A105" s="108"/>
      <c r="B105" s="109"/>
      <c r="C105" s="146"/>
    </row>
    <row r="106" spans="1:3">
      <c r="A106" s="108"/>
      <c r="B106" s="109"/>
      <c r="C106" s="146"/>
    </row>
    <row r="107" spans="1:3">
      <c r="A107" s="108"/>
      <c r="B107" s="109"/>
      <c r="C107" s="146"/>
    </row>
    <row r="108" spans="1:3">
      <c r="A108" s="108"/>
      <c r="B108" s="109"/>
      <c r="C108" s="146"/>
    </row>
    <row r="109" spans="1:3">
      <c r="A109" s="108"/>
      <c r="B109" s="109"/>
      <c r="C109" s="146"/>
    </row>
    <row r="110" spans="1:3">
      <c r="A110" s="108"/>
      <c r="B110" s="109"/>
      <c r="C110" s="146"/>
    </row>
    <row r="111" spans="1:3">
      <c r="A111" s="108"/>
      <c r="B111" s="109"/>
      <c r="C111" s="146"/>
    </row>
    <row r="112" spans="1:3">
      <c r="A112" s="108"/>
      <c r="B112" s="109"/>
      <c r="C112" s="146"/>
    </row>
    <row r="113" spans="1:3">
      <c r="A113" s="108"/>
      <c r="B113" s="109"/>
      <c r="C113" s="146"/>
    </row>
    <row r="114" spans="1:3">
      <c r="A114" s="108"/>
      <c r="B114" s="109"/>
      <c r="C114" s="146"/>
    </row>
    <row r="115" spans="1:3">
      <c r="A115" s="108"/>
      <c r="B115" s="109"/>
      <c r="C115" s="146"/>
    </row>
    <row r="116" spans="1:3">
      <c r="A116" s="108"/>
      <c r="B116" s="109"/>
      <c r="C116" s="146"/>
    </row>
    <row r="117" spans="1:3">
      <c r="A117" s="108"/>
      <c r="B117" s="109"/>
      <c r="C117" s="146"/>
    </row>
    <row r="118" spans="1:3">
      <c r="A118" s="108"/>
      <c r="B118" s="109"/>
      <c r="C118" s="146"/>
    </row>
    <row r="119" spans="1:3">
      <c r="A119" s="108"/>
      <c r="B119" s="109"/>
      <c r="C119" s="146"/>
    </row>
    <row r="120" spans="1:3">
      <c r="A120" s="108"/>
      <c r="B120" s="109"/>
      <c r="C120" s="146"/>
    </row>
    <row r="121" spans="1:3">
      <c r="A121" s="108"/>
      <c r="B121" s="109"/>
      <c r="C121" s="146"/>
    </row>
    <row r="122" spans="1:3">
      <c r="A122" s="108"/>
      <c r="B122" s="109"/>
      <c r="C122" s="146"/>
    </row>
    <row r="123" spans="1:3">
      <c r="A123" s="108"/>
      <c r="B123" s="109"/>
      <c r="C123" s="146"/>
    </row>
    <row r="124" spans="1:3">
      <c r="A124" s="108"/>
      <c r="B124" s="109"/>
      <c r="C124" s="146"/>
    </row>
    <row r="125" spans="1:3">
      <c r="A125" s="108"/>
      <c r="B125" s="109"/>
      <c r="C125" s="146"/>
    </row>
    <row r="126" spans="1:3">
      <c r="A126" s="108"/>
      <c r="B126" s="109"/>
      <c r="C126" s="146"/>
    </row>
    <row r="127" spans="1:3">
      <c r="A127" s="108"/>
      <c r="B127" s="109"/>
      <c r="C127" s="146"/>
    </row>
    <row r="128" spans="1:3">
      <c r="A128" s="108"/>
      <c r="B128" s="109"/>
      <c r="C128" s="146"/>
    </row>
    <row r="129" spans="1:3">
      <c r="A129" s="108"/>
      <c r="B129" s="109"/>
      <c r="C129" s="146"/>
    </row>
    <row r="130" spans="1:3">
      <c r="A130" s="108"/>
      <c r="B130" s="109"/>
      <c r="C130" s="146"/>
    </row>
    <row r="131" spans="1:3">
      <c r="A131" s="108"/>
      <c r="B131" s="109"/>
      <c r="C131" s="146"/>
    </row>
    <row r="132" spans="1:3">
      <c r="A132" s="108"/>
      <c r="B132" s="109"/>
      <c r="C132" s="146"/>
    </row>
    <row r="133" spans="1:3">
      <c r="A133" s="108"/>
      <c r="B133" s="109"/>
      <c r="C133" s="146"/>
    </row>
    <row r="134" spans="1:3">
      <c r="A134" s="108"/>
      <c r="B134" s="109"/>
      <c r="C134" s="146"/>
    </row>
    <row r="135" spans="1:3">
      <c r="A135" s="108"/>
      <c r="B135" s="109"/>
      <c r="C135" s="146"/>
    </row>
    <row r="136" spans="1:3">
      <c r="A136" s="108"/>
      <c r="B136" s="109"/>
      <c r="C136" s="146"/>
    </row>
    <row r="137" spans="1:3">
      <c r="A137" s="108"/>
      <c r="B137" s="109"/>
      <c r="C137" s="146"/>
    </row>
    <row r="138" spans="1:3">
      <c r="A138" s="108"/>
      <c r="B138" s="109"/>
      <c r="C138" s="146"/>
    </row>
    <row r="139" spans="1:3">
      <c r="A139" s="108"/>
      <c r="B139" s="109"/>
      <c r="C139" s="146"/>
    </row>
    <row r="140" spans="1:3">
      <c r="A140" s="108"/>
      <c r="B140" s="109"/>
      <c r="C140" s="146"/>
    </row>
    <row r="141" spans="1:3">
      <c r="A141" s="108"/>
      <c r="B141" s="109"/>
      <c r="C141" s="146"/>
    </row>
    <row r="142" spans="1:3">
      <c r="A142" s="108"/>
      <c r="B142" s="109"/>
      <c r="C142" s="146"/>
    </row>
    <row r="143" spans="1:3">
      <c r="A143" s="108"/>
      <c r="B143" s="109"/>
      <c r="C143" s="146"/>
    </row>
    <row r="144" spans="1:3">
      <c r="A144" s="108"/>
      <c r="B144" s="109"/>
      <c r="C144" s="146"/>
    </row>
    <row r="145" spans="1:3">
      <c r="A145" s="108"/>
      <c r="B145" s="109"/>
      <c r="C145" s="146"/>
    </row>
    <row r="146" spans="1:3">
      <c r="A146" s="108"/>
      <c r="B146" s="109"/>
      <c r="C146" s="146"/>
    </row>
    <row r="147" spans="1:3">
      <c r="A147" s="108"/>
      <c r="B147" s="109"/>
      <c r="C147" s="146"/>
    </row>
    <row r="148" spans="1:3">
      <c r="A148" s="108"/>
      <c r="B148" s="109"/>
      <c r="C148" s="146"/>
    </row>
    <row r="149" spans="1:3">
      <c r="A149" s="108"/>
      <c r="B149" s="109"/>
      <c r="C149" s="146"/>
    </row>
    <row r="150" spans="1:3">
      <c r="A150" s="108"/>
      <c r="B150" s="109"/>
      <c r="C150" s="146"/>
    </row>
    <row r="151" spans="1:3">
      <c r="A151" s="108"/>
      <c r="B151" s="109"/>
      <c r="C151" s="146"/>
    </row>
    <row r="152" spans="1:3">
      <c r="A152" s="108"/>
      <c r="B152" s="109"/>
      <c r="C152" s="146"/>
    </row>
    <row r="153" spans="1:3">
      <c r="A153" s="108"/>
      <c r="B153" s="109"/>
      <c r="C153" s="146"/>
    </row>
    <row r="154" spans="1:3">
      <c r="A154" s="108"/>
      <c r="B154" s="109"/>
      <c r="C154" s="146"/>
    </row>
    <row r="155" spans="1:3">
      <c r="A155" s="108"/>
      <c r="B155" s="109"/>
      <c r="C155" s="146"/>
    </row>
    <row r="156" spans="1:3">
      <c r="A156" s="108"/>
      <c r="B156" s="109"/>
      <c r="C156" s="146"/>
    </row>
    <row r="157" spans="1:3">
      <c r="A157" s="108"/>
      <c r="B157" s="109"/>
      <c r="C157" s="146"/>
    </row>
    <row r="158" spans="1:3">
      <c r="A158" s="108"/>
      <c r="B158" s="109"/>
      <c r="C158" s="146"/>
    </row>
    <row r="159" spans="1:3">
      <c r="A159" s="108"/>
      <c r="B159" s="109"/>
      <c r="C159" s="146"/>
    </row>
    <row r="160" spans="1:3">
      <c r="A160" s="108"/>
      <c r="B160" s="109"/>
      <c r="C160" s="146"/>
    </row>
    <row r="161" spans="1:3">
      <c r="A161" s="108"/>
      <c r="B161" s="109"/>
      <c r="C161" s="146"/>
    </row>
    <row r="162" spans="1:3">
      <c r="A162" s="108"/>
      <c r="B162" s="109"/>
      <c r="C162" s="146"/>
    </row>
    <row r="163" spans="1:3">
      <c r="A163" s="108"/>
      <c r="B163" s="109"/>
      <c r="C163" s="146"/>
    </row>
    <row r="164" spans="1:3">
      <c r="A164" s="108"/>
      <c r="B164" s="109"/>
      <c r="C164" s="146"/>
    </row>
    <row r="165" spans="1:3">
      <c r="A165" s="108"/>
      <c r="B165" s="109"/>
      <c r="C165" s="146"/>
    </row>
    <row r="166" spans="1:3">
      <c r="A166" s="108"/>
      <c r="B166" s="109"/>
      <c r="C166" s="146"/>
    </row>
    <row r="167" spans="1:3">
      <c r="A167" s="108"/>
      <c r="B167" s="109"/>
      <c r="C167" s="146"/>
    </row>
    <row r="168" spans="1:3">
      <c r="A168" s="108"/>
      <c r="B168" s="109"/>
      <c r="C168" s="146"/>
    </row>
    <row r="169" spans="1:3">
      <c r="A169" s="108"/>
      <c r="B169" s="109"/>
      <c r="C169" s="146"/>
    </row>
    <row r="170" spans="1:3">
      <c r="A170" s="108"/>
      <c r="B170" s="109"/>
      <c r="C170" s="146"/>
    </row>
    <row r="171" spans="1:3">
      <c r="A171" s="108"/>
      <c r="B171" s="109"/>
      <c r="C171" s="146"/>
    </row>
    <row r="172" spans="1:3">
      <c r="A172" s="108"/>
      <c r="B172" s="109"/>
      <c r="C172" s="146"/>
    </row>
    <row r="173" spans="1:3">
      <c r="A173" s="108"/>
      <c r="B173" s="109"/>
      <c r="C173" s="146"/>
    </row>
    <row r="174" spans="1:3">
      <c r="A174" s="108"/>
      <c r="B174" s="109"/>
      <c r="C174" s="146"/>
    </row>
    <row r="175" spans="1:3">
      <c r="A175" s="108"/>
      <c r="B175" s="109"/>
      <c r="C175" s="146"/>
    </row>
    <row r="176" spans="1:3">
      <c r="A176" s="108"/>
      <c r="B176" s="109"/>
      <c r="C176" s="146"/>
    </row>
    <row r="177" spans="1:3">
      <c r="A177" s="108"/>
      <c r="B177" s="109"/>
      <c r="C177" s="146"/>
    </row>
    <row r="178" spans="1:3">
      <c r="A178" s="108"/>
      <c r="B178" s="109"/>
      <c r="C178" s="146"/>
    </row>
    <row r="179" spans="1:3">
      <c r="A179" s="108"/>
      <c r="B179" s="109"/>
      <c r="C179" s="146"/>
    </row>
    <row r="180" spans="1:3">
      <c r="A180" s="108"/>
      <c r="B180" s="109"/>
      <c r="C180" s="146"/>
    </row>
    <row r="181" spans="1:3">
      <c r="A181" s="108"/>
      <c r="B181" s="109"/>
      <c r="C181" s="146"/>
    </row>
    <row r="182" spans="1:3">
      <c r="A182" s="108"/>
      <c r="B182" s="109"/>
      <c r="C182" s="146"/>
    </row>
    <row r="183" spans="1:3">
      <c r="A183" s="108"/>
      <c r="B183" s="109"/>
      <c r="C183" s="146"/>
    </row>
    <row r="184" spans="1:3">
      <c r="A184" s="108"/>
      <c r="B184" s="109"/>
      <c r="C184" s="146"/>
    </row>
    <row r="185" spans="1:3">
      <c r="A185" s="108"/>
      <c r="B185" s="109"/>
      <c r="C185" s="146"/>
    </row>
    <row r="186" spans="1:3">
      <c r="A186" s="108"/>
      <c r="B186" s="109"/>
      <c r="C186" s="146"/>
    </row>
    <row r="187" spans="1:3">
      <c r="A187" s="108"/>
      <c r="B187" s="109"/>
      <c r="C187" s="146"/>
    </row>
    <row r="188" spans="1:3">
      <c r="A188" s="108"/>
      <c r="B188" s="109"/>
      <c r="C188" s="146"/>
    </row>
    <row r="189" spans="1:3">
      <c r="A189" s="108"/>
      <c r="B189" s="109"/>
      <c r="C189" s="146"/>
    </row>
    <row r="190" spans="1:3">
      <c r="A190" s="108"/>
      <c r="B190" s="109"/>
      <c r="C190" s="146"/>
    </row>
    <row r="191" spans="1:3">
      <c r="A191" s="108"/>
      <c r="B191" s="109"/>
      <c r="C191" s="146"/>
    </row>
    <row r="192" spans="1:3">
      <c r="A192" s="108"/>
      <c r="B192" s="109"/>
      <c r="C192" s="146"/>
    </row>
    <row r="193" spans="1:3">
      <c r="A193" s="108"/>
      <c r="B193" s="109"/>
      <c r="C193" s="146"/>
    </row>
    <row r="194" spans="1:3">
      <c r="A194" s="108"/>
      <c r="B194" s="109"/>
      <c r="C194" s="146"/>
    </row>
    <row r="195" spans="1:3">
      <c r="A195" s="108"/>
      <c r="B195" s="109"/>
      <c r="C195" s="146"/>
    </row>
    <row r="196" spans="1:3">
      <c r="A196" s="108"/>
      <c r="B196" s="109"/>
      <c r="C196" s="146"/>
    </row>
    <row r="197" spans="1:3">
      <c r="A197" s="108"/>
      <c r="B197" s="109"/>
      <c r="C197" s="146"/>
    </row>
    <row r="198" spans="1:3">
      <c r="A198" s="108"/>
      <c r="B198" s="109"/>
      <c r="C198" s="146"/>
    </row>
    <row r="199" spans="1:3">
      <c r="A199" s="108"/>
      <c r="B199" s="109"/>
      <c r="C199" s="146"/>
    </row>
    <row r="200" spans="1:3">
      <c r="A200" s="108"/>
      <c r="B200" s="109"/>
      <c r="C200" s="146"/>
    </row>
    <row r="201" spans="1:3">
      <c r="A201" s="108"/>
      <c r="B201" s="109"/>
      <c r="C201" s="146"/>
    </row>
    <row r="202" spans="1:3">
      <c r="A202" s="108"/>
      <c r="B202" s="109"/>
      <c r="C202" s="146"/>
    </row>
    <row r="203" spans="1:3">
      <c r="A203" s="108"/>
      <c r="B203" s="109"/>
      <c r="C203" s="146"/>
    </row>
    <row r="204" spans="1:3">
      <c r="A204" s="108"/>
      <c r="B204" s="109"/>
      <c r="C204" s="146"/>
    </row>
    <row r="205" spans="1:3">
      <c r="A205" s="108"/>
      <c r="B205" s="109"/>
      <c r="C205" s="146"/>
    </row>
    <row r="206" spans="1:3">
      <c r="A206" s="108"/>
      <c r="B206" s="109"/>
      <c r="C206" s="146"/>
    </row>
    <row r="207" spans="1:3">
      <c r="A207" s="108"/>
      <c r="B207" s="109"/>
      <c r="C207" s="146"/>
    </row>
    <row r="208" spans="1:3">
      <c r="A208" s="108"/>
      <c r="B208" s="109"/>
      <c r="C208" s="146"/>
    </row>
    <row r="209" spans="1:3">
      <c r="A209" s="108"/>
      <c r="B209" s="109"/>
      <c r="C209" s="146"/>
    </row>
    <row r="210" spans="1:3">
      <c r="A210" s="108"/>
      <c r="B210" s="109"/>
      <c r="C210" s="146"/>
    </row>
    <row r="211" spans="1:3">
      <c r="A211" s="108"/>
      <c r="B211" s="109"/>
      <c r="C211" s="146"/>
    </row>
    <row r="212" spans="1:3">
      <c r="A212" s="108"/>
      <c r="B212" s="109"/>
      <c r="C212" s="146"/>
    </row>
    <row r="213" spans="1:3">
      <c r="A213" s="108"/>
      <c r="B213" s="109"/>
      <c r="C213" s="146"/>
    </row>
    <row r="214" spans="1:3">
      <c r="A214" s="108"/>
      <c r="B214" s="109"/>
      <c r="C214" s="146"/>
    </row>
    <row r="215" spans="1:3">
      <c r="A215" s="108"/>
      <c r="B215" s="109"/>
      <c r="C215" s="146"/>
    </row>
    <row r="216" spans="1:3">
      <c r="A216" s="108"/>
      <c r="B216" s="109"/>
      <c r="C216" s="146"/>
    </row>
    <row r="217" spans="1:3">
      <c r="A217" s="108"/>
      <c r="B217" s="109"/>
      <c r="C217" s="146"/>
    </row>
    <row r="218" spans="1:3">
      <c r="A218" s="108"/>
      <c r="B218" s="109"/>
      <c r="C218" s="146"/>
    </row>
    <row r="219" spans="1:3">
      <c r="A219" s="108"/>
      <c r="B219" s="109"/>
      <c r="C219" s="146"/>
    </row>
    <row r="220" spans="1:3">
      <c r="A220" s="108"/>
      <c r="B220" s="109"/>
      <c r="C220" s="146"/>
    </row>
    <row r="221" spans="1:3">
      <c r="A221" s="108"/>
      <c r="B221" s="109"/>
      <c r="C221" s="146"/>
    </row>
    <row r="222" spans="1:3">
      <c r="A222" s="108"/>
      <c r="B222" s="109"/>
      <c r="C222" s="146"/>
    </row>
    <row r="223" spans="1:3">
      <c r="A223" s="108"/>
      <c r="B223" s="109"/>
      <c r="C223" s="146"/>
    </row>
    <row r="224" spans="1:3">
      <c r="A224" s="108"/>
      <c r="B224" s="109"/>
      <c r="C224" s="146"/>
    </row>
    <row r="225" spans="1:3">
      <c r="A225" s="108"/>
      <c r="B225" s="109"/>
      <c r="C225" s="146"/>
    </row>
    <row r="226" spans="1:3">
      <c r="A226" s="108"/>
      <c r="B226" s="109"/>
      <c r="C226" s="146"/>
    </row>
    <row r="227" spans="1:3">
      <c r="A227" s="108"/>
      <c r="B227" s="109"/>
      <c r="C227" s="146"/>
    </row>
    <row r="228" spans="1:3">
      <c r="A228" s="108"/>
      <c r="B228" s="109"/>
      <c r="C228" s="146"/>
    </row>
    <row r="229" spans="1:3">
      <c r="A229" s="108"/>
      <c r="B229" s="109"/>
      <c r="C229" s="146"/>
    </row>
    <row r="230" spans="1:3">
      <c r="A230" s="108"/>
      <c r="B230" s="109"/>
      <c r="C230" s="146"/>
    </row>
    <row r="231" spans="1:3">
      <c r="A231" s="108"/>
      <c r="B231" s="109"/>
      <c r="C231" s="146"/>
    </row>
    <row r="232" spans="1:3">
      <c r="A232" s="108"/>
      <c r="B232" s="109"/>
      <c r="C232" s="146"/>
    </row>
    <row r="233" spans="1:3">
      <c r="A233" s="108"/>
      <c r="B233" s="109"/>
      <c r="C233" s="146"/>
    </row>
    <row r="234" spans="1:3">
      <c r="A234" s="108"/>
      <c r="B234" s="109"/>
      <c r="C234" s="146"/>
    </row>
    <row r="235" spans="1:3">
      <c r="A235" s="108"/>
      <c r="B235" s="109"/>
      <c r="C235" s="146"/>
    </row>
    <row r="236" spans="1:3">
      <c r="A236" s="108"/>
      <c r="B236" s="109"/>
      <c r="C236" s="146"/>
    </row>
    <row r="237" spans="1:3">
      <c r="A237" s="108"/>
      <c r="B237" s="109"/>
      <c r="C237" s="146"/>
    </row>
    <row r="238" spans="1:3">
      <c r="A238" s="108"/>
      <c r="B238" s="109"/>
      <c r="C238" s="146"/>
    </row>
    <row r="239" spans="1:3">
      <c r="A239" s="108"/>
      <c r="B239" s="109"/>
      <c r="C239" s="146"/>
    </row>
    <row r="240" spans="1:3">
      <c r="A240" s="108"/>
      <c r="B240" s="109"/>
      <c r="C240" s="146"/>
    </row>
    <row r="241" spans="1:3">
      <c r="A241" s="108"/>
      <c r="B241" s="109"/>
      <c r="C241" s="146"/>
    </row>
    <row r="242" spans="1:3">
      <c r="A242" s="108"/>
      <c r="B242" s="109"/>
      <c r="C242" s="146"/>
    </row>
    <row r="243" spans="1:3">
      <c r="A243" s="108"/>
      <c r="B243" s="109"/>
      <c r="C243" s="146"/>
    </row>
    <row r="244" spans="1:3">
      <c r="A244" s="108"/>
      <c r="B244" s="109"/>
      <c r="C244" s="146"/>
    </row>
    <row r="245" spans="1:3">
      <c r="A245" s="108"/>
      <c r="B245" s="109"/>
      <c r="C245" s="146"/>
    </row>
    <row r="246" spans="1:3">
      <c r="A246" s="108"/>
      <c r="B246" s="109"/>
      <c r="C246" s="146"/>
    </row>
    <row r="247" spans="1:3">
      <c r="A247" s="108"/>
      <c r="B247" s="109"/>
      <c r="C247" s="146"/>
    </row>
    <row r="248" spans="1:3">
      <c r="A248" s="108"/>
      <c r="B248" s="109"/>
      <c r="C248" s="146"/>
    </row>
    <row r="249" spans="1:3">
      <c r="A249" s="108"/>
      <c r="B249" s="109"/>
      <c r="C249" s="146"/>
    </row>
    <row r="250" spans="1:3">
      <c r="A250" s="108"/>
      <c r="B250" s="109"/>
      <c r="C250" s="146"/>
    </row>
    <row r="251" spans="1:3">
      <c r="A251" s="108"/>
      <c r="B251" s="109"/>
      <c r="C251" s="146"/>
    </row>
    <row r="252" spans="1:3">
      <c r="A252" s="108"/>
      <c r="B252" s="109"/>
      <c r="C252" s="146"/>
    </row>
    <row r="253" spans="1:3">
      <c r="A253" s="108"/>
      <c r="B253" s="109"/>
      <c r="C253" s="146"/>
    </row>
    <row r="254" spans="1:3">
      <c r="A254" s="108"/>
      <c r="B254" s="109"/>
      <c r="C254" s="146"/>
    </row>
    <row r="255" spans="1:3">
      <c r="A255" s="108"/>
      <c r="B255" s="109"/>
      <c r="C255" s="146"/>
    </row>
    <row r="256" spans="1:3">
      <c r="A256" s="108"/>
      <c r="B256" s="109"/>
      <c r="C256" s="146"/>
    </row>
    <row r="257" spans="1:3">
      <c r="A257" s="108"/>
      <c r="B257" s="109"/>
      <c r="C257" s="146"/>
    </row>
    <row r="258" spans="1:3">
      <c r="A258" s="108"/>
      <c r="B258" s="109"/>
      <c r="C258" s="146"/>
    </row>
    <row r="259" spans="1:3">
      <c r="A259" s="108"/>
      <c r="B259" s="109"/>
      <c r="C259" s="146"/>
    </row>
    <row r="260" spans="1:3">
      <c r="A260" s="108"/>
      <c r="B260" s="109"/>
      <c r="C260" s="146"/>
    </row>
    <row r="261" spans="1:3">
      <c r="A261" s="108"/>
      <c r="B261" s="109"/>
      <c r="C261" s="146"/>
    </row>
    <row r="262" spans="1:3">
      <c r="A262" s="108"/>
      <c r="B262" s="109"/>
      <c r="C262" s="146"/>
    </row>
    <row r="263" spans="1:3">
      <c r="A263" s="108"/>
      <c r="B263" s="109"/>
      <c r="C263" s="146"/>
    </row>
    <row r="264" spans="1:3">
      <c r="A264" s="108"/>
      <c r="B264" s="109"/>
      <c r="C264" s="146"/>
    </row>
    <row r="265" spans="1:3">
      <c r="A265" s="108"/>
      <c r="B265" s="109"/>
      <c r="C265" s="146"/>
    </row>
    <row r="266" spans="1:3">
      <c r="A266" s="108"/>
      <c r="B266" s="109"/>
      <c r="C266" s="146"/>
    </row>
    <row r="267" spans="1:3">
      <c r="A267" s="108"/>
      <c r="B267" s="109"/>
      <c r="C267" s="146"/>
    </row>
    <row r="268" spans="1:3">
      <c r="A268" s="108"/>
      <c r="B268" s="109"/>
      <c r="C268" s="146"/>
    </row>
    <row r="269" spans="1:3">
      <c r="A269" s="108"/>
      <c r="B269" s="109"/>
      <c r="C269" s="146"/>
    </row>
    <row r="270" spans="1:3">
      <c r="A270" s="108"/>
      <c r="B270" s="109"/>
      <c r="C270" s="146"/>
    </row>
    <row r="271" spans="1:3">
      <c r="A271" s="108"/>
      <c r="B271" s="109"/>
      <c r="C271" s="146"/>
    </row>
    <row r="272" spans="1:3">
      <c r="A272" s="108"/>
      <c r="B272" s="109"/>
      <c r="C272" s="146"/>
    </row>
    <row r="273" spans="1:3">
      <c r="A273" s="108"/>
      <c r="B273" s="109"/>
      <c r="C273" s="146"/>
    </row>
    <row r="274" spans="1:3">
      <c r="A274" s="108"/>
      <c r="B274" s="109"/>
      <c r="C274" s="146"/>
    </row>
    <row r="275" spans="1:3">
      <c r="A275" s="108"/>
      <c r="B275" s="109"/>
      <c r="C275" s="146"/>
    </row>
    <row r="276" spans="1:3">
      <c r="A276" s="108"/>
      <c r="B276" s="109"/>
      <c r="C276" s="146"/>
    </row>
    <row r="277" spans="1:3">
      <c r="A277" s="108"/>
      <c r="B277" s="109"/>
      <c r="C277" s="146"/>
    </row>
    <row r="278" spans="1:3">
      <c r="A278" s="108"/>
      <c r="B278" s="109"/>
      <c r="C278" s="146"/>
    </row>
    <row r="279" spans="1:3">
      <c r="A279" s="108"/>
      <c r="B279" s="109"/>
      <c r="C279" s="146"/>
    </row>
    <row r="280" spans="1:3">
      <c r="A280" s="108"/>
      <c r="B280" s="109"/>
      <c r="C280" s="146"/>
    </row>
    <row r="281" spans="1:3">
      <c r="A281" s="108"/>
      <c r="B281" s="109"/>
      <c r="C281" s="146"/>
    </row>
    <row r="282" spans="1:3">
      <c r="A282" s="108"/>
      <c r="B282" s="109"/>
      <c r="C282" s="146"/>
    </row>
    <row r="283" spans="1:3">
      <c r="A283" s="108"/>
      <c r="B283" s="109"/>
      <c r="C283" s="146"/>
    </row>
    <row r="284" spans="1:3">
      <c r="A284" s="108"/>
      <c r="B284" s="109"/>
      <c r="C284" s="146"/>
    </row>
    <row r="285" spans="1:3">
      <c r="A285" s="108"/>
      <c r="B285" s="109"/>
      <c r="C285" s="146"/>
    </row>
    <row r="286" spans="1:3">
      <c r="A286" s="108"/>
      <c r="B286" s="109"/>
      <c r="C286" s="146"/>
    </row>
    <row r="287" spans="1:3">
      <c r="A287" s="108"/>
      <c r="B287" s="109"/>
      <c r="C287" s="146"/>
    </row>
    <row r="288" spans="1:3">
      <c r="A288" s="108"/>
      <c r="B288" s="109"/>
      <c r="C288" s="146"/>
    </row>
    <row r="289" spans="1:3">
      <c r="A289" s="108"/>
      <c r="B289" s="109"/>
      <c r="C289" s="146"/>
    </row>
    <row r="290" spans="1:3">
      <c r="A290" s="108"/>
      <c r="B290" s="109"/>
      <c r="C290" s="146"/>
    </row>
    <row r="291" spans="1:3">
      <c r="A291" s="108"/>
      <c r="B291" s="109"/>
      <c r="C291" s="146"/>
    </row>
    <row r="292" spans="1:3">
      <c r="A292" s="108"/>
      <c r="B292" s="109"/>
      <c r="C292" s="146"/>
    </row>
    <row r="293" spans="1:3">
      <c r="A293" s="108"/>
      <c r="B293" s="109"/>
      <c r="C293" s="146"/>
    </row>
    <row r="294" spans="1:3">
      <c r="A294" s="108"/>
      <c r="B294" s="109"/>
      <c r="C294" s="146"/>
    </row>
    <row r="295" spans="1:3">
      <c r="A295" s="108"/>
      <c r="B295" s="109"/>
      <c r="C295" s="146"/>
    </row>
    <row r="296" spans="1:3">
      <c r="A296" s="108"/>
      <c r="B296" s="109"/>
      <c r="C296" s="146"/>
    </row>
    <row r="297" spans="1:3">
      <c r="A297" s="108"/>
      <c r="B297" s="109"/>
      <c r="C297" s="146"/>
    </row>
    <row r="298" spans="1:3">
      <c r="A298" s="108"/>
      <c r="B298" s="109"/>
      <c r="C298" s="146"/>
    </row>
    <row r="299" spans="1:3">
      <c r="A299" s="108"/>
      <c r="B299" s="109"/>
      <c r="C299" s="146"/>
    </row>
    <row r="300" spans="1:3">
      <c r="A300" s="108"/>
      <c r="B300" s="109"/>
      <c r="C300" s="146"/>
    </row>
    <row r="301" spans="1:3">
      <c r="A301" s="108"/>
      <c r="B301" s="109"/>
      <c r="C301" s="146"/>
    </row>
    <row r="302" spans="1:3">
      <c r="A302" s="108"/>
      <c r="B302" s="109"/>
      <c r="C302" s="146"/>
    </row>
    <row r="303" spans="1:3">
      <c r="A303" s="108"/>
      <c r="B303" s="109"/>
      <c r="C303" s="146"/>
    </row>
    <row r="304" spans="1:3">
      <c r="A304" s="108"/>
      <c r="B304" s="109"/>
      <c r="C304" s="146"/>
    </row>
    <row r="305" spans="1:3">
      <c r="A305" s="108"/>
      <c r="B305" s="109"/>
      <c r="C305" s="146"/>
    </row>
    <row r="306" spans="1:3">
      <c r="A306" s="108"/>
      <c r="B306" s="109"/>
      <c r="C306" s="146"/>
    </row>
    <row r="307" spans="1:3">
      <c r="A307" s="108"/>
      <c r="B307" s="109"/>
      <c r="C307" s="146"/>
    </row>
    <row r="308" spans="1:3">
      <c r="A308" s="108"/>
      <c r="B308" s="109"/>
      <c r="C308" s="146"/>
    </row>
    <row r="309" spans="1:3">
      <c r="A309" s="108"/>
      <c r="B309" s="109"/>
      <c r="C309" s="146"/>
    </row>
    <row r="310" spans="1:3">
      <c r="A310" s="108"/>
      <c r="B310" s="109"/>
      <c r="C310" s="146"/>
    </row>
    <row r="311" spans="1:3">
      <c r="A311" s="108"/>
      <c r="B311" s="109"/>
      <c r="C311" s="146"/>
    </row>
    <row r="312" spans="1:3">
      <c r="A312" s="108"/>
      <c r="B312" s="109"/>
      <c r="C312" s="146"/>
    </row>
    <row r="313" spans="1:3">
      <c r="A313" s="108"/>
      <c r="B313" s="109"/>
      <c r="C313" s="146"/>
    </row>
    <row r="314" spans="1:3">
      <c r="A314" s="108"/>
      <c r="B314" s="109"/>
      <c r="C314" s="146"/>
    </row>
    <row r="315" spans="1:3">
      <c r="A315" s="108"/>
      <c r="B315" s="109"/>
      <c r="C315" s="146"/>
    </row>
    <row r="316" spans="1:3">
      <c r="A316" s="108"/>
      <c r="B316" s="109"/>
      <c r="C316" s="146"/>
    </row>
    <row r="317" spans="1:3">
      <c r="A317" s="108"/>
      <c r="B317" s="109"/>
      <c r="C317" s="146"/>
    </row>
    <row r="318" spans="1:3">
      <c r="A318" s="108"/>
      <c r="B318" s="109"/>
      <c r="C318" s="146"/>
    </row>
    <row r="319" spans="1:3">
      <c r="A319" s="108"/>
      <c r="B319" s="109"/>
      <c r="C319" s="146"/>
    </row>
    <row r="320" spans="1:3">
      <c r="A320" s="108"/>
      <c r="B320" s="109"/>
      <c r="C320" s="146"/>
    </row>
    <row r="321" spans="1:3">
      <c r="A321" s="108"/>
      <c r="B321" s="109"/>
      <c r="C321" s="146"/>
    </row>
    <row r="322" spans="1:3">
      <c r="A322" s="108"/>
      <c r="B322" s="109"/>
      <c r="C322" s="146"/>
    </row>
    <row r="323" spans="1:3">
      <c r="A323" s="108"/>
      <c r="B323" s="109"/>
      <c r="C323" s="146"/>
    </row>
    <row r="324" spans="1:3">
      <c r="A324" s="108"/>
      <c r="B324" s="109"/>
      <c r="C324" s="146"/>
    </row>
    <row r="325" spans="1:3">
      <c r="A325" s="108"/>
      <c r="B325" s="109"/>
      <c r="C325" s="146"/>
    </row>
    <row r="326" spans="1:3">
      <c r="A326" s="108"/>
      <c r="B326" s="109"/>
      <c r="C326" s="146"/>
    </row>
    <row r="327" spans="1:3">
      <c r="A327" s="108"/>
      <c r="B327" s="109"/>
      <c r="C327" s="146"/>
    </row>
    <row r="328" spans="1:3">
      <c r="A328" s="108"/>
      <c r="B328" s="109"/>
      <c r="C328" s="146"/>
    </row>
    <row r="329" spans="1:3">
      <c r="A329" s="108"/>
      <c r="B329" s="109"/>
      <c r="C329" s="146"/>
    </row>
    <row r="330" spans="1:3">
      <c r="A330" s="108"/>
      <c r="B330" s="109"/>
      <c r="C330" s="146"/>
    </row>
    <row r="331" spans="1:3">
      <c r="A331" s="108"/>
      <c r="B331" s="109"/>
      <c r="C331" s="146"/>
    </row>
    <row r="332" spans="1:3">
      <c r="A332" s="108"/>
      <c r="B332" s="109"/>
      <c r="C332" s="146"/>
    </row>
    <row r="333" spans="1:3">
      <c r="A333" s="108"/>
      <c r="B333" s="109"/>
      <c r="C333" s="146"/>
    </row>
    <row r="334" spans="1:3">
      <c r="A334" s="108"/>
      <c r="B334" s="109"/>
      <c r="C334" s="146"/>
    </row>
    <row r="335" spans="1:3">
      <c r="A335" s="108"/>
      <c r="B335" s="109"/>
      <c r="C335" s="146"/>
    </row>
    <row r="336" spans="1:3">
      <c r="A336" s="108"/>
      <c r="B336" s="109"/>
      <c r="C336" s="146"/>
    </row>
    <row r="337" spans="1:3">
      <c r="A337" s="108"/>
      <c r="B337" s="109"/>
      <c r="C337" s="146"/>
    </row>
    <row r="338" spans="1:3">
      <c r="A338" s="108"/>
      <c r="B338" s="109"/>
      <c r="C338" s="146"/>
    </row>
    <row r="339" spans="1:3">
      <c r="A339" s="108"/>
      <c r="B339" s="109"/>
      <c r="C339" s="146"/>
    </row>
    <row r="340" spans="1:3">
      <c r="A340" s="108"/>
      <c r="B340" s="109"/>
      <c r="C340" s="146"/>
    </row>
    <row r="341" spans="1:3">
      <c r="A341" s="108"/>
      <c r="B341" s="109"/>
      <c r="C341" s="146"/>
    </row>
    <row r="342" spans="1:3">
      <c r="A342" s="108"/>
      <c r="B342" s="109"/>
      <c r="C342" s="146"/>
    </row>
    <row r="343" spans="1:3">
      <c r="A343" s="108"/>
      <c r="B343" s="109"/>
      <c r="C343" s="146"/>
    </row>
    <row r="344" spans="1:3">
      <c r="A344" s="108"/>
      <c r="B344" s="109"/>
      <c r="C344" s="146"/>
    </row>
    <row r="345" spans="1:3">
      <c r="A345" s="108"/>
      <c r="B345" s="109"/>
      <c r="C345" s="146"/>
    </row>
    <row r="346" spans="1:3">
      <c r="A346" s="108"/>
      <c r="B346" s="109"/>
      <c r="C346" s="146"/>
    </row>
    <row r="347" spans="1:3">
      <c r="A347" s="108"/>
      <c r="B347" s="109"/>
      <c r="C347" s="146"/>
    </row>
    <row r="348" spans="1:3">
      <c r="A348" s="108"/>
      <c r="B348" s="109"/>
      <c r="C348" s="146"/>
    </row>
    <row r="349" spans="1:3">
      <c r="A349" s="108"/>
      <c r="B349" s="109"/>
      <c r="C349" s="146"/>
    </row>
    <row r="350" spans="1:3">
      <c r="A350" s="108"/>
      <c r="B350" s="109"/>
      <c r="C350" s="146"/>
    </row>
    <row r="351" spans="1:3">
      <c r="A351" s="108"/>
      <c r="B351" s="109"/>
      <c r="C351" s="146"/>
    </row>
    <row r="352" spans="1:3">
      <c r="A352" s="108"/>
      <c r="B352" s="109"/>
      <c r="C352" s="146"/>
    </row>
    <row r="353" spans="1:3">
      <c r="A353" s="108"/>
      <c r="B353" s="109"/>
      <c r="C353" s="146"/>
    </row>
    <row r="354" spans="1:3">
      <c r="A354" s="108"/>
      <c r="B354" s="109"/>
      <c r="C354" s="146"/>
    </row>
    <row r="355" spans="1:3">
      <c r="A355" s="108"/>
      <c r="B355" s="109"/>
      <c r="C355" s="146"/>
    </row>
    <row r="356" spans="1:3">
      <c r="A356" s="108"/>
      <c r="B356" s="109"/>
      <c r="C356" s="146"/>
    </row>
    <row r="357" spans="1:3">
      <c r="A357" s="108"/>
      <c r="B357" s="109"/>
      <c r="C357" s="146"/>
    </row>
    <row r="358" spans="1:3">
      <c r="A358" s="108"/>
      <c r="B358" s="109"/>
      <c r="C358" s="146"/>
    </row>
    <row r="359" spans="1:3">
      <c r="A359" s="108"/>
      <c r="B359" s="109"/>
      <c r="C359" s="146"/>
    </row>
    <row r="360" spans="1:3">
      <c r="A360" s="108"/>
      <c r="B360" s="109"/>
      <c r="C360" s="146"/>
    </row>
    <row r="361" spans="1:3">
      <c r="A361" s="108"/>
      <c r="B361" s="109"/>
      <c r="C361" s="146"/>
    </row>
    <row r="362" spans="1:3">
      <c r="A362" s="108"/>
      <c r="B362" s="109"/>
      <c r="C362" s="146"/>
    </row>
    <row r="363" spans="1:3">
      <c r="A363" s="108"/>
      <c r="B363" s="109"/>
      <c r="C363" s="146"/>
    </row>
    <row r="364" spans="1:3">
      <c r="A364" s="108"/>
      <c r="B364" s="109"/>
      <c r="C364" s="146"/>
    </row>
    <row r="365" spans="1:3">
      <c r="A365" s="108"/>
      <c r="B365" s="109"/>
      <c r="C365" s="146"/>
    </row>
    <row r="366" spans="1:3">
      <c r="A366" s="108"/>
      <c r="B366" s="109"/>
      <c r="C366" s="146"/>
    </row>
    <row r="367" spans="1:3">
      <c r="A367" s="108"/>
      <c r="B367" s="109"/>
      <c r="C367" s="146"/>
    </row>
    <row r="368" spans="1:3">
      <c r="A368" s="108"/>
      <c r="B368" s="109"/>
      <c r="C368" s="146"/>
    </row>
    <row r="369" spans="1:3">
      <c r="A369" s="108"/>
      <c r="B369" s="109"/>
      <c r="C369" s="146"/>
    </row>
    <row r="370" spans="1:3">
      <c r="A370" s="108"/>
      <c r="B370" s="109"/>
      <c r="C370" s="146"/>
    </row>
    <row r="371" spans="1:3">
      <c r="A371" s="108"/>
      <c r="B371" s="109"/>
      <c r="C371" s="146"/>
    </row>
    <row r="372" spans="1:3">
      <c r="A372" s="108"/>
      <c r="B372" s="109"/>
      <c r="C372" s="146"/>
    </row>
    <row r="373" spans="1:3">
      <c r="A373" s="108"/>
      <c r="B373" s="109"/>
      <c r="C373" s="146"/>
    </row>
    <row r="374" spans="1:3">
      <c r="A374" s="108"/>
      <c r="B374" s="109"/>
      <c r="C374" s="146"/>
    </row>
    <row r="375" spans="1:3">
      <c r="A375" s="108"/>
      <c r="B375" s="109"/>
      <c r="C375" s="146"/>
    </row>
    <row r="376" spans="1:3">
      <c r="A376" s="108"/>
      <c r="B376" s="109"/>
      <c r="C376" s="146"/>
    </row>
    <row r="377" spans="1:3">
      <c r="A377" s="108"/>
      <c r="B377" s="109"/>
      <c r="C377" s="146"/>
    </row>
    <row r="378" spans="1:3">
      <c r="A378" s="108"/>
      <c r="B378" s="109"/>
      <c r="C378" s="146"/>
    </row>
    <row r="379" spans="1:3">
      <c r="A379" s="108"/>
      <c r="B379" s="109"/>
      <c r="C379" s="146"/>
    </row>
    <row r="380" spans="1:3">
      <c r="A380" s="108"/>
      <c r="B380" s="109"/>
      <c r="C380" s="146"/>
    </row>
    <row r="381" spans="1:3">
      <c r="A381" s="108"/>
      <c r="B381" s="109"/>
      <c r="C381" s="146"/>
    </row>
    <row r="382" spans="1:3">
      <c r="A382" s="108"/>
      <c r="B382" s="109"/>
      <c r="C382" s="146"/>
    </row>
    <row r="383" spans="1:3">
      <c r="A383" s="108"/>
      <c r="B383" s="109"/>
      <c r="C383" s="146"/>
    </row>
    <row r="384" spans="1:3">
      <c r="A384" s="108"/>
      <c r="B384" s="109"/>
      <c r="C384" s="146"/>
    </row>
    <row r="385" spans="1:3">
      <c r="A385" s="108"/>
      <c r="B385" s="109"/>
      <c r="C385" s="146"/>
    </row>
    <row r="386" spans="1:3">
      <c r="A386" s="108"/>
      <c r="B386" s="109"/>
      <c r="C386" s="146"/>
    </row>
    <row r="387" spans="1:3">
      <c r="A387" s="108"/>
      <c r="B387" s="109"/>
      <c r="C387" s="146"/>
    </row>
    <row r="388" spans="1:3">
      <c r="A388" s="108"/>
      <c r="B388" s="109"/>
      <c r="C388" s="146"/>
    </row>
    <row r="389" spans="1:3">
      <c r="A389" s="108"/>
      <c r="B389" s="109"/>
      <c r="C389" s="146"/>
    </row>
    <row r="390" spans="1:3">
      <c r="A390" s="108"/>
      <c r="B390" s="109"/>
      <c r="C390" s="146"/>
    </row>
    <row r="391" spans="1:3">
      <c r="A391" s="108"/>
      <c r="B391" s="109"/>
      <c r="C391" s="146"/>
    </row>
    <row r="392" spans="1:3">
      <c r="A392" s="108"/>
      <c r="B392" s="109"/>
      <c r="C392" s="146"/>
    </row>
    <row r="393" spans="1:3">
      <c r="A393" s="108"/>
      <c r="B393" s="109"/>
      <c r="C393" s="146"/>
    </row>
    <row r="394" spans="1:3">
      <c r="A394" s="108"/>
      <c r="B394" s="109"/>
      <c r="C394" s="146"/>
    </row>
    <row r="395" spans="1:3">
      <c r="A395" s="108"/>
      <c r="B395" s="109"/>
      <c r="C395" s="146"/>
    </row>
    <row r="396" spans="1:3">
      <c r="A396" s="108"/>
      <c r="B396" s="109"/>
      <c r="C396" s="146"/>
    </row>
    <row r="397" spans="1:3">
      <c r="A397" s="108"/>
      <c r="B397" s="109"/>
      <c r="C397" s="146"/>
    </row>
    <row r="398" spans="1:3">
      <c r="A398" s="108"/>
      <c r="B398" s="109"/>
      <c r="C398" s="146"/>
    </row>
    <row r="399" spans="1:3">
      <c r="A399" s="108"/>
      <c r="B399" s="109"/>
      <c r="C399" s="146"/>
    </row>
    <row r="400" spans="1:3">
      <c r="A400" s="108"/>
      <c r="B400" s="109"/>
      <c r="C400" s="146"/>
    </row>
    <row r="401" spans="1:3">
      <c r="A401" s="108"/>
      <c r="B401" s="109"/>
      <c r="C401" s="146"/>
    </row>
    <row r="402" spans="1:3">
      <c r="A402" s="108"/>
      <c r="B402" s="109"/>
      <c r="C402" s="146"/>
    </row>
    <row r="403" spans="1:3">
      <c r="A403" s="108"/>
      <c r="B403" s="109"/>
      <c r="C403" s="146"/>
    </row>
    <row r="404" spans="1:3">
      <c r="A404" s="108"/>
      <c r="B404" s="109"/>
      <c r="C404" s="146"/>
    </row>
    <row r="405" spans="1:3">
      <c r="A405" s="108"/>
      <c r="B405" s="109"/>
      <c r="C405" s="146"/>
    </row>
    <row r="406" spans="1:3">
      <c r="A406" s="108"/>
      <c r="B406" s="109"/>
      <c r="C406" s="146"/>
    </row>
    <row r="407" spans="1:3">
      <c r="A407" s="108"/>
      <c r="B407" s="109"/>
      <c r="C407" s="146"/>
    </row>
    <row r="408" spans="1:3">
      <c r="A408" s="108"/>
      <c r="B408" s="109"/>
      <c r="C408" s="146"/>
    </row>
    <row r="409" spans="1:3">
      <c r="A409" s="108"/>
      <c r="B409" s="109"/>
      <c r="C409" s="146"/>
    </row>
    <row r="410" spans="1:3">
      <c r="A410" s="108"/>
      <c r="B410" s="109"/>
      <c r="C410" s="146"/>
    </row>
    <row r="411" spans="1:3">
      <c r="A411" s="108"/>
      <c r="B411" s="109"/>
      <c r="C411" s="146"/>
    </row>
    <row r="412" spans="1:3">
      <c r="A412" s="108"/>
      <c r="B412" s="109"/>
      <c r="C412" s="146"/>
    </row>
    <row r="413" spans="1:3">
      <c r="A413" s="108"/>
      <c r="B413" s="109"/>
      <c r="C413" s="146"/>
    </row>
    <row r="414" spans="1:3">
      <c r="A414" s="108"/>
      <c r="B414" s="109"/>
      <c r="C414" s="146"/>
    </row>
    <row r="415" spans="1:3">
      <c r="A415" s="108"/>
      <c r="B415" s="109"/>
      <c r="C415" s="146"/>
    </row>
    <row r="416" spans="1:3">
      <c r="A416" s="108"/>
      <c r="B416" s="109"/>
      <c r="C416" s="146"/>
    </row>
    <row r="417" spans="1:3">
      <c r="A417" s="108"/>
      <c r="B417" s="109"/>
      <c r="C417" s="146"/>
    </row>
    <row r="418" spans="1:3">
      <c r="A418" s="108"/>
      <c r="B418" s="109"/>
      <c r="C418" s="146"/>
    </row>
    <row r="419" spans="1:3">
      <c r="A419" s="108"/>
      <c r="B419" s="109"/>
      <c r="C419" s="146"/>
    </row>
    <row r="420" spans="1:3">
      <c r="A420" s="108"/>
      <c r="B420" s="109"/>
      <c r="C420" s="146"/>
    </row>
    <row r="421" spans="1:3">
      <c r="A421" s="108"/>
      <c r="B421" s="109"/>
      <c r="C421" s="146"/>
    </row>
    <row r="422" spans="1:3">
      <c r="A422" s="108"/>
      <c r="B422" s="109"/>
      <c r="C422" s="146"/>
    </row>
    <row r="423" spans="1:3">
      <c r="A423" s="108"/>
      <c r="B423" s="109"/>
      <c r="C423" s="146"/>
    </row>
    <row r="424" spans="1:3">
      <c r="A424" s="108"/>
      <c r="B424" s="109"/>
      <c r="C424" s="146"/>
    </row>
    <row r="425" spans="1:3">
      <c r="A425" s="108"/>
      <c r="B425" s="109"/>
      <c r="C425" s="146"/>
    </row>
    <row r="426" spans="1:3">
      <c r="A426" s="108"/>
      <c r="B426" s="109"/>
      <c r="C426" s="146"/>
    </row>
    <row r="427" spans="1:3">
      <c r="A427" s="108"/>
      <c r="B427" s="109"/>
      <c r="C427" s="146"/>
    </row>
    <row r="428" spans="1:3">
      <c r="A428" s="108"/>
      <c r="B428" s="109"/>
      <c r="C428" s="146"/>
    </row>
    <row r="429" spans="1:3">
      <c r="A429" s="108"/>
      <c r="B429" s="109"/>
      <c r="C429" s="146"/>
    </row>
    <row r="430" spans="1:3">
      <c r="A430" s="108"/>
      <c r="B430" s="109"/>
      <c r="C430" s="146"/>
    </row>
    <row r="431" spans="1:3">
      <c r="A431" s="108"/>
      <c r="B431" s="109"/>
      <c r="C431" s="146"/>
    </row>
    <row r="432" spans="1:3">
      <c r="A432" s="108"/>
      <c r="B432" s="109"/>
      <c r="C432" s="146"/>
    </row>
    <row r="433" spans="1:3">
      <c r="A433" s="108"/>
      <c r="B433" s="109"/>
      <c r="C433" s="146"/>
    </row>
    <row r="434" spans="1:3">
      <c r="A434" s="108"/>
      <c r="B434" s="109"/>
      <c r="C434" s="146"/>
    </row>
    <row r="435" spans="1:3">
      <c r="A435" s="108"/>
      <c r="B435" s="109"/>
      <c r="C435" s="146"/>
    </row>
    <row r="436" spans="1:3">
      <c r="A436" s="108"/>
      <c r="B436" s="109"/>
      <c r="C436" s="146"/>
    </row>
    <row r="437" spans="1:3">
      <c r="A437" s="108"/>
      <c r="B437" s="109"/>
      <c r="C437" s="146"/>
    </row>
    <row r="438" spans="1:3">
      <c r="A438" s="108"/>
      <c r="B438" s="109"/>
      <c r="C438" s="146"/>
    </row>
    <row r="439" spans="1:3">
      <c r="A439" s="108"/>
      <c r="B439" s="109"/>
      <c r="C439" s="146"/>
    </row>
    <row r="440" spans="1:3">
      <c r="A440" s="108"/>
      <c r="B440" s="109"/>
      <c r="C440" s="146"/>
    </row>
    <row r="441" spans="1:3">
      <c r="A441" s="108"/>
      <c r="B441" s="109"/>
      <c r="C441" s="146"/>
    </row>
    <row r="442" spans="1:3">
      <c r="A442" s="108"/>
      <c r="B442" s="109"/>
      <c r="C442" s="146"/>
    </row>
    <row r="443" spans="1:3">
      <c r="A443" s="108"/>
      <c r="B443" s="109"/>
      <c r="C443" s="146"/>
    </row>
    <row r="444" spans="1:3">
      <c r="A444" s="108"/>
      <c r="B444" s="109"/>
      <c r="C444" s="146"/>
    </row>
    <row r="445" spans="1:3">
      <c r="A445" s="108"/>
      <c r="B445" s="109"/>
      <c r="C445" s="146"/>
    </row>
    <row r="446" spans="1:3">
      <c r="A446" s="108"/>
      <c r="B446" s="109"/>
      <c r="C446" s="146"/>
    </row>
    <row r="447" spans="1:3">
      <c r="A447" s="108"/>
      <c r="B447" s="109"/>
      <c r="C447" s="146"/>
    </row>
    <row r="448" spans="1:3">
      <c r="A448" s="108"/>
      <c r="B448" s="109"/>
      <c r="C448" s="146"/>
    </row>
    <row r="449" spans="1:3">
      <c r="A449" s="108"/>
      <c r="B449" s="109"/>
      <c r="C449" s="146"/>
    </row>
    <row r="450" spans="1:3">
      <c r="A450" s="108"/>
      <c r="B450" s="109"/>
      <c r="C450" s="146"/>
    </row>
    <row r="451" spans="1:3">
      <c r="A451" s="108"/>
      <c r="B451" s="109"/>
      <c r="C451" s="146"/>
    </row>
    <row r="452" spans="1:3">
      <c r="A452" s="108"/>
      <c r="B452" s="109"/>
      <c r="C452" s="146"/>
    </row>
    <row r="453" spans="1:3">
      <c r="A453" s="108"/>
      <c r="B453" s="109"/>
      <c r="C453" s="146"/>
    </row>
    <row r="454" spans="1:3">
      <c r="A454" s="108"/>
      <c r="B454" s="109"/>
      <c r="C454" s="146"/>
    </row>
    <row r="455" spans="1:3">
      <c r="A455" s="108"/>
      <c r="B455" s="109"/>
      <c r="C455" s="146"/>
    </row>
    <row r="456" spans="1:3">
      <c r="A456" s="108"/>
      <c r="B456" s="109"/>
      <c r="C456" s="146"/>
    </row>
    <row r="457" spans="1:3">
      <c r="A457" s="108"/>
      <c r="B457" s="109"/>
      <c r="C457" s="146"/>
    </row>
    <row r="458" spans="1:3">
      <c r="A458" s="108"/>
      <c r="B458" s="109"/>
      <c r="C458" s="146"/>
    </row>
    <row r="459" spans="1:3">
      <c r="A459" s="108"/>
      <c r="B459" s="109"/>
      <c r="C459" s="146"/>
    </row>
    <row r="460" spans="1:3">
      <c r="A460" s="108"/>
      <c r="B460" s="109"/>
      <c r="C460" s="146"/>
    </row>
    <row r="461" spans="1:3">
      <c r="A461" s="108"/>
      <c r="B461" s="109"/>
      <c r="C461" s="146"/>
    </row>
    <row r="462" spans="1:3">
      <c r="A462" s="108"/>
      <c r="B462" s="109"/>
      <c r="C462" s="146"/>
    </row>
    <row r="463" spans="1:3">
      <c r="A463" s="108"/>
      <c r="B463" s="109"/>
      <c r="C463" s="146"/>
    </row>
    <row r="464" spans="1:3">
      <c r="A464" s="108"/>
      <c r="B464" s="109"/>
      <c r="C464" s="146"/>
    </row>
    <row r="465" spans="1:3">
      <c r="A465" s="108"/>
      <c r="B465" s="109"/>
      <c r="C465" s="146"/>
    </row>
    <row r="466" spans="1:3">
      <c r="A466" s="108"/>
      <c r="B466" s="109"/>
      <c r="C466" s="146"/>
    </row>
    <row r="467" spans="1:3">
      <c r="A467" s="108"/>
      <c r="B467" s="109"/>
      <c r="C467" s="146"/>
    </row>
    <row r="468" spans="1:3">
      <c r="A468" s="108"/>
      <c r="B468" s="109"/>
      <c r="C468" s="146"/>
    </row>
    <row r="469" spans="1:3">
      <c r="A469" s="108"/>
      <c r="B469" s="109"/>
      <c r="C469" s="146"/>
    </row>
    <row r="470" spans="1:3">
      <c r="A470" s="108"/>
      <c r="B470" s="109"/>
      <c r="C470" s="146"/>
    </row>
    <row r="471" spans="1:3">
      <c r="A471" s="108"/>
      <c r="B471" s="109"/>
      <c r="C471" s="146"/>
    </row>
    <row r="472" spans="1:3">
      <c r="A472" s="108"/>
      <c r="B472" s="109"/>
      <c r="C472" s="146"/>
    </row>
    <row r="473" spans="1:3">
      <c r="A473" s="108"/>
      <c r="B473" s="109"/>
      <c r="C473" s="146"/>
    </row>
    <row r="474" spans="1:3">
      <c r="A474" s="108"/>
      <c r="B474" s="109"/>
      <c r="C474" s="146"/>
    </row>
    <row r="475" spans="1:3">
      <c r="A475" s="108"/>
      <c r="B475" s="109"/>
      <c r="C475" s="146"/>
    </row>
    <row r="476" spans="1:3">
      <c r="A476" s="108"/>
      <c r="B476" s="109"/>
      <c r="C476" s="146"/>
    </row>
    <row r="477" spans="1:3">
      <c r="A477" s="108"/>
      <c r="B477" s="109"/>
      <c r="C477" s="146"/>
    </row>
    <row r="478" spans="1:3">
      <c r="A478" s="108"/>
      <c r="B478" s="109"/>
      <c r="C478" s="146"/>
    </row>
    <row r="479" spans="1:3">
      <c r="A479" s="108"/>
      <c r="B479" s="109"/>
      <c r="C479" s="146"/>
    </row>
    <row r="480" spans="1:3">
      <c r="A480" s="108"/>
      <c r="B480" s="109"/>
      <c r="C480" s="146"/>
    </row>
    <row r="481" spans="1:3">
      <c r="A481" s="108"/>
      <c r="B481" s="109"/>
      <c r="C481" s="146"/>
    </row>
    <row r="482" spans="1:3">
      <c r="A482" s="108"/>
      <c r="B482" s="109"/>
      <c r="C482" s="146"/>
    </row>
    <row r="483" spans="1:3">
      <c r="A483" s="108"/>
      <c r="B483" s="109"/>
      <c r="C483" s="146"/>
    </row>
    <row r="484" spans="1:3">
      <c r="A484" s="108"/>
      <c r="B484" s="109"/>
      <c r="C484" s="146"/>
    </row>
    <row r="485" spans="1:3">
      <c r="A485" s="108"/>
      <c r="B485" s="109"/>
      <c r="C485" s="146"/>
    </row>
    <row r="486" spans="1:3">
      <c r="A486" s="108"/>
      <c r="B486" s="109"/>
      <c r="C486" s="146"/>
    </row>
    <row r="487" spans="1:3">
      <c r="A487" s="108"/>
      <c r="B487" s="109"/>
      <c r="C487" s="146"/>
    </row>
    <row r="488" spans="1:3">
      <c r="A488" s="108"/>
      <c r="B488" s="109"/>
      <c r="C488" s="146"/>
    </row>
    <row r="489" spans="1:3">
      <c r="A489" s="108"/>
      <c r="B489" s="109"/>
      <c r="C489" s="146"/>
    </row>
    <row r="490" spans="1:3">
      <c r="A490" s="108"/>
      <c r="B490" s="109"/>
      <c r="C490" s="146"/>
    </row>
    <row r="491" spans="1:3">
      <c r="A491" s="108"/>
      <c r="B491" s="109"/>
      <c r="C491" s="146"/>
    </row>
    <row r="492" spans="1:3">
      <c r="A492" s="108"/>
      <c r="B492" s="109"/>
      <c r="C492" s="146"/>
    </row>
    <row r="493" spans="1:3">
      <c r="A493" s="108"/>
      <c r="B493" s="109"/>
      <c r="C493" s="146"/>
    </row>
    <row r="494" spans="1:3">
      <c r="A494" s="108"/>
      <c r="B494" s="109"/>
      <c r="C494" s="146"/>
    </row>
    <row r="495" spans="1:3">
      <c r="A495" s="108"/>
      <c r="B495" s="109"/>
      <c r="C495" s="146"/>
    </row>
    <row r="496" spans="1:3">
      <c r="A496" s="108"/>
      <c r="B496" s="109"/>
      <c r="C496" s="146"/>
    </row>
    <row r="497" spans="1:3">
      <c r="A497" s="108"/>
      <c r="B497" s="109"/>
      <c r="C497" s="146"/>
    </row>
    <row r="498" spans="1:3">
      <c r="A498" s="108"/>
      <c r="B498" s="109"/>
      <c r="C498" s="146"/>
    </row>
    <row r="499" spans="1:3">
      <c r="A499" s="108"/>
      <c r="B499" s="109"/>
      <c r="C499" s="146"/>
    </row>
    <row r="500" spans="1:3">
      <c r="A500" s="108"/>
      <c r="B500" s="109"/>
      <c r="C500" s="146"/>
    </row>
    <row r="501" spans="1:3">
      <c r="A501" s="108"/>
      <c r="B501" s="109"/>
      <c r="C501" s="146"/>
    </row>
    <row r="502" spans="1:3">
      <c r="A502" s="108"/>
      <c r="B502" s="109"/>
      <c r="C502" s="146"/>
    </row>
    <row r="503" spans="1:3">
      <c r="A503" s="108"/>
      <c r="B503" s="109"/>
      <c r="C503" s="146"/>
    </row>
    <row r="504" spans="1:3">
      <c r="A504" s="108"/>
      <c r="B504" s="109"/>
      <c r="C504" s="146"/>
    </row>
    <row r="505" spans="1:3">
      <c r="A505" s="108"/>
      <c r="B505" s="109"/>
      <c r="C505" s="146"/>
    </row>
    <row r="506" spans="1:3">
      <c r="A506" s="108"/>
      <c r="B506" s="109"/>
      <c r="C506" s="146"/>
    </row>
    <row r="507" spans="1:3">
      <c r="A507" s="108"/>
      <c r="B507" s="109"/>
      <c r="C507" s="146"/>
    </row>
    <row r="508" spans="1:3">
      <c r="A508" s="108"/>
      <c r="B508" s="109"/>
      <c r="C508" s="146"/>
    </row>
    <row r="509" spans="1:3">
      <c r="A509" s="108"/>
      <c r="B509" s="109"/>
      <c r="C509" s="146"/>
    </row>
    <row r="510" spans="1:3">
      <c r="A510" s="108"/>
      <c r="B510" s="109"/>
      <c r="C510" s="146"/>
    </row>
    <row r="511" spans="1:3">
      <c r="A511" s="108"/>
      <c r="B511" s="109"/>
      <c r="C511" s="146"/>
    </row>
    <row r="512" spans="1:3">
      <c r="A512" s="108"/>
      <c r="B512" s="109"/>
      <c r="C512" s="146"/>
    </row>
    <row r="513" spans="1:3">
      <c r="A513" s="108"/>
      <c r="B513" s="109"/>
      <c r="C513" s="146"/>
    </row>
    <row r="514" spans="1:3">
      <c r="A514" s="108"/>
      <c r="B514" s="109"/>
      <c r="C514" s="146"/>
    </row>
    <row r="515" spans="1:3">
      <c r="A515" s="108"/>
      <c r="B515" s="109"/>
      <c r="C515" s="146"/>
    </row>
    <row r="516" spans="1:3">
      <c r="A516" s="108"/>
      <c r="B516" s="109"/>
      <c r="C516" s="146"/>
    </row>
    <row r="517" spans="1:3">
      <c r="A517" s="108"/>
      <c r="B517" s="109"/>
      <c r="C517" s="146"/>
    </row>
    <row r="518" spans="1:3">
      <c r="A518" s="108"/>
      <c r="B518" s="109"/>
      <c r="C518" s="146"/>
    </row>
    <row r="519" spans="1:3">
      <c r="A519" s="108"/>
      <c r="B519" s="109"/>
      <c r="C519" s="146"/>
    </row>
    <row r="520" spans="1:3">
      <c r="A520" s="108"/>
      <c r="B520" s="109"/>
      <c r="C520" s="146"/>
    </row>
    <row r="521" spans="1:3">
      <c r="A521" s="108"/>
      <c r="B521" s="109"/>
      <c r="C521" s="146"/>
    </row>
    <row r="522" spans="1:3">
      <c r="A522" s="108"/>
      <c r="B522" s="109"/>
      <c r="C522" s="146"/>
    </row>
    <row r="523" spans="1:3">
      <c r="A523" s="108"/>
      <c r="B523" s="109"/>
      <c r="C523" s="146"/>
    </row>
    <row r="524" spans="1:3">
      <c r="A524" s="108"/>
      <c r="B524" s="109"/>
      <c r="C524" s="146"/>
    </row>
    <row r="525" spans="1:3">
      <c r="A525" s="108"/>
      <c r="B525" s="109"/>
      <c r="C525" s="146"/>
    </row>
    <row r="526" spans="1:3">
      <c r="A526" s="108"/>
      <c r="B526" s="109"/>
      <c r="C526" s="146"/>
    </row>
    <row r="527" spans="1:3">
      <c r="A527" s="108"/>
      <c r="B527" s="109"/>
      <c r="C527" s="146"/>
    </row>
    <row r="528" spans="1:3">
      <c r="A528" s="108"/>
      <c r="B528" s="109"/>
      <c r="C528" s="146"/>
    </row>
    <row r="529" spans="1:3">
      <c r="A529" s="108"/>
      <c r="B529" s="109"/>
      <c r="C529" s="146"/>
    </row>
    <row r="530" spans="1:3">
      <c r="A530" s="108"/>
      <c r="B530" s="109"/>
      <c r="C530" s="146"/>
    </row>
    <row r="531" spans="1:3">
      <c r="A531" s="108"/>
      <c r="B531" s="109"/>
      <c r="C531" s="146"/>
    </row>
    <row r="532" spans="1:3">
      <c r="A532" s="108"/>
      <c r="B532" s="109"/>
      <c r="C532" s="146"/>
    </row>
    <row r="533" spans="1:3">
      <c r="A533" s="108"/>
      <c r="B533" s="109"/>
      <c r="C533" s="146"/>
    </row>
    <row r="534" spans="1:3">
      <c r="A534" s="108"/>
      <c r="B534" s="109"/>
      <c r="C534" s="146"/>
    </row>
    <row r="535" spans="1:3">
      <c r="A535" s="108"/>
      <c r="B535" s="109"/>
      <c r="C535" s="146"/>
    </row>
    <row r="536" spans="1:3">
      <c r="A536" s="108"/>
      <c r="B536" s="109"/>
      <c r="C536" s="146"/>
    </row>
    <row r="537" spans="1:3">
      <c r="A537" s="108"/>
      <c r="B537" s="109"/>
      <c r="C537" s="146"/>
    </row>
    <row r="538" spans="1:3">
      <c r="A538" s="108"/>
      <c r="B538" s="109"/>
      <c r="C538" s="146"/>
    </row>
    <row r="539" spans="1:3">
      <c r="A539" s="108"/>
      <c r="B539" s="109"/>
      <c r="C539" s="146"/>
    </row>
    <row r="540" spans="1:3">
      <c r="A540" s="108"/>
      <c r="B540" s="109"/>
      <c r="C540" s="146"/>
    </row>
    <row r="541" spans="1:3">
      <c r="A541" s="108"/>
      <c r="B541" s="109"/>
      <c r="C541" s="146"/>
    </row>
    <row r="542" spans="1:3">
      <c r="A542" s="108"/>
      <c r="B542" s="109"/>
      <c r="C542" s="146"/>
    </row>
    <row r="543" spans="1:3">
      <c r="A543" s="108"/>
      <c r="B543" s="109"/>
      <c r="C543" s="146"/>
    </row>
    <row r="544" spans="1:3">
      <c r="A544" s="108"/>
      <c r="B544" s="109"/>
      <c r="C544" s="146"/>
    </row>
    <row r="545" spans="1:3">
      <c r="A545" s="108"/>
      <c r="B545" s="109"/>
      <c r="C545" s="146"/>
    </row>
    <row r="546" spans="1:3">
      <c r="A546" s="108"/>
      <c r="B546" s="109"/>
      <c r="C546" s="146"/>
    </row>
    <row r="547" spans="1:3">
      <c r="A547" s="108"/>
      <c r="B547" s="109"/>
      <c r="C547" s="146"/>
    </row>
    <row r="548" spans="1:3">
      <c r="A548" s="108"/>
      <c r="B548" s="109"/>
      <c r="C548" s="146"/>
    </row>
    <row r="549" spans="1:3">
      <c r="A549" s="108"/>
      <c r="B549" s="109"/>
      <c r="C549" s="146"/>
    </row>
    <row r="550" spans="1:3">
      <c r="A550" s="108"/>
      <c r="B550" s="109"/>
      <c r="C550" s="146"/>
    </row>
    <row r="551" spans="1:3">
      <c r="A551" s="108"/>
      <c r="B551" s="109"/>
      <c r="C551" s="146"/>
    </row>
    <row r="552" spans="1:3">
      <c r="A552" s="108"/>
      <c r="B552" s="109"/>
      <c r="C552" s="146"/>
    </row>
    <row r="553" spans="1:3">
      <c r="A553" s="108"/>
      <c r="B553" s="109"/>
      <c r="C553" s="146"/>
    </row>
    <row r="554" spans="1:3">
      <c r="A554" s="108"/>
      <c r="B554" s="109"/>
      <c r="C554" s="146"/>
    </row>
    <row r="555" spans="1:3">
      <c r="A555" s="108"/>
      <c r="B555" s="109"/>
      <c r="C555" s="146"/>
    </row>
    <row r="556" spans="1:3">
      <c r="A556" s="108"/>
      <c r="B556" s="109"/>
      <c r="C556" s="146"/>
    </row>
    <row r="557" spans="1:3">
      <c r="A557" s="108"/>
      <c r="B557" s="109"/>
      <c r="C557" s="146"/>
    </row>
    <row r="558" spans="1:3">
      <c r="A558" s="108"/>
      <c r="B558" s="109"/>
      <c r="C558" s="146"/>
    </row>
    <row r="559" spans="1:3">
      <c r="A559" s="108"/>
      <c r="B559" s="109"/>
      <c r="C559" s="146"/>
    </row>
    <row r="560" spans="1:3">
      <c r="A560" s="108"/>
      <c r="B560" s="109"/>
      <c r="C560" s="146"/>
    </row>
    <row r="561" spans="1:3">
      <c r="A561" s="108"/>
      <c r="B561" s="109"/>
      <c r="C561" s="146"/>
    </row>
    <row r="562" spans="1:3">
      <c r="A562" s="108"/>
      <c r="B562" s="109"/>
      <c r="C562" s="146"/>
    </row>
    <row r="563" spans="1:3">
      <c r="A563" s="108"/>
      <c r="B563" s="109"/>
      <c r="C563" s="146"/>
    </row>
    <row r="564" spans="1:3">
      <c r="A564" s="108"/>
      <c r="B564" s="109"/>
      <c r="C564" s="146"/>
    </row>
    <row r="565" spans="1:3">
      <c r="A565" s="108"/>
      <c r="B565" s="109"/>
      <c r="C565" s="146"/>
    </row>
    <row r="566" spans="1:3">
      <c r="A566" s="108"/>
      <c r="B566" s="109"/>
      <c r="C566" s="146"/>
    </row>
    <row r="567" spans="1:3">
      <c r="A567" s="108"/>
      <c r="B567" s="109"/>
      <c r="C567" s="146"/>
    </row>
    <row r="568" spans="1:3">
      <c r="A568" s="108"/>
      <c r="B568" s="109"/>
      <c r="C568" s="146"/>
    </row>
    <row r="569" spans="1:3">
      <c r="A569" s="108"/>
      <c r="B569" s="109"/>
      <c r="C569" s="146"/>
    </row>
    <row r="570" spans="1:3">
      <c r="A570" s="108"/>
      <c r="B570" s="109"/>
      <c r="C570" s="146"/>
    </row>
    <row r="571" spans="1:3">
      <c r="A571" s="108"/>
      <c r="B571" s="109"/>
      <c r="C571" s="146"/>
    </row>
    <row r="572" spans="1:3">
      <c r="A572" s="108"/>
      <c r="B572" s="109"/>
      <c r="C572" s="146"/>
    </row>
    <row r="573" spans="1:3">
      <c r="A573" s="108"/>
      <c r="B573" s="109"/>
      <c r="C573" s="146"/>
    </row>
    <row r="574" spans="1:3">
      <c r="A574" s="108"/>
      <c r="B574" s="109"/>
      <c r="C574" s="146"/>
    </row>
    <row r="575" spans="1:3">
      <c r="A575" s="108"/>
      <c r="B575" s="109"/>
      <c r="C575" s="146"/>
    </row>
    <row r="576" spans="1:3">
      <c r="A576" s="108"/>
      <c r="B576" s="109"/>
      <c r="C576" s="146"/>
    </row>
    <row r="577" spans="1:3">
      <c r="A577" s="108"/>
      <c r="B577" s="109"/>
      <c r="C577" s="146"/>
    </row>
    <row r="578" spans="1:3">
      <c r="A578" s="108"/>
      <c r="B578" s="109"/>
      <c r="C578" s="146"/>
    </row>
    <row r="579" spans="1:3">
      <c r="A579" s="108"/>
      <c r="B579" s="109"/>
      <c r="C579" s="146"/>
    </row>
    <row r="580" spans="1:3">
      <c r="A580" s="108"/>
      <c r="B580" s="109"/>
      <c r="C580" s="146"/>
    </row>
    <row r="581" spans="1:3">
      <c r="A581" s="108"/>
      <c r="B581" s="109"/>
      <c r="C581" s="146"/>
    </row>
    <row r="582" spans="1:3">
      <c r="A582" s="108"/>
      <c r="B582" s="109"/>
      <c r="C582" s="146"/>
    </row>
    <row r="583" spans="1:3">
      <c r="A583" s="108"/>
      <c r="B583" s="109"/>
      <c r="C583" s="146"/>
    </row>
    <row r="584" spans="1:3">
      <c r="A584" s="108"/>
      <c r="B584" s="109"/>
      <c r="C584" s="146"/>
    </row>
    <row r="585" spans="1:3">
      <c r="A585" s="108"/>
      <c r="B585" s="109"/>
      <c r="C585" s="146"/>
    </row>
    <row r="586" spans="1:3">
      <c r="A586" s="108"/>
      <c r="B586" s="109"/>
      <c r="C586" s="146"/>
    </row>
    <row r="587" spans="1:3">
      <c r="A587" s="108"/>
      <c r="B587" s="109"/>
      <c r="C587" s="146"/>
    </row>
    <row r="588" spans="1:3">
      <c r="A588" s="108"/>
      <c r="B588" s="109"/>
      <c r="C588" s="146"/>
    </row>
    <row r="589" spans="1:3">
      <c r="A589" s="108"/>
      <c r="B589" s="109"/>
      <c r="C589" s="146"/>
    </row>
    <row r="590" spans="1:3">
      <c r="A590" s="108"/>
      <c r="B590" s="109"/>
      <c r="C590" s="146"/>
    </row>
    <row r="591" spans="1:3">
      <c r="A591" s="108"/>
      <c r="B591" s="109"/>
      <c r="C591" s="146"/>
    </row>
    <row r="592" spans="1:3">
      <c r="A592" s="108"/>
      <c r="B592" s="109"/>
      <c r="C592" s="146"/>
    </row>
    <row r="593" spans="1:3">
      <c r="A593" s="108"/>
      <c r="B593" s="109"/>
      <c r="C593" s="146"/>
    </row>
    <row r="594" spans="1:3">
      <c r="A594" s="108"/>
      <c r="B594" s="109"/>
      <c r="C594" s="146"/>
    </row>
    <row r="595" spans="1:3">
      <c r="A595" s="108"/>
      <c r="B595" s="109"/>
      <c r="C595" s="146"/>
    </row>
    <row r="596" spans="1:3">
      <c r="A596" s="108"/>
      <c r="B596" s="109"/>
      <c r="C596" s="146"/>
    </row>
    <row r="597" spans="1:3">
      <c r="A597" s="108"/>
      <c r="B597" s="109"/>
      <c r="C597" s="146"/>
    </row>
    <row r="598" spans="1:3">
      <c r="A598" s="108"/>
      <c r="B598" s="109"/>
      <c r="C598" s="146"/>
    </row>
    <row r="599" spans="1:3">
      <c r="A599" s="108"/>
      <c r="B599" s="109"/>
      <c r="C599" s="146"/>
    </row>
    <row r="600" spans="1:3">
      <c r="A600" s="108"/>
      <c r="B600" s="109"/>
      <c r="C600" s="146"/>
    </row>
    <row r="601" spans="1:3">
      <c r="A601" s="108"/>
      <c r="B601" s="109"/>
      <c r="C601" s="146"/>
    </row>
    <row r="602" spans="1:3">
      <c r="A602" s="108"/>
      <c r="B602" s="109"/>
      <c r="C602" s="146"/>
    </row>
    <row r="603" spans="1:3">
      <c r="A603" s="108"/>
      <c r="B603" s="109"/>
      <c r="C603" s="146"/>
    </row>
    <row r="604" spans="1:3">
      <c r="A604" s="108"/>
      <c r="B604" s="109"/>
      <c r="C604" s="146"/>
    </row>
    <row r="605" spans="1:3">
      <c r="A605" s="108"/>
      <c r="B605" s="109"/>
      <c r="C605" s="146"/>
    </row>
    <row r="606" spans="1:3">
      <c r="A606" s="108"/>
      <c r="B606" s="109"/>
      <c r="C606" s="146"/>
    </row>
    <row r="607" spans="1:3">
      <c r="A607" s="108"/>
      <c r="B607" s="109"/>
      <c r="C607" s="146"/>
    </row>
    <row r="608" spans="1:3">
      <c r="A608" s="108"/>
      <c r="B608" s="109"/>
      <c r="C608" s="146"/>
    </row>
    <row r="609" spans="1:3">
      <c r="A609" s="108"/>
      <c r="B609" s="109"/>
      <c r="C609" s="146"/>
    </row>
    <row r="610" spans="1:3">
      <c r="A610" s="108"/>
      <c r="B610" s="109"/>
      <c r="C610" s="146"/>
    </row>
    <row r="611" spans="1:3">
      <c r="A611" s="108"/>
      <c r="B611" s="109"/>
      <c r="C611" s="146"/>
    </row>
    <row r="612" spans="1:3">
      <c r="A612" s="108"/>
      <c r="B612" s="109"/>
      <c r="C612" s="146"/>
    </row>
    <row r="613" spans="1:3">
      <c r="A613" s="108"/>
      <c r="B613" s="109"/>
      <c r="C613" s="146"/>
    </row>
    <row r="614" spans="1:3">
      <c r="A614" s="108"/>
      <c r="B614" s="109"/>
      <c r="C614" s="146"/>
    </row>
    <row r="615" spans="1:3">
      <c r="A615" s="108"/>
      <c r="B615" s="109"/>
      <c r="C615" s="146"/>
    </row>
    <row r="616" spans="1:3">
      <c r="A616" s="108"/>
      <c r="B616" s="109"/>
      <c r="C616" s="146"/>
    </row>
    <row r="617" spans="1:3">
      <c r="A617" s="108"/>
      <c r="B617" s="109"/>
      <c r="C617" s="146"/>
    </row>
    <row r="618" spans="1:3">
      <c r="A618" s="108"/>
      <c r="B618" s="109"/>
      <c r="C618" s="146"/>
    </row>
    <row r="619" spans="1:3">
      <c r="A619" s="108"/>
      <c r="B619" s="109"/>
      <c r="C619" s="146"/>
    </row>
    <row r="620" spans="1:3">
      <c r="A620" s="108"/>
      <c r="B620" s="109"/>
      <c r="C620" s="146"/>
    </row>
    <row r="621" spans="1:3">
      <c r="A621" s="108"/>
      <c r="B621" s="109"/>
      <c r="C621" s="146"/>
    </row>
    <row r="622" spans="1:3">
      <c r="A622" s="108"/>
      <c r="B622" s="109"/>
      <c r="C622" s="146"/>
    </row>
    <row r="623" spans="1:3">
      <c r="A623" s="108"/>
      <c r="B623" s="109"/>
      <c r="C623" s="146"/>
    </row>
    <row r="624" spans="1:3">
      <c r="A624" s="108"/>
      <c r="B624" s="109"/>
      <c r="C624" s="146"/>
    </row>
    <row r="625" spans="1:3">
      <c r="A625" s="108"/>
      <c r="B625" s="109"/>
      <c r="C625" s="146"/>
    </row>
    <row r="626" spans="1:3">
      <c r="A626" s="108"/>
      <c r="B626" s="109"/>
      <c r="C626" s="146"/>
    </row>
    <row r="627" spans="1:3">
      <c r="A627" s="108"/>
      <c r="B627" s="109"/>
      <c r="C627" s="146"/>
    </row>
    <row r="628" spans="1:3">
      <c r="A628" s="108"/>
      <c r="B628" s="109"/>
      <c r="C628" s="146"/>
    </row>
    <row r="629" spans="1:3">
      <c r="A629" s="108"/>
      <c r="B629" s="109"/>
      <c r="C629" s="146"/>
    </row>
    <row r="630" spans="1:3">
      <c r="A630" s="108"/>
      <c r="B630" s="109"/>
      <c r="C630" s="146"/>
    </row>
    <row r="631" spans="1:3">
      <c r="A631" s="108"/>
      <c r="B631" s="109"/>
      <c r="C631" s="146"/>
    </row>
    <row r="632" spans="1:3">
      <c r="A632" s="108"/>
      <c r="B632" s="109"/>
      <c r="C632" s="146"/>
    </row>
    <row r="633" spans="1:3">
      <c r="A633" s="108"/>
      <c r="B633" s="109"/>
      <c r="C633" s="146"/>
    </row>
    <row r="634" spans="1:3">
      <c r="A634" s="108"/>
      <c r="B634" s="109"/>
      <c r="C634" s="146"/>
    </row>
    <row r="635" spans="1:3">
      <c r="A635" s="108"/>
      <c r="B635" s="109"/>
      <c r="C635" s="146"/>
    </row>
    <row r="636" spans="1:3">
      <c r="A636" s="108"/>
      <c r="B636" s="109"/>
      <c r="C636" s="146"/>
    </row>
    <row r="637" spans="1:3">
      <c r="A637" s="108"/>
      <c r="B637" s="109"/>
      <c r="C637" s="146"/>
    </row>
    <row r="638" spans="1:3">
      <c r="A638" s="108"/>
      <c r="B638" s="109"/>
      <c r="C638" s="146"/>
    </row>
    <row r="639" spans="1:3">
      <c r="A639" s="108"/>
      <c r="B639" s="109"/>
      <c r="C639" s="146"/>
    </row>
    <row r="640" spans="1:3">
      <c r="A640" s="108"/>
      <c r="B640" s="109"/>
      <c r="C640" s="146"/>
    </row>
    <row r="641" spans="1:3">
      <c r="A641" s="108"/>
      <c r="B641" s="109"/>
      <c r="C641" s="146"/>
    </row>
    <row r="642" spans="1:3">
      <c r="A642" s="108"/>
      <c r="B642" s="109"/>
      <c r="C642" s="146"/>
    </row>
    <row r="643" spans="1:3">
      <c r="A643" s="108"/>
      <c r="B643" s="109"/>
      <c r="C643" s="146"/>
    </row>
    <row r="644" spans="1:3">
      <c r="A644" s="108"/>
      <c r="B644" s="109"/>
      <c r="C644" s="146"/>
    </row>
    <row r="645" spans="1:3">
      <c r="A645" s="108"/>
      <c r="B645" s="109"/>
      <c r="C645" s="146"/>
    </row>
    <row r="646" spans="1:3">
      <c r="A646" s="108"/>
      <c r="B646" s="109"/>
      <c r="C646" s="146"/>
    </row>
    <row r="647" spans="1:3">
      <c r="A647" s="108"/>
      <c r="B647" s="109"/>
      <c r="C647" s="146"/>
    </row>
    <row r="648" spans="1:3">
      <c r="A648" s="108"/>
      <c r="B648" s="109"/>
      <c r="C648" s="146"/>
    </row>
    <row r="649" spans="1:3">
      <c r="A649" s="108"/>
      <c r="B649" s="109"/>
      <c r="C649" s="146"/>
    </row>
    <row r="650" spans="1:3">
      <c r="A650" s="108"/>
      <c r="B650" s="109"/>
      <c r="C650" s="146"/>
    </row>
    <row r="651" spans="1:3">
      <c r="A651" s="108"/>
      <c r="B651" s="109"/>
      <c r="C651" s="146"/>
    </row>
    <row r="652" spans="1:3">
      <c r="A652" s="108"/>
      <c r="B652" s="109"/>
      <c r="C652" s="146"/>
    </row>
    <row r="653" spans="1:3">
      <c r="A653" s="108"/>
      <c r="B653" s="109"/>
      <c r="C653" s="146"/>
    </row>
    <row r="654" spans="1:3">
      <c r="A654" s="108"/>
      <c r="B654" s="109"/>
      <c r="C654" s="146"/>
    </row>
    <row r="655" spans="1:3">
      <c r="A655" s="108"/>
      <c r="B655" s="109"/>
      <c r="C655" s="146"/>
    </row>
    <row r="656" spans="1:3">
      <c r="A656" s="108"/>
      <c r="B656" s="109"/>
      <c r="C656" s="146"/>
    </row>
    <row r="657" spans="1:3">
      <c r="A657" s="108"/>
      <c r="B657" s="109"/>
      <c r="C657" s="146"/>
    </row>
    <row r="658" spans="1:3">
      <c r="A658" s="108"/>
      <c r="B658" s="109"/>
      <c r="C658" s="146"/>
    </row>
    <row r="659" spans="1:3">
      <c r="A659" s="108"/>
      <c r="B659" s="109"/>
      <c r="C659" s="146"/>
    </row>
    <row r="660" spans="1:3">
      <c r="A660" s="108"/>
      <c r="B660" s="109"/>
      <c r="C660" s="146"/>
    </row>
    <row r="661" spans="1:3">
      <c r="A661" s="108"/>
      <c r="B661" s="109"/>
      <c r="C661" s="146"/>
    </row>
    <row r="662" spans="1:3">
      <c r="A662" s="108"/>
      <c r="B662" s="109"/>
      <c r="C662" s="146"/>
    </row>
    <row r="663" spans="1:3">
      <c r="A663" s="108"/>
      <c r="B663" s="109"/>
      <c r="C663" s="146"/>
    </row>
    <row r="664" spans="1:3">
      <c r="A664" s="108"/>
      <c r="B664" s="109"/>
      <c r="C664" s="146"/>
    </row>
    <row r="665" spans="1:3">
      <c r="A665" s="108"/>
      <c r="B665" s="109"/>
      <c r="C665" s="146"/>
    </row>
    <row r="666" spans="1:3">
      <c r="A666" s="108"/>
      <c r="B666" s="109"/>
      <c r="C666" s="146"/>
    </row>
    <row r="667" spans="1:3">
      <c r="A667" s="108"/>
      <c r="B667" s="109"/>
      <c r="C667" s="146"/>
    </row>
    <row r="668" spans="1:3">
      <c r="A668" s="108"/>
      <c r="B668" s="109"/>
      <c r="C668" s="146"/>
    </row>
    <row r="669" spans="1:3">
      <c r="A669" s="108"/>
      <c r="B669" s="109"/>
      <c r="C669" s="146"/>
    </row>
    <row r="670" spans="1:3">
      <c r="A670" s="108"/>
      <c r="B670" s="109"/>
      <c r="C670" s="146"/>
    </row>
    <row r="671" spans="1:3">
      <c r="A671" s="108"/>
      <c r="B671" s="109"/>
      <c r="C671" s="146"/>
    </row>
    <row r="672" spans="1:3">
      <c r="A672" s="108"/>
      <c r="B672" s="109"/>
      <c r="C672" s="146"/>
    </row>
    <row r="673" spans="1:3">
      <c r="A673" s="108"/>
      <c r="B673" s="109"/>
      <c r="C673" s="146"/>
    </row>
    <row r="674" spans="1:3">
      <c r="A674" s="108"/>
      <c r="B674" s="109"/>
      <c r="C674" s="146"/>
    </row>
    <row r="675" spans="1:3">
      <c r="A675" s="108"/>
      <c r="B675" s="109"/>
      <c r="C675" s="146"/>
    </row>
    <row r="676" spans="1:3">
      <c r="A676" s="108"/>
      <c r="B676" s="109"/>
      <c r="C676" s="146"/>
    </row>
    <row r="677" spans="1:3">
      <c r="A677" s="108"/>
      <c r="B677" s="109"/>
      <c r="C677" s="146"/>
    </row>
    <row r="678" spans="1:3">
      <c r="A678" s="108"/>
      <c r="B678" s="109"/>
      <c r="C678" s="146"/>
    </row>
    <row r="679" spans="1:3">
      <c r="A679" s="108"/>
      <c r="B679" s="109"/>
      <c r="C679" s="146"/>
    </row>
    <row r="680" spans="1:3">
      <c r="A680" s="108"/>
      <c r="B680" s="109"/>
      <c r="C680" s="146"/>
    </row>
    <row r="681" spans="1:3">
      <c r="A681" s="108"/>
      <c r="B681" s="109"/>
      <c r="C681" s="146"/>
    </row>
    <row r="682" spans="1:3">
      <c r="A682" s="108"/>
      <c r="B682" s="109"/>
      <c r="C682" s="146"/>
    </row>
    <row r="683" spans="1:3">
      <c r="A683" s="108"/>
      <c r="B683" s="109"/>
      <c r="C683" s="146"/>
    </row>
    <row r="684" spans="1:3">
      <c r="A684" s="108"/>
      <c r="B684" s="109"/>
      <c r="C684" s="146"/>
    </row>
    <row r="685" spans="1:3">
      <c r="A685" s="108"/>
      <c r="B685" s="109"/>
      <c r="C685" s="146"/>
    </row>
    <row r="686" spans="1:3">
      <c r="A686" s="108"/>
      <c r="B686" s="109"/>
      <c r="C686" s="146"/>
    </row>
    <row r="687" spans="1:3">
      <c r="A687" s="108"/>
      <c r="B687" s="109"/>
      <c r="C687" s="146"/>
    </row>
    <row r="688" spans="1:3">
      <c r="A688" s="108"/>
      <c r="B688" s="109"/>
      <c r="C688" s="146"/>
    </row>
    <row r="689" spans="1:3">
      <c r="A689" s="108"/>
      <c r="B689" s="109"/>
      <c r="C689" s="146"/>
    </row>
    <row r="690" spans="1:3">
      <c r="A690" s="108"/>
      <c r="B690" s="109"/>
      <c r="C690" s="146"/>
    </row>
    <row r="691" spans="1:3">
      <c r="A691" s="108"/>
      <c r="B691" s="109"/>
      <c r="C691" s="146"/>
    </row>
    <row r="692" spans="1:3">
      <c r="A692" s="108"/>
      <c r="B692" s="109"/>
      <c r="C692" s="146"/>
    </row>
    <row r="693" spans="1:3">
      <c r="A693" s="108"/>
      <c r="B693" s="109"/>
      <c r="C693" s="146"/>
    </row>
    <row r="694" spans="1:3">
      <c r="A694" s="108"/>
      <c r="B694" s="109"/>
      <c r="C694" s="146"/>
    </row>
    <row r="695" spans="1:3">
      <c r="A695" s="108"/>
      <c r="B695" s="109"/>
      <c r="C695" s="146"/>
    </row>
    <row r="696" spans="1:3">
      <c r="A696" s="108"/>
      <c r="B696" s="109"/>
      <c r="C696" s="146"/>
    </row>
    <row r="697" spans="1:3">
      <c r="A697" s="108"/>
      <c r="B697" s="109"/>
      <c r="C697" s="146"/>
    </row>
    <row r="698" spans="1:3">
      <c r="A698" s="108"/>
      <c r="B698" s="109"/>
      <c r="C698" s="146"/>
    </row>
    <row r="699" spans="1:3">
      <c r="A699" s="108"/>
      <c r="B699" s="109"/>
      <c r="C699" s="146"/>
    </row>
    <row r="700" spans="1:3">
      <c r="A700" s="108"/>
      <c r="B700" s="109"/>
      <c r="C700" s="146"/>
    </row>
    <row r="701" spans="1:3">
      <c r="A701" s="108"/>
      <c r="B701" s="109"/>
      <c r="C701" s="146"/>
    </row>
    <row r="702" spans="1:3">
      <c r="A702" s="108"/>
      <c r="B702" s="109"/>
      <c r="C702" s="146"/>
    </row>
    <row r="703" spans="1:3">
      <c r="A703" s="108"/>
      <c r="B703" s="109"/>
      <c r="C703" s="146"/>
    </row>
    <row r="704" spans="1:3">
      <c r="A704" s="108"/>
      <c r="B704" s="109"/>
      <c r="C704" s="146"/>
    </row>
    <row r="705" spans="1:3">
      <c r="A705" s="108"/>
      <c r="B705" s="109"/>
      <c r="C705" s="146"/>
    </row>
    <row r="706" spans="1:3">
      <c r="A706" s="108"/>
      <c r="B706" s="109"/>
      <c r="C706" s="146"/>
    </row>
    <row r="707" spans="1:3">
      <c r="A707" s="108"/>
      <c r="B707" s="109"/>
      <c r="C707" s="146"/>
    </row>
    <row r="708" spans="1:3">
      <c r="A708" s="108"/>
      <c r="B708" s="109"/>
      <c r="C708" s="146"/>
    </row>
    <row r="709" spans="1:3">
      <c r="A709" s="108"/>
      <c r="B709" s="109"/>
      <c r="C709" s="146"/>
    </row>
    <row r="710" spans="1:3">
      <c r="A710" s="108"/>
      <c r="B710" s="109"/>
      <c r="C710" s="146"/>
    </row>
    <row r="711" spans="1:3">
      <c r="A711" s="108"/>
      <c r="B711" s="109"/>
      <c r="C711" s="146"/>
    </row>
    <row r="712" spans="1:3">
      <c r="A712" s="108"/>
      <c r="B712" s="109"/>
      <c r="C712" s="146"/>
    </row>
    <row r="713" spans="1:3">
      <c r="A713" s="108"/>
      <c r="B713" s="109"/>
      <c r="C713" s="146"/>
    </row>
    <row r="714" spans="1:3">
      <c r="A714" s="108"/>
      <c r="B714" s="109"/>
      <c r="C714" s="146"/>
    </row>
    <row r="715" spans="1:3">
      <c r="A715" s="108"/>
      <c r="B715" s="109"/>
      <c r="C715" s="146"/>
    </row>
    <row r="716" spans="1:3">
      <c r="A716" s="108"/>
      <c r="B716" s="109"/>
      <c r="C716" s="146"/>
    </row>
    <row r="717" spans="1:3">
      <c r="A717" s="108"/>
      <c r="B717" s="109"/>
      <c r="C717" s="146"/>
    </row>
    <row r="718" spans="1:3">
      <c r="A718" s="108"/>
      <c r="B718" s="109"/>
      <c r="C718" s="146"/>
    </row>
    <row r="719" spans="1:3">
      <c r="A719" s="108"/>
      <c r="B719" s="109"/>
      <c r="C719" s="146"/>
    </row>
    <row r="720" spans="1:3">
      <c r="A720" s="108"/>
      <c r="B720" s="109"/>
      <c r="C720" s="146"/>
    </row>
    <row r="721" spans="1:3">
      <c r="A721" s="108"/>
      <c r="B721" s="109"/>
      <c r="C721" s="146"/>
    </row>
    <row r="722" spans="1:3">
      <c r="A722" s="108"/>
      <c r="B722" s="109"/>
      <c r="C722" s="146"/>
    </row>
    <row r="723" spans="1:3">
      <c r="A723" s="108"/>
      <c r="B723" s="109"/>
      <c r="C723" s="146"/>
    </row>
    <row r="724" spans="1:3">
      <c r="A724" s="108"/>
      <c r="B724" s="109"/>
      <c r="C724" s="146"/>
    </row>
    <row r="725" spans="1:3">
      <c r="A725" s="108"/>
      <c r="B725" s="109"/>
      <c r="C725" s="146"/>
    </row>
    <row r="726" spans="1:3">
      <c r="A726" s="108"/>
      <c r="B726" s="109"/>
      <c r="C726" s="146"/>
    </row>
    <row r="727" spans="1:3">
      <c r="A727" s="108"/>
      <c r="B727" s="109"/>
      <c r="C727" s="146"/>
    </row>
    <row r="728" spans="1:3">
      <c r="A728" s="108"/>
      <c r="B728" s="109"/>
      <c r="C728" s="146"/>
    </row>
    <row r="729" spans="1:3">
      <c r="A729" s="108"/>
      <c r="B729" s="109"/>
      <c r="C729" s="146"/>
    </row>
    <row r="730" spans="1:3">
      <c r="A730" s="108"/>
      <c r="B730" s="109"/>
      <c r="C730" s="146"/>
    </row>
    <row r="731" spans="1:3">
      <c r="A731" s="108"/>
      <c r="B731" s="109"/>
      <c r="C731" s="146"/>
    </row>
    <row r="732" spans="1:3">
      <c r="A732" s="108"/>
      <c r="B732" s="109"/>
      <c r="C732" s="146"/>
    </row>
    <row r="733" spans="1:3">
      <c r="A733" s="108"/>
      <c r="B733" s="109"/>
      <c r="C733" s="146"/>
    </row>
    <row r="734" spans="1:3">
      <c r="A734" s="108"/>
      <c r="B734" s="109"/>
      <c r="C734" s="146"/>
    </row>
    <row r="735" spans="1:3">
      <c r="A735" s="108"/>
      <c r="B735" s="109"/>
      <c r="C735" s="146"/>
    </row>
    <row r="736" spans="1:3">
      <c r="A736" s="108"/>
      <c r="B736" s="109"/>
      <c r="C736" s="146"/>
    </row>
    <row r="737" spans="1:3">
      <c r="A737" s="108"/>
      <c r="B737" s="109"/>
      <c r="C737" s="146"/>
    </row>
    <row r="738" spans="1:3">
      <c r="A738" s="108"/>
      <c r="B738" s="109"/>
      <c r="C738" s="146"/>
    </row>
    <row r="739" spans="1:3">
      <c r="A739" s="108"/>
      <c r="B739" s="109"/>
      <c r="C739" s="146"/>
    </row>
    <row r="740" spans="1:3">
      <c r="A740" s="108"/>
      <c r="B740" s="109"/>
      <c r="C740" s="146"/>
    </row>
    <row r="741" spans="1:3">
      <c r="A741" s="108"/>
      <c r="B741" s="109"/>
      <c r="C741" s="146"/>
    </row>
    <row r="742" spans="1:3">
      <c r="A742" s="108"/>
      <c r="B742" s="109"/>
      <c r="C742" s="146"/>
    </row>
    <row r="743" spans="1:3">
      <c r="A743" s="108"/>
      <c r="B743" s="109"/>
      <c r="C743" s="146"/>
    </row>
    <row r="744" spans="1:3">
      <c r="A744" s="108"/>
      <c r="B744" s="109"/>
      <c r="C744" s="146"/>
    </row>
    <row r="745" spans="1:3">
      <c r="A745" s="108"/>
      <c r="B745" s="109"/>
      <c r="C745" s="146"/>
    </row>
    <row r="746" spans="1:3">
      <c r="A746" s="108"/>
      <c r="B746" s="109"/>
      <c r="C746" s="146"/>
    </row>
    <row r="747" spans="1:3">
      <c r="A747" s="108"/>
      <c r="B747" s="109"/>
      <c r="C747" s="146"/>
    </row>
    <row r="748" spans="1:3">
      <c r="A748" s="108"/>
      <c r="B748" s="109"/>
      <c r="C748" s="146"/>
    </row>
    <row r="749" spans="1:3">
      <c r="A749" s="108"/>
      <c r="B749" s="109"/>
      <c r="C749" s="146"/>
    </row>
    <row r="750" spans="1:3">
      <c r="A750" s="108"/>
      <c r="B750" s="109"/>
      <c r="C750" s="146"/>
    </row>
    <row r="751" spans="1:3">
      <c r="A751" s="108"/>
      <c r="B751" s="109"/>
      <c r="C751" s="146"/>
    </row>
    <row r="752" spans="1:3">
      <c r="A752" s="108"/>
      <c r="B752" s="109"/>
      <c r="C752" s="146"/>
    </row>
    <row r="753" spans="1:3">
      <c r="A753" s="108"/>
      <c r="B753" s="109"/>
      <c r="C753" s="146"/>
    </row>
    <row r="754" spans="1:3">
      <c r="A754" s="108"/>
      <c r="B754" s="109"/>
      <c r="C754" s="146"/>
    </row>
    <row r="755" spans="1:3">
      <c r="A755" s="108"/>
      <c r="B755" s="109"/>
      <c r="C755" s="146"/>
    </row>
    <row r="756" spans="1:3">
      <c r="A756" s="108"/>
      <c r="B756" s="109"/>
      <c r="C756" s="146"/>
    </row>
    <row r="757" spans="1:3">
      <c r="A757" s="108"/>
      <c r="B757" s="109"/>
      <c r="C757" s="146"/>
    </row>
    <row r="758" spans="1:3">
      <c r="A758" s="108"/>
      <c r="B758" s="109"/>
      <c r="C758" s="146"/>
    </row>
    <row r="759" spans="1:3">
      <c r="A759" s="108"/>
      <c r="B759" s="109"/>
      <c r="C759" s="146"/>
    </row>
    <row r="760" spans="1:3">
      <c r="A760" s="108"/>
      <c r="B760" s="109"/>
      <c r="C760" s="146"/>
    </row>
    <row r="761" spans="1:3">
      <c r="A761" s="108"/>
      <c r="B761" s="109"/>
      <c r="C761" s="146"/>
    </row>
    <row r="762" spans="1:3">
      <c r="A762" s="108"/>
      <c r="B762" s="109"/>
      <c r="C762" s="146"/>
    </row>
    <row r="763" spans="1:3">
      <c r="A763" s="108"/>
      <c r="B763" s="109"/>
      <c r="C763" s="146"/>
    </row>
    <row r="764" spans="1:3">
      <c r="A764" s="108"/>
      <c r="B764" s="109"/>
      <c r="C764" s="146"/>
    </row>
    <row r="765" spans="1:3">
      <c r="A765" s="108"/>
      <c r="B765" s="109"/>
      <c r="C765" s="146"/>
    </row>
    <row r="766" spans="1:3">
      <c r="A766" s="108"/>
      <c r="B766" s="109"/>
      <c r="C766" s="146"/>
    </row>
    <row r="767" spans="1:3">
      <c r="A767" s="108"/>
      <c r="B767" s="109"/>
      <c r="C767" s="146"/>
    </row>
    <row r="768" spans="1:3">
      <c r="A768" s="108"/>
      <c r="B768" s="109"/>
      <c r="C768" s="146"/>
    </row>
    <row r="769" spans="1:3">
      <c r="A769" s="108"/>
      <c r="B769" s="109"/>
      <c r="C769" s="146"/>
    </row>
    <row r="770" spans="1:3">
      <c r="A770" s="108"/>
      <c r="B770" s="109"/>
      <c r="C770" s="146"/>
    </row>
    <row r="771" spans="1:3">
      <c r="A771" s="108"/>
      <c r="B771" s="109"/>
      <c r="C771" s="146"/>
    </row>
    <row r="772" spans="1:3">
      <c r="A772" s="108"/>
      <c r="B772" s="109"/>
      <c r="C772" s="146"/>
    </row>
    <row r="773" spans="1:3">
      <c r="A773" s="108"/>
      <c r="B773" s="109"/>
      <c r="C773" s="146"/>
    </row>
    <row r="774" spans="1:3">
      <c r="A774" s="108"/>
      <c r="B774" s="109"/>
      <c r="C774" s="146"/>
    </row>
    <row r="775" spans="1:3">
      <c r="A775" s="108"/>
      <c r="B775" s="109"/>
      <c r="C775" s="146"/>
    </row>
    <row r="776" spans="1:3">
      <c r="A776" s="108"/>
      <c r="B776" s="109"/>
      <c r="C776" s="146"/>
    </row>
    <row r="777" spans="1:3">
      <c r="A777" s="108"/>
      <c r="B777" s="109"/>
      <c r="C777" s="146"/>
    </row>
    <row r="778" spans="1:3">
      <c r="A778" s="108"/>
      <c r="B778" s="109"/>
      <c r="C778" s="146"/>
    </row>
    <row r="779" spans="1:3">
      <c r="A779" s="108"/>
      <c r="B779" s="109"/>
      <c r="C779" s="146"/>
    </row>
    <row r="780" spans="1:3">
      <c r="A780" s="108"/>
      <c r="B780" s="109"/>
      <c r="C780" s="146"/>
    </row>
    <row r="781" spans="1:3">
      <c r="A781" s="108"/>
      <c r="B781" s="109"/>
      <c r="C781" s="146"/>
    </row>
    <row r="782" spans="1:3">
      <c r="A782" s="108"/>
      <c r="B782" s="109"/>
      <c r="C782" s="146"/>
    </row>
    <row r="783" spans="1:3">
      <c r="A783" s="108"/>
      <c r="B783" s="109"/>
      <c r="C783" s="146"/>
    </row>
    <row r="784" spans="1:3">
      <c r="A784" s="108"/>
      <c r="B784" s="109"/>
      <c r="C784" s="146"/>
    </row>
    <row r="785" spans="1:3">
      <c r="A785" s="108"/>
      <c r="B785" s="109"/>
      <c r="C785" s="146"/>
    </row>
    <row r="786" spans="1:3">
      <c r="A786" s="108"/>
      <c r="B786" s="109"/>
      <c r="C786" s="146"/>
    </row>
    <row r="787" spans="1:3">
      <c r="A787" s="108"/>
      <c r="B787" s="109"/>
      <c r="C787" s="146"/>
    </row>
    <row r="788" spans="1:3">
      <c r="A788" s="108"/>
      <c r="B788" s="109"/>
      <c r="C788" s="146"/>
    </row>
    <row r="789" spans="1:3">
      <c r="A789" s="108"/>
      <c r="B789" s="109"/>
      <c r="C789" s="146"/>
    </row>
    <row r="790" spans="1:3">
      <c r="A790" s="108"/>
      <c r="B790" s="109"/>
      <c r="C790" s="146"/>
    </row>
    <row r="791" spans="1:3">
      <c r="A791" s="108"/>
      <c r="B791" s="109"/>
      <c r="C791" s="146"/>
    </row>
    <row r="792" spans="1:3">
      <c r="A792" s="108"/>
      <c r="B792" s="109"/>
      <c r="C792" s="146"/>
    </row>
    <row r="793" spans="1:3">
      <c r="A793" s="108"/>
      <c r="B793" s="109"/>
      <c r="C793" s="146"/>
    </row>
    <row r="794" spans="1:3">
      <c r="A794" s="108"/>
      <c r="B794" s="109"/>
      <c r="C794" s="146"/>
    </row>
    <row r="795" spans="1:3">
      <c r="A795" s="108"/>
      <c r="B795" s="109"/>
      <c r="C795" s="146"/>
    </row>
    <row r="796" spans="1:3">
      <c r="A796" s="108"/>
      <c r="B796" s="109"/>
      <c r="C796" s="146"/>
    </row>
    <row r="797" spans="1:3">
      <c r="A797" s="108"/>
      <c r="B797" s="109"/>
      <c r="C797" s="146"/>
    </row>
    <row r="798" spans="1:3">
      <c r="A798" s="108"/>
      <c r="B798" s="109"/>
      <c r="C798" s="146"/>
    </row>
    <row r="799" spans="1:3">
      <c r="A799" s="108"/>
      <c r="B799" s="109"/>
      <c r="C799" s="146"/>
    </row>
    <row r="800" spans="1:3">
      <c r="A800" s="108"/>
      <c r="B800" s="109"/>
      <c r="C800" s="146"/>
    </row>
    <row r="801" spans="1:3">
      <c r="A801" s="108"/>
      <c r="B801" s="109"/>
      <c r="C801" s="146"/>
    </row>
    <row r="802" spans="1:3">
      <c r="A802" s="108"/>
      <c r="B802" s="109"/>
      <c r="C802" s="146"/>
    </row>
    <row r="803" spans="1:3">
      <c r="A803" s="108"/>
      <c r="B803" s="109"/>
      <c r="C803" s="146"/>
    </row>
    <row r="804" spans="1:3">
      <c r="A804" s="108"/>
      <c r="B804" s="109"/>
      <c r="C804" s="146"/>
    </row>
    <row r="805" spans="1:3">
      <c r="A805" s="108"/>
      <c r="B805" s="109"/>
      <c r="C805" s="146"/>
    </row>
    <row r="806" spans="1:3">
      <c r="A806" s="108"/>
      <c r="B806" s="109"/>
      <c r="C806" s="146"/>
    </row>
    <row r="807" spans="1:3">
      <c r="A807" s="108"/>
      <c r="B807" s="109"/>
      <c r="C807" s="146"/>
    </row>
    <row r="808" spans="1:3">
      <c r="A808" s="108"/>
      <c r="B808" s="109"/>
      <c r="C808" s="146"/>
    </row>
    <row r="809" spans="1:3">
      <c r="A809" s="108"/>
      <c r="B809" s="109"/>
      <c r="C809" s="146"/>
    </row>
    <row r="810" spans="1:3">
      <c r="A810" s="108"/>
      <c r="B810" s="109"/>
      <c r="C810" s="146"/>
    </row>
    <row r="811" spans="1:3">
      <c r="A811" s="108"/>
      <c r="B811" s="109"/>
      <c r="C811" s="146"/>
    </row>
    <row r="812" spans="1:3">
      <c r="A812" s="108"/>
      <c r="B812" s="109"/>
      <c r="C812" s="146"/>
    </row>
    <row r="813" spans="1:3">
      <c r="A813" s="108"/>
      <c r="B813" s="109"/>
      <c r="C813" s="146"/>
    </row>
    <row r="814" spans="1:3">
      <c r="A814" s="108"/>
      <c r="B814" s="109"/>
      <c r="C814" s="146"/>
    </row>
    <row r="815" spans="1:3">
      <c r="A815" s="108"/>
      <c r="B815" s="109"/>
      <c r="C815" s="146"/>
    </row>
    <row r="816" spans="1:3">
      <c r="A816" s="108"/>
      <c r="B816" s="109"/>
      <c r="C816" s="146"/>
    </row>
    <row r="817" spans="1:3">
      <c r="A817" s="108"/>
      <c r="B817" s="109"/>
      <c r="C817" s="146"/>
    </row>
    <row r="818" spans="1:3">
      <c r="A818" s="108"/>
      <c r="B818" s="109"/>
      <c r="C818" s="146"/>
    </row>
    <row r="819" spans="1:3">
      <c r="A819" s="108"/>
      <c r="B819" s="109"/>
      <c r="C819" s="146"/>
    </row>
    <row r="820" spans="1:3">
      <c r="A820" s="108"/>
      <c r="B820" s="109"/>
      <c r="C820" s="146"/>
    </row>
    <row r="821" spans="1:3">
      <c r="A821" s="108"/>
      <c r="B821" s="109"/>
      <c r="C821" s="146"/>
    </row>
    <row r="822" spans="1:3">
      <c r="A822" s="108"/>
      <c r="B822" s="109"/>
      <c r="C822" s="146"/>
    </row>
    <row r="823" spans="1:3">
      <c r="A823" s="108"/>
      <c r="B823" s="109"/>
      <c r="C823" s="146"/>
    </row>
    <row r="824" spans="1:3">
      <c r="A824" s="108"/>
      <c r="B824" s="109"/>
      <c r="C824" s="146"/>
    </row>
    <row r="825" spans="1:3">
      <c r="A825" s="108"/>
      <c r="B825" s="109"/>
      <c r="C825" s="146"/>
    </row>
    <row r="826" spans="1:3">
      <c r="A826" s="108"/>
      <c r="B826" s="109"/>
      <c r="C826" s="146"/>
    </row>
    <row r="827" spans="1:3">
      <c r="A827" s="108"/>
      <c r="B827" s="109"/>
      <c r="C827" s="146"/>
    </row>
    <row r="828" spans="1:3">
      <c r="A828" s="108"/>
      <c r="B828" s="109"/>
      <c r="C828" s="146"/>
    </row>
    <row r="829" spans="1:3">
      <c r="A829" s="108"/>
      <c r="B829" s="109"/>
      <c r="C829" s="146"/>
    </row>
    <row r="830" spans="1:3">
      <c r="A830" s="108"/>
      <c r="B830" s="109"/>
      <c r="C830" s="146"/>
    </row>
    <row r="831" spans="1:3">
      <c r="A831" s="108"/>
      <c r="B831" s="109"/>
      <c r="C831" s="146"/>
    </row>
    <row r="832" spans="1:3">
      <c r="A832" s="108"/>
      <c r="B832" s="109"/>
      <c r="C832" s="146"/>
    </row>
    <row r="833" spans="1:3">
      <c r="A833" s="108"/>
      <c r="B833" s="109"/>
      <c r="C833" s="146"/>
    </row>
    <row r="834" spans="1:3">
      <c r="A834" s="108"/>
      <c r="B834" s="109"/>
      <c r="C834" s="146"/>
    </row>
    <row r="835" spans="1:3">
      <c r="A835" s="108"/>
      <c r="B835" s="109"/>
      <c r="C835" s="146"/>
    </row>
    <row r="836" spans="1:3">
      <c r="A836" s="108"/>
      <c r="B836" s="109"/>
      <c r="C836" s="146"/>
    </row>
    <row r="837" spans="1:3">
      <c r="A837" s="108"/>
      <c r="B837" s="109"/>
      <c r="C837" s="146"/>
    </row>
    <row r="838" spans="1:3">
      <c r="A838" s="108"/>
      <c r="B838" s="109"/>
      <c r="C838" s="146"/>
    </row>
    <row r="839" spans="1:3">
      <c r="A839" s="108"/>
      <c r="B839" s="109"/>
      <c r="C839" s="146"/>
    </row>
    <row r="840" spans="1:3">
      <c r="A840" s="108"/>
      <c r="B840" s="109"/>
      <c r="C840" s="146"/>
    </row>
    <row r="841" spans="1:3">
      <c r="A841" s="108"/>
      <c r="B841" s="109"/>
      <c r="C841" s="146"/>
    </row>
    <row r="842" spans="1:3">
      <c r="A842" s="108"/>
      <c r="B842" s="109"/>
      <c r="C842" s="146"/>
    </row>
    <row r="843" spans="1:3">
      <c r="A843" s="108"/>
      <c r="B843" s="109"/>
      <c r="C843" s="146"/>
    </row>
    <row r="844" spans="1:3">
      <c r="A844" s="108"/>
      <c r="B844" s="109"/>
      <c r="C844" s="146"/>
    </row>
    <row r="845" spans="1:3">
      <c r="A845" s="108"/>
      <c r="B845" s="109"/>
      <c r="C845" s="146"/>
    </row>
    <row r="846" spans="1:3">
      <c r="A846" s="108"/>
      <c r="B846" s="109"/>
      <c r="C846" s="146"/>
    </row>
    <row r="847" spans="1:3">
      <c r="A847" s="108"/>
      <c r="B847" s="109"/>
      <c r="C847" s="146"/>
    </row>
    <row r="848" spans="1:3">
      <c r="A848" s="108"/>
      <c r="B848" s="109"/>
      <c r="C848" s="146"/>
    </row>
    <row r="849" spans="1:3">
      <c r="A849" s="108"/>
      <c r="B849" s="109"/>
      <c r="C849" s="146"/>
    </row>
    <row r="850" spans="1:3">
      <c r="A850" s="108"/>
      <c r="B850" s="109"/>
      <c r="C850" s="146"/>
    </row>
    <row r="851" spans="1:3">
      <c r="A851" s="108"/>
      <c r="B851" s="109"/>
      <c r="C851" s="146"/>
    </row>
    <row r="852" spans="1:3">
      <c r="A852" s="108"/>
      <c r="B852" s="109"/>
      <c r="C852" s="146"/>
    </row>
    <row r="853" spans="1:3">
      <c r="A853" s="108"/>
      <c r="B853" s="109"/>
      <c r="C853" s="146"/>
    </row>
    <row r="854" spans="1:3">
      <c r="A854" s="108"/>
      <c r="B854" s="109"/>
      <c r="C854" s="146"/>
    </row>
    <row r="855" spans="1:3">
      <c r="A855" s="108"/>
      <c r="B855" s="109"/>
      <c r="C855" s="146"/>
    </row>
    <row r="856" spans="1:3">
      <c r="A856" s="108"/>
      <c r="B856" s="109"/>
      <c r="C856" s="146"/>
    </row>
    <row r="857" spans="1:3">
      <c r="A857" s="108"/>
      <c r="B857" s="109"/>
      <c r="C857" s="146"/>
    </row>
    <row r="858" spans="1:3">
      <c r="A858" s="108"/>
      <c r="B858" s="109"/>
      <c r="C858" s="146"/>
    </row>
    <row r="859" spans="1:3">
      <c r="A859" s="108"/>
      <c r="B859" s="109"/>
      <c r="C859" s="146"/>
    </row>
    <row r="860" spans="1:3">
      <c r="A860" s="108"/>
      <c r="B860" s="109"/>
      <c r="C860" s="146"/>
    </row>
    <row r="861" spans="1:3">
      <c r="A861" s="108"/>
      <c r="B861" s="109"/>
      <c r="C861" s="146"/>
    </row>
    <row r="862" spans="1:3">
      <c r="A862" s="108"/>
      <c r="B862" s="109"/>
      <c r="C862" s="146"/>
    </row>
    <row r="863" spans="1:3">
      <c r="A863" s="108"/>
      <c r="B863" s="109"/>
      <c r="C863" s="146"/>
    </row>
    <row r="864" spans="1:3">
      <c r="A864" s="108"/>
      <c r="B864" s="109"/>
      <c r="C864" s="146"/>
    </row>
    <row r="865" spans="1:3">
      <c r="A865" s="108"/>
      <c r="B865" s="109"/>
      <c r="C865" s="146"/>
    </row>
    <row r="866" spans="1:3">
      <c r="A866" s="108"/>
      <c r="B866" s="109"/>
      <c r="C866" s="146"/>
    </row>
    <row r="867" spans="1:3">
      <c r="A867" s="108"/>
      <c r="B867" s="109"/>
      <c r="C867" s="146"/>
    </row>
    <row r="868" spans="1:3">
      <c r="A868" s="108"/>
      <c r="B868" s="109"/>
      <c r="C868" s="146"/>
    </row>
    <row r="869" spans="1:3">
      <c r="A869" s="108"/>
      <c r="B869" s="109"/>
      <c r="C869" s="146"/>
    </row>
    <row r="870" spans="1:3">
      <c r="A870" s="108"/>
      <c r="B870" s="109"/>
      <c r="C870" s="146"/>
    </row>
    <row r="871" spans="1:3">
      <c r="A871" s="108"/>
      <c r="B871" s="109"/>
      <c r="C871" s="146"/>
    </row>
    <row r="872" spans="1:3">
      <c r="A872" s="108"/>
      <c r="B872" s="109"/>
      <c r="C872" s="146"/>
    </row>
    <row r="873" spans="1:3">
      <c r="A873" s="108"/>
      <c r="B873" s="109"/>
      <c r="C873" s="146"/>
    </row>
    <row r="874" spans="1:3">
      <c r="A874" s="108"/>
      <c r="B874" s="109"/>
      <c r="C874" s="146"/>
    </row>
    <row r="875" spans="1:3">
      <c r="A875" s="108"/>
      <c r="B875" s="109"/>
      <c r="C875" s="146"/>
    </row>
    <row r="876" spans="1:3">
      <c r="A876" s="108"/>
      <c r="B876" s="109"/>
      <c r="C876" s="146"/>
    </row>
    <row r="877" spans="1:3">
      <c r="A877" s="108"/>
      <c r="B877" s="109"/>
      <c r="C877" s="146"/>
    </row>
    <row r="878" spans="1:3">
      <c r="A878" s="108"/>
      <c r="B878" s="109"/>
      <c r="C878" s="146"/>
    </row>
    <row r="879" spans="1:3">
      <c r="A879" s="108"/>
      <c r="B879" s="109"/>
      <c r="C879" s="146"/>
    </row>
    <row r="880" spans="1:3">
      <c r="A880" s="108"/>
      <c r="B880" s="109"/>
      <c r="C880" s="146"/>
    </row>
    <row r="881" spans="1:3">
      <c r="A881" s="108"/>
      <c r="B881" s="109"/>
      <c r="C881" s="146"/>
    </row>
    <row r="882" spans="1:3">
      <c r="A882" s="108"/>
      <c r="B882" s="109"/>
      <c r="C882" s="146"/>
    </row>
    <row r="883" spans="1:3">
      <c r="A883" s="108"/>
      <c r="B883" s="109"/>
      <c r="C883" s="146"/>
    </row>
    <row r="884" spans="1:3">
      <c r="A884" s="108"/>
      <c r="B884" s="109"/>
      <c r="C884" s="146"/>
    </row>
    <row r="885" spans="1:3">
      <c r="A885" s="108"/>
      <c r="B885" s="109"/>
      <c r="C885" s="146"/>
    </row>
    <row r="886" spans="1:3">
      <c r="A886" s="108"/>
      <c r="B886" s="109"/>
      <c r="C886" s="146"/>
    </row>
    <row r="887" spans="1:3">
      <c r="A887" s="108"/>
      <c r="B887" s="109"/>
      <c r="C887" s="146"/>
    </row>
    <row r="888" spans="1:3">
      <c r="A888" s="108"/>
      <c r="B888" s="109"/>
      <c r="C888" s="146"/>
    </row>
    <row r="889" spans="1:3">
      <c r="A889" s="108"/>
      <c r="B889" s="109"/>
      <c r="C889" s="146"/>
    </row>
    <row r="890" spans="1:3">
      <c r="A890" s="108"/>
      <c r="B890" s="109"/>
      <c r="C890" s="146"/>
    </row>
    <row r="891" spans="1:3">
      <c r="A891" s="108"/>
      <c r="B891" s="109"/>
      <c r="C891" s="146"/>
    </row>
    <row r="892" spans="1:3">
      <c r="A892" s="108"/>
      <c r="B892" s="109"/>
      <c r="C892" s="146"/>
    </row>
    <row r="893" spans="1:3">
      <c r="A893" s="108"/>
      <c r="B893" s="109"/>
      <c r="C893" s="146"/>
    </row>
    <row r="894" spans="1:3">
      <c r="A894" s="108"/>
      <c r="B894" s="109"/>
      <c r="C894" s="146"/>
    </row>
    <row r="895" spans="1:3">
      <c r="A895" s="108"/>
      <c r="B895" s="109"/>
      <c r="C895" s="146"/>
    </row>
    <row r="896" spans="1:3">
      <c r="A896" s="108"/>
      <c r="B896" s="109"/>
      <c r="C896" s="146"/>
    </row>
    <row r="897" spans="1:3">
      <c r="A897" s="108"/>
      <c r="B897" s="109"/>
      <c r="C897" s="146"/>
    </row>
    <row r="898" spans="1:3">
      <c r="A898" s="108"/>
      <c r="B898" s="109"/>
      <c r="C898" s="146"/>
    </row>
    <row r="899" spans="1:3">
      <c r="A899" s="108"/>
      <c r="B899" s="109"/>
      <c r="C899" s="146"/>
    </row>
    <row r="900" spans="1:3">
      <c r="A900" s="108"/>
      <c r="B900" s="109"/>
      <c r="C900" s="146"/>
    </row>
    <row r="901" spans="1:3">
      <c r="A901" s="108"/>
      <c r="B901" s="109"/>
      <c r="C901" s="146"/>
    </row>
    <row r="902" spans="1:3">
      <c r="A902" s="108"/>
      <c r="B902" s="109"/>
      <c r="C902" s="146"/>
    </row>
    <row r="903" spans="1:3">
      <c r="A903" s="108"/>
      <c r="B903" s="109"/>
      <c r="C903" s="146"/>
    </row>
    <row r="904" spans="1:3">
      <c r="A904" s="108"/>
      <c r="B904" s="109"/>
      <c r="C904" s="146"/>
    </row>
    <row r="905" spans="1:3">
      <c r="A905" s="108"/>
      <c r="B905" s="109"/>
      <c r="C905" s="146"/>
    </row>
    <row r="906" spans="1:3">
      <c r="A906" s="108"/>
      <c r="B906" s="109"/>
      <c r="C906" s="146"/>
    </row>
    <row r="907" spans="1:3">
      <c r="A907" s="108"/>
      <c r="B907" s="109"/>
      <c r="C907" s="146"/>
    </row>
    <row r="908" spans="1:3">
      <c r="A908" s="108"/>
      <c r="B908" s="109"/>
      <c r="C908" s="146"/>
    </row>
    <row r="909" spans="1:3">
      <c r="A909" s="108"/>
      <c r="B909" s="109"/>
      <c r="C909" s="146"/>
    </row>
    <row r="910" spans="1:3">
      <c r="A910" s="108"/>
      <c r="B910" s="109"/>
      <c r="C910" s="146"/>
    </row>
    <row r="911" spans="1:3">
      <c r="A911" s="108"/>
      <c r="B911" s="109"/>
      <c r="C911" s="146"/>
    </row>
    <row r="912" spans="1:3">
      <c r="A912" s="108"/>
      <c r="B912" s="109"/>
      <c r="C912" s="146"/>
    </row>
    <row r="913" spans="1:3">
      <c r="A913" s="108"/>
      <c r="B913" s="109"/>
      <c r="C913" s="146"/>
    </row>
    <row r="914" spans="1:3">
      <c r="A914" s="108"/>
      <c r="B914" s="109"/>
      <c r="C914" s="146"/>
    </row>
    <row r="915" spans="1:3">
      <c r="A915" s="108"/>
      <c r="B915" s="109"/>
      <c r="C915" s="146"/>
    </row>
    <row r="916" spans="1:3">
      <c r="A916" s="108"/>
      <c r="B916" s="109"/>
      <c r="C916" s="146"/>
    </row>
    <row r="917" spans="1:3">
      <c r="A917" s="108"/>
      <c r="B917" s="109"/>
      <c r="C917" s="146"/>
    </row>
    <row r="918" spans="1:3">
      <c r="A918" s="108"/>
      <c r="B918" s="109"/>
      <c r="C918" s="146"/>
    </row>
    <row r="919" spans="1:3">
      <c r="A919" s="108"/>
      <c r="B919" s="109"/>
      <c r="C919" s="146"/>
    </row>
    <row r="920" spans="1:3">
      <c r="A920" s="108"/>
      <c r="B920" s="109"/>
      <c r="C920" s="146"/>
    </row>
    <row r="921" spans="1:3">
      <c r="A921" s="108"/>
      <c r="B921" s="109"/>
      <c r="C921" s="146"/>
    </row>
    <row r="922" spans="1:3">
      <c r="A922" s="108"/>
      <c r="B922" s="109"/>
      <c r="C922" s="146"/>
    </row>
    <row r="923" spans="1:3">
      <c r="A923" s="108"/>
      <c r="B923" s="109"/>
      <c r="C923" s="146"/>
    </row>
    <row r="924" spans="1:3">
      <c r="A924" s="108"/>
      <c r="B924" s="109"/>
      <c r="C924" s="146"/>
    </row>
    <row r="925" spans="1:3">
      <c r="A925" s="108"/>
      <c r="B925" s="109"/>
      <c r="C925" s="146"/>
    </row>
    <row r="926" spans="1:3">
      <c r="A926" s="108"/>
      <c r="B926" s="109"/>
      <c r="C926" s="146"/>
    </row>
    <row r="927" spans="1:3">
      <c r="A927" s="108"/>
      <c r="B927" s="109"/>
      <c r="C927" s="146"/>
    </row>
    <row r="928" spans="1:3">
      <c r="A928" s="108"/>
      <c r="B928" s="109"/>
      <c r="C928" s="146"/>
    </row>
    <row r="929" spans="1:3">
      <c r="A929" s="108"/>
      <c r="B929" s="109"/>
      <c r="C929" s="146"/>
    </row>
    <row r="930" spans="1:3">
      <c r="A930" s="108"/>
      <c r="B930" s="109"/>
      <c r="C930" s="146"/>
    </row>
    <row r="931" spans="1:3">
      <c r="A931" s="108"/>
      <c r="B931" s="109"/>
      <c r="C931" s="146"/>
    </row>
    <row r="932" spans="1:3">
      <c r="A932" s="108"/>
      <c r="B932" s="109"/>
      <c r="C932" s="146"/>
    </row>
    <row r="933" spans="1:3">
      <c r="A933" s="108"/>
      <c r="B933" s="109"/>
      <c r="C933" s="146"/>
    </row>
    <row r="934" spans="1:3">
      <c r="A934" s="108"/>
      <c r="B934" s="109"/>
      <c r="C934" s="146"/>
    </row>
    <row r="935" spans="1:3">
      <c r="A935" s="108"/>
      <c r="B935" s="109"/>
      <c r="C935" s="146"/>
    </row>
    <row r="936" spans="1:3">
      <c r="A936" s="108"/>
      <c r="B936" s="109"/>
      <c r="C936" s="146"/>
    </row>
    <row r="937" spans="1:3">
      <c r="A937" s="108"/>
      <c r="B937" s="109"/>
      <c r="C937" s="146"/>
    </row>
    <row r="938" spans="1:3">
      <c r="A938" s="108"/>
      <c r="B938" s="109"/>
      <c r="C938" s="146"/>
    </row>
    <row r="939" spans="1:3">
      <c r="A939" s="108"/>
      <c r="B939" s="109"/>
      <c r="C939" s="146"/>
    </row>
    <row r="940" spans="1:3">
      <c r="A940" s="108"/>
      <c r="B940" s="109"/>
      <c r="C940" s="146"/>
    </row>
    <row r="941" spans="1:3">
      <c r="A941" s="108"/>
      <c r="B941" s="109"/>
      <c r="C941" s="146"/>
    </row>
    <row r="942" spans="1:3">
      <c r="A942" s="108"/>
      <c r="B942" s="109"/>
      <c r="C942" s="146"/>
    </row>
    <row r="943" spans="1:3">
      <c r="A943" s="108"/>
      <c r="B943" s="109"/>
      <c r="C943" s="146"/>
    </row>
    <row r="944" spans="1:3">
      <c r="A944" s="108"/>
      <c r="B944" s="109"/>
      <c r="C944" s="146"/>
    </row>
    <row r="945" spans="1:3">
      <c r="A945" s="108"/>
      <c r="B945" s="109"/>
      <c r="C945" s="146"/>
    </row>
    <row r="946" spans="1:3">
      <c r="A946" s="108"/>
      <c r="B946" s="109"/>
      <c r="C946" s="146"/>
    </row>
    <row r="947" spans="1:3">
      <c r="A947" s="108"/>
      <c r="B947" s="109"/>
      <c r="C947" s="146"/>
    </row>
    <row r="948" spans="1:3">
      <c r="A948" s="108"/>
      <c r="B948" s="109"/>
      <c r="C948" s="146"/>
    </row>
    <row r="949" spans="1:3">
      <c r="A949" s="108"/>
      <c r="B949" s="109"/>
      <c r="C949" s="146"/>
    </row>
    <row r="950" spans="1:3">
      <c r="A950" s="108"/>
      <c r="B950" s="109"/>
      <c r="C950" s="146"/>
    </row>
    <row r="951" spans="1:3">
      <c r="A951" s="108"/>
      <c r="B951" s="109"/>
      <c r="C951" s="146"/>
    </row>
    <row r="952" spans="1:3">
      <c r="A952" s="108"/>
      <c r="B952" s="109"/>
      <c r="C952" s="146"/>
    </row>
    <row r="953" spans="1:3">
      <c r="A953" s="108"/>
      <c r="B953" s="109"/>
      <c r="C953" s="146"/>
    </row>
    <row r="954" spans="1:3">
      <c r="A954" s="108"/>
      <c r="B954" s="109"/>
      <c r="C954" s="146"/>
    </row>
    <row r="955" spans="1:3">
      <c r="A955" s="108"/>
      <c r="B955" s="109"/>
      <c r="C955" s="146"/>
    </row>
    <row r="956" spans="1:3">
      <c r="A956" s="108"/>
      <c r="B956" s="109"/>
      <c r="C956" s="146"/>
    </row>
    <row r="957" spans="1:3">
      <c r="A957" s="108"/>
      <c r="B957" s="109"/>
      <c r="C957" s="146"/>
    </row>
    <row r="958" spans="1:3">
      <c r="A958" s="108"/>
      <c r="B958" s="109"/>
      <c r="C958" s="146"/>
    </row>
    <row r="959" spans="1:3">
      <c r="A959" s="108"/>
      <c r="B959" s="109"/>
      <c r="C959" s="146"/>
    </row>
    <row r="960" spans="1:3">
      <c r="A960" s="108"/>
      <c r="B960" s="109"/>
      <c r="C960" s="146"/>
    </row>
    <row r="961" spans="1:3">
      <c r="A961" s="108"/>
      <c r="B961" s="109"/>
      <c r="C961" s="146"/>
    </row>
    <row r="962" spans="1:3">
      <c r="A962" s="108"/>
      <c r="B962" s="109"/>
      <c r="C962" s="146"/>
    </row>
    <row r="963" spans="1:3">
      <c r="A963" s="108"/>
      <c r="B963" s="109"/>
      <c r="C963" s="146"/>
    </row>
    <row r="964" spans="1:3">
      <c r="A964" s="108"/>
      <c r="B964" s="109"/>
      <c r="C964" s="146"/>
    </row>
    <row r="965" spans="1:3">
      <c r="A965" s="108"/>
      <c r="B965" s="109"/>
      <c r="C965" s="146"/>
    </row>
    <row r="966" spans="1:3">
      <c r="A966" s="108"/>
      <c r="B966" s="109"/>
      <c r="C966" s="146"/>
    </row>
    <row r="967" spans="1:3">
      <c r="A967" s="108"/>
      <c r="B967" s="109"/>
      <c r="C967" s="146"/>
    </row>
    <row r="968" spans="1:3">
      <c r="A968" s="108"/>
      <c r="B968" s="109"/>
      <c r="C968" s="146"/>
    </row>
  </sheetData>
  <conditionalFormatting sqref="A2:X2 A3:A1048576">
    <cfRule type="cellIs" dxfId="5" priority="1" operator="equal">
      <formula>"C"</formula>
    </cfRule>
    <cfRule type="cellIs" dxfId="4" priority="2" operator="equal">
      <formula>"P"</formula>
    </cfRule>
  </conditionalFormatting>
  <conditionalFormatting sqref="B6:B968">
    <cfRule type="notContainsBlanks" dxfId="3" priority="3">
      <formula>LEN(TRIM(B6))&gt;0</formula>
    </cfRule>
  </conditionalFormatting>
  <pageMargins left="0.23622047244094491" right="0.23622047244094491" top="0.74803149606299213" bottom="0.74803149606299213" header="0.31496062992125984" footer="0.31496062992125984"/>
  <pageSetup paperSize="9" scale="6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TRI">
                <anchor moveWithCells="1" sizeWithCells="1">
                  <from>
                    <xdr:col>5</xdr:col>
                    <xdr:colOff>180975</xdr:colOff>
                    <xdr:row>1</xdr:row>
                    <xdr:rowOff>133350</xdr:rowOff>
                  </from>
                  <to>
                    <xdr:col>6</xdr:col>
                    <xdr:colOff>590550</xdr:colOff>
                    <xdr:row>2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2:T33"/>
  <sheetViews>
    <sheetView workbookViewId="0">
      <selection activeCell="B10" sqref="B10"/>
    </sheetView>
  </sheetViews>
  <sheetFormatPr baseColWidth="10" defaultRowHeight="12.75" outlineLevelRow="1"/>
  <sheetData>
    <row r="2" spans="1:20" s="18" customFormat="1" ht="15">
      <c r="A2" s="1">
        <v>2</v>
      </c>
      <c r="B2" s="2"/>
      <c r="C2" s="3" t="s">
        <v>0</v>
      </c>
      <c r="D2" s="4"/>
      <c r="E2" s="5"/>
      <c r="F2" s="5"/>
      <c r="G2" s="6"/>
      <c r="H2" s="7" t="s">
        <v>1</v>
      </c>
      <c r="I2" s="8">
        <v>25000</v>
      </c>
      <c r="J2" s="9" t="s">
        <v>2</v>
      </c>
      <c r="K2" s="6"/>
      <c r="L2" s="10" t="s">
        <v>3</v>
      </c>
      <c r="M2" s="11">
        <f>+O28</f>
        <v>0</v>
      </c>
      <c r="N2" s="10" t="s">
        <v>4</v>
      </c>
      <c r="O2" s="12">
        <f>+O31</f>
        <v>0</v>
      </c>
      <c r="P2" s="13" t="s">
        <v>5</v>
      </c>
      <c r="Q2" s="14"/>
      <c r="R2" s="15"/>
      <c r="S2" s="16"/>
      <c r="T2" s="17"/>
    </row>
    <row r="3" spans="1:20" s="18" customFormat="1" ht="15" outlineLevel="1">
      <c r="B3" s="2"/>
      <c r="C3" s="19" t="s">
        <v>6</v>
      </c>
      <c r="D3" s="20" t="s">
        <v>7</v>
      </c>
      <c r="E3" s="21"/>
      <c r="F3" s="21"/>
      <c r="G3" s="21"/>
      <c r="H3" s="21"/>
      <c r="I3" s="21"/>
      <c r="J3" s="21"/>
      <c r="K3" s="21"/>
      <c r="L3" s="21"/>
      <c r="M3" s="22"/>
      <c r="N3" s="21"/>
      <c r="O3" s="23"/>
      <c r="P3" s="24"/>
      <c r="Q3" s="25" t="s">
        <v>8</v>
      </c>
      <c r="R3" s="26"/>
      <c r="S3" s="27"/>
      <c r="T3" s="17"/>
    </row>
    <row r="4" spans="1:20" s="18" customFormat="1" outlineLevel="1">
      <c r="B4" s="2"/>
      <c r="C4" s="28" t="s">
        <v>9</v>
      </c>
      <c r="D4" s="29" t="s">
        <v>10</v>
      </c>
      <c r="E4" s="30" t="s">
        <v>11</v>
      </c>
      <c r="F4" s="31"/>
      <c r="G4" s="31"/>
      <c r="H4" s="31"/>
      <c r="I4" s="32"/>
      <c r="J4" s="29" t="s">
        <v>12</v>
      </c>
      <c r="K4" s="29" t="s">
        <v>13</v>
      </c>
      <c r="L4" s="33" t="s">
        <v>14</v>
      </c>
      <c r="M4" s="29" t="s">
        <v>15</v>
      </c>
      <c r="N4" s="29" t="s">
        <v>16</v>
      </c>
      <c r="O4" s="29" t="s">
        <v>17</v>
      </c>
      <c r="P4" s="34" t="s">
        <v>18</v>
      </c>
      <c r="Q4" s="35" t="s">
        <v>19</v>
      </c>
      <c r="R4" s="36" t="s">
        <v>20</v>
      </c>
      <c r="S4" s="27"/>
      <c r="T4" s="17"/>
    </row>
    <row r="5" spans="1:20" s="18" customFormat="1" outlineLevel="1">
      <c r="B5" s="2"/>
      <c r="C5" s="37"/>
      <c r="D5" s="38" t="str">
        <f>IF(C5=0,"",VLOOKUP(C5,[3]TARIF!$A$4:$K$518,2,FALSE))</f>
        <v/>
      </c>
      <c r="E5" s="39"/>
      <c r="F5" s="40" t="str">
        <f>IF(C5=0,"",VLOOKUP(C5,[3]TARIF!$A$4:$K$518,3,FALSE))</f>
        <v/>
      </c>
      <c r="G5" s="40"/>
      <c r="H5" s="40"/>
      <c r="I5" s="41"/>
      <c r="J5" s="38" t="str">
        <f>IF(C5=0,"",VLOOKUP(C5,[3]TARIF!$A$4:$K$518,4,FALSE))</f>
        <v/>
      </c>
      <c r="K5" s="42"/>
      <c r="L5" s="43"/>
      <c r="M5" s="44">
        <f t="shared" ref="M5:M23" si="0">+K5+K5*L5</f>
        <v>0</v>
      </c>
      <c r="N5" s="45" t="str">
        <f>IF(C5=0,"",VLOOKUP(C5,[3]TARIF!$A$4:$K$518,7,FALSE))</f>
        <v/>
      </c>
      <c r="O5" s="46" t="str">
        <f t="shared" ref="O5:O10" si="1">IF(C5="","",+(K5*L5+K5)*N5)</f>
        <v/>
      </c>
      <c r="P5" s="47" t="e">
        <f>SUMIF([3]Frais_Variables!$C$9:$C$59,D5,[3]Frais_Variables!$O$9:$O$59)</f>
        <v>#VALUE!</v>
      </c>
      <c r="Q5" s="48" t="e">
        <f t="shared" ref="Q5:Q23" si="2">IF(AND(P5=1,$D$29="oui"),O5,0)</f>
        <v>#VALUE!</v>
      </c>
      <c r="R5" s="48" t="e">
        <f>IF(P5=0,0,Q5*(SUMIF([3]Frais_Variables!$C$9:$C$59,D5,[3]Frais_Variables!$P$9:$P$59)))</f>
        <v>#VALUE!</v>
      </c>
      <c r="S5" s="27"/>
      <c r="T5" s="17"/>
    </row>
    <row r="6" spans="1:20" s="18" customFormat="1" outlineLevel="1">
      <c r="B6" s="2"/>
      <c r="C6" s="49"/>
      <c r="D6" s="38" t="str">
        <f>IF(C6=0,"",VLOOKUP(C6,[3]TARIF!$A$4:$K$518,2,FALSE))</f>
        <v/>
      </c>
      <c r="E6" s="39"/>
      <c r="F6" s="40" t="str">
        <f>IF(C6=0,"",VLOOKUP(C6,[3]TARIF!$A$4:$K$518,3,FALSE))</f>
        <v/>
      </c>
      <c r="G6" s="40"/>
      <c r="H6" s="40"/>
      <c r="I6" s="41"/>
      <c r="J6" s="38" t="str">
        <f>IF(C6=0,"",VLOOKUP(C6,[3]TARIF!$A$4:$K$518,4,FALSE))</f>
        <v/>
      </c>
      <c r="K6" s="42">
        <v>0</v>
      </c>
      <c r="L6" s="43"/>
      <c r="M6" s="44">
        <f t="shared" si="0"/>
        <v>0</v>
      </c>
      <c r="N6" s="45" t="str">
        <f>IF(C6=0,"",VLOOKUP(C6,[3]TARIF!$A$4:$K$518,7,FALSE))</f>
        <v/>
      </c>
      <c r="O6" s="46" t="str">
        <f t="shared" si="1"/>
        <v/>
      </c>
      <c r="P6" s="47" t="e">
        <f>SUMIF([3]Frais_Variables!$C$9:$C$59,D6,[3]Frais_Variables!$O$9:$O$59)</f>
        <v>#VALUE!</v>
      </c>
      <c r="Q6" s="48" t="e">
        <f t="shared" si="2"/>
        <v>#VALUE!</v>
      </c>
      <c r="R6" s="48" t="e">
        <f>IF(P6=0,0,Q6*(SUMIF([3]Frais_Variables!$C$9:$C$59,D6,[3]Frais_Variables!$P$9:$P$59)))</f>
        <v>#VALUE!</v>
      </c>
      <c r="S6" s="50"/>
    </row>
    <row r="7" spans="1:20" s="18" customFormat="1" outlineLevel="1">
      <c r="B7" s="2"/>
      <c r="C7" s="49"/>
      <c r="D7" s="38" t="str">
        <f>IF(C7=0,"",VLOOKUP(C7,[3]TARIF!$A$4:$K$518,2,FALSE))</f>
        <v/>
      </c>
      <c r="E7" s="39"/>
      <c r="F7" s="40" t="str">
        <f>IF(C7=0,"",VLOOKUP(C7,[3]TARIF!$A$4:$K$518,3,FALSE))</f>
        <v/>
      </c>
      <c r="G7" s="40"/>
      <c r="H7" s="40"/>
      <c r="I7" s="41"/>
      <c r="J7" s="38" t="str">
        <f>IF(C7=0,"",VLOOKUP(C7,[3]TARIF!$A$4:$K$518,4,FALSE))</f>
        <v/>
      </c>
      <c r="K7" s="42">
        <v>0</v>
      </c>
      <c r="L7" s="43"/>
      <c r="M7" s="44">
        <f t="shared" si="0"/>
        <v>0</v>
      </c>
      <c r="N7" s="45" t="str">
        <f>IF(C7=0,"",VLOOKUP(C7,[3]TARIF!$A$4:$K$518,7,FALSE))</f>
        <v/>
      </c>
      <c r="O7" s="46" t="str">
        <f t="shared" si="1"/>
        <v/>
      </c>
      <c r="P7" s="47" t="e">
        <f>SUMIF([3]Frais_Variables!$C$9:$C$59,D7,[3]Frais_Variables!$O$9:$O$59)</f>
        <v>#VALUE!</v>
      </c>
      <c r="Q7" s="48" t="e">
        <f t="shared" si="2"/>
        <v>#VALUE!</v>
      </c>
      <c r="R7" s="48" t="e">
        <f>IF(P7=0,0,Q7*(SUMIF([3]Frais_Variables!$C$9:$C$59,D7,[3]Frais_Variables!$P$9:$P$59)))</f>
        <v>#VALUE!</v>
      </c>
      <c r="S7" s="50"/>
    </row>
    <row r="8" spans="1:20" s="18" customFormat="1" outlineLevel="1">
      <c r="B8" s="2"/>
      <c r="C8" s="49"/>
      <c r="D8" s="38" t="str">
        <f>IF(C8=0,"",VLOOKUP(C8,[3]TARIF!$A$4:$K$518,2,FALSE))</f>
        <v/>
      </c>
      <c r="E8" s="39"/>
      <c r="F8" s="40" t="str">
        <f>IF(C8=0,"",VLOOKUP(C8,[3]TARIF!$A$4:$K$518,3,FALSE))</f>
        <v/>
      </c>
      <c r="G8" s="40"/>
      <c r="H8" s="40"/>
      <c r="I8" s="41"/>
      <c r="J8" s="38" t="str">
        <f>IF(C8=0,"",VLOOKUP(C8,[3]TARIF!$A$4:$K$518,4,FALSE))</f>
        <v/>
      </c>
      <c r="K8" s="42">
        <v>0</v>
      </c>
      <c r="L8" s="43"/>
      <c r="M8" s="44">
        <f t="shared" si="0"/>
        <v>0</v>
      </c>
      <c r="N8" s="45" t="str">
        <f>IF(C8=0,"",VLOOKUP(C8,[3]TARIF!$A$4:$K$518,7,FALSE))</f>
        <v/>
      </c>
      <c r="O8" s="46" t="str">
        <f t="shared" si="1"/>
        <v/>
      </c>
      <c r="P8" s="47" t="e">
        <f>SUMIF([3]Frais_Variables!$C$9:$C$59,D8,[3]Frais_Variables!$O$9:$O$59)</f>
        <v>#VALUE!</v>
      </c>
      <c r="Q8" s="48" t="e">
        <f t="shared" si="2"/>
        <v>#VALUE!</v>
      </c>
      <c r="R8" s="48" t="e">
        <f>IF(P8=0,0,Q8*(SUMIF([3]Frais_Variables!$C$9:$C$59,D8,[3]Frais_Variables!$P$9:$P$59)))</f>
        <v>#VALUE!</v>
      </c>
      <c r="S8" s="50"/>
    </row>
    <row r="9" spans="1:20" s="18" customFormat="1" outlineLevel="1">
      <c r="B9" s="2"/>
      <c r="C9" s="49"/>
      <c r="D9" s="38" t="str">
        <f>IF(C9=0,"",VLOOKUP(C9,[3]TARIF!$A$4:$K$518,2,FALSE))</f>
        <v/>
      </c>
      <c r="E9" s="39"/>
      <c r="F9" s="40" t="str">
        <f>IF(C9=0,"",VLOOKUP(C9,[3]TARIF!$A$4:$K$518,3,FALSE))</f>
        <v/>
      </c>
      <c r="G9" s="40"/>
      <c r="H9" s="40"/>
      <c r="I9" s="41"/>
      <c r="J9" s="38" t="str">
        <f>IF(C9=0,"",VLOOKUP(C9,[3]TARIF!$A$4:$K$518,4,FALSE))</f>
        <v/>
      </c>
      <c r="K9" s="42">
        <v>0</v>
      </c>
      <c r="L9" s="43"/>
      <c r="M9" s="44">
        <f t="shared" si="0"/>
        <v>0</v>
      </c>
      <c r="N9" s="45" t="str">
        <f>IF(C9=0,"",VLOOKUP(C9,[3]TARIF!$A$4:$K$518,7,FALSE))</f>
        <v/>
      </c>
      <c r="O9" s="46" t="str">
        <f t="shared" si="1"/>
        <v/>
      </c>
      <c r="P9" s="47" t="e">
        <f>SUMIF([3]Frais_Variables!$C$9:$C$59,D9,[3]Frais_Variables!$O$9:$O$59)</f>
        <v>#VALUE!</v>
      </c>
      <c r="Q9" s="48" t="e">
        <f t="shared" si="2"/>
        <v>#VALUE!</v>
      </c>
      <c r="R9" s="48" t="e">
        <f>IF(P9=0,0,Q9*(SUMIF([3]Frais_Variables!$C$9:$C$59,D9,[3]Frais_Variables!$P$9:$P$59)))</f>
        <v>#VALUE!</v>
      </c>
      <c r="S9" s="50"/>
    </row>
    <row r="10" spans="1:20" s="18" customFormat="1" outlineLevel="1">
      <c r="B10" s="2"/>
      <c r="C10" s="49"/>
      <c r="D10" s="38" t="str">
        <f>IF(C10=0,"",VLOOKUP(C10,[3]TARIF!$A$4:$K$518,2,FALSE))</f>
        <v/>
      </c>
      <c r="E10" s="39"/>
      <c r="F10" s="40" t="str">
        <f>IF(C10=0,"",VLOOKUP(C10,[3]TARIF!$A$4:$K$518,3,FALSE))</f>
        <v/>
      </c>
      <c r="G10" s="40"/>
      <c r="H10" s="40"/>
      <c r="I10" s="41"/>
      <c r="J10" s="38" t="str">
        <f>IF(C10=0,"",VLOOKUP(C10,[3]TARIF!$A$4:$K$518,4,FALSE))</f>
        <v/>
      </c>
      <c r="K10" s="42">
        <v>0</v>
      </c>
      <c r="L10" s="43"/>
      <c r="M10" s="51">
        <f t="shared" si="0"/>
        <v>0</v>
      </c>
      <c r="N10" s="45" t="str">
        <f>IF(C10=0,"",VLOOKUP(C10,[3]TARIF!$A$4:$K$518,7,FALSE))</f>
        <v/>
      </c>
      <c r="O10" s="46" t="str">
        <f t="shared" si="1"/>
        <v/>
      </c>
      <c r="P10" s="47" t="e">
        <f>SUMIF([3]Frais_Variables!$C$9:$C$59,D10,[3]Frais_Variables!$O$9:$O$59)</f>
        <v>#VALUE!</v>
      </c>
      <c r="Q10" s="48" t="e">
        <f t="shared" si="2"/>
        <v>#VALUE!</v>
      </c>
      <c r="R10" s="48" t="e">
        <f>IF(P10=0,0,Q10*(SUMIF([3]Frais_Variables!$C$9:$C$59,D10,[3]Frais_Variables!$P$9:$P$59)))</f>
        <v>#VALUE!</v>
      </c>
      <c r="S10" s="50"/>
    </row>
    <row r="11" spans="1:20" s="18" customFormat="1" outlineLevel="1">
      <c r="B11" s="2"/>
      <c r="C11" s="49"/>
      <c r="D11" s="38" t="str">
        <f>IF(C11=0,"",VLOOKUP(C11,[3]TARIF!$A$4:$K$518,2,FALSE))</f>
        <v/>
      </c>
      <c r="E11" s="39"/>
      <c r="F11" s="40" t="str">
        <f>IF(C11=0,"",VLOOKUP(C11,[3]TARIF!$A$4:$K$518,3,FALSE))</f>
        <v/>
      </c>
      <c r="G11" s="40"/>
      <c r="H11" s="40"/>
      <c r="I11" s="41"/>
      <c r="J11" s="38" t="str">
        <f>IF(C11=0,"",VLOOKUP(C11,[3]TARIF!$A$4:$K$518,4,FALSE))</f>
        <v/>
      </c>
      <c r="K11" s="42">
        <v>0</v>
      </c>
      <c r="L11" s="43"/>
      <c r="M11" s="44">
        <f t="shared" si="0"/>
        <v>0</v>
      </c>
      <c r="N11" s="45" t="str">
        <f>IF(C11=0,"",VLOOKUP(C11,[3]TARIF!$A$4:$K$518,7,FALSE))</f>
        <v/>
      </c>
      <c r="O11" s="46" t="str">
        <f>IF(C11="","",+(K11*L11+K11)*N11)</f>
        <v/>
      </c>
      <c r="P11" s="47" t="e">
        <f>SUMIF([3]Frais_Variables!$C$9:$C$59,D11,[3]Frais_Variables!$O$9:$O$59)</f>
        <v>#VALUE!</v>
      </c>
      <c r="Q11" s="48" t="e">
        <f t="shared" si="2"/>
        <v>#VALUE!</v>
      </c>
      <c r="R11" s="48" t="e">
        <f>IF(P11=0,0,Q11*(SUMIF([3]Frais_Variables!$C$9:$C$59,D11,[3]Frais_Variables!$P$9:$P$59)))</f>
        <v>#VALUE!</v>
      </c>
      <c r="S11" s="50"/>
    </row>
    <row r="12" spans="1:20" s="18" customFormat="1" outlineLevel="1">
      <c r="B12" s="2"/>
      <c r="C12" s="49"/>
      <c r="D12" s="38" t="str">
        <f>IF(C12=0,"",VLOOKUP(C12,[3]TARIF!$A$4:$K$518,2,FALSE))</f>
        <v/>
      </c>
      <c r="E12" s="39"/>
      <c r="F12" s="40" t="str">
        <f>IF(C12=0,"",VLOOKUP(C12,[3]TARIF!$A$4:$K$518,3,FALSE))</f>
        <v/>
      </c>
      <c r="G12" s="40"/>
      <c r="H12" s="40"/>
      <c r="I12" s="41"/>
      <c r="J12" s="38" t="str">
        <f>IF(C12=0,"",VLOOKUP(C12,[3]TARIF!$A$4:$K$518,4,FALSE))</f>
        <v/>
      </c>
      <c r="K12" s="42">
        <v>0</v>
      </c>
      <c r="L12" s="43"/>
      <c r="M12" s="44">
        <f t="shared" si="0"/>
        <v>0</v>
      </c>
      <c r="N12" s="45" t="str">
        <f>IF(C12=0,"",VLOOKUP(C12,[3]TARIF!$A$4:$K$518,7,FALSE))</f>
        <v/>
      </c>
      <c r="O12" s="46" t="str">
        <f t="shared" ref="O12:O23" si="3">IF(C12="","",+(K12*L12+K12)*N12)</f>
        <v/>
      </c>
      <c r="P12" s="47" t="e">
        <f>SUMIF([3]Frais_Variables!$C$9:$C$59,D12,[3]Frais_Variables!$O$9:$O$59)</f>
        <v>#VALUE!</v>
      </c>
      <c r="Q12" s="48" t="e">
        <f t="shared" si="2"/>
        <v>#VALUE!</v>
      </c>
      <c r="R12" s="48" t="e">
        <f>IF(P12=0,0,Q12*(SUMIF([3]Frais_Variables!$C$9:$C$59,D12,[3]Frais_Variables!$P$9:$P$59)))</f>
        <v>#VALUE!</v>
      </c>
      <c r="S12" s="50"/>
    </row>
    <row r="13" spans="1:20" s="18" customFormat="1" outlineLevel="1">
      <c r="B13" s="2"/>
      <c r="C13" s="49"/>
      <c r="D13" s="38" t="str">
        <f>IF(C13=0,"",VLOOKUP(C13,[3]TARIF!$A$4:$K$518,2,FALSE))</f>
        <v/>
      </c>
      <c r="E13" s="39"/>
      <c r="F13" s="40" t="str">
        <f>IF(C13=0,"",VLOOKUP(C13,[3]TARIF!$A$4:$K$518,3,FALSE))</f>
        <v/>
      </c>
      <c r="G13" s="40"/>
      <c r="H13" s="40"/>
      <c r="I13" s="41"/>
      <c r="J13" s="38" t="str">
        <f>IF(C13=0,"",VLOOKUP(C13,[3]TARIF!$A$4:$K$518,4,FALSE))</f>
        <v/>
      </c>
      <c r="K13" s="42">
        <v>0</v>
      </c>
      <c r="L13" s="43"/>
      <c r="M13" s="51">
        <f t="shared" si="0"/>
        <v>0</v>
      </c>
      <c r="N13" s="45" t="str">
        <f>IF(C13=0,"",VLOOKUP(C13,[3]TARIF!$A$4:$K$518,7,FALSE))</f>
        <v/>
      </c>
      <c r="O13" s="46" t="str">
        <f t="shared" si="3"/>
        <v/>
      </c>
      <c r="P13" s="47" t="e">
        <f>SUMIF([3]Frais_Variables!$C$9:$C$59,D13,[3]Frais_Variables!$O$9:$O$59)</f>
        <v>#VALUE!</v>
      </c>
      <c r="Q13" s="48" t="e">
        <f t="shared" si="2"/>
        <v>#VALUE!</v>
      </c>
      <c r="R13" s="48" t="e">
        <f>IF(P13=0,0,Q13*(SUMIF([3]Frais_Variables!$C$9:$C$59,D13,[3]Frais_Variables!$P$9:$P$59)))</f>
        <v>#VALUE!</v>
      </c>
      <c r="S13" s="50"/>
    </row>
    <row r="14" spans="1:20" s="18" customFormat="1" outlineLevel="1">
      <c r="B14" s="2"/>
      <c r="C14" s="49"/>
      <c r="D14" s="38" t="str">
        <f>IF(C14=0,"",VLOOKUP(C14,[3]TARIF!$A$4:$K$518,2,FALSE))</f>
        <v/>
      </c>
      <c r="E14" s="39"/>
      <c r="F14" s="40" t="str">
        <f>IF(C14=0,"",VLOOKUP(C14,[3]TARIF!$A$4:$K$518,3,FALSE))</f>
        <v/>
      </c>
      <c r="G14" s="40"/>
      <c r="H14" s="40"/>
      <c r="I14" s="41"/>
      <c r="J14" s="38" t="str">
        <f>IF(C14=0,"",VLOOKUP(C14,[3]TARIF!$A$4:$K$518,4,FALSE))</f>
        <v/>
      </c>
      <c r="K14" s="42">
        <v>0</v>
      </c>
      <c r="L14" s="43"/>
      <c r="M14" s="44">
        <f t="shared" si="0"/>
        <v>0</v>
      </c>
      <c r="N14" s="45" t="str">
        <f>IF(C14=0,"",VLOOKUP(C14,[3]TARIF!$A$4:$K$518,7,FALSE))</f>
        <v/>
      </c>
      <c r="O14" s="46" t="str">
        <f t="shared" si="3"/>
        <v/>
      </c>
      <c r="P14" s="47" t="e">
        <f>SUMIF([3]Frais_Variables!$C$9:$C$59,D14,[3]Frais_Variables!$O$9:$O$59)</f>
        <v>#VALUE!</v>
      </c>
      <c r="Q14" s="48" t="e">
        <f t="shared" si="2"/>
        <v>#VALUE!</v>
      </c>
      <c r="R14" s="48" t="e">
        <f>IF(P14=0,0,Q14*(SUMIF([3]Frais_Variables!$C$9:$C$59,D14,[3]Frais_Variables!$P$9:$P$59)))</f>
        <v>#VALUE!</v>
      </c>
      <c r="S14" s="50"/>
    </row>
    <row r="15" spans="1:20" s="18" customFormat="1" outlineLevel="1">
      <c r="B15" s="2"/>
      <c r="C15" s="49"/>
      <c r="D15" s="38" t="str">
        <f>IF(C15=0,"",VLOOKUP(C15,[3]TARIF!$A$4:$K$518,2,FALSE))</f>
        <v/>
      </c>
      <c r="E15" s="39"/>
      <c r="F15" s="40" t="str">
        <f>IF(C15=0,"",VLOOKUP(C15,[3]TARIF!$A$4:$K$518,3,FALSE))</f>
        <v/>
      </c>
      <c r="G15" s="40"/>
      <c r="H15" s="40"/>
      <c r="I15" s="41"/>
      <c r="J15" s="38" t="str">
        <f>IF(C15=0,"",VLOOKUP(C15,[3]TARIF!$A$4:$K$518,4,FALSE))</f>
        <v/>
      </c>
      <c r="K15" s="42">
        <v>0</v>
      </c>
      <c r="L15" s="43"/>
      <c r="M15" s="44">
        <f t="shared" si="0"/>
        <v>0</v>
      </c>
      <c r="N15" s="45" t="str">
        <f>IF(C15=0,"",VLOOKUP(C15,[3]TARIF!$A$4:$K$518,7,FALSE))</f>
        <v/>
      </c>
      <c r="O15" s="46" t="str">
        <f t="shared" si="3"/>
        <v/>
      </c>
      <c r="P15" s="47" t="e">
        <f>SUMIF([3]Frais_Variables!$C$9:$C$59,D15,[3]Frais_Variables!$O$9:$O$59)</f>
        <v>#VALUE!</v>
      </c>
      <c r="Q15" s="48" t="e">
        <f t="shared" si="2"/>
        <v>#VALUE!</v>
      </c>
      <c r="R15" s="48" t="e">
        <f>IF(P15=0,0,Q15*(SUMIF([3]Frais_Variables!$C$9:$C$59,D15,[3]Frais_Variables!$P$9:$P$59)))</f>
        <v>#VALUE!</v>
      </c>
      <c r="S15" s="50"/>
    </row>
    <row r="16" spans="1:20" s="18" customFormat="1" outlineLevel="1">
      <c r="B16" s="2"/>
      <c r="C16" s="49"/>
      <c r="D16" s="38" t="str">
        <f>IF(C16=0,"",VLOOKUP(C16,[3]TARIF!$A$4:$K$518,2,FALSE))</f>
        <v/>
      </c>
      <c r="E16" s="39"/>
      <c r="F16" s="40" t="str">
        <f>IF(C16=0,"",VLOOKUP(C16,[3]TARIF!$A$4:$K$518,3,FALSE))</f>
        <v/>
      </c>
      <c r="G16" s="40"/>
      <c r="H16" s="40"/>
      <c r="I16" s="41"/>
      <c r="J16" s="38" t="str">
        <f>IF(C16=0,"",VLOOKUP(C16,[3]TARIF!$A$4:$K$518,4,FALSE))</f>
        <v/>
      </c>
      <c r="K16" s="42">
        <v>0</v>
      </c>
      <c r="L16" s="43"/>
      <c r="M16" s="44">
        <f t="shared" si="0"/>
        <v>0</v>
      </c>
      <c r="N16" s="45" t="str">
        <f>IF(C16=0,"",VLOOKUP(C16,[3]TARIF!$A$4:$K$518,7,FALSE))</f>
        <v/>
      </c>
      <c r="O16" s="46" t="str">
        <f t="shared" si="3"/>
        <v/>
      </c>
      <c r="P16" s="47" t="e">
        <f>SUMIF([3]Frais_Variables!$C$9:$C$59,D16,[3]Frais_Variables!$O$9:$O$59)</f>
        <v>#VALUE!</v>
      </c>
      <c r="Q16" s="48" t="e">
        <f t="shared" si="2"/>
        <v>#VALUE!</v>
      </c>
      <c r="R16" s="48" t="e">
        <f>IF(P16=0,0,Q16*(SUMIF([3]Frais_Variables!$C$9:$C$59,D16,[3]Frais_Variables!$P$9:$P$59)))</f>
        <v>#VALUE!</v>
      </c>
      <c r="S16" s="50"/>
    </row>
    <row r="17" spans="2:19" s="18" customFormat="1" outlineLevel="1" collapsed="1">
      <c r="B17" s="2"/>
      <c r="C17" s="49"/>
      <c r="D17" s="38" t="str">
        <f>IF(C17=0,"",VLOOKUP(C17,[3]TARIF!$A$4:$K$518,2,FALSE))</f>
        <v/>
      </c>
      <c r="E17" s="39"/>
      <c r="F17" s="40" t="str">
        <f>IF(C17=0,"",VLOOKUP(C17,[3]TARIF!$A$4:$K$518,3,FALSE))</f>
        <v/>
      </c>
      <c r="G17" s="40"/>
      <c r="H17" s="40"/>
      <c r="I17" s="41"/>
      <c r="J17" s="38" t="str">
        <f>IF(C17=0,"",VLOOKUP(C17,[3]TARIF!$A$4:$K$518,4,FALSE))</f>
        <v/>
      </c>
      <c r="K17" s="42">
        <v>0</v>
      </c>
      <c r="L17" s="43"/>
      <c r="M17" s="44">
        <f t="shared" si="0"/>
        <v>0</v>
      </c>
      <c r="N17" s="45" t="str">
        <f>IF(C17=0,"",VLOOKUP(C17,[3]TARIF!$A$4:$K$518,7,FALSE))</f>
        <v/>
      </c>
      <c r="O17" s="46" t="str">
        <f t="shared" si="3"/>
        <v/>
      </c>
      <c r="P17" s="47" t="e">
        <f>SUMIF([3]Frais_Variables!$C$9:$C$59,D17,[3]Frais_Variables!$O$9:$O$59)</f>
        <v>#VALUE!</v>
      </c>
      <c r="Q17" s="48" t="e">
        <f t="shared" si="2"/>
        <v>#VALUE!</v>
      </c>
      <c r="R17" s="48" t="e">
        <f>IF(P17=0,0,Q17*(SUMIF([3]Frais_Variables!$C$9:$C$59,D17,[3]Frais_Variables!$P$9:$P$59)))</f>
        <v>#VALUE!</v>
      </c>
      <c r="S17" s="50"/>
    </row>
    <row r="18" spans="2:19" s="18" customFormat="1" outlineLevel="1">
      <c r="B18" s="2"/>
      <c r="C18" s="49"/>
      <c r="D18" s="38" t="str">
        <f>IF(C18=0,"",VLOOKUP(C18,[3]TARIF!$A$4:$K$518,2,FALSE))</f>
        <v/>
      </c>
      <c r="E18" s="39"/>
      <c r="F18" s="40" t="str">
        <f>IF(C18=0,"",VLOOKUP(C18,[3]TARIF!$A$4:$K$518,3,FALSE))</f>
        <v/>
      </c>
      <c r="G18" s="40"/>
      <c r="H18" s="40"/>
      <c r="I18" s="41"/>
      <c r="J18" s="38" t="str">
        <f>IF(C18=0,"",VLOOKUP(C18,[3]TARIF!$A$4:$K$518,4,FALSE))</f>
        <v/>
      </c>
      <c r="K18" s="42">
        <v>0</v>
      </c>
      <c r="L18" s="43"/>
      <c r="M18" s="44">
        <f t="shared" si="0"/>
        <v>0</v>
      </c>
      <c r="N18" s="45" t="str">
        <f>IF(C18=0,"",VLOOKUP(C18,[3]TARIF!$A$4:$K$518,7,FALSE))</f>
        <v/>
      </c>
      <c r="O18" s="46" t="str">
        <f t="shared" si="3"/>
        <v/>
      </c>
      <c r="P18" s="47" t="e">
        <f>SUMIF([3]Frais_Variables!$C$9:$C$59,D18,[3]Frais_Variables!$O$9:$O$59)</f>
        <v>#VALUE!</v>
      </c>
      <c r="Q18" s="48" t="e">
        <f t="shared" si="2"/>
        <v>#VALUE!</v>
      </c>
      <c r="R18" s="48" t="e">
        <f>IF(P18=0,0,Q18*(SUMIF([3]Frais_Variables!$C$9:$C$59,D18,[3]Frais_Variables!$P$9:$P$59)))</f>
        <v>#VALUE!</v>
      </c>
      <c r="S18" s="50"/>
    </row>
    <row r="19" spans="2:19" s="18" customFormat="1" outlineLevel="1">
      <c r="B19" s="2"/>
      <c r="C19" s="49"/>
      <c r="D19" s="38" t="str">
        <f>IF(C19=0,"",VLOOKUP(C19,[3]TARIF!$A$4:$K$518,2,FALSE))</f>
        <v/>
      </c>
      <c r="E19" s="39"/>
      <c r="F19" s="40" t="str">
        <f>IF(C19=0,"",VLOOKUP(C19,[3]TARIF!$A$4:$K$518,3,FALSE))</f>
        <v/>
      </c>
      <c r="G19" s="40"/>
      <c r="H19" s="40"/>
      <c r="I19" s="41"/>
      <c r="J19" s="38" t="str">
        <f>IF(C19=0,"",VLOOKUP(C19,[3]TARIF!$A$4:$K$518,4,FALSE))</f>
        <v/>
      </c>
      <c r="K19" s="42">
        <v>0</v>
      </c>
      <c r="L19" s="43"/>
      <c r="M19" s="44">
        <f t="shared" si="0"/>
        <v>0</v>
      </c>
      <c r="N19" s="45" t="str">
        <f>IF(C19=0,"",VLOOKUP(C19,[3]TARIF!$A$4:$K$518,7,FALSE))</f>
        <v/>
      </c>
      <c r="O19" s="46" t="str">
        <f t="shared" si="3"/>
        <v/>
      </c>
      <c r="P19" s="47" t="e">
        <f>SUMIF([3]Frais_Variables!$C$9:$C$59,D19,[3]Frais_Variables!$O$9:$O$59)</f>
        <v>#VALUE!</v>
      </c>
      <c r="Q19" s="48" t="e">
        <f t="shared" si="2"/>
        <v>#VALUE!</v>
      </c>
      <c r="R19" s="48" t="e">
        <f>IF(P19=0,0,Q19*(SUMIF([3]Frais_Variables!$C$9:$C$59,D19,[3]Frais_Variables!$P$9:$P$59)))</f>
        <v>#VALUE!</v>
      </c>
      <c r="S19" s="50"/>
    </row>
    <row r="20" spans="2:19" s="18" customFormat="1" outlineLevel="1">
      <c r="B20" s="2"/>
      <c r="C20" s="49"/>
      <c r="D20" s="38" t="str">
        <f>IF(C20=0,"",VLOOKUP(C20,[3]TARIF!$A$4:$K$518,2,FALSE))</f>
        <v/>
      </c>
      <c r="E20" s="39"/>
      <c r="F20" s="40" t="str">
        <f>IF(C20=0,"",VLOOKUP(C20,[3]TARIF!$A$4:$K$518,3,FALSE))</f>
        <v/>
      </c>
      <c r="G20" s="40"/>
      <c r="H20" s="40"/>
      <c r="I20" s="41"/>
      <c r="J20" s="38" t="str">
        <f>IF(C20=0,"",VLOOKUP(C20,[3]TARIF!$A$4:$K$518,4,FALSE))</f>
        <v/>
      </c>
      <c r="K20" s="42">
        <v>0</v>
      </c>
      <c r="L20" s="43"/>
      <c r="M20" s="44">
        <f t="shared" si="0"/>
        <v>0</v>
      </c>
      <c r="N20" s="45" t="str">
        <f>IF(C20=0,"",VLOOKUP(C20,[3]TARIF!$A$4:$K$518,7,FALSE))</f>
        <v/>
      </c>
      <c r="O20" s="46" t="str">
        <f t="shared" si="3"/>
        <v/>
      </c>
      <c r="P20" s="47" t="e">
        <f>SUMIF([3]Frais_Variables!$C$9:$C$59,D20,[3]Frais_Variables!$O$9:$O$59)</f>
        <v>#VALUE!</v>
      </c>
      <c r="Q20" s="48" t="e">
        <f t="shared" si="2"/>
        <v>#VALUE!</v>
      </c>
      <c r="R20" s="48" t="e">
        <f>IF(P20=0,0,Q20*(SUMIF([3]Frais_Variables!$C$9:$C$59,D20,[3]Frais_Variables!$P$9:$P$59)))</f>
        <v>#VALUE!</v>
      </c>
      <c r="S20" s="50"/>
    </row>
    <row r="21" spans="2:19" s="18" customFormat="1" outlineLevel="1">
      <c r="B21" s="2"/>
      <c r="C21" s="49"/>
      <c r="D21" s="38" t="str">
        <f>IF(C21=0,"",VLOOKUP(C21,[3]TARIF!$A$4:$K$518,2,FALSE))</f>
        <v/>
      </c>
      <c r="E21" s="39"/>
      <c r="F21" s="40" t="str">
        <f>IF(C21=0,"",VLOOKUP(C21,[3]TARIF!$A$4:$K$518,3,FALSE))</f>
        <v/>
      </c>
      <c r="G21" s="40"/>
      <c r="H21" s="40"/>
      <c r="I21" s="41"/>
      <c r="J21" s="38" t="str">
        <f>IF(C21=0,"",VLOOKUP(C21,[3]TARIF!$A$4:$K$518,4,FALSE))</f>
        <v/>
      </c>
      <c r="K21" s="42">
        <v>0</v>
      </c>
      <c r="L21" s="43"/>
      <c r="M21" s="44">
        <f t="shared" si="0"/>
        <v>0</v>
      </c>
      <c r="N21" s="45" t="str">
        <f>IF(C21=0,"",VLOOKUP(C21,[3]TARIF!$A$4:$K$518,7,FALSE))</f>
        <v/>
      </c>
      <c r="O21" s="46" t="str">
        <f t="shared" si="3"/>
        <v/>
      </c>
      <c r="P21" s="47" t="e">
        <f>SUMIF([3]Frais_Variables!$C$9:$C$59,D21,[3]Frais_Variables!$O$9:$O$59)</f>
        <v>#VALUE!</v>
      </c>
      <c r="Q21" s="48" t="e">
        <f t="shared" si="2"/>
        <v>#VALUE!</v>
      </c>
      <c r="R21" s="48" t="e">
        <f>IF(P21=0,0,Q21*(SUMIF([3]Frais_Variables!$C$9:$C$59,D21,[3]Frais_Variables!$P$9:$P$59)))</f>
        <v>#VALUE!</v>
      </c>
      <c r="S21" s="50"/>
    </row>
    <row r="22" spans="2:19" s="18" customFormat="1" outlineLevel="1">
      <c r="B22" s="2"/>
      <c r="C22" s="49"/>
      <c r="D22" s="38" t="str">
        <f>IF(C22=0,"",VLOOKUP(C22,[3]TARIF!$A$4:$K$518,2,FALSE))</f>
        <v/>
      </c>
      <c r="E22" s="39"/>
      <c r="F22" s="40" t="str">
        <f>IF(C22=0,"",VLOOKUP(C22,[3]TARIF!$A$4:$K$518,3,FALSE))</f>
        <v/>
      </c>
      <c r="G22" s="40"/>
      <c r="H22" s="40"/>
      <c r="I22" s="41"/>
      <c r="J22" s="38" t="str">
        <f>IF(C22=0,"",VLOOKUP(C22,[3]TARIF!$A$4:$K$518,4,FALSE))</f>
        <v/>
      </c>
      <c r="K22" s="42">
        <v>0</v>
      </c>
      <c r="L22" s="43"/>
      <c r="M22" s="44">
        <f t="shared" si="0"/>
        <v>0</v>
      </c>
      <c r="N22" s="45" t="str">
        <f>IF(C22=0,"",VLOOKUP(C22,[3]TARIF!$A$4:$K$518,7,FALSE))</f>
        <v/>
      </c>
      <c r="O22" s="46" t="str">
        <f t="shared" si="3"/>
        <v/>
      </c>
      <c r="P22" s="47" t="e">
        <f>SUMIF([3]Frais_Variables!$C$9:$C$59,D22,[3]Frais_Variables!$O$9:$O$59)</f>
        <v>#VALUE!</v>
      </c>
      <c r="Q22" s="48" t="e">
        <f t="shared" si="2"/>
        <v>#VALUE!</v>
      </c>
      <c r="R22" s="48" t="e">
        <f>IF(P22=0,0,Q22*(SUMIF([3]Frais_Variables!$C$9:$C$59,D22,[3]Frais_Variables!$P$9:$P$59)))</f>
        <v>#VALUE!</v>
      </c>
      <c r="S22" s="50"/>
    </row>
    <row r="23" spans="2:19" s="18" customFormat="1" outlineLevel="1">
      <c r="B23" s="2"/>
      <c r="C23" s="37"/>
      <c r="D23" s="52" t="str">
        <f>IF(C23=0,"",VLOOKUP(C23,[3]TARIF!$A$4:$K$518,2,FALSE))</f>
        <v/>
      </c>
      <c r="E23" s="53"/>
      <c r="F23" s="54" t="str">
        <f>IF(C23=0,"",VLOOKUP(C23,[3]TARIF!$A$4:$K$518,3,FALSE))</f>
        <v/>
      </c>
      <c r="G23" s="54"/>
      <c r="H23" s="54"/>
      <c r="I23" s="55"/>
      <c r="J23" s="52" t="str">
        <f>IF(C23=0,"",VLOOKUP(C23,[3]TARIF!$A$4:$K$518,4,FALSE))</f>
        <v/>
      </c>
      <c r="K23" s="56"/>
      <c r="L23" s="57"/>
      <c r="M23" s="58">
        <f t="shared" si="0"/>
        <v>0</v>
      </c>
      <c r="N23" s="59" t="str">
        <f>IF(C23=0,"",VLOOKUP(C23,[3]TARIF!$A$4:$K$518,7,FALSE))</f>
        <v/>
      </c>
      <c r="O23" s="48" t="str">
        <f t="shared" si="3"/>
        <v/>
      </c>
      <c r="P23" s="47" t="e">
        <f>SUMIF([3]Frais_Variables!$C$9:$C$59,D23,[3]Frais_Variables!$O$9:$O$59)</f>
        <v>#VALUE!</v>
      </c>
      <c r="Q23" s="48" t="e">
        <f t="shared" si="2"/>
        <v>#VALUE!</v>
      </c>
      <c r="R23" s="48" t="e">
        <f>IF(P23=0,0,Q23*(SUMIF([3]Frais_Variables!$C$9:$C$59,D23,[3]Frais_Variables!$P$9:$P$59)))</f>
        <v>#VALUE!</v>
      </c>
      <c r="S23" s="50"/>
    </row>
    <row r="24" spans="2:19" s="18" customFormat="1" outlineLevel="1">
      <c r="B24" s="2"/>
      <c r="C24" s="60" t="s">
        <v>21</v>
      </c>
      <c r="D24" s="61"/>
      <c r="E24" s="61"/>
      <c r="F24" s="62" t="s">
        <v>22</v>
      </c>
      <c r="G24" s="63">
        <f>SUMIF(D5:D23,"4A.1",M5:M23)</f>
        <v>0</v>
      </c>
      <c r="H24" s="64" t="s">
        <v>23</v>
      </c>
      <c r="I24" s="65" t="str">
        <f>IF(L24=0,"",G24/L24)</f>
        <v/>
      </c>
      <c r="J24" s="66"/>
      <c r="K24" s="67" t="s">
        <v>24</v>
      </c>
      <c r="L24" s="68">
        <f>SUMIF(D5:D23,"3A.1",K5:K23)</f>
        <v>0</v>
      </c>
      <c r="M24" s="69" t="s">
        <v>25</v>
      </c>
      <c r="N24" s="70"/>
      <c r="O24" s="71"/>
      <c r="P24" s="72"/>
      <c r="Q24" s="66"/>
      <c r="R24" s="71"/>
      <c r="S24" s="50"/>
    </row>
    <row r="25" spans="2:19" s="18" customFormat="1" outlineLevel="1">
      <c r="B25" s="2"/>
      <c r="C25" s="73"/>
      <c r="D25" s="74"/>
      <c r="E25" s="74"/>
      <c r="F25" s="62" t="s">
        <v>26</v>
      </c>
      <c r="G25" s="63">
        <f>SUMIF(D5:D23,"6A.1",M5:M23)</f>
        <v>0</v>
      </c>
      <c r="H25" s="64" t="s">
        <v>23</v>
      </c>
      <c r="I25" s="65" t="str">
        <f>IF(L24=0,"",G25/L24)</f>
        <v/>
      </c>
      <c r="J25" s="75"/>
      <c r="K25" s="64" t="s">
        <v>27</v>
      </c>
      <c r="L25" s="76">
        <f>SUMIF(D5:D23,"3A.1",M5:M23)</f>
        <v>0</v>
      </c>
      <c r="M25" s="77" t="str">
        <f>IF(L24=0,"",(SUMIF(D5:D23,"3A.1",M5:M23)/SUMIF(D5:D23,"3A.1",K5:K23))-1)</f>
        <v/>
      </c>
      <c r="N25" s="78" t="s">
        <v>28</v>
      </c>
      <c r="O25" s="79">
        <f>SUM(O5:O23)-O28+0.00000001</f>
        <v>1E-8</v>
      </c>
      <c r="P25" s="80"/>
      <c r="Q25" s="81"/>
      <c r="R25" s="79"/>
      <c r="S25" s="50"/>
    </row>
    <row r="26" spans="2:19" s="18" customFormat="1" outlineLevel="1">
      <c r="B26" s="2"/>
      <c r="C26" s="82"/>
      <c r="D26" s="83" t="s">
        <v>29</v>
      </c>
      <c r="E26" s="84" t="s">
        <v>30</v>
      </c>
      <c r="F26" s="85" t="s">
        <v>31</v>
      </c>
      <c r="G26" s="85" t="s">
        <v>32</v>
      </c>
      <c r="H26" s="85" t="s">
        <v>33</v>
      </c>
      <c r="I26" s="85" t="s">
        <v>34</v>
      </c>
      <c r="J26" s="85" t="s">
        <v>35</v>
      </c>
      <c r="K26" s="85" t="s">
        <v>36</v>
      </c>
      <c r="L26" s="85" t="s">
        <v>37</v>
      </c>
      <c r="M26" s="85" t="s">
        <v>38</v>
      </c>
      <c r="N26" s="85" t="s">
        <v>39</v>
      </c>
      <c r="O26" s="85" t="s">
        <v>40</v>
      </c>
      <c r="P26" s="86"/>
      <c r="Q26" s="86"/>
      <c r="R26" s="86"/>
      <c r="S26" s="50"/>
    </row>
    <row r="27" spans="2:19" s="18" customFormat="1" ht="12.75" customHeight="1" outlineLevel="1">
      <c r="B27" s="2"/>
      <c r="C27" s="197" t="s">
        <v>41</v>
      </c>
      <c r="D27" s="87" t="s">
        <v>42</v>
      </c>
      <c r="E27" s="88">
        <f>+E28/I2</f>
        <v>0</v>
      </c>
      <c r="F27" s="88">
        <f>+F28/I2</f>
        <v>0</v>
      </c>
      <c r="G27" s="88">
        <f>+G28/I2</f>
        <v>0</v>
      </c>
      <c r="H27" s="88">
        <f>+H28/I2</f>
        <v>0</v>
      </c>
      <c r="I27" s="88">
        <f>+I28/I2</f>
        <v>0</v>
      </c>
      <c r="J27" s="88">
        <f>+J28/I2</f>
        <v>0</v>
      </c>
      <c r="K27" s="88">
        <f>+K28/I2</f>
        <v>0</v>
      </c>
      <c r="L27" s="88">
        <f>+L28/I2</f>
        <v>0</v>
      </c>
      <c r="M27" s="88">
        <f>+M28/I2</f>
        <v>0</v>
      </c>
      <c r="N27" s="88">
        <f>+N28/I2</f>
        <v>0</v>
      </c>
      <c r="O27" s="89">
        <f>+O28/I2</f>
        <v>0</v>
      </c>
      <c r="P27" s="90"/>
      <c r="Q27" s="90"/>
      <c r="R27" s="90"/>
      <c r="S27" s="50"/>
    </row>
    <row r="28" spans="2:19" s="18" customFormat="1" ht="12.75" customHeight="1" outlineLevel="1">
      <c r="B28" s="2"/>
      <c r="C28" s="198"/>
      <c r="D28" s="91" t="s">
        <v>43</v>
      </c>
      <c r="E28" s="92">
        <f>SUMIF(D5:D23,"1A.*",O5:O23)</f>
        <v>0</v>
      </c>
      <c r="F28" s="92">
        <f>SUMIF(D5:D23,"2A.*",O5:O23)</f>
        <v>0</v>
      </c>
      <c r="G28" s="92">
        <f>SUMIF(D5:D23,"3A.*",O5:O23)</f>
        <v>0</v>
      </c>
      <c r="H28" s="92">
        <f>SUMIF(D5:D23,"4A.*",O5:O23)</f>
        <v>0</v>
      </c>
      <c r="I28" s="92">
        <f>SUMIF(D5:D23,"5A.*",O5:O23)</f>
        <v>0</v>
      </c>
      <c r="J28" s="92">
        <f>SUMIF(D5:D23,"6A.*",O5:O23)</f>
        <v>0</v>
      </c>
      <c r="K28" s="92">
        <f>SUMIF(D5:D23,"S.T.**",O5:O23)</f>
        <v>0</v>
      </c>
      <c r="L28" s="92">
        <f>SUMIF(D5:D23,"8A.*",O5:O23)</f>
        <v>0</v>
      </c>
      <c r="M28" s="92">
        <f>SUMIF(D5:D23,"CT_**",O5:O23)</f>
        <v>0</v>
      </c>
      <c r="N28" s="92">
        <f>SUMIF(D5:D23,"ST_**",O5:O23)</f>
        <v>0</v>
      </c>
      <c r="O28" s="93">
        <f>SUM(E28:N28)</f>
        <v>0</v>
      </c>
      <c r="P28" s="94"/>
      <c r="Q28" s="94"/>
      <c r="R28" s="94"/>
      <c r="S28" s="50"/>
    </row>
    <row r="29" spans="2:19" s="18" customFormat="1" ht="12.75" customHeight="1" outlineLevel="1">
      <c r="B29" s="2"/>
      <c r="C29" s="33" t="s">
        <v>44</v>
      </c>
      <c r="D29" s="95" t="s">
        <v>45</v>
      </c>
      <c r="E29" s="96">
        <f>+IF(D29="oui",SUMIF(D5:D23,"1A.*",R5:R23),0)</f>
        <v>0</v>
      </c>
      <c r="F29" s="96">
        <f>+IF(D29="oui",SUMIF(D5:D23,"2A.*",R5:R23),0)</f>
        <v>0</v>
      </c>
      <c r="G29" s="96">
        <f>+IF(D29="oui",SUMIF(D5:D23,"3A.*",R5:R23),0)</f>
        <v>0</v>
      </c>
      <c r="H29" s="96">
        <f>+IF(D29="oui",SUMIF(D5:D23,"4A.*",R5:R23),0)</f>
        <v>0</v>
      </c>
      <c r="I29" s="96">
        <f>+IF(D29="oui",SUMIF(D5:D23,"5A.*",R5:R23),0)</f>
        <v>0</v>
      </c>
      <c r="J29" s="96">
        <f>+IF(D29="oui",SUMIF(D5:D23,"6A.*",R5:R23),0)</f>
        <v>0</v>
      </c>
      <c r="K29" s="96">
        <f>+IF(D29="oui",SUMIF(D5:D23,"S.T.**",R5:R23),0)</f>
        <v>0</v>
      </c>
      <c r="L29" s="96">
        <f>+IF(D29="oui",SUMIF(D5:D23,"8A.*",R5:R23),0)</f>
        <v>0</v>
      </c>
      <c r="M29" s="96">
        <f>+IF(D29="oui",SUMIF(D5:D23,"CT_**",R5:R23),0)</f>
        <v>0</v>
      </c>
      <c r="N29" s="96">
        <f>+IF(D29="oui",SUMIF(D5:D23,"ST_**",R5:R23),0)</f>
        <v>0</v>
      </c>
      <c r="O29" s="97">
        <f>SUM(E29:N29)</f>
        <v>0</v>
      </c>
      <c r="P29" s="98"/>
      <c r="Q29" s="98"/>
      <c r="R29" s="98"/>
      <c r="S29" s="50"/>
    </row>
    <row r="30" spans="2:19" s="18" customFormat="1" ht="12.75" customHeight="1" outlineLevel="1">
      <c r="B30" s="99"/>
      <c r="C30" s="197" t="s">
        <v>46</v>
      </c>
      <c r="D30" s="87" t="s">
        <v>42</v>
      </c>
      <c r="E30" s="88">
        <f>+E31/I2</f>
        <v>0</v>
      </c>
      <c r="F30" s="88">
        <f>+F31/I2</f>
        <v>0</v>
      </c>
      <c r="G30" s="88">
        <f>+G31/I2</f>
        <v>0</v>
      </c>
      <c r="H30" s="88">
        <f>+H31/I2</f>
        <v>0</v>
      </c>
      <c r="I30" s="88">
        <f>+I31/I2</f>
        <v>0</v>
      </c>
      <c r="J30" s="88">
        <f>+J31/I2</f>
        <v>0</v>
      </c>
      <c r="K30" s="88">
        <f>+K31/I2</f>
        <v>0</v>
      </c>
      <c r="L30" s="88">
        <f>+L31/I2</f>
        <v>0</v>
      </c>
      <c r="M30" s="88">
        <f>+M31/I2</f>
        <v>0</v>
      </c>
      <c r="N30" s="88">
        <f>+N31/I2</f>
        <v>0</v>
      </c>
      <c r="O30" s="89">
        <f>SUM(E30:N30)</f>
        <v>0</v>
      </c>
      <c r="P30" s="90"/>
      <c r="Q30" s="90"/>
      <c r="R30" s="90"/>
      <c r="S30" s="50"/>
    </row>
    <row r="31" spans="2:19" s="18" customFormat="1" ht="12.75" customHeight="1" outlineLevel="1">
      <c r="B31" s="99"/>
      <c r="C31" s="199"/>
      <c r="D31" s="100" t="s">
        <v>43</v>
      </c>
      <c r="E31" s="101">
        <f>+(E28+E29)*[3]Ressources_composées!$G$45</f>
        <v>0</v>
      </c>
      <c r="F31" s="101">
        <f>+(F28+F29)*[3]Ressources_composées!$G$45</f>
        <v>0</v>
      </c>
      <c r="G31" s="101">
        <f>+(G28+G29)*[3]Ressources_composées!$G$45</f>
        <v>0</v>
      </c>
      <c r="H31" s="101">
        <f>+(H28+H29)*[3]Ressources_composées!$G$45</f>
        <v>0</v>
      </c>
      <c r="I31" s="101">
        <f>+(I28+I29)*[3]Ressources_composées!$G$45</f>
        <v>0</v>
      </c>
      <c r="J31" s="101">
        <f>+(J28+J29)*[3]Ressources_composées!$G$45</f>
        <v>0</v>
      </c>
      <c r="K31" s="101">
        <f>+(K28+K29)*[3]Ressources_composées!$G$45</f>
        <v>0</v>
      </c>
      <c r="L31" s="101">
        <f>+(L28+L29)*[3]Ressources_composées!$G$45</f>
        <v>0</v>
      </c>
      <c r="M31" s="101">
        <f>+(M28+M29)*[3]Ressources_composées!$G$45</f>
        <v>0</v>
      </c>
      <c r="N31" s="101">
        <f>+(N28+N29)*[3]Ressources_composées!$G$45</f>
        <v>0</v>
      </c>
      <c r="O31" s="102">
        <f>SUM(E31:N31)</f>
        <v>0</v>
      </c>
      <c r="P31" s="103"/>
      <c r="Q31" s="103"/>
      <c r="R31" s="103"/>
      <c r="S31" s="50"/>
    </row>
    <row r="32" spans="2:19" s="18" customFormat="1" ht="12.75" customHeight="1">
      <c r="B32" s="99"/>
      <c r="C32" s="104"/>
      <c r="D32" s="104"/>
      <c r="E32" s="104"/>
      <c r="F32" s="104"/>
      <c r="G32" s="104"/>
      <c r="H32" s="104"/>
      <c r="I32" s="104"/>
      <c r="J32" s="104"/>
      <c r="K32" s="104"/>
      <c r="L32" s="104"/>
      <c r="M32" s="104"/>
      <c r="N32" s="104"/>
      <c r="O32" s="104"/>
      <c r="P32" s="104"/>
      <c r="Q32" s="104"/>
      <c r="R32" s="104"/>
      <c r="S32" s="50"/>
    </row>
    <row r="33" spans="2:19">
      <c r="B33" s="99"/>
      <c r="S33" s="50"/>
    </row>
  </sheetData>
  <mergeCells count="2">
    <mergeCell ref="C27:C28"/>
    <mergeCell ref="C30:C31"/>
  </mergeCells>
  <conditionalFormatting sqref="B30:B33">
    <cfRule type="containsText" dxfId="2" priority="1" operator="containsText" text="Prix en attente">
      <formula>NOT(ISERROR(SEARCH("Prix en attente",B30)))</formula>
    </cfRule>
    <cfRule type="containsText" dxfId="1" priority="2" operator="containsText" text="Pas de code IPB2">
      <formula>NOT(ISERROR(SEARCH("Pas de code IPB2",B30)))</formula>
    </cfRule>
    <cfRule type="containsText" dxfId="0" priority="3" operator="containsText" text="OK">
      <formula>NOT(ISERROR(SEARCH("OK",B30)))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Insertion_DPGF</vt:lpstr>
      <vt:lpstr>Squelette</vt:lpstr>
    </vt:vector>
  </TitlesOfParts>
  <Company>EIFFAGE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GSANTOS</dc:creator>
  <cp:lastModifiedBy>Guy Blancher</cp:lastModifiedBy>
  <dcterms:created xsi:type="dcterms:W3CDTF">2014-05-20T15:09:56Z</dcterms:created>
  <dcterms:modified xsi:type="dcterms:W3CDTF">2014-05-20T18:13:52Z</dcterms:modified>
</cp:coreProperties>
</file>