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20" windowHeight="7650" activeTab="1"/>
  </bookViews>
  <sheets>
    <sheet name="Accueil" sheetId="6" r:id="rId1"/>
    <sheet name="Feuil1" sheetId="1" r:id="rId2"/>
    <sheet name="Hebergement" sheetId="2" r:id="rId3"/>
    <sheet name="Etages_technique" sheetId="3" r:id="rId4"/>
    <sheet name="Cuisines" sheetId="4" r:id="rId5"/>
    <sheet name="Rest" sheetId="5" r:id="rId6"/>
  </sheets>
  <definedNames>
    <definedName name="_xlnm.Print_Area" localSheetId="4">Cuisines!$A$1:$Z$43</definedName>
    <definedName name="_xlnm.Print_Area" localSheetId="3">Etages_technique!$A$1:$N$43</definedName>
    <definedName name="_xlnm.Print_Area" localSheetId="2">Hebergement!$A$1:$V$43</definedName>
    <definedName name="_xlnm.Print_Area" localSheetId="5">Rest!$A$1:$R$43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3" l="1"/>
  <c r="N34" i="3"/>
  <c r="I34" i="3"/>
  <c r="J34" i="3" s="1"/>
  <c r="E34" i="3"/>
  <c r="F34" i="3" s="1"/>
  <c r="U34" i="2"/>
  <c r="V34" i="2" s="1"/>
  <c r="Q34" i="2"/>
  <c r="R34" i="2"/>
  <c r="M34" i="2"/>
  <c r="N34" i="2"/>
  <c r="I34" i="2"/>
  <c r="J34" i="2"/>
  <c r="E34" i="2"/>
  <c r="F34" i="2" s="1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4" i="5"/>
  <c r="R36" i="5"/>
  <c r="N36" i="5"/>
  <c r="H36" i="5"/>
  <c r="M34" i="5"/>
  <c r="G34" i="5"/>
  <c r="M33" i="5"/>
  <c r="G33" i="5"/>
  <c r="M32" i="5"/>
  <c r="G32" i="5"/>
  <c r="M31" i="5"/>
  <c r="G31" i="5"/>
  <c r="M30" i="5"/>
  <c r="G30" i="5"/>
  <c r="M29" i="5"/>
  <c r="G29" i="5"/>
  <c r="M28" i="5"/>
  <c r="G28" i="5"/>
  <c r="M27" i="5"/>
  <c r="G27" i="5"/>
  <c r="M26" i="5"/>
  <c r="G26" i="5"/>
  <c r="M25" i="5"/>
  <c r="G25" i="5"/>
  <c r="M24" i="5"/>
  <c r="G24" i="5"/>
  <c r="M23" i="5"/>
  <c r="G23" i="5"/>
  <c r="M22" i="5"/>
  <c r="G22" i="5"/>
  <c r="M21" i="5"/>
  <c r="G21" i="5"/>
  <c r="M20" i="5"/>
  <c r="G20" i="5"/>
  <c r="M19" i="5"/>
  <c r="G19" i="5"/>
  <c r="M18" i="5"/>
  <c r="G18" i="5"/>
  <c r="M17" i="5"/>
  <c r="G17" i="5"/>
  <c r="M16" i="5"/>
  <c r="G16" i="5"/>
  <c r="M15" i="5"/>
  <c r="G15" i="5"/>
  <c r="M14" i="5"/>
  <c r="G14" i="5"/>
  <c r="M13" i="5"/>
  <c r="G13" i="5"/>
  <c r="M12" i="5"/>
  <c r="G12" i="5"/>
  <c r="M11" i="5"/>
  <c r="G11" i="5"/>
  <c r="M10" i="5"/>
  <c r="G10" i="5"/>
  <c r="M9" i="5"/>
  <c r="G9" i="5"/>
  <c r="M8" i="5"/>
  <c r="G8" i="5"/>
  <c r="M7" i="5"/>
  <c r="G7" i="5"/>
  <c r="M6" i="5"/>
  <c r="G6" i="5"/>
  <c r="M5" i="5"/>
  <c r="G5" i="5"/>
  <c r="M4" i="5"/>
  <c r="G4" i="5"/>
  <c r="B4" i="5"/>
  <c r="Y34" i="4"/>
  <c r="Y33" i="4"/>
  <c r="Y32" i="4"/>
  <c r="Y31" i="4"/>
  <c r="Y30" i="4"/>
  <c r="Y29" i="4"/>
  <c r="Y28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Y13" i="4"/>
  <c r="Y12" i="4"/>
  <c r="Y11" i="4"/>
  <c r="Y10" i="4"/>
  <c r="Y9" i="4"/>
  <c r="Y8" i="4"/>
  <c r="Y7" i="4"/>
  <c r="Y6" i="4"/>
  <c r="Y5" i="4"/>
  <c r="Y4" i="4"/>
  <c r="S34" i="4"/>
  <c r="S33" i="4"/>
  <c r="S32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S4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M4" i="4"/>
  <c r="G5" i="4"/>
  <c r="G6" i="4"/>
  <c r="G7" i="4"/>
  <c r="G8" i="4"/>
  <c r="G36" i="4" s="1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4" i="4"/>
  <c r="B4" i="4"/>
  <c r="A4" i="5" l="1"/>
  <c r="S4" i="5"/>
  <c r="B5" i="4"/>
  <c r="AA5" i="4" s="1"/>
  <c r="AA4" i="4"/>
  <c r="G37" i="5"/>
  <c r="Q37" i="5"/>
  <c r="M36" i="5"/>
  <c r="B5" i="5"/>
  <c r="S5" i="5" s="1"/>
  <c r="M37" i="5"/>
  <c r="G36" i="5"/>
  <c r="Q36" i="5"/>
  <c r="Y37" i="4"/>
  <c r="S37" i="4"/>
  <c r="M37" i="4"/>
  <c r="Y36" i="4"/>
  <c r="S36" i="4"/>
  <c r="M36" i="4"/>
  <c r="B6" i="4"/>
  <c r="AA6" i="4" s="1"/>
  <c r="A5" i="4"/>
  <c r="A4" i="4"/>
  <c r="A5" i="5" l="1"/>
  <c r="B6" i="5"/>
  <c r="S6" i="5" s="1"/>
  <c r="B7" i="4"/>
  <c r="AA7" i="4" s="1"/>
  <c r="A6" i="4"/>
  <c r="A6" i="5" l="1"/>
  <c r="B7" i="5"/>
  <c r="S7" i="5" s="1"/>
  <c r="B8" i="4"/>
  <c r="AA8" i="4" s="1"/>
  <c r="A7" i="4"/>
  <c r="A7" i="5" l="1"/>
  <c r="B8" i="5"/>
  <c r="S8" i="5" s="1"/>
  <c r="B9" i="4"/>
  <c r="AA9" i="4" s="1"/>
  <c r="A8" i="4"/>
  <c r="A8" i="5" l="1"/>
  <c r="B9" i="5"/>
  <c r="S9" i="5" s="1"/>
  <c r="B10" i="4"/>
  <c r="AA10" i="4" s="1"/>
  <c r="A9" i="4"/>
  <c r="A9" i="5" l="1"/>
  <c r="B10" i="5"/>
  <c r="S10" i="5" s="1"/>
  <c r="B11" i="4"/>
  <c r="AA11" i="4" s="1"/>
  <c r="A10" i="4"/>
  <c r="A10" i="5" l="1"/>
  <c r="B11" i="5"/>
  <c r="S11" i="5" s="1"/>
  <c r="B12" i="4"/>
  <c r="AA12" i="4" s="1"/>
  <c r="A11" i="4"/>
  <c r="A11" i="5" l="1"/>
  <c r="B12" i="5"/>
  <c r="S12" i="5" s="1"/>
  <c r="B13" i="4"/>
  <c r="AA13" i="4" s="1"/>
  <c r="A12" i="4"/>
  <c r="A12" i="5" l="1"/>
  <c r="B13" i="5"/>
  <c r="S13" i="5" s="1"/>
  <c r="A13" i="4"/>
  <c r="B14" i="4"/>
  <c r="AA14" i="4" s="1"/>
  <c r="A13" i="5" l="1"/>
  <c r="B14" i="5"/>
  <c r="S14" i="5" s="1"/>
  <c r="B15" i="4"/>
  <c r="AA15" i="4" s="1"/>
  <c r="A14" i="4"/>
  <c r="A14" i="5" l="1"/>
  <c r="B15" i="5"/>
  <c r="S15" i="5" s="1"/>
  <c r="A15" i="4"/>
  <c r="B16" i="4"/>
  <c r="AA16" i="4" s="1"/>
  <c r="A15" i="5" l="1"/>
  <c r="B16" i="5"/>
  <c r="S16" i="5" s="1"/>
  <c r="B17" i="4"/>
  <c r="AA17" i="4" s="1"/>
  <c r="A16" i="4"/>
  <c r="A16" i="5" l="1"/>
  <c r="B17" i="5"/>
  <c r="S17" i="5" s="1"/>
  <c r="A17" i="4"/>
  <c r="B18" i="4"/>
  <c r="AA18" i="4" s="1"/>
  <c r="A17" i="5" l="1"/>
  <c r="B18" i="5"/>
  <c r="S18" i="5" s="1"/>
  <c r="A18" i="4"/>
  <c r="B19" i="4"/>
  <c r="AA19" i="4" s="1"/>
  <c r="A18" i="5" l="1"/>
  <c r="B19" i="5"/>
  <c r="S19" i="5" s="1"/>
  <c r="A19" i="4"/>
  <c r="B20" i="4"/>
  <c r="AA20" i="4" s="1"/>
  <c r="A19" i="5" l="1"/>
  <c r="B20" i="5"/>
  <c r="S20" i="5" s="1"/>
  <c r="A20" i="4"/>
  <c r="B21" i="4"/>
  <c r="AA21" i="4" s="1"/>
  <c r="A20" i="5" l="1"/>
  <c r="B21" i="5"/>
  <c r="S21" i="5" s="1"/>
  <c r="B22" i="4"/>
  <c r="AA22" i="4" s="1"/>
  <c r="A21" i="4"/>
  <c r="A21" i="5" l="1"/>
  <c r="B22" i="5"/>
  <c r="S22" i="5" s="1"/>
  <c r="B23" i="4"/>
  <c r="AA23" i="4" s="1"/>
  <c r="A22" i="4"/>
  <c r="A22" i="5" l="1"/>
  <c r="B23" i="5"/>
  <c r="S23" i="5" s="1"/>
  <c r="B24" i="4"/>
  <c r="AA24" i="4" s="1"/>
  <c r="A23" i="4"/>
  <c r="A23" i="5" l="1"/>
  <c r="B24" i="5"/>
  <c r="S24" i="5" s="1"/>
  <c r="A24" i="4"/>
  <c r="B25" i="4"/>
  <c r="AA25" i="4" s="1"/>
  <c r="A24" i="5" l="1"/>
  <c r="B25" i="5"/>
  <c r="S25" i="5" s="1"/>
  <c r="A25" i="4"/>
  <c r="B26" i="4"/>
  <c r="AA26" i="4" s="1"/>
  <c r="A25" i="5" l="1"/>
  <c r="B26" i="5"/>
  <c r="S26" i="5" s="1"/>
  <c r="A26" i="4"/>
  <c r="B27" i="4"/>
  <c r="AA27" i="4" s="1"/>
  <c r="A26" i="5" l="1"/>
  <c r="B27" i="5"/>
  <c r="S27" i="5" s="1"/>
  <c r="B28" i="4"/>
  <c r="AA28" i="4" s="1"/>
  <c r="A27" i="4"/>
  <c r="A27" i="5" l="1"/>
  <c r="B28" i="5"/>
  <c r="S28" i="5" s="1"/>
  <c r="B29" i="4"/>
  <c r="AA29" i="4" s="1"/>
  <c r="A28" i="4"/>
  <c r="A28" i="5" l="1"/>
  <c r="B29" i="5"/>
  <c r="S29" i="5" s="1"/>
  <c r="A29" i="4"/>
  <c r="B30" i="4"/>
  <c r="AA30" i="4" s="1"/>
  <c r="A29" i="5" l="1"/>
  <c r="B30" i="5"/>
  <c r="S30" i="5" s="1"/>
  <c r="A30" i="4"/>
  <c r="B31" i="4"/>
  <c r="AA31" i="4" s="1"/>
  <c r="A30" i="5" l="1"/>
  <c r="B31" i="5"/>
  <c r="S31" i="5" s="1"/>
  <c r="A31" i="4"/>
  <c r="B32" i="4"/>
  <c r="AA32" i="4" s="1"/>
  <c r="A31" i="5" l="1"/>
  <c r="B32" i="5"/>
  <c r="S32" i="5" s="1"/>
  <c r="B33" i="4"/>
  <c r="AA33" i="4" s="1"/>
  <c r="A32" i="4"/>
  <c r="A32" i="5" l="1"/>
  <c r="B33" i="5"/>
  <c r="S33" i="5" s="1"/>
  <c r="B34" i="4"/>
  <c r="AA34" i="4" s="1"/>
  <c r="A33" i="4"/>
  <c r="M40" i="4" l="1"/>
  <c r="G38" i="4"/>
  <c r="M39" i="4"/>
  <c r="S38" i="4"/>
  <c r="Y38" i="4"/>
  <c r="Y42" i="4"/>
  <c r="Y39" i="4"/>
  <c r="S41" i="4"/>
  <c r="M42" i="4"/>
  <c r="S40" i="4"/>
  <c r="M38" i="4"/>
  <c r="Y40" i="4"/>
  <c r="Y41" i="4"/>
  <c r="S42" i="4"/>
  <c r="G42" i="4"/>
  <c r="G39" i="4"/>
  <c r="S39" i="4"/>
  <c r="G41" i="4"/>
  <c r="M41" i="4"/>
  <c r="G40" i="4"/>
  <c r="A33" i="5"/>
  <c r="B34" i="5"/>
  <c r="G37" i="4"/>
  <c r="A34" i="4"/>
  <c r="A34" i="5" l="1"/>
  <c r="S34" i="5"/>
  <c r="H36" i="4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4" i="3"/>
  <c r="N4" i="3" s="1"/>
  <c r="I33" i="3"/>
  <c r="J33" i="3" s="1"/>
  <c r="E33" i="3"/>
  <c r="F33" i="3" s="1"/>
  <c r="J32" i="3"/>
  <c r="I32" i="3"/>
  <c r="E32" i="3"/>
  <c r="F32" i="3" s="1"/>
  <c r="I31" i="3"/>
  <c r="J31" i="3" s="1"/>
  <c r="E31" i="3"/>
  <c r="F31" i="3" s="1"/>
  <c r="I30" i="3"/>
  <c r="J30" i="3" s="1"/>
  <c r="E30" i="3"/>
  <c r="F30" i="3" s="1"/>
  <c r="I29" i="3"/>
  <c r="J29" i="3" s="1"/>
  <c r="E29" i="3"/>
  <c r="F29" i="3" s="1"/>
  <c r="I28" i="3"/>
  <c r="J28" i="3" s="1"/>
  <c r="E28" i="3"/>
  <c r="F28" i="3" s="1"/>
  <c r="I27" i="3"/>
  <c r="J27" i="3" s="1"/>
  <c r="E27" i="3"/>
  <c r="F27" i="3" s="1"/>
  <c r="I26" i="3"/>
  <c r="J26" i="3" s="1"/>
  <c r="E26" i="3"/>
  <c r="F26" i="3" s="1"/>
  <c r="I25" i="3"/>
  <c r="J25" i="3" s="1"/>
  <c r="E25" i="3"/>
  <c r="F25" i="3" s="1"/>
  <c r="I24" i="3"/>
  <c r="J24" i="3" s="1"/>
  <c r="E24" i="3"/>
  <c r="F24" i="3" s="1"/>
  <c r="I23" i="3"/>
  <c r="J23" i="3" s="1"/>
  <c r="E23" i="3"/>
  <c r="F23" i="3" s="1"/>
  <c r="I22" i="3"/>
  <c r="J22" i="3" s="1"/>
  <c r="E22" i="3"/>
  <c r="F22" i="3" s="1"/>
  <c r="I21" i="3"/>
  <c r="J21" i="3" s="1"/>
  <c r="E21" i="3"/>
  <c r="F21" i="3" s="1"/>
  <c r="I20" i="3"/>
  <c r="J20" i="3" s="1"/>
  <c r="E20" i="3"/>
  <c r="F20" i="3" s="1"/>
  <c r="I19" i="3"/>
  <c r="J19" i="3" s="1"/>
  <c r="E19" i="3"/>
  <c r="F19" i="3" s="1"/>
  <c r="I18" i="3"/>
  <c r="J18" i="3" s="1"/>
  <c r="E18" i="3"/>
  <c r="F18" i="3" s="1"/>
  <c r="I17" i="3"/>
  <c r="J17" i="3" s="1"/>
  <c r="E17" i="3"/>
  <c r="F17" i="3" s="1"/>
  <c r="I16" i="3"/>
  <c r="J16" i="3" s="1"/>
  <c r="E16" i="3"/>
  <c r="F16" i="3" s="1"/>
  <c r="I15" i="3"/>
  <c r="J15" i="3" s="1"/>
  <c r="E15" i="3"/>
  <c r="F15" i="3" s="1"/>
  <c r="I14" i="3"/>
  <c r="J14" i="3" s="1"/>
  <c r="E14" i="3"/>
  <c r="F14" i="3" s="1"/>
  <c r="I13" i="3"/>
  <c r="J13" i="3" s="1"/>
  <c r="E13" i="3"/>
  <c r="F13" i="3" s="1"/>
  <c r="I12" i="3"/>
  <c r="J12" i="3" s="1"/>
  <c r="E12" i="3"/>
  <c r="F12" i="3" s="1"/>
  <c r="I11" i="3"/>
  <c r="J11" i="3" s="1"/>
  <c r="E11" i="3"/>
  <c r="F11" i="3" s="1"/>
  <c r="I10" i="3"/>
  <c r="J10" i="3" s="1"/>
  <c r="E10" i="3"/>
  <c r="F10" i="3" s="1"/>
  <c r="I9" i="3"/>
  <c r="J9" i="3" s="1"/>
  <c r="E9" i="3"/>
  <c r="F9" i="3" s="1"/>
  <c r="I8" i="3"/>
  <c r="J8" i="3" s="1"/>
  <c r="E8" i="3"/>
  <c r="F8" i="3" s="1"/>
  <c r="I7" i="3"/>
  <c r="J7" i="3" s="1"/>
  <c r="E7" i="3"/>
  <c r="F7" i="3" s="1"/>
  <c r="I6" i="3"/>
  <c r="J6" i="3" s="1"/>
  <c r="E6" i="3"/>
  <c r="I5" i="3"/>
  <c r="E5" i="3"/>
  <c r="F5" i="3" s="1"/>
  <c r="I4" i="3"/>
  <c r="E4" i="3"/>
  <c r="B4" i="3"/>
  <c r="U33" i="2"/>
  <c r="V33" i="2" s="1"/>
  <c r="U32" i="2"/>
  <c r="V32" i="2" s="1"/>
  <c r="U31" i="2"/>
  <c r="V31" i="2" s="1"/>
  <c r="U30" i="2"/>
  <c r="V30" i="2" s="1"/>
  <c r="U29" i="2"/>
  <c r="V29" i="2" s="1"/>
  <c r="U28" i="2"/>
  <c r="V28" i="2" s="1"/>
  <c r="U27" i="2"/>
  <c r="V27" i="2" s="1"/>
  <c r="U26" i="2"/>
  <c r="V26" i="2" s="1"/>
  <c r="U25" i="2"/>
  <c r="V25" i="2" s="1"/>
  <c r="U24" i="2"/>
  <c r="V24" i="2" s="1"/>
  <c r="U23" i="2"/>
  <c r="V23" i="2" s="1"/>
  <c r="U22" i="2"/>
  <c r="V22" i="2" s="1"/>
  <c r="U21" i="2"/>
  <c r="V21" i="2" s="1"/>
  <c r="U20" i="2"/>
  <c r="V20" i="2" s="1"/>
  <c r="U19" i="2"/>
  <c r="V19" i="2" s="1"/>
  <c r="U18" i="2"/>
  <c r="V18" i="2" s="1"/>
  <c r="U17" i="2"/>
  <c r="V17" i="2" s="1"/>
  <c r="U16" i="2"/>
  <c r="V16" i="2" s="1"/>
  <c r="U15" i="2"/>
  <c r="V15" i="2" s="1"/>
  <c r="U14" i="2"/>
  <c r="V14" i="2" s="1"/>
  <c r="U13" i="2"/>
  <c r="V13" i="2" s="1"/>
  <c r="U12" i="2"/>
  <c r="V12" i="2" s="1"/>
  <c r="U11" i="2"/>
  <c r="V11" i="2" s="1"/>
  <c r="U10" i="2"/>
  <c r="V10" i="2" s="1"/>
  <c r="U9" i="2"/>
  <c r="V9" i="2" s="1"/>
  <c r="U8" i="2"/>
  <c r="V8" i="2" s="1"/>
  <c r="U7" i="2"/>
  <c r="V7" i="2" s="1"/>
  <c r="U6" i="2"/>
  <c r="V6" i="2" s="1"/>
  <c r="U5" i="2"/>
  <c r="V5" i="2" s="1"/>
  <c r="U4" i="2"/>
  <c r="V4" i="2" s="1"/>
  <c r="Q33" i="2"/>
  <c r="R33" i="2" s="1"/>
  <c r="Q32" i="2"/>
  <c r="R32" i="2" s="1"/>
  <c r="Q31" i="2"/>
  <c r="R31" i="2" s="1"/>
  <c r="Q30" i="2"/>
  <c r="R30" i="2" s="1"/>
  <c r="Q29" i="2"/>
  <c r="R29" i="2" s="1"/>
  <c r="Q28" i="2"/>
  <c r="R28" i="2" s="1"/>
  <c r="Q27" i="2"/>
  <c r="R27" i="2" s="1"/>
  <c r="Q26" i="2"/>
  <c r="R26" i="2" s="1"/>
  <c r="Q25" i="2"/>
  <c r="R25" i="2" s="1"/>
  <c r="Q24" i="2"/>
  <c r="R24" i="2" s="1"/>
  <c r="Q23" i="2"/>
  <c r="R23" i="2" s="1"/>
  <c r="Q22" i="2"/>
  <c r="R22" i="2" s="1"/>
  <c r="Q21" i="2"/>
  <c r="R21" i="2" s="1"/>
  <c r="Q20" i="2"/>
  <c r="R20" i="2" s="1"/>
  <c r="Q19" i="2"/>
  <c r="R19" i="2" s="1"/>
  <c r="Q18" i="2"/>
  <c r="R18" i="2" s="1"/>
  <c r="Q17" i="2"/>
  <c r="R17" i="2" s="1"/>
  <c r="Q16" i="2"/>
  <c r="R16" i="2" s="1"/>
  <c r="Q15" i="2"/>
  <c r="R15" i="2" s="1"/>
  <c r="Q14" i="2"/>
  <c r="R14" i="2" s="1"/>
  <c r="Q13" i="2"/>
  <c r="R13" i="2" s="1"/>
  <c r="Q12" i="2"/>
  <c r="R12" i="2" s="1"/>
  <c r="Q11" i="2"/>
  <c r="R11" i="2" s="1"/>
  <c r="Q10" i="2"/>
  <c r="R10" i="2" s="1"/>
  <c r="Q9" i="2"/>
  <c r="R9" i="2" s="1"/>
  <c r="Q8" i="2"/>
  <c r="R8" i="2" s="1"/>
  <c r="Q7" i="2"/>
  <c r="R7" i="2" s="1"/>
  <c r="Q6" i="2"/>
  <c r="R6" i="2" s="1"/>
  <c r="Q5" i="2"/>
  <c r="R5" i="2" s="1"/>
  <c r="Q4" i="2"/>
  <c r="R4" i="2" s="1"/>
  <c r="M33" i="2"/>
  <c r="N33" i="2" s="1"/>
  <c r="M32" i="2"/>
  <c r="N32" i="2" s="1"/>
  <c r="M31" i="2"/>
  <c r="N31" i="2" s="1"/>
  <c r="M30" i="2"/>
  <c r="N30" i="2" s="1"/>
  <c r="M29" i="2"/>
  <c r="N29" i="2" s="1"/>
  <c r="M28" i="2"/>
  <c r="N28" i="2" s="1"/>
  <c r="M27" i="2"/>
  <c r="N27" i="2" s="1"/>
  <c r="M26" i="2"/>
  <c r="N26" i="2" s="1"/>
  <c r="M25" i="2"/>
  <c r="N25" i="2" s="1"/>
  <c r="M24" i="2"/>
  <c r="N24" i="2" s="1"/>
  <c r="M23" i="2"/>
  <c r="N23" i="2" s="1"/>
  <c r="M22" i="2"/>
  <c r="N22" i="2" s="1"/>
  <c r="M21" i="2"/>
  <c r="N21" i="2" s="1"/>
  <c r="M20" i="2"/>
  <c r="N20" i="2" s="1"/>
  <c r="M19" i="2"/>
  <c r="N19" i="2" s="1"/>
  <c r="M18" i="2"/>
  <c r="N18" i="2" s="1"/>
  <c r="M17" i="2"/>
  <c r="N17" i="2" s="1"/>
  <c r="M16" i="2"/>
  <c r="N16" i="2" s="1"/>
  <c r="M15" i="2"/>
  <c r="N15" i="2" s="1"/>
  <c r="M14" i="2"/>
  <c r="N14" i="2" s="1"/>
  <c r="M13" i="2"/>
  <c r="N13" i="2" s="1"/>
  <c r="M12" i="2"/>
  <c r="N12" i="2" s="1"/>
  <c r="M11" i="2"/>
  <c r="N11" i="2" s="1"/>
  <c r="M10" i="2"/>
  <c r="N10" i="2" s="1"/>
  <c r="M9" i="2"/>
  <c r="N9" i="2" s="1"/>
  <c r="M8" i="2"/>
  <c r="N8" i="2" s="1"/>
  <c r="M7" i="2"/>
  <c r="M6" i="2"/>
  <c r="N6" i="2" s="1"/>
  <c r="M5" i="2"/>
  <c r="N5" i="2" s="1"/>
  <c r="M4" i="2"/>
  <c r="N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I9" i="2"/>
  <c r="J9" i="2" s="1"/>
  <c r="I8" i="2"/>
  <c r="J8" i="2" s="1"/>
  <c r="I7" i="2"/>
  <c r="J7" i="2" s="1"/>
  <c r="I6" i="2"/>
  <c r="I5" i="2"/>
  <c r="J5" i="2" s="1"/>
  <c r="I4" i="2"/>
  <c r="J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33" i="2"/>
  <c r="F33" i="2" s="1"/>
  <c r="E4" i="2"/>
  <c r="B4" i="2"/>
  <c r="M41" i="5" l="1"/>
  <c r="G38" i="5"/>
  <c r="Q40" i="5"/>
  <c r="Q41" i="5"/>
  <c r="M40" i="5"/>
  <c r="Q39" i="5"/>
  <c r="M38" i="5"/>
  <c r="M39" i="5"/>
  <c r="M42" i="5"/>
  <c r="G40" i="5"/>
  <c r="Q38" i="5"/>
  <c r="Q42" i="5"/>
  <c r="G39" i="5"/>
  <c r="G41" i="5"/>
  <c r="G42" i="5"/>
  <c r="J5" i="3"/>
  <c r="F6" i="3"/>
  <c r="J6" i="2"/>
  <c r="J36" i="2" s="1"/>
  <c r="N7" i="2"/>
  <c r="A4" i="3"/>
  <c r="O4" i="3"/>
  <c r="B5" i="2"/>
  <c r="W5" i="2" s="1"/>
  <c r="W4" i="2"/>
  <c r="N36" i="4"/>
  <c r="N36" i="3"/>
  <c r="M36" i="3"/>
  <c r="I36" i="3"/>
  <c r="E36" i="3"/>
  <c r="F4" i="3"/>
  <c r="J4" i="3"/>
  <c r="B5" i="3"/>
  <c r="O5" i="3" s="1"/>
  <c r="V36" i="2"/>
  <c r="R36" i="2"/>
  <c r="N36" i="2"/>
  <c r="U36" i="2"/>
  <c r="Q36" i="2"/>
  <c r="M36" i="2"/>
  <c r="M37" i="2" s="1"/>
  <c r="I36" i="2"/>
  <c r="E36" i="2"/>
  <c r="F4" i="2"/>
  <c r="F36" i="2" s="1"/>
  <c r="B6" i="2"/>
  <c r="W6" i="2" s="1"/>
  <c r="A5" i="2"/>
  <c r="A4" i="2"/>
  <c r="Q37" i="2" l="1"/>
  <c r="I37" i="2"/>
  <c r="J36" i="3"/>
  <c r="F36" i="3"/>
  <c r="E37" i="3" s="1"/>
  <c r="U37" i="2"/>
  <c r="E37" i="2"/>
  <c r="Z36" i="4"/>
  <c r="T36" i="4"/>
  <c r="M37" i="3"/>
  <c r="I37" i="3"/>
  <c r="A5" i="3"/>
  <c r="B6" i="3"/>
  <c r="O6" i="3" s="1"/>
  <c r="A6" i="2"/>
  <c r="B7" i="2"/>
  <c r="W7" i="2" s="1"/>
  <c r="A6" i="3" l="1"/>
  <c r="B7" i="3"/>
  <c r="O7" i="3" s="1"/>
  <c r="A7" i="2"/>
  <c r="B8" i="2"/>
  <c r="W8" i="2" s="1"/>
  <c r="A7" i="3" l="1"/>
  <c r="B8" i="3"/>
  <c r="O8" i="3" s="1"/>
  <c r="B9" i="2"/>
  <c r="W9" i="2" s="1"/>
  <c r="A8" i="2"/>
  <c r="A8" i="3" l="1"/>
  <c r="B9" i="3"/>
  <c r="O9" i="3" s="1"/>
  <c r="A9" i="2"/>
  <c r="B10" i="2"/>
  <c r="W10" i="2" s="1"/>
  <c r="A9" i="3" l="1"/>
  <c r="B10" i="3"/>
  <c r="O10" i="3" s="1"/>
  <c r="A10" i="2"/>
  <c r="B11" i="2"/>
  <c r="W11" i="2" s="1"/>
  <c r="A10" i="3" l="1"/>
  <c r="B11" i="3"/>
  <c r="O11" i="3" s="1"/>
  <c r="A11" i="2"/>
  <c r="B12" i="2"/>
  <c r="W12" i="2" s="1"/>
  <c r="A11" i="3" l="1"/>
  <c r="B12" i="3"/>
  <c r="O12" i="3" s="1"/>
  <c r="A12" i="2"/>
  <c r="B13" i="2"/>
  <c r="W13" i="2" s="1"/>
  <c r="A12" i="3" l="1"/>
  <c r="B13" i="3"/>
  <c r="O13" i="3" s="1"/>
  <c r="A13" i="2"/>
  <c r="B14" i="2"/>
  <c r="W14" i="2" s="1"/>
  <c r="A13" i="3" l="1"/>
  <c r="B14" i="3"/>
  <c r="O14" i="3" s="1"/>
  <c r="A14" i="2"/>
  <c r="B15" i="2"/>
  <c r="W15" i="2" s="1"/>
  <c r="A14" i="3" l="1"/>
  <c r="B15" i="3"/>
  <c r="O15" i="3" s="1"/>
  <c r="B16" i="2"/>
  <c r="W16" i="2" s="1"/>
  <c r="A15" i="2"/>
  <c r="A15" i="3" l="1"/>
  <c r="B16" i="3"/>
  <c r="O16" i="3" s="1"/>
  <c r="A16" i="2"/>
  <c r="B17" i="2"/>
  <c r="W17" i="2" s="1"/>
  <c r="A16" i="3" l="1"/>
  <c r="B17" i="3"/>
  <c r="O17" i="3" s="1"/>
  <c r="A17" i="2"/>
  <c r="B18" i="2"/>
  <c r="W18" i="2" s="1"/>
  <c r="A17" i="3" l="1"/>
  <c r="B18" i="3"/>
  <c r="O18" i="3" s="1"/>
  <c r="A18" i="2"/>
  <c r="B19" i="2"/>
  <c r="W19" i="2" s="1"/>
  <c r="A18" i="3" l="1"/>
  <c r="B19" i="3"/>
  <c r="O19" i="3" s="1"/>
  <c r="A19" i="2"/>
  <c r="B20" i="2"/>
  <c r="W20" i="2" s="1"/>
  <c r="A19" i="3" l="1"/>
  <c r="B20" i="3"/>
  <c r="O20" i="3" s="1"/>
  <c r="B21" i="2"/>
  <c r="W21" i="2" s="1"/>
  <c r="A20" i="2"/>
  <c r="A20" i="3" l="1"/>
  <c r="B21" i="3"/>
  <c r="O21" i="3" s="1"/>
  <c r="A21" i="2"/>
  <c r="B22" i="2"/>
  <c r="W22" i="2" s="1"/>
  <c r="A21" i="3" l="1"/>
  <c r="B22" i="3"/>
  <c r="O22" i="3" s="1"/>
  <c r="A22" i="2"/>
  <c r="B23" i="2"/>
  <c r="W23" i="2" s="1"/>
  <c r="A22" i="3" l="1"/>
  <c r="B23" i="3"/>
  <c r="O23" i="3" s="1"/>
  <c r="A23" i="2"/>
  <c r="B24" i="2"/>
  <c r="W24" i="2" s="1"/>
  <c r="A23" i="3" l="1"/>
  <c r="B24" i="3"/>
  <c r="O24" i="3" s="1"/>
  <c r="A24" i="2"/>
  <c r="B25" i="2"/>
  <c r="W25" i="2" s="1"/>
  <c r="A24" i="3" l="1"/>
  <c r="B25" i="3"/>
  <c r="O25" i="3" s="1"/>
  <c r="A25" i="2"/>
  <c r="B26" i="2"/>
  <c r="W26" i="2" s="1"/>
  <c r="A25" i="3" l="1"/>
  <c r="B26" i="3"/>
  <c r="O26" i="3" s="1"/>
  <c r="B27" i="2"/>
  <c r="W27" i="2" s="1"/>
  <c r="A26" i="2"/>
  <c r="A26" i="3" l="1"/>
  <c r="B27" i="3"/>
  <c r="O27" i="3" s="1"/>
  <c r="A27" i="2"/>
  <c r="B28" i="2"/>
  <c r="W28" i="2" s="1"/>
  <c r="A27" i="3" l="1"/>
  <c r="B28" i="3"/>
  <c r="O28" i="3" s="1"/>
  <c r="A28" i="2"/>
  <c r="B29" i="2"/>
  <c r="W29" i="2" s="1"/>
  <c r="A28" i="3" l="1"/>
  <c r="B29" i="3"/>
  <c r="O29" i="3" s="1"/>
  <c r="A29" i="2"/>
  <c r="B30" i="2"/>
  <c r="W30" i="2" s="1"/>
  <c r="A29" i="3" l="1"/>
  <c r="B30" i="3"/>
  <c r="O30" i="3" s="1"/>
  <c r="A30" i="2"/>
  <c r="B31" i="2"/>
  <c r="W31" i="2" s="1"/>
  <c r="A30" i="3" l="1"/>
  <c r="B31" i="3"/>
  <c r="O31" i="3" s="1"/>
  <c r="A31" i="2"/>
  <c r="B32" i="2"/>
  <c r="W32" i="2" s="1"/>
  <c r="A31" i="3" l="1"/>
  <c r="B32" i="3"/>
  <c r="O32" i="3" s="1"/>
  <c r="B33" i="2"/>
  <c r="W33" i="2" s="1"/>
  <c r="A32" i="2"/>
  <c r="A32" i="3" l="1"/>
  <c r="B33" i="3"/>
  <c r="O33" i="3" s="1"/>
  <c r="A33" i="2"/>
  <c r="B34" i="2"/>
  <c r="W34" i="2" s="1"/>
  <c r="Q38" i="2" l="1"/>
  <c r="I38" i="2"/>
  <c r="U40" i="2"/>
  <c r="U38" i="2"/>
  <c r="M41" i="2"/>
  <c r="U42" i="2"/>
  <c r="M40" i="2"/>
  <c r="Q40" i="2"/>
  <c r="I40" i="2"/>
  <c r="Q41" i="2"/>
  <c r="M42" i="2"/>
  <c r="I41" i="2"/>
  <c r="Q39" i="2"/>
  <c r="U41" i="2"/>
  <c r="I42" i="2"/>
  <c r="U39" i="2"/>
  <c r="M38" i="2"/>
  <c r="Q42" i="2"/>
  <c r="M39" i="2"/>
  <c r="I39" i="2"/>
  <c r="E39" i="2"/>
  <c r="E40" i="2"/>
  <c r="E41" i="2"/>
  <c r="E38" i="2"/>
  <c r="E42" i="2"/>
  <c r="A33" i="3"/>
  <c r="B34" i="3"/>
  <c r="A34" i="2"/>
  <c r="A34" i="3" l="1"/>
  <c r="O34" i="3"/>
  <c r="AL36" i="1"/>
  <c r="AJ30" i="1"/>
  <c r="AJ31" i="1"/>
  <c r="AJ32" i="1"/>
  <c r="AJ33" i="1"/>
  <c r="AJ34" i="1"/>
  <c r="AJ35" i="1"/>
  <c r="AJ36" i="1"/>
  <c r="AK36" i="1"/>
  <c r="AJ37" i="1"/>
  <c r="AL37" i="1" s="1"/>
  <c r="AK37" i="1"/>
  <c r="AJ38" i="1"/>
  <c r="AK38" i="1"/>
  <c r="AJ39" i="1"/>
  <c r="AK39" i="1"/>
  <c r="AJ40" i="1"/>
  <c r="AK40" i="1"/>
  <c r="AJ41" i="1"/>
  <c r="AK41" i="1"/>
  <c r="AJ42" i="1"/>
  <c r="AK42" i="1"/>
  <c r="AJ43" i="1"/>
  <c r="AK43" i="1"/>
  <c r="AJ44" i="1"/>
  <c r="AK44" i="1"/>
  <c r="AJ45" i="1"/>
  <c r="AK45" i="1"/>
  <c r="AJ46" i="1"/>
  <c r="AK46" i="1"/>
  <c r="AJ47" i="1"/>
  <c r="AK47" i="1"/>
  <c r="AJ48" i="1"/>
  <c r="AK48" i="1"/>
  <c r="AJ49" i="1"/>
  <c r="AK49" i="1"/>
  <c r="AJ50" i="1"/>
  <c r="AL50" i="1" s="1"/>
  <c r="AK50" i="1"/>
  <c r="AJ2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L22" i="1" s="1"/>
  <c r="AK24" i="1"/>
  <c r="AK25" i="1"/>
  <c r="AK26" i="1"/>
  <c r="AK6" i="1"/>
  <c r="AJ10" i="1"/>
  <c r="AJ11" i="1"/>
  <c r="AJ12" i="1"/>
  <c r="AJ13" i="1"/>
  <c r="AJ14" i="1"/>
  <c r="AL14" i="1" s="1"/>
  <c r="AJ15" i="1"/>
  <c r="AJ16" i="1"/>
  <c r="AL16" i="1" s="1"/>
  <c r="AJ17" i="1"/>
  <c r="AJ18" i="1"/>
  <c r="AL18" i="1" s="1"/>
  <c r="AJ19" i="1"/>
  <c r="AJ20" i="1"/>
  <c r="AL20" i="1" s="1"/>
  <c r="AJ21" i="1"/>
  <c r="AJ22" i="1"/>
  <c r="AJ23" i="1"/>
  <c r="AJ24" i="1"/>
  <c r="AL24" i="1" s="1"/>
  <c r="AJ25" i="1"/>
  <c r="AJ8" i="1"/>
  <c r="AJ9" i="1"/>
  <c r="AJ7" i="1"/>
  <c r="AJ6" i="1"/>
  <c r="AL42" i="1" l="1"/>
  <c r="AL48" i="1"/>
  <c r="AL44" i="1"/>
  <c r="AL40" i="1"/>
  <c r="AL46" i="1"/>
  <c r="AL38" i="1"/>
  <c r="M40" i="3"/>
  <c r="E38" i="3"/>
  <c r="E41" i="3"/>
  <c r="E40" i="3"/>
  <c r="I40" i="3"/>
  <c r="I41" i="3"/>
  <c r="E39" i="3"/>
  <c r="I42" i="3"/>
  <c r="M38" i="3"/>
  <c r="M42" i="3"/>
  <c r="E42" i="3"/>
  <c r="M39" i="3"/>
  <c r="M41" i="3"/>
  <c r="I38" i="3"/>
  <c r="I39" i="3"/>
  <c r="AK31" i="1"/>
  <c r="AL31" i="1" s="1"/>
  <c r="AK32" i="1"/>
  <c r="AL32" i="1" s="1"/>
  <c r="AK33" i="1"/>
  <c r="AL33" i="1" s="1"/>
  <c r="AK35" i="1"/>
  <c r="AL35" i="1" s="1"/>
  <c r="AK34" i="1"/>
  <c r="AL34" i="1" s="1"/>
  <c r="AK30" i="1"/>
  <c r="AL30" i="1" s="1"/>
</calcChain>
</file>

<file path=xl/sharedStrings.xml><?xml version="1.0" encoding="utf-8"?>
<sst xmlns="http://schemas.openxmlformats.org/spreadsheetml/2006/main" count="882" uniqueCount="85">
  <si>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</si>
  <si>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</si>
  <si>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</si>
  <si>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</si>
  <si>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</si>
  <si>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</si>
  <si>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</si>
  <si>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</si>
  <si>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</si>
  <si>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</si>
  <si>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</si>
  <si>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</si>
  <si>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</si>
  <si>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</si>
  <si>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</si>
  <si>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</si>
  <si>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</si>
  <si>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</si>
  <si>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LUNDI</t>
  </si>
  <si>
    <t>MARDI</t>
  </si>
  <si>
    <t>MERCREDI</t>
  </si>
  <si>
    <t>JEUDI</t>
  </si>
  <si>
    <t>VENDREDI</t>
  </si>
  <si>
    <t>SAMEDI</t>
  </si>
  <si>
    <t>DIMANCHE</t>
  </si>
  <si>
    <t>24H</t>
  </si>
  <si>
    <t>ETAGES</t>
  </si>
  <si>
    <t>Emargement</t>
  </si>
  <si>
    <t>L</t>
  </si>
  <si>
    <t>D</t>
  </si>
  <si>
    <t>S</t>
  </si>
  <si>
    <t>T</t>
  </si>
  <si>
    <t>A</t>
  </si>
  <si>
    <t>J</t>
  </si>
  <si>
    <t>HOTEL TEST</t>
  </si>
  <si>
    <t>H</t>
  </si>
  <si>
    <t>F</t>
  </si>
  <si>
    <t>P</t>
  </si>
  <si>
    <t>U</t>
  </si>
  <si>
    <t>Y</t>
  </si>
  <si>
    <t>E</t>
  </si>
  <si>
    <t>G</t>
  </si>
  <si>
    <t>C</t>
  </si>
  <si>
    <t>S1</t>
  </si>
  <si>
    <t>S2</t>
  </si>
  <si>
    <t>S3</t>
  </si>
  <si>
    <t>S4</t>
  </si>
  <si>
    <t>https://forum.excel-pratique.com/viewtopic.php?f=2&amp;t=112212</t>
  </si>
  <si>
    <t>S1+S2</t>
  </si>
  <si>
    <t>TOTAUX MOIS</t>
  </si>
  <si>
    <t>Arrivée AM</t>
  </si>
  <si>
    <t>Départ AM</t>
  </si>
  <si>
    <t>Arrivée PM</t>
  </si>
  <si>
    <t>Départ PM</t>
  </si>
  <si>
    <t>Durée</t>
  </si>
  <si>
    <t>septembre</t>
  </si>
  <si>
    <t>Arrivée</t>
  </si>
  <si>
    <t>Départ</t>
  </si>
  <si>
    <t>Total Jour</t>
  </si>
  <si>
    <t>Pause</t>
  </si>
  <si>
    <t>NOM1</t>
  </si>
  <si>
    <t>PRENOM1</t>
  </si>
  <si>
    <t>Totaux mois</t>
  </si>
  <si>
    <t>r</t>
  </si>
  <si>
    <t>NOM2</t>
  </si>
  <si>
    <t>PRENOM2</t>
  </si>
  <si>
    <t>Pauses</t>
  </si>
  <si>
    <t>Totaux</t>
  </si>
  <si>
    <t>Total Mois</t>
  </si>
  <si>
    <t>CUISINES</t>
  </si>
  <si>
    <t>Semaine1</t>
  </si>
  <si>
    <t>Semaine2</t>
  </si>
  <si>
    <t>Semaine3</t>
  </si>
  <si>
    <t>Semaine4</t>
  </si>
  <si>
    <t>Semaine5</t>
  </si>
  <si>
    <t>No semaine</t>
  </si>
  <si>
    <t>TOTAL MOIS</t>
  </si>
  <si>
    <t>N° semaine</t>
  </si>
  <si>
    <t>N°semaine</t>
  </si>
  <si>
    <t>semaine1</t>
  </si>
  <si>
    <t>semaine2</t>
  </si>
  <si>
    <t>semaine3</t>
  </si>
  <si>
    <t>semaine4</t>
  </si>
  <si>
    <t>semaine5</t>
  </si>
  <si>
    <t>https://forum.excel-pratique.com/viewtopic.php?f=2&amp;t=113082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</si>
</sst>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&quot; F&quot;;[Red]\-#,##0&quot; F&quot;"/>
    <numFmt numFmtId="165" formatCode="[$-F400]h:mm:ss\ AM/PM"/>
    <numFmt numFmtId="166" formatCode="[h]:mm:ss;@"/>
    <numFmt numFmtId="167" formatCode="h:mm;@"/>
    <numFmt numFmtId="168" formatCode="dddd"/>
    <numFmt numFmtId="169" formatCode="dd"/>
    <numFmt numFmtId="170" formatCode="[h]:mm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242">
    <xf numFmtId="0" fontId="0" fillId="0" borderId="0" xfId="0"/>
    <xf numFmtId="0" fontId="0" fillId="0" borderId="0" xfId="0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19" fillId="11" borderId="6" xfId="0" applyFont="1" applyFill="1" applyBorder="1" applyAlignment="1">
      <alignment horizontal="left" vertical="center"/>
    </xf>
    <xf numFmtId="0" fontId="19" fillId="11" borderId="3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4" xfId="0" applyNumberFormat="1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166" fontId="25" fillId="0" borderId="0" xfId="2" applyNumberFormat="1" applyFont="1" applyFill="1" applyAlignment="1">
      <alignment vertical="center"/>
    </xf>
    <xf numFmtId="166" fontId="25" fillId="0" borderId="0" xfId="2" applyNumberFormat="1" applyFont="1" applyAlignment="1">
      <alignment vertical="center"/>
    </xf>
    <xf numFmtId="0" fontId="28" fillId="0" borderId="0" xfId="3" applyFill="1" applyAlignment="1" applyProtection="1"/>
    <xf numFmtId="167" fontId="0" fillId="0" borderId="0" xfId="0" applyNumberFormat="1"/>
    <xf numFmtId="166" fontId="7" fillId="0" borderId="0" xfId="2" applyNumberFormat="1" applyFont="1" applyFill="1" applyBorder="1"/>
    <xf numFmtId="166" fontId="7" fillId="0" borderId="0" xfId="2" applyNumberFormat="1" applyFont="1"/>
    <xf numFmtId="0" fontId="1" fillId="16" borderId="0" xfId="0" applyFont="1" applyFill="1" applyAlignment="1">
      <alignment vertical="center"/>
    </xf>
    <xf numFmtId="166" fontId="25" fillId="11" borderId="0" xfId="2" applyNumberFormat="1" applyFont="1" applyFill="1" applyAlignment="1">
      <alignment vertical="center"/>
    </xf>
    <xf numFmtId="166" fontId="25" fillId="18" borderId="0" xfId="2" applyNumberFormat="1" applyFont="1" applyFill="1" applyAlignment="1">
      <alignment vertical="center"/>
    </xf>
    <xf numFmtId="0" fontId="7" fillId="0" borderId="0" xfId="2" applyFont="1" applyAlignment="1">
      <alignment horizontal="center" vertical="center" textRotation="255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7" borderId="2" xfId="2" applyNumberFormat="1" applyFont="1" applyFill="1" applyBorder="1" applyAlignment="1">
      <alignment vertical="center"/>
    </xf>
    <xf numFmtId="166" fontId="25" fillId="20" borderId="2" xfId="2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23" borderId="0" xfId="0" applyFill="1" applyAlignment="1">
      <alignment horizontal="center"/>
    </xf>
    <xf numFmtId="168" fontId="0" fillId="0" borderId="0" xfId="0" applyNumberFormat="1" applyFill="1" applyBorder="1" applyAlignment="1">
      <alignment horizontal="left"/>
    </xf>
    <xf numFmtId="169" fontId="0" fillId="0" borderId="0" xfId="0" applyNumberFormat="1" applyFill="1" applyBorder="1"/>
    <xf numFmtId="20" fontId="0" fillId="0" borderId="0" xfId="0" applyNumberFormat="1" applyBorder="1"/>
    <xf numFmtId="20" fontId="30" fillId="22" borderId="0" xfId="0" applyNumberFormat="1" applyFont="1" applyFill="1"/>
    <xf numFmtId="170" fontId="30" fillId="25" borderId="0" xfId="0" applyNumberFormat="1" applyFont="1" applyFill="1"/>
    <xf numFmtId="166" fontId="30" fillId="22" borderId="0" xfId="0" applyNumberFormat="1" applyFont="1" applyFill="1"/>
    <xf numFmtId="169" fontId="1" fillId="0" borderId="32" xfId="0" applyNumberFormat="1" applyFont="1" applyBorder="1" applyAlignment="1">
      <alignment horizontal="center" vertical="center"/>
    </xf>
    <xf numFmtId="169" fontId="1" fillId="0" borderId="35" xfId="0" applyNumberFormat="1" applyFont="1" applyBorder="1" applyAlignment="1">
      <alignment horizontal="center" vertical="center"/>
    </xf>
    <xf numFmtId="169" fontId="1" fillId="0" borderId="35" xfId="0" applyNumberFormat="1" applyFont="1" applyFill="1" applyBorder="1" applyAlignment="1">
      <alignment horizontal="center" vertical="center"/>
    </xf>
    <xf numFmtId="169" fontId="1" fillId="0" borderId="37" xfId="0" applyNumberFormat="1" applyFont="1" applyFill="1" applyBorder="1" applyAlignment="1">
      <alignment horizontal="center" vertical="center"/>
    </xf>
    <xf numFmtId="168" fontId="1" fillId="0" borderId="31" xfId="0" applyNumberFormat="1" applyFont="1" applyBorder="1" applyAlignment="1">
      <alignment horizontal="left"/>
    </xf>
    <xf numFmtId="168" fontId="1" fillId="0" borderId="34" xfId="0" applyNumberFormat="1" applyFont="1" applyBorder="1" applyAlignment="1">
      <alignment horizontal="left"/>
    </xf>
    <xf numFmtId="168" fontId="1" fillId="0" borderId="34" xfId="0" applyNumberFormat="1" applyFont="1" applyFill="1" applyBorder="1" applyAlignment="1">
      <alignment horizontal="left"/>
    </xf>
    <xf numFmtId="168" fontId="1" fillId="0" borderId="36" xfId="0" applyNumberFormat="1" applyFont="1" applyFill="1" applyBorder="1" applyAlignment="1">
      <alignment horizontal="left"/>
    </xf>
    <xf numFmtId="0" fontId="0" fillId="16" borderId="0" xfId="0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9" fontId="1" fillId="0" borderId="32" xfId="0" applyNumberFormat="1" applyFont="1" applyBorder="1" applyAlignment="1">
      <alignment horizontal="center"/>
    </xf>
    <xf numFmtId="169" fontId="1" fillId="0" borderId="35" xfId="0" applyNumberFormat="1" applyFont="1" applyBorder="1" applyAlignment="1">
      <alignment horizontal="center"/>
    </xf>
    <xf numFmtId="169" fontId="1" fillId="0" borderId="35" xfId="0" applyNumberFormat="1" applyFont="1" applyFill="1" applyBorder="1" applyAlignment="1">
      <alignment horizontal="center"/>
    </xf>
    <xf numFmtId="169" fontId="1" fillId="0" borderId="37" xfId="0" applyNumberFormat="1" applyFont="1" applyFill="1" applyBorder="1" applyAlignment="1">
      <alignment horizontal="center"/>
    </xf>
    <xf numFmtId="169" fontId="1" fillId="0" borderId="33" xfId="0" applyNumberFormat="1" applyFont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 vertical="center"/>
    </xf>
    <xf numFmtId="169" fontId="1" fillId="0" borderId="0" xfId="0" applyNumberFormat="1" applyFont="1" applyFill="1" applyBorder="1" applyAlignment="1">
      <alignment horizontal="center" vertical="center"/>
    </xf>
    <xf numFmtId="169" fontId="1" fillId="0" borderId="38" xfId="0" applyNumberFormat="1" applyFont="1" applyFill="1" applyBorder="1" applyAlignment="1">
      <alignment horizontal="center" vertical="center"/>
    </xf>
    <xf numFmtId="20" fontId="0" fillId="0" borderId="39" xfId="0" applyNumberFormat="1" applyBorder="1" applyAlignment="1">
      <alignment horizontal="center"/>
    </xf>
    <xf numFmtId="20" fontId="0" fillId="0" borderId="40" xfId="0" applyNumberFormat="1" applyBorder="1" applyAlignment="1">
      <alignment horizontal="center"/>
    </xf>
    <xf numFmtId="20" fontId="0" fillId="0" borderId="40" xfId="0" applyNumberFormat="1" applyBorder="1"/>
    <xf numFmtId="20" fontId="0" fillId="0" borderId="41" xfId="0" applyNumberFormat="1" applyBorder="1"/>
    <xf numFmtId="20" fontId="0" fillId="0" borderId="42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20" fontId="0" fillId="0" borderId="43" xfId="0" applyNumberFormat="1" applyBorder="1"/>
    <xf numFmtId="20" fontId="0" fillId="0" borderId="44" xfId="0" applyNumberFormat="1" applyBorder="1" applyAlignment="1">
      <alignment horizontal="center"/>
    </xf>
    <xf numFmtId="20" fontId="0" fillId="0" borderId="45" xfId="0" applyNumberFormat="1" applyBorder="1" applyAlignment="1">
      <alignment horizontal="center"/>
    </xf>
    <xf numFmtId="20" fontId="0" fillId="0" borderId="45" xfId="0" applyNumberFormat="1" applyBorder="1"/>
    <xf numFmtId="0" fontId="0" fillId="0" borderId="40" xfId="0" applyBorder="1"/>
    <xf numFmtId="0" fontId="0" fillId="0" borderId="41" xfId="0" applyBorder="1"/>
    <xf numFmtId="167" fontId="0" fillId="0" borderId="42" xfId="0" applyNumberFormat="1" applyFill="1" applyBorder="1" applyAlignment="1">
      <alignment horizontal="center"/>
    </xf>
    <xf numFmtId="167" fontId="0" fillId="0" borderId="2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43" xfId="0" applyFill="1" applyBorder="1"/>
    <xf numFmtId="167" fontId="0" fillId="0" borderId="44" xfId="0" applyNumberFormat="1" applyFill="1" applyBorder="1" applyAlignment="1">
      <alignment horizontal="center"/>
    </xf>
    <xf numFmtId="167" fontId="0" fillId="0" borderId="45" xfId="0" applyNumberFormat="1" applyFill="1" applyBorder="1" applyAlignment="1">
      <alignment horizontal="center"/>
    </xf>
    <xf numFmtId="0" fontId="0" fillId="0" borderId="45" xfId="0" applyFill="1" applyBorder="1"/>
    <xf numFmtId="0" fontId="0" fillId="0" borderId="46" xfId="0" applyFill="1" applyBorder="1"/>
    <xf numFmtId="20" fontId="0" fillId="0" borderId="47" xfId="0" applyNumberFormat="1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2" xfId="0" applyNumberFormat="1" applyBorder="1"/>
    <xf numFmtId="20" fontId="0" fillId="0" borderId="48" xfId="0" applyNumberFormat="1" applyBorder="1"/>
    <xf numFmtId="166" fontId="30" fillId="24" borderId="0" xfId="0" applyNumberFormat="1" applyFont="1" applyFill="1"/>
    <xf numFmtId="0" fontId="30" fillId="24" borderId="0" xfId="0" applyFont="1" applyFill="1"/>
    <xf numFmtId="165" fontId="0" fillId="0" borderId="0" xfId="0" applyNumberFormat="1"/>
    <xf numFmtId="0" fontId="0" fillId="0" borderId="0" xfId="0" applyNumberFormat="1"/>
    <xf numFmtId="166" fontId="0" fillId="0" borderId="0" xfId="0" applyNumberFormat="1"/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166" fontId="30" fillId="15" borderId="0" xfId="0" applyNumberFormat="1" applyFont="1" applyFill="1"/>
    <xf numFmtId="0" fontId="30" fillId="0" borderId="0" xfId="0" applyFont="1" applyAlignment="1"/>
    <xf numFmtId="20" fontId="0" fillId="0" borderId="49" xfId="0" applyNumberFormat="1" applyBorder="1" applyAlignment="1">
      <alignment horizontal="center"/>
    </xf>
    <xf numFmtId="20" fontId="0" fillId="0" borderId="44" xfId="0" applyNumberFormat="1" applyBorder="1"/>
    <xf numFmtId="20" fontId="0" fillId="0" borderId="46" xfId="0" applyNumberFormat="1" applyBorder="1"/>
    <xf numFmtId="0" fontId="27" fillId="21" borderId="29" xfId="0" applyFont="1" applyFill="1" applyBorder="1" applyAlignment="1">
      <alignment horizontal="center"/>
    </xf>
    <xf numFmtId="0" fontId="27" fillId="21" borderId="30" xfId="0" applyFont="1" applyFill="1" applyBorder="1" applyAlignment="1">
      <alignment horizontal="right"/>
    </xf>
    <xf numFmtId="0" fontId="27" fillId="21" borderId="30" xfId="0" applyFont="1" applyFill="1" applyBorder="1" applyAlignment="1">
      <alignment horizontal="center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9" borderId="0" xfId="2" applyNumberFormat="1" applyFont="1" applyFill="1" applyAlignment="1">
      <alignment horizontal="center" vertical="center"/>
    </xf>
    <xf numFmtId="0" fontId="25" fillId="19" borderId="0" xfId="2" applyFont="1" applyFill="1" applyAlignment="1">
      <alignment horizontal="center" vertical="center"/>
    </xf>
    <xf numFmtId="0" fontId="16" fillId="0" borderId="1" xfId="2" applyFont="1" applyFill="1" applyBorder="1" applyAlignment="1">
      <alignment horizontal="center" vertical="center" wrapText="1"/>
    </xf>
    <xf numFmtId="0" fontId="16" fillId="0" borderId="23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 wrapText="1"/>
    </xf>
    <xf numFmtId="0" fontId="16" fillId="0" borderId="11" xfId="2" applyFont="1" applyFill="1" applyBorder="1" applyAlignment="1">
      <alignment horizontal="center" vertical="center" wrapText="1"/>
    </xf>
    <xf numFmtId="0" fontId="16" fillId="0" borderId="24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5" fontId="16" fillId="0" borderId="3" xfId="0" applyNumberFormat="1" applyFont="1" applyFill="1" applyBorder="1" applyAlignment="1">
      <alignment horizontal="center" vertical="center"/>
    </xf>
    <xf numFmtId="165" fontId="16" fillId="0" borderId="25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16" fillId="0" borderId="3" xfId="2" applyNumberFormat="1" applyFont="1" applyFill="1" applyBorder="1" applyAlignment="1">
      <alignment horizontal="center" vertical="center"/>
    </xf>
    <xf numFmtId="165" fontId="16" fillId="0" borderId="25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center" vertical="center"/>
    </xf>
    <xf numFmtId="0" fontId="29" fillId="15" borderId="2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23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24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/>
    </xf>
    <xf numFmtId="165" fontId="8" fillId="0" borderId="25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0" fontId="21" fillId="11" borderId="28" xfId="2" applyFont="1" applyFill="1" applyBorder="1" applyAlignment="1">
      <alignment horizontal="center" vertical="center"/>
    </xf>
    <xf numFmtId="0" fontId="21" fillId="18" borderId="0" xfId="2" applyFont="1" applyFill="1" applyAlignment="1">
      <alignment horizontal="center" vertical="center"/>
    </xf>
    <xf numFmtId="166" fontId="25" fillId="17" borderId="2" xfId="2" applyNumberFormat="1" applyFont="1" applyFill="1" applyBorder="1" applyAlignment="1">
      <alignment horizontal="center" vertical="center"/>
    </xf>
    <xf numFmtId="166" fontId="25" fillId="20" borderId="2" xfId="2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3" borderId="21" xfId="0" applyNumberFormat="1" applyFont="1" applyFill="1" applyBorder="1" applyAlignment="1">
      <alignment horizontal="center" vertical="center"/>
    </xf>
    <xf numFmtId="165" fontId="8" fillId="0" borderId="19" xfId="0" applyNumberFormat="1" applyFont="1" applyFill="1" applyBorder="1" applyAlignment="1">
      <alignment horizontal="center" vertical="center"/>
    </xf>
    <xf numFmtId="165" fontId="8" fillId="0" borderId="20" xfId="0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7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 textRotation="255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165" fontId="8" fillId="3" borderId="3" xfId="1" applyNumberFormat="1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 wrapText="1"/>
    </xf>
    <xf numFmtId="0" fontId="19" fillId="13" borderId="22" xfId="0" applyFont="1" applyFill="1" applyBorder="1" applyAlignment="1">
      <alignment horizontal="left" vertical="center"/>
    </xf>
    <xf numFmtId="0" fontId="19" fillId="13" borderId="26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7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 textRotation="255"/>
    </xf>
    <xf numFmtId="165" fontId="16" fillId="0" borderId="18" xfId="0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14" fontId="21" fillId="0" borderId="4" xfId="2" applyNumberFormat="1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16" fontId="21" fillId="0" borderId="2" xfId="1" applyNumberFormat="1" applyFont="1" applyFill="1" applyBorder="1" applyAlignment="1">
      <alignment horizontal="center" vertical="center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165" fontId="16" fillId="3" borderId="2" xfId="0" applyNumberFormat="1" applyFont="1" applyFill="1" applyBorder="1" applyAlignment="1">
      <alignment horizontal="center" vertical="center"/>
    </xf>
    <xf numFmtId="165" fontId="23" fillId="0" borderId="18" xfId="0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165" fontId="16" fillId="0" borderId="19" xfId="0" applyNumberFormat="1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23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165" fontId="16" fillId="0" borderId="24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5" fontId="8" fillId="0" borderId="19" xfId="1" applyNumberFormat="1" applyFont="1" applyFill="1" applyBorder="1" applyAlignment="1">
      <alignment horizontal="center" vertical="center" wrapText="1"/>
    </xf>
    <xf numFmtId="165" fontId="8" fillId="0" borderId="16" xfId="1" applyNumberFormat="1" applyFont="1" applyFill="1" applyBorder="1" applyAlignment="1">
      <alignment horizontal="center" vertical="center" wrapText="1"/>
    </xf>
    <xf numFmtId="0" fontId="19" fillId="5" borderId="22" xfId="0" applyFont="1" applyFill="1" applyBorder="1" applyAlignment="1">
      <alignment horizontal="left" vertical="center"/>
    </xf>
    <xf numFmtId="0" fontId="19" fillId="5" borderId="21" xfId="0" applyFont="1" applyFill="1" applyBorder="1" applyAlignment="1">
      <alignment horizontal="left" vertical="center"/>
    </xf>
    <xf numFmtId="0" fontId="31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8" fillId="0" borderId="0" xfId="3" applyAlignment="1" applyProtection="1"/>
  </cellXfs>
  <cellStyles count="4">
    <cellStyle name="Excel Built-in Normal 1" xfId="2"/>
    <cellStyle name="Lien hypertexte" xfId="3" builtinId="8"/>
    <cellStyle name="Normal" xfId="0" builtinId="0"/>
    <cellStyle name="Normal 2" xfId="1"/>
  </cellStyles>
  <dxfs count="131"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A22E91"/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425450</xdr:colOff>
      <xdr:row>4</xdr:row>
      <xdr:rowOff>31750</xdr:rowOff>
    </xdr:from>
    <xdr:to>
      <xdr:col>3</xdr:col>
      <xdr:colOff>44450</xdr:colOff>
      <xdr:row>8</xdr:row>
      <xdr:rowOff>12700</xdr:rowOff>
    </xdr:to>
    <xdr:sp macro="[0]!Va_HEB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87450" y="768350"/>
          <a:ext cx="114300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HEBERGEMENT</a:t>
          </a:r>
        </a:p>
      </xdr:txBody>
    </xdr:sp>
    <xdr:clientData/>
  </xdr:twoCellAnchor>
  <xdr:twoCellAnchor>
    <xdr:from>
      <xdr:col>3</xdr:col>
      <xdr:colOff>571500</xdr:colOff>
      <xdr:row>8</xdr:row>
      <xdr:rowOff>38100</xdr:rowOff>
    </xdr:from>
    <xdr:to>
      <xdr:col>5</xdr:col>
      <xdr:colOff>152400</xdr:colOff>
      <xdr:row>11</xdr:row>
      <xdr:rowOff>114300</xdr:rowOff>
    </xdr:to>
    <xdr:sp macro="[0]!Va_Etag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57500" y="1511300"/>
          <a:ext cx="1104900" cy="6286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ETAGES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/>
            <a:t>TECHNIQUE</a:t>
          </a:r>
        </a:p>
      </xdr:txBody>
    </xdr:sp>
    <xdr:clientData/>
  </xdr:twoCellAnchor>
  <xdr:twoCellAnchor>
    <xdr:from>
      <xdr:col>6</xdr:col>
      <xdr:colOff>95250</xdr:colOff>
      <xdr:row>11</xdr:row>
      <xdr:rowOff>50800</xdr:rowOff>
    </xdr:from>
    <xdr:to>
      <xdr:col>7</xdr:col>
      <xdr:colOff>444500</xdr:colOff>
      <xdr:row>15</xdr:row>
      <xdr:rowOff>31750</xdr:rowOff>
    </xdr:to>
    <xdr:sp macro="[0]!Va_Cuisin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667250" y="2076450"/>
          <a:ext cx="111125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CUISINES</a:t>
          </a:r>
        </a:p>
      </xdr:txBody>
    </xdr:sp>
    <xdr:clientData/>
  </xdr:twoCellAnchor>
  <xdr:twoCellAnchor>
    <xdr:from>
      <xdr:col>8</xdr:col>
      <xdr:colOff>508000</xdr:colOff>
      <xdr:row>16</xdr:row>
      <xdr:rowOff>25400</xdr:rowOff>
    </xdr:from>
    <xdr:to>
      <xdr:col>10</xdr:col>
      <xdr:colOff>254000</xdr:colOff>
      <xdr:row>19</xdr:row>
      <xdr:rowOff>146050</xdr:rowOff>
    </xdr:to>
    <xdr:sp macro="[0]!Va_Res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04000" y="2971800"/>
          <a:ext cx="1270000" cy="6731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RESTAURANT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13082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2212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6"/>
  <sheetViews>
    <sheetView topLeftCell="A5" workbookViewId="0">
      <selection activeCell="F20" sqref="F20"/>
    </sheetView>
  </sheetViews>
  <sheetFormatPr baseColWidth="10" defaultRowHeight="15" x14ac:dyDescent="0.25"/>
  <sheetData>
    <row r="16" spans="2:2" x14ac:dyDescent="0.25">
      <c r="B16" s="241" t="s">
        <v>84</v>
      </c>
    </row>
  </sheetData>
  <hyperlinks>
    <hyperlink ref="B16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56"/>
  <sheetViews>
    <sheetView tabSelected="1" zoomScale="60" zoomScaleNormal="60" workbookViewId="0">
      <selection activeCell="D9" sqref="D9"/>
    </sheetView>
  </sheetViews>
  <sheetFormatPr baseColWidth="10" defaultRowHeight="15" x14ac:dyDescent="0.25"/>
  <cols>
    <col min="1" max="1" width="11.85546875" bestFit="1" customWidth="1"/>
    <col min="2" max="2" width="7.7109375" style="43" bestFit="1" customWidth="1"/>
    <col min="3" max="3" width="11.85546875" style="43" bestFit="1" customWidth="1"/>
    <col min="4" max="28" width="14" bestFit="1" customWidth="1"/>
    <col min="29" max="29" width="51.5703125" bestFit="1" customWidth="1"/>
    <col min="30" max="35" width="14" bestFit="1" customWidth="1"/>
    <col min="36" max="37" width="12.7109375" bestFit="1" customWidth="1"/>
    <col min="38" max="38" width="17.5703125" customWidth="1"/>
  </cols>
  <sheetData>
    <row r="1" spans="1:38" ht="20.25" x14ac:dyDescent="0.3">
      <c r="A1" s="70"/>
      <c r="B1" s="70"/>
      <c r="C1" s="70"/>
      <c r="D1" s="214" t="s">
        <v>34</v>
      </c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11"/>
      <c r="P1" s="15"/>
      <c r="Q1" s="15"/>
      <c r="R1" s="15"/>
      <c r="S1" s="15"/>
      <c r="T1" s="215">
        <v>43344</v>
      </c>
      <c r="U1" s="215"/>
      <c r="V1" s="216"/>
      <c r="W1" s="12"/>
      <c r="X1" s="71"/>
      <c r="Y1" s="6"/>
      <c r="Z1" s="16"/>
      <c r="AA1" s="16"/>
      <c r="AB1" s="16"/>
      <c r="AC1" s="69" t="s">
        <v>47</v>
      </c>
      <c r="AD1" s="16"/>
      <c r="AE1" s="16"/>
      <c r="AF1" s="16"/>
      <c r="AG1" s="16"/>
      <c r="AH1" s="16"/>
      <c r="AI1" s="16"/>
      <c r="AJ1" s="5"/>
      <c r="AK1" s="1"/>
      <c r="AL1" s="1"/>
    </row>
    <row r="2" spans="1:38" x14ac:dyDescent="0.25">
      <c r="A2" s="1"/>
      <c r="B2" s="38" t="s">
        <v>0</v>
      </c>
      <c r="C2" s="38"/>
      <c r="D2" s="2"/>
      <c r="E2" s="2"/>
      <c r="F2" s="17"/>
      <c r="G2" s="17"/>
      <c r="H2" s="2"/>
      <c r="I2" s="2"/>
      <c r="J2" s="3"/>
      <c r="K2" s="3"/>
      <c r="L2" s="4"/>
      <c r="M2" s="4"/>
      <c r="N2" s="4"/>
      <c r="O2" s="4"/>
      <c r="P2" s="4"/>
      <c r="Q2" s="4"/>
      <c r="R2" s="4"/>
      <c r="S2" s="4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5"/>
      <c r="AK2" s="5"/>
      <c r="AL2" s="5"/>
    </row>
    <row r="3" spans="1:38" ht="15.75" x14ac:dyDescent="0.25">
      <c r="A3" s="1"/>
      <c r="B3" s="37"/>
      <c r="C3" s="37"/>
      <c r="D3" s="10"/>
      <c r="E3" s="10"/>
      <c r="F3" s="2"/>
      <c r="G3" s="2"/>
      <c r="H3" s="2"/>
      <c r="I3" s="2"/>
      <c r="J3" s="16"/>
      <c r="K3" s="16"/>
      <c r="L3" s="4"/>
      <c r="M3" s="4"/>
      <c r="N3" s="217"/>
      <c r="O3" s="217"/>
      <c r="P3" s="217"/>
      <c r="Q3" s="217"/>
      <c r="R3" s="217"/>
      <c r="S3" s="217"/>
      <c r="T3" s="217"/>
      <c r="U3" s="217"/>
      <c r="V3" s="217"/>
      <c r="W3" s="14"/>
      <c r="X3" s="16"/>
      <c r="Y3" s="16"/>
      <c r="Z3" s="16"/>
      <c r="AA3" s="16"/>
      <c r="AB3" s="16"/>
      <c r="AC3" s="16"/>
      <c r="AD3" s="18"/>
      <c r="AE3" s="18"/>
      <c r="AF3" s="16"/>
      <c r="AG3" s="16"/>
      <c r="AH3" s="16"/>
      <c r="AI3" s="16"/>
      <c r="AJ3" s="5"/>
      <c r="AK3" s="5"/>
      <c r="AL3" s="5"/>
    </row>
    <row r="4" spans="1:38" s="36" customFormat="1" ht="15.75" x14ac:dyDescent="0.25">
      <c r="B4" s="213" t="s">
        <v>2</v>
      </c>
      <c r="C4" s="213" t="s">
        <v>3</v>
      </c>
      <c r="D4" s="201" t="s">
        <v>23</v>
      </c>
      <c r="E4" s="181"/>
      <c r="F4" s="181" t="s">
        <v>24</v>
      </c>
      <c r="G4" s="181"/>
      <c r="H4" s="181" t="s">
        <v>18</v>
      </c>
      <c r="I4" s="181"/>
      <c r="J4" s="181" t="s">
        <v>19</v>
      </c>
      <c r="K4" s="181"/>
      <c r="L4" s="181" t="s">
        <v>20</v>
      </c>
      <c r="M4" s="181"/>
      <c r="N4" s="181" t="s">
        <v>21</v>
      </c>
      <c r="O4" s="181"/>
      <c r="P4" s="181" t="s">
        <v>22</v>
      </c>
      <c r="Q4" s="181"/>
      <c r="R4" s="181" t="s">
        <v>23</v>
      </c>
      <c r="S4" s="181"/>
      <c r="T4" s="181" t="s">
        <v>24</v>
      </c>
      <c r="U4" s="181"/>
      <c r="V4" s="181" t="s">
        <v>18</v>
      </c>
      <c r="W4" s="181"/>
      <c r="X4" s="181" t="s">
        <v>19</v>
      </c>
      <c r="Y4" s="181"/>
      <c r="Z4" s="181" t="s">
        <v>20</v>
      </c>
      <c r="AA4" s="181"/>
      <c r="AB4" s="181" t="s">
        <v>21</v>
      </c>
      <c r="AC4" s="181"/>
      <c r="AD4" s="181" t="s">
        <v>22</v>
      </c>
      <c r="AE4" s="181"/>
      <c r="AF4" s="181" t="s">
        <v>23</v>
      </c>
      <c r="AG4" s="181"/>
      <c r="AH4" s="181" t="s">
        <v>24</v>
      </c>
      <c r="AI4" s="181"/>
      <c r="AJ4" s="173" t="s">
        <v>43</v>
      </c>
      <c r="AK4" s="174" t="s">
        <v>44</v>
      </c>
      <c r="AL4" s="44"/>
    </row>
    <row r="5" spans="1:38" s="36" customFormat="1" ht="15.75" x14ac:dyDescent="0.25">
      <c r="B5" s="213"/>
      <c r="C5" s="213"/>
      <c r="D5" s="207">
        <v>43344</v>
      </c>
      <c r="E5" s="208"/>
      <c r="F5" s="208">
        <v>43345</v>
      </c>
      <c r="G5" s="208"/>
      <c r="H5" s="208">
        <v>43346</v>
      </c>
      <c r="I5" s="208"/>
      <c r="J5" s="208">
        <v>43347</v>
      </c>
      <c r="K5" s="208"/>
      <c r="L5" s="208">
        <v>43348</v>
      </c>
      <c r="M5" s="208"/>
      <c r="N5" s="208">
        <v>43349</v>
      </c>
      <c r="O5" s="208"/>
      <c r="P5" s="208">
        <v>43350</v>
      </c>
      <c r="Q5" s="208"/>
      <c r="R5" s="208">
        <v>43351</v>
      </c>
      <c r="S5" s="208"/>
      <c r="T5" s="208">
        <v>43352</v>
      </c>
      <c r="U5" s="208"/>
      <c r="V5" s="208">
        <v>43353</v>
      </c>
      <c r="W5" s="208"/>
      <c r="X5" s="208">
        <v>43354</v>
      </c>
      <c r="Y5" s="208"/>
      <c r="Z5" s="208">
        <v>43355</v>
      </c>
      <c r="AA5" s="208"/>
      <c r="AB5" s="208">
        <v>43356</v>
      </c>
      <c r="AC5" s="208"/>
      <c r="AD5" s="208">
        <v>43357</v>
      </c>
      <c r="AE5" s="208"/>
      <c r="AF5" s="208">
        <v>43358</v>
      </c>
      <c r="AG5" s="208"/>
      <c r="AH5" s="208">
        <v>43359</v>
      </c>
      <c r="AI5" s="208"/>
      <c r="AJ5" s="173"/>
      <c r="AK5" s="174"/>
      <c r="AL5" s="44"/>
    </row>
    <row r="6" spans="1:38" ht="50.1" customHeight="1" x14ac:dyDescent="0.25">
      <c r="A6" s="188" t="s">
        <v>4</v>
      </c>
      <c r="B6" s="49" t="s">
        <v>28</v>
      </c>
      <c r="C6" s="50" t="s">
        <v>29</v>
      </c>
      <c r="D6" s="177" t="s">
        <v>5</v>
      </c>
      <c r="E6" s="177"/>
      <c r="F6" s="177" t="s">
        <v>5</v>
      </c>
      <c r="G6" s="177"/>
      <c r="H6" s="59">
        <v>0.33333333333333331</v>
      </c>
      <c r="I6" s="57">
        <v>0.83333333333333337</v>
      </c>
      <c r="J6" s="59">
        <v>0.33333333333333331</v>
      </c>
      <c r="K6" s="57">
        <v>0.66666666666666663</v>
      </c>
      <c r="L6" s="59">
        <v>0.33333333333333331</v>
      </c>
      <c r="M6" s="57">
        <v>0.66666666666666663</v>
      </c>
      <c r="N6" s="57">
        <v>0.33333333333333331</v>
      </c>
      <c r="O6" s="57">
        <v>0.6875</v>
      </c>
      <c r="P6" s="59">
        <v>0.33333333333333331</v>
      </c>
      <c r="Q6" s="59">
        <v>0.6875</v>
      </c>
      <c r="R6" s="218" t="s">
        <v>5</v>
      </c>
      <c r="S6" s="218"/>
      <c r="T6" s="218" t="s">
        <v>5</v>
      </c>
      <c r="U6" s="218"/>
      <c r="V6" s="59">
        <v>0.33333333333333331</v>
      </c>
      <c r="W6" s="57">
        <v>0.6875</v>
      </c>
      <c r="X6" s="59">
        <v>0.33333333333333331</v>
      </c>
      <c r="Y6" s="57">
        <v>0.6875</v>
      </c>
      <c r="Z6" s="58">
        <v>0.33333333333333331</v>
      </c>
      <c r="AA6" s="57">
        <v>0.6875</v>
      </c>
      <c r="AB6" s="59">
        <v>0.33333333333333331</v>
      </c>
      <c r="AC6" s="59">
        <v>0.6875</v>
      </c>
      <c r="AD6" s="59">
        <v>0.33333333333333331</v>
      </c>
      <c r="AE6" s="59">
        <v>0.6875</v>
      </c>
      <c r="AF6" s="178" t="s">
        <v>5</v>
      </c>
      <c r="AG6" s="178"/>
      <c r="AH6" s="178" t="s">
        <v>5</v>
      </c>
      <c r="AI6" s="178"/>
      <c r="AJ6" s="74">
        <f>IFERROR(MOD(E6-D6,1),0)+IFERROR(MOD(G6-F6,1),0)+IFERROR(MOD(I6-H6,1),0)+IFERROR(MOD(K6-J6,1),0)+IFERROR(MOD(M6-L6,1),0)+IFERROR(MOD(O6-N6,1),0)+IFERROR(MOD(Q6-P6,1),0)</f>
        <v>1.875</v>
      </c>
      <c r="AK6" s="75">
        <f>IFERROR(MOD(S6-R6,1),0)+IFERROR(MOD(U6-T6,1),0)+IFERROR(MOD(W6-V6,1),0)+IFERROR(MOD(Y6-X6,1),0)+IFERROR(MOD(AA6-Z6,1),0)+IFERROR(MOD(AC6-AB6,1),0)+IFERROR(MOD(AE6-AD6,1),0)+IFERROR(MOD(AG6-AF6,1),0)+IFERROR(MOD(AI6-AH6,1),0)</f>
        <v>1.7708333333333335</v>
      </c>
      <c r="AL6" s="72"/>
    </row>
    <row r="7" spans="1:38" ht="50.1" customHeight="1" x14ac:dyDescent="0.25">
      <c r="A7" s="189"/>
      <c r="B7" s="51" t="s">
        <v>29</v>
      </c>
      <c r="C7" s="50" t="s">
        <v>30</v>
      </c>
      <c r="D7" s="59">
        <v>0.33333333333333331</v>
      </c>
      <c r="E7" s="59">
        <v>0.83333333333333337</v>
      </c>
      <c r="F7" s="59">
        <v>0.33333333333333331</v>
      </c>
      <c r="G7" s="59">
        <v>0.83333333333333337</v>
      </c>
      <c r="H7" s="177" t="s">
        <v>5</v>
      </c>
      <c r="I7" s="177"/>
      <c r="J7" s="57">
        <v>0.58333333333333337</v>
      </c>
      <c r="K7" s="57">
        <v>0.83333333333333337</v>
      </c>
      <c r="L7" s="57">
        <v>0.33333333333333331</v>
      </c>
      <c r="M7" s="57">
        <v>0.83333333333333337</v>
      </c>
      <c r="N7" s="59">
        <v>0.33333333333333331</v>
      </c>
      <c r="O7" s="59">
        <v>0.83333333333333337</v>
      </c>
      <c r="P7" s="59">
        <v>0.58333333333333337</v>
      </c>
      <c r="Q7" s="59">
        <v>0.83333333333333337</v>
      </c>
      <c r="R7" s="218" t="s">
        <v>5</v>
      </c>
      <c r="S7" s="218"/>
      <c r="T7" s="218" t="s">
        <v>5</v>
      </c>
      <c r="U7" s="218"/>
      <c r="V7" s="57">
        <v>0.58333333333333337</v>
      </c>
      <c r="W7" s="57">
        <v>0.83333333333333337</v>
      </c>
      <c r="X7" s="57">
        <v>0.58333333333333337</v>
      </c>
      <c r="Y7" s="59">
        <v>0.83333333333333337</v>
      </c>
      <c r="Z7" s="57">
        <v>0.33333333333333331</v>
      </c>
      <c r="AA7" s="59">
        <v>0.83333333333333337</v>
      </c>
      <c r="AB7" s="59">
        <v>0.33333333333333331</v>
      </c>
      <c r="AC7" s="59">
        <v>0.83333333333333337</v>
      </c>
      <c r="AD7" s="59">
        <v>0.58333333333333337</v>
      </c>
      <c r="AE7" s="59">
        <v>0.83333333333333337</v>
      </c>
      <c r="AF7" s="178" t="s">
        <v>5</v>
      </c>
      <c r="AG7" s="178"/>
      <c r="AH7" s="178" t="s">
        <v>5</v>
      </c>
      <c r="AI7" s="178"/>
      <c r="AJ7" s="74">
        <f>IFERROR(MOD(E7-D7,1),0)+IFERROR(MOD(G7-F7,1),0)+IFERROR(MOD(I7-H7,1),0)+IFERROR(MOD(K7-J7,1),0)+IFERROR(MOD(M7-L7,1),0)+IFERROR(MOD(O7-N7,1),0)+IFERROR(MOD(Q7-P7,1),0)</f>
        <v>2.5</v>
      </c>
      <c r="AK7" s="75">
        <f t="shared" ref="AK7:AK26" si="0">IFERROR(MOD(S7-R7,1),0)+IFERROR(MOD(U7-T7,1),0)+IFERROR(MOD(W7-V7,1),0)+IFERROR(MOD(Y7-X7,1),0)+IFERROR(MOD(AA7-Z7,1),0)+IFERROR(MOD(AC7-AB7,1),0)+IFERROR(MOD(AE7-AD7,1),0)+IFERROR(MOD(AG7-AF7,1),0)+IFERROR(MOD(AI7-AH7,1),0)</f>
        <v>1.75</v>
      </c>
      <c r="AL7" s="5"/>
    </row>
    <row r="8" spans="1:38" ht="50.1" customHeight="1" x14ac:dyDescent="0.25">
      <c r="A8" s="189"/>
      <c r="B8" s="51" t="s">
        <v>5</v>
      </c>
      <c r="C8" s="50" t="s">
        <v>35</v>
      </c>
      <c r="D8" s="59">
        <v>0.33333333333333331</v>
      </c>
      <c r="E8" s="59">
        <v>0.83333333333333337</v>
      </c>
      <c r="F8" s="59">
        <v>0.33333333333333331</v>
      </c>
      <c r="G8" s="59">
        <v>0.83333333333333337</v>
      </c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59">
        <v>0.33333333333333331</v>
      </c>
      <c r="S8" s="59">
        <v>0.83333333333333337</v>
      </c>
      <c r="T8" s="59">
        <v>0.33333333333333331</v>
      </c>
      <c r="U8" s="59">
        <v>0.83333333333333337</v>
      </c>
      <c r="V8" s="200"/>
      <c r="W8" s="200"/>
      <c r="X8" s="200"/>
      <c r="Y8" s="200"/>
      <c r="Z8" s="200"/>
      <c r="AA8" s="200"/>
      <c r="AB8" s="179"/>
      <c r="AC8" s="180"/>
      <c r="AD8" s="235"/>
      <c r="AE8" s="236"/>
      <c r="AF8" s="59">
        <v>0.33333333333333331</v>
      </c>
      <c r="AG8" s="61">
        <v>0.83333333333333337</v>
      </c>
      <c r="AH8" s="59">
        <v>0.33333333333333331</v>
      </c>
      <c r="AI8" s="61">
        <v>0.83333333333333337</v>
      </c>
      <c r="AJ8" s="74">
        <f>IFERROR(MOD(E8-D8,1),0)+IFERROR(MOD(G8-F8,1),0)+IFERROR(MOD(I8-H8,1),0)+IFERROR(MOD(K8-J8,1),0)+IFERROR(MOD(M8-L8,1),0)+IFERROR(MOD(O8-N8,1),0)+IFERROR(MOD(Q8-P8,1),0)</f>
        <v>1</v>
      </c>
      <c r="AK8" s="75">
        <f t="shared" si="0"/>
        <v>2</v>
      </c>
      <c r="AL8" s="5"/>
    </row>
    <row r="9" spans="1:38" ht="50.1" customHeight="1" x14ac:dyDescent="0.25">
      <c r="A9" s="189"/>
      <c r="B9" s="51" t="s">
        <v>29</v>
      </c>
      <c r="C9" s="50" t="s">
        <v>1</v>
      </c>
      <c r="D9" s="57">
        <v>0.83333333333333337</v>
      </c>
      <c r="E9" s="57">
        <v>0.33333333333333331</v>
      </c>
      <c r="F9" s="177" t="s">
        <v>5</v>
      </c>
      <c r="G9" s="177"/>
      <c r="H9" s="177" t="s">
        <v>5</v>
      </c>
      <c r="I9" s="177"/>
      <c r="J9" s="177" t="s">
        <v>5</v>
      </c>
      <c r="K9" s="177"/>
      <c r="L9" s="59">
        <v>0.83333333333333337</v>
      </c>
      <c r="M9" s="59">
        <v>0.33333333333333331</v>
      </c>
      <c r="N9" s="59">
        <v>0.83333333333333337</v>
      </c>
      <c r="O9" s="59">
        <v>0.33333333333333331</v>
      </c>
      <c r="P9" s="57">
        <v>0.83333333333333337</v>
      </c>
      <c r="Q9" s="57">
        <v>0.33333333333333331</v>
      </c>
      <c r="R9" s="57">
        <v>0.83333333333333337</v>
      </c>
      <c r="S9" s="57">
        <v>0.33333333333333331</v>
      </c>
      <c r="T9" s="218" t="s">
        <v>5</v>
      </c>
      <c r="U9" s="218"/>
      <c r="V9" s="218" t="s">
        <v>5</v>
      </c>
      <c r="W9" s="218"/>
      <c r="X9" s="218" t="s">
        <v>5</v>
      </c>
      <c r="Y9" s="218"/>
      <c r="Z9" s="218" t="s">
        <v>5</v>
      </c>
      <c r="AA9" s="218"/>
      <c r="AB9" s="59">
        <v>0.83333333333333337</v>
      </c>
      <c r="AC9" s="59">
        <v>0.33333333333333331</v>
      </c>
      <c r="AD9" s="59">
        <v>0.83333333333333337</v>
      </c>
      <c r="AE9" s="59">
        <v>0.33333333333333331</v>
      </c>
      <c r="AF9" s="59">
        <v>0.83333333333333337</v>
      </c>
      <c r="AG9" s="59">
        <v>0.33333333333333331</v>
      </c>
      <c r="AH9" s="178" t="s">
        <v>5</v>
      </c>
      <c r="AI9" s="178"/>
      <c r="AJ9" s="74">
        <f>IFERROR(MOD(E9-D9,1),0)+IFERROR(MOD(G9-F9,1),0)+IFERROR(MOD(I9-H9,1),0)+IFERROR(MOD(K9-J9,1),0)+IFERROR(MOD(M9-L9,1),0)+IFERROR(MOD(O9-N9,1),0)+IFERROR(MOD(Q9-P9,1),0)</f>
        <v>2</v>
      </c>
      <c r="AK9" s="75">
        <f t="shared" si="0"/>
        <v>2</v>
      </c>
      <c r="AL9" s="5"/>
    </row>
    <row r="10" spans="1:38" ht="50.1" customHeight="1" x14ac:dyDescent="0.25">
      <c r="A10" s="190"/>
      <c r="B10" s="51" t="s">
        <v>31</v>
      </c>
      <c r="C10" s="50" t="s">
        <v>32</v>
      </c>
      <c r="D10" s="177" t="s">
        <v>5</v>
      </c>
      <c r="E10" s="177"/>
      <c r="F10" s="59">
        <v>0.83333333333333337</v>
      </c>
      <c r="G10" s="59">
        <v>0.33333333333333331</v>
      </c>
      <c r="H10" s="59">
        <v>0.83333333333333337</v>
      </c>
      <c r="I10" s="59">
        <v>0.33333333333333331</v>
      </c>
      <c r="J10" s="59">
        <v>0.83333333333333337</v>
      </c>
      <c r="K10" s="59">
        <v>0.33333333333333331</v>
      </c>
      <c r="L10" s="177" t="s">
        <v>5</v>
      </c>
      <c r="M10" s="177"/>
      <c r="N10" s="177" t="s">
        <v>5</v>
      </c>
      <c r="O10" s="177"/>
      <c r="P10" s="177" t="s">
        <v>5</v>
      </c>
      <c r="Q10" s="177"/>
      <c r="R10" s="177" t="s">
        <v>5</v>
      </c>
      <c r="S10" s="177"/>
      <c r="T10" s="59">
        <v>0.83333333333333337</v>
      </c>
      <c r="U10" s="59">
        <v>0.33333333333333331</v>
      </c>
      <c r="V10" s="59">
        <v>0.83333333333333337</v>
      </c>
      <c r="W10" s="59">
        <v>0.33333333333333331</v>
      </c>
      <c r="X10" s="59">
        <v>0.83333333333333337</v>
      </c>
      <c r="Y10" s="59">
        <v>0.33333333333333331</v>
      </c>
      <c r="Z10" s="59">
        <v>0.83333333333333337</v>
      </c>
      <c r="AA10" s="59">
        <v>0.33333333333333331</v>
      </c>
      <c r="AB10" s="218" t="s">
        <v>5</v>
      </c>
      <c r="AC10" s="218"/>
      <c r="AD10" s="218" t="s">
        <v>5</v>
      </c>
      <c r="AE10" s="218"/>
      <c r="AF10" s="218" t="s">
        <v>5</v>
      </c>
      <c r="AG10" s="218"/>
      <c r="AH10" s="59">
        <v>0.83333333333333337</v>
      </c>
      <c r="AI10" s="59">
        <v>0.33333333333333331</v>
      </c>
      <c r="AJ10" s="74">
        <f t="shared" ref="AJ10:AJ26" si="1">IFERROR(MOD(E10-D10,1),0)+IFERROR(MOD(G10-F10,1),0)+IFERROR(MOD(I10-H10,1),0)+IFERROR(MOD(K10-J10,1),0)+IFERROR(MOD(M10-L10,1),0)+IFERROR(MOD(O10-N10,1),0)+IFERROR(MOD(Q10-P10,1),0)</f>
        <v>1.5</v>
      </c>
      <c r="AK10" s="75">
        <f t="shared" si="0"/>
        <v>2.5</v>
      </c>
      <c r="AL10" s="5"/>
    </row>
    <row r="11" spans="1:38" ht="50.1" customHeight="1" x14ac:dyDescent="0.25">
      <c r="A11" s="202" t="s">
        <v>26</v>
      </c>
      <c r="B11" s="39"/>
      <c r="C11" s="40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74">
        <f t="shared" si="1"/>
        <v>0</v>
      </c>
      <c r="AK11" s="75">
        <f t="shared" si="0"/>
        <v>0</v>
      </c>
      <c r="AL11" s="5"/>
    </row>
    <row r="12" spans="1:38" ht="50.1" customHeight="1" x14ac:dyDescent="0.25">
      <c r="A12" s="203"/>
      <c r="B12" s="39" t="s">
        <v>29</v>
      </c>
      <c r="C12" s="40" t="s">
        <v>33</v>
      </c>
      <c r="D12" s="57">
        <v>0.375</v>
      </c>
      <c r="E12" s="57">
        <v>0.70833333333333337</v>
      </c>
      <c r="F12" s="177" t="s">
        <v>5</v>
      </c>
      <c r="G12" s="177"/>
      <c r="H12" s="177" t="s">
        <v>5</v>
      </c>
      <c r="I12" s="177"/>
      <c r="J12" s="59">
        <v>0.375</v>
      </c>
      <c r="K12" s="59">
        <v>0.70833333333333337</v>
      </c>
      <c r="L12" s="59">
        <v>0.375</v>
      </c>
      <c r="M12" s="59">
        <v>0.70833333333333337</v>
      </c>
      <c r="N12" s="59">
        <v>0.375</v>
      </c>
      <c r="O12" s="59">
        <v>0.70833333333333337</v>
      </c>
      <c r="P12" s="59">
        <v>0.375</v>
      </c>
      <c r="Q12" s="59">
        <v>0.70833333333333337</v>
      </c>
      <c r="R12" s="59">
        <v>0.375</v>
      </c>
      <c r="S12" s="59">
        <v>0.70833333333333337</v>
      </c>
      <c r="T12" s="177" t="s">
        <v>5</v>
      </c>
      <c r="U12" s="177"/>
      <c r="V12" s="177" t="s">
        <v>5</v>
      </c>
      <c r="W12" s="177"/>
      <c r="X12" s="59">
        <v>0.375</v>
      </c>
      <c r="Y12" s="59">
        <v>0.70833333333333337</v>
      </c>
      <c r="Z12" s="59">
        <v>0.375</v>
      </c>
      <c r="AA12" s="59">
        <v>0.70833333333333337</v>
      </c>
      <c r="AB12" s="59">
        <v>0.375</v>
      </c>
      <c r="AC12" s="59">
        <v>0.70833333333333337</v>
      </c>
      <c r="AD12" s="59">
        <v>0.375</v>
      </c>
      <c r="AE12" s="59">
        <v>0.70833333333333337</v>
      </c>
      <c r="AF12" s="59">
        <v>0.375</v>
      </c>
      <c r="AG12" s="59">
        <v>0.70833333333333337</v>
      </c>
      <c r="AH12" s="177" t="s">
        <v>5</v>
      </c>
      <c r="AI12" s="177"/>
      <c r="AJ12" s="74">
        <f t="shared" si="1"/>
        <v>1.666666666666667</v>
      </c>
      <c r="AK12" s="75">
        <f t="shared" si="0"/>
        <v>2.0000000000000004</v>
      </c>
      <c r="AL12" s="5"/>
    </row>
    <row r="13" spans="1:38" ht="50.1" customHeight="1" x14ac:dyDescent="0.25">
      <c r="A13" s="52" t="s">
        <v>8</v>
      </c>
      <c r="B13" s="53" t="s">
        <v>28</v>
      </c>
      <c r="C13" s="54" t="s">
        <v>35</v>
      </c>
      <c r="D13" s="186" t="s">
        <v>6</v>
      </c>
      <c r="E13" s="186"/>
      <c r="F13" s="186" t="s">
        <v>6</v>
      </c>
      <c r="G13" s="186"/>
      <c r="H13" s="186" t="s">
        <v>6</v>
      </c>
      <c r="I13" s="186"/>
      <c r="J13" s="65">
        <v>0.35416666666666669</v>
      </c>
      <c r="K13" s="65">
        <v>0.70833333333333337</v>
      </c>
      <c r="L13" s="179"/>
      <c r="M13" s="180"/>
      <c r="N13" s="65">
        <v>0.35416666666666669</v>
      </c>
      <c r="O13" s="65">
        <v>0.70833333333333337</v>
      </c>
      <c r="P13" s="179"/>
      <c r="Q13" s="180"/>
      <c r="R13" s="179"/>
      <c r="S13" s="180"/>
      <c r="T13" s="179"/>
      <c r="U13" s="180"/>
      <c r="V13" s="227"/>
      <c r="W13" s="228"/>
      <c r="X13" s="65">
        <v>0.35416666666666669</v>
      </c>
      <c r="Y13" s="65">
        <v>0.70833333333333337</v>
      </c>
      <c r="Z13" s="227"/>
      <c r="AA13" s="228"/>
      <c r="AB13" s="59">
        <v>0.35416666666666669</v>
      </c>
      <c r="AC13" s="59">
        <v>0.70833333333333337</v>
      </c>
      <c r="AD13" s="227"/>
      <c r="AE13" s="228"/>
      <c r="AF13" s="227"/>
      <c r="AG13" s="228"/>
      <c r="AH13" s="179"/>
      <c r="AI13" s="180"/>
      <c r="AJ13" s="74">
        <f t="shared" si="1"/>
        <v>0.70833333333333337</v>
      </c>
      <c r="AK13" s="75">
        <f t="shared" si="0"/>
        <v>0.70833333333333337</v>
      </c>
      <c r="AL13" s="76" t="s">
        <v>48</v>
      </c>
    </row>
    <row r="14" spans="1:38" ht="24.95" customHeight="1" x14ac:dyDescent="0.25">
      <c r="A14" s="204" t="s">
        <v>9</v>
      </c>
      <c r="B14" s="45" t="s">
        <v>32</v>
      </c>
      <c r="C14" s="46" t="s">
        <v>35</v>
      </c>
      <c r="D14" s="177" t="s">
        <v>5</v>
      </c>
      <c r="E14" s="177"/>
      <c r="F14" s="177" t="s">
        <v>5</v>
      </c>
      <c r="G14" s="177"/>
      <c r="H14" s="59">
        <v>0.41666666666666669</v>
      </c>
      <c r="I14" s="59">
        <v>0.60416666666666663</v>
      </c>
      <c r="J14" s="59">
        <v>0.41666666666666669</v>
      </c>
      <c r="K14" s="59">
        <v>0.60416666666666663</v>
      </c>
      <c r="L14" s="59">
        <v>0.41666666666666669</v>
      </c>
      <c r="M14" s="59">
        <v>0.60416666666666663</v>
      </c>
      <c r="N14" s="59">
        <v>0.41666666666666669</v>
      </c>
      <c r="O14" s="59">
        <v>0.60416666666666663</v>
      </c>
      <c r="P14" s="177" t="s">
        <v>5</v>
      </c>
      <c r="Q14" s="177"/>
      <c r="R14" s="177" t="s">
        <v>5</v>
      </c>
      <c r="S14" s="177"/>
      <c r="T14" s="177" t="s">
        <v>5</v>
      </c>
      <c r="U14" s="177"/>
      <c r="V14" s="59">
        <v>0.41666666666666669</v>
      </c>
      <c r="W14" s="59">
        <v>0.60416666666666663</v>
      </c>
      <c r="X14" s="59">
        <v>0.41666666666666669</v>
      </c>
      <c r="Y14" s="59">
        <v>0.60416666666666663</v>
      </c>
      <c r="Z14" s="59">
        <v>0.41666666666666669</v>
      </c>
      <c r="AA14" s="59">
        <v>0.60416666666666663</v>
      </c>
      <c r="AB14" s="59">
        <v>0.41666666666666669</v>
      </c>
      <c r="AC14" s="59">
        <v>0.60416666666666663</v>
      </c>
      <c r="AD14" s="177" t="s">
        <v>5</v>
      </c>
      <c r="AE14" s="177"/>
      <c r="AF14" s="177" t="s">
        <v>5</v>
      </c>
      <c r="AG14" s="177"/>
      <c r="AH14" s="177" t="s">
        <v>5</v>
      </c>
      <c r="AI14" s="177"/>
      <c r="AJ14" s="74">
        <f t="shared" si="1"/>
        <v>0.74999999999999978</v>
      </c>
      <c r="AK14" s="75">
        <f t="shared" si="0"/>
        <v>0.74999999999999978</v>
      </c>
      <c r="AL14" s="148">
        <f>AJ14+AK14+AJ15+AK15</f>
        <v>3.458333333333333</v>
      </c>
    </row>
    <row r="15" spans="1:38" ht="24.95" customHeight="1" x14ac:dyDescent="0.25">
      <c r="A15" s="205"/>
      <c r="B15" s="47"/>
      <c r="C15" s="48"/>
      <c r="D15" s="58">
        <v>0.75</v>
      </c>
      <c r="E15" s="58">
        <v>0.95833333333333337</v>
      </c>
      <c r="F15" s="177"/>
      <c r="G15" s="177"/>
      <c r="H15" s="59">
        <v>0.75</v>
      </c>
      <c r="I15" s="59">
        <v>0.91666666666666663</v>
      </c>
      <c r="J15" s="59">
        <v>0.75</v>
      </c>
      <c r="K15" s="59">
        <v>0.91666666666666663</v>
      </c>
      <c r="L15" s="59">
        <v>0.75</v>
      </c>
      <c r="M15" s="59">
        <v>0.91666666666666663</v>
      </c>
      <c r="N15" s="59">
        <v>0.75</v>
      </c>
      <c r="O15" s="59">
        <v>0.91666666666666663</v>
      </c>
      <c r="P15" s="177"/>
      <c r="Q15" s="177"/>
      <c r="R15" s="58">
        <v>0.75</v>
      </c>
      <c r="S15" s="58">
        <v>0.95833333333333337</v>
      </c>
      <c r="T15" s="177"/>
      <c r="U15" s="177"/>
      <c r="V15" s="59">
        <v>0.75</v>
      </c>
      <c r="W15" s="59">
        <v>0.91666666666666663</v>
      </c>
      <c r="X15" s="59">
        <v>0.75</v>
      </c>
      <c r="Y15" s="59">
        <v>0.91666666666666663</v>
      </c>
      <c r="Z15" s="59">
        <v>0.75</v>
      </c>
      <c r="AA15" s="59">
        <v>0.91666666666666663</v>
      </c>
      <c r="AB15" s="59">
        <v>0.75</v>
      </c>
      <c r="AC15" s="59">
        <v>0.91666666666666663</v>
      </c>
      <c r="AD15" s="177"/>
      <c r="AE15" s="177"/>
      <c r="AF15" s="58">
        <v>0.75</v>
      </c>
      <c r="AG15" s="58">
        <v>0.95833333333333337</v>
      </c>
      <c r="AH15" s="177"/>
      <c r="AI15" s="177"/>
      <c r="AJ15" s="74">
        <f t="shared" si="1"/>
        <v>0.87499999999999989</v>
      </c>
      <c r="AK15" s="75">
        <f t="shared" si="0"/>
        <v>1.0833333333333333</v>
      </c>
      <c r="AL15" s="149"/>
    </row>
    <row r="16" spans="1:38" ht="24.95" customHeight="1" x14ac:dyDescent="0.25">
      <c r="A16" s="205"/>
      <c r="B16" s="45" t="s">
        <v>37</v>
      </c>
      <c r="C16" s="46" t="s">
        <v>36</v>
      </c>
      <c r="D16" s="177" t="s">
        <v>5</v>
      </c>
      <c r="E16" s="177"/>
      <c r="F16" s="177" t="s">
        <v>5</v>
      </c>
      <c r="G16" s="177"/>
      <c r="H16" s="59">
        <v>0.41666666666666669</v>
      </c>
      <c r="I16" s="59">
        <v>0.60416666666666663</v>
      </c>
      <c r="J16" s="182" t="s">
        <v>6</v>
      </c>
      <c r="K16" s="183"/>
      <c r="L16" s="186" t="s">
        <v>6</v>
      </c>
      <c r="M16" s="186"/>
      <c r="N16" s="186" t="s">
        <v>6</v>
      </c>
      <c r="O16" s="186"/>
      <c r="P16" s="186" t="s">
        <v>6</v>
      </c>
      <c r="Q16" s="186"/>
      <c r="R16" s="186" t="s">
        <v>6</v>
      </c>
      <c r="S16" s="186"/>
      <c r="T16" s="177" t="s">
        <v>5</v>
      </c>
      <c r="U16" s="177"/>
      <c r="V16" s="186" t="s">
        <v>6</v>
      </c>
      <c r="W16" s="186"/>
      <c r="X16" s="186" t="s">
        <v>6</v>
      </c>
      <c r="Y16" s="186"/>
      <c r="Z16" s="186" t="s">
        <v>6</v>
      </c>
      <c r="AA16" s="186"/>
      <c r="AB16" s="186" t="s">
        <v>6</v>
      </c>
      <c r="AC16" s="186"/>
      <c r="AD16" s="186" t="s">
        <v>6</v>
      </c>
      <c r="AE16" s="186"/>
      <c r="AF16" s="186" t="s">
        <v>6</v>
      </c>
      <c r="AG16" s="186"/>
      <c r="AH16" s="177" t="s">
        <v>5</v>
      </c>
      <c r="AI16" s="177"/>
      <c r="AJ16" s="74">
        <f t="shared" si="1"/>
        <v>0.18749999999999994</v>
      </c>
      <c r="AK16" s="75">
        <f t="shared" si="0"/>
        <v>0</v>
      </c>
      <c r="AL16" s="148">
        <f>AJ16+AK16+AJ17+AK17</f>
        <v>0.5625</v>
      </c>
    </row>
    <row r="17" spans="1:38" ht="24.95" customHeight="1" x14ac:dyDescent="0.25">
      <c r="A17" s="205"/>
      <c r="B17" s="47"/>
      <c r="C17" s="48"/>
      <c r="D17" s="58">
        <v>0.75</v>
      </c>
      <c r="E17" s="58">
        <v>0.95833333333333337</v>
      </c>
      <c r="F17" s="177"/>
      <c r="G17" s="177"/>
      <c r="H17" s="59">
        <v>0.75</v>
      </c>
      <c r="I17" s="59">
        <v>0.91666666666666663</v>
      </c>
      <c r="J17" s="184"/>
      <c r="K17" s="185"/>
      <c r="L17" s="186"/>
      <c r="M17" s="186"/>
      <c r="N17" s="186"/>
      <c r="O17" s="186"/>
      <c r="P17" s="186"/>
      <c r="Q17" s="186"/>
      <c r="R17" s="186"/>
      <c r="S17" s="186"/>
      <c r="T17" s="177"/>
      <c r="U17" s="177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77"/>
      <c r="AI17" s="177"/>
      <c r="AJ17" s="74">
        <f t="shared" si="1"/>
        <v>0.375</v>
      </c>
      <c r="AK17" s="75">
        <f t="shared" si="0"/>
        <v>0</v>
      </c>
      <c r="AL17" s="149"/>
    </row>
    <row r="18" spans="1:38" ht="24.95" customHeight="1" x14ac:dyDescent="0.25">
      <c r="A18" s="205"/>
      <c r="B18" s="45" t="s">
        <v>38</v>
      </c>
      <c r="C18" s="46" t="s">
        <v>39</v>
      </c>
      <c r="D18" s="177" t="s">
        <v>5</v>
      </c>
      <c r="E18" s="177"/>
      <c r="F18" s="177" t="s">
        <v>5</v>
      </c>
      <c r="G18" s="177"/>
      <c r="H18" s="60" t="s">
        <v>5</v>
      </c>
      <c r="I18" s="60"/>
      <c r="J18" s="59">
        <v>0.41666666666666669</v>
      </c>
      <c r="K18" s="59">
        <v>0.60416666666666663</v>
      </c>
      <c r="L18" s="59">
        <v>0.41666666666666669</v>
      </c>
      <c r="M18" s="59">
        <v>0.60416666666666663</v>
      </c>
      <c r="N18" s="59">
        <v>0.41666666666666669</v>
      </c>
      <c r="O18" s="59">
        <v>0.60416666666666663</v>
      </c>
      <c r="P18" s="59">
        <v>0.41666666666666669</v>
      </c>
      <c r="Q18" s="59">
        <v>0.60416666666666663</v>
      </c>
      <c r="R18" s="177" t="s">
        <v>5</v>
      </c>
      <c r="S18" s="177"/>
      <c r="T18" s="177" t="s">
        <v>5</v>
      </c>
      <c r="U18" s="177"/>
      <c r="V18" s="177" t="s">
        <v>5</v>
      </c>
      <c r="W18" s="177"/>
      <c r="X18" s="59">
        <v>0.41666666666666669</v>
      </c>
      <c r="Y18" s="59">
        <v>0.60416666666666663</v>
      </c>
      <c r="Z18" s="59">
        <v>0.41666666666666669</v>
      </c>
      <c r="AA18" s="59">
        <v>0.60416666666666663</v>
      </c>
      <c r="AB18" s="59">
        <v>0.41666666666666669</v>
      </c>
      <c r="AC18" s="59">
        <v>0.60416666666666663</v>
      </c>
      <c r="AD18" s="59">
        <v>0.41666666666666669</v>
      </c>
      <c r="AE18" s="59">
        <v>0.60416666666666663</v>
      </c>
      <c r="AF18" s="177" t="s">
        <v>5</v>
      </c>
      <c r="AG18" s="177"/>
      <c r="AH18" s="177" t="s">
        <v>5</v>
      </c>
      <c r="AI18" s="177"/>
      <c r="AJ18" s="74">
        <f t="shared" si="1"/>
        <v>0.74999999999999978</v>
      </c>
      <c r="AK18" s="75">
        <f t="shared" si="0"/>
        <v>0.74999999999999978</v>
      </c>
      <c r="AL18" s="148">
        <f>AJ18+AK18+AJ19+AK19</f>
        <v>3.458333333333333</v>
      </c>
    </row>
    <row r="19" spans="1:38" ht="24.95" customHeight="1" x14ac:dyDescent="0.25">
      <c r="A19" s="205"/>
      <c r="B19" s="47"/>
      <c r="C19" s="48"/>
      <c r="D19" s="58">
        <v>0.75</v>
      </c>
      <c r="E19" s="58">
        <v>0.95833333333333337</v>
      </c>
      <c r="F19" s="177"/>
      <c r="G19" s="177"/>
      <c r="H19" s="60"/>
      <c r="I19" s="60"/>
      <c r="J19" s="59">
        <v>0.75</v>
      </c>
      <c r="K19" s="59">
        <v>0.91666666666666663</v>
      </c>
      <c r="L19" s="59">
        <v>0.75</v>
      </c>
      <c r="M19" s="59">
        <v>0.91666666666666663</v>
      </c>
      <c r="N19" s="59">
        <v>0.75</v>
      </c>
      <c r="O19" s="59">
        <v>0.91666666666666663</v>
      </c>
      <c r="P19" s="59">
        <v>0.75</v>
      </c>
      <c r="Q19" s="59">
        <v>0.91666666666666663</v>
      </c>
      <c r="R19" s="58">
        <v>0.75</v>
      </c>
      <c r="S19" s="58">
        <v>0.95833333333333337</v>
      </c>
      <c r="T19" s="177"/>
      <c r="U19" s="177"/>
      <c r="V19" s="177"/>
      <c r="W19" s="177"/>
      <c r="X19" s="59">
        <v>0.75</v>
      </c>
      <c r="Y19" s="59">
        <v>0.91666666666666663</v>
      </c>
      <c r="Z19" s="59">
        <v>0.75</v>
      </c>
      <c r="AA19" s="59">
        <v>0.91666666666666663</v>
      </c>
      <c r="AB19" s="59">
        <v>0.75</v>
      </c>
      <c r="AC19" s="59">
        <v>0.91666666666666663</v>
      </c>
      <c r="AD19" s="59">
        <v>0.75</v>
      </c>
      <c r="AE19" s="59">
        <v>0.91666666666666663</v>
      </c>
      <c r="AF19" s="58">
        <v>0.75</v>
      </c>
      <c r="AG19" s="58">
        <v>0.95833333333333337</v>
      </c>
      <c r="AH19" s="177"/>
      <c r="AI19" s="177"/>
      <c r="AJ19" s="74">
        <f t="shared" si="1"/>
        <v>0.87499999999999989</v>
      </c>
      <c r="AK19" s="75">
        <f t="shared" si="0"/>
        <v>1.0833333333333333</v>
      </c>
      <c r="AL19" s="149"/>
    </row>
    <row r="20" spans="1:38" ht="24.95" customHeight="1" x14ac:dyDescent="0.25">
      <c r="A20" s="205"/>
      <c r="B20" s="209" t="s">
        <v>28</v>
      </c>
      <c r="C20" s="237" t="s">
        <v>40</v>
      </c>
      <c r="D20" s="177" t="s">
        <v>5</v>
      </c>
      <c r="E20" s="177"/>
      <c r="F20" s="177" t="s">
        <v>5</v>
      </c>
      <c r="G20" s="177"/>
      <c r="H20" s="59">
        <v>0.41666666666666669</v>
      </c>
      <c r="I20" s="59">
        <v>0.60416666666666663</v>
      </c>
      <c r="J20" s="59">
        <v>0.41666666666666669</v>
      </c>
      <c r="K20" s="59">
        <v>0.60416666666666663</v>
      </c>
      <c r="L20" s="59">
        <v>0.41666666666666669</v>
      </c>
      <c r="M20" s="59">
        <v>0.60416666666666663</v>
      </c>
      <c r="N20" s="59">
        <v>0.41666666666666669</v>
      </c>
      <c r="O20" s="59">
        <v>0.60416666666666663</v>
      </c>
      <c r="P20" s="59">
        <v>0.41666666666666669</v>
      </c>
      <c r="Q20" s="59">
        <v>0.60416666666666663</v>
      </c>
      <c r="R20" s="177" t="s">
        <v>5</v>
      </c>
      <c r="S20" s="177"/>
      <c r="T20" s="177" t="s">
        <v>5</v>
      </c>
      <c r="U20" s="177"/>
      <c r="V20" s="59">
        <v>0.41666666666666669</v>
      </c>
      <c r="W20" s="59">
        <v>0.60416666666666663</v>
      </c>
      <c r="X20" s="59">
        <v>0.41666666666666669</v>
      </c>
      <c r="Y20" s="59">
        <v>0.60416666666666663</v>
      </c>
      <c r="Z20" s="59">
        <v>0.41666666666666669</v>
      </c>
      <c r="AA20" s="59">
        <v>0.60416666666666663</v>
      </c>
      <c r="AB20" s="59">
        <v>0.41666666666666669</v>
      </c>
      <c r="AC20" s="59">
        <v>0.60416666666666663</v>
      </c>
      <c r="AD20" s="59">
        <v>0.41666666666666669</v>
      </c>
      <c r="AE20" s="59">
        <v>0.60416666666666663</v>
      </c>
      <c r="AF20" s="177" t="s">
        <v>5</v>
      </c>
      <c r="AG20" s="177"/>
      <c r="AH20" s="177" t="s">
        <v>5</v>
      </c>
      <c r="AI20" s="177"/>
      <c r="AJ20" s="74">
        <f t="shared" si="1"/>
        <v>0.93749999999999978</v>
      </c>
      <c r="AK20" s="75">
        <f t="shared" si="0"/>
        <v>0.93749999999999978</v>
      </c>
      <c r="AL20" s="148">
        <f>AJ20+AK20+AJ21+AK21</f>
        <v>4.1666666666666661</v>
      </c>
    </row>
    <row r="21" spans="1:38" ht="24.95" customHeight="1" x14ac:dyDescent="0.25">
      <c r="A21" s="206"/>
      <c r="B21" s="210"/>
      <c r="C21" s="238"/>
      <c r="D21" s="59">
        <v>0.75</v>
      </c>
      <c r="E21" s="59">
        <v>0.95833333333333337</v>
      </c>
      <c r="F21" s="177"/>
      <c r="G21" s="177"/>
      <c r="H21" s="59">
        <v>0.75</v>
      </c>
      <c r="I21" s="59">
        <v>0.91666666666666663</v>
      </c>
      <c r="J21" s="59">
        <v>0.75</v>
      </c>
      <c r="K21" s="59">
        <v>0.91666666666666663</v>
      </c>
      <c r="L21" s="59">
        <v>0.75</v>
      </c>
      <c r="M21" s="59">
        <v>0.91666666666666663</v>
      </c>
      <c r="N21" s="59">
        <v>0.75</v>
      </c>
      <c r="O21" s="59">
        <v>0.91666666666666663</v>
      </c>
      <c r="P21" s="59">
        <v>0.75</v>
      </c>
      <c r="Q21" s="59">
        <v>0.91666666666666663</v>
      </c>
      <c r="R21" s="59">
        <v>0.75</v>
      </c>
      <c r="S21" s="59">
        <v>0.95833333333333337</v>
      </c>
      <c r="T21" s="177"/>
      <c r="U21" s="177"/>
      <c r="V21" s="59">
        <v>0.75</v>
      </c>
      <c r="W21" s="59">
        <v>0.91666666666666663</v>
      </c>
      <c r="X21" s="59">
        <v>0.75</v>
      </c>
      <c r="Y21" s="59">
        <v>0.91666666666666663</v>
      </c>
      <c r="Z21" s="59">
        <v>0.75</v>
      </c>
      <c r="AA21" s="59">
        <v>0.91666666666666663</v>
      </c>
      <c r="AB21" s="59">
        <v>0.75</v>
      </c>
      <c r="AC21" s="59">
        <v>0.91666666666666663</v>
      </c>
      <c r="AD21" s="59">
        <v>0.75</v>
      </c>
      <c r="AE21" s="59">
        <v>0.91666666666666663</v>
      </c>
      <c r="AF21" s="59">
        <v>0.75</v>
      </c>
      <c r="AG21" s="59">
        <v>0.95833333333333337</v>
      </c>
      <c r="AH21" s="177"/>
      <c r="AI21" s="177"/>
      <c r="AJ21" s="74">
        <f t="shared" si="1"/>
        <v>1.0416666666666665</v>
      </c>
      <c r="AK21" s="75">
        <f t="shared" si="0"/>
        <v>1.25</v>
      </c>
      <c r="AL21" s="149"/>
    </row>
    <row r="22" spans="1:38" ht="24.95" customHeight="1" x14ac:dyDescent="0.25">
      <c r="A22" s="187" t="s">
        <v>10</v>
      </c>
      <c r="B22" s="211" t="s">
        <v>41</v>
      </c>
      <c r="C22" s="193" t="s">
        <v>42</v>
      </c>
      <c r="D22" s="177" t="s">
        <v>5</v>
      </c>
      <c r="E22" s="177"/>
      <c r="F22" s="177" t="s">
        <v>5</v>
      </c>
      <c r="G22" s="177"/>
      <c r="H22" s="59">
        <v>0.41666666666666669</v>
      </c>
      <c r="I22" s="59">
        <v>0.60416666666666663</v>
      </c>
      <c r="J22" s="59">
        <v>0.41666666666666669</v>
      </c>
      <c r="K22" s="59">
        <v>0.60416666666666663</v>
      </c>
      <c r="L22" s="59">
        <v>0.41666666666666669</v>
      </c>
      <c r="M22" s="59">
        <v>0.60416666666666663</v>
      </c>
      <c r="N22" s="59">
        <v>0.41666666666666669</v>
      </c>
      <c r="O22" s="59">
        <v>0.60416666666666663</v>
      </c>
      <c r="P22" s="59">
        <v>0.41666666666666669</v>
      </c>
      <c r="Q22" s="59">
        <v>0.60416666666666663</v>
      </c>
      <c r="R22" s="177" t="s">
        <v>5</v>
      </c>
      <c r="S22" s="177"/>
      <c r="T22" s="177" t="s">
        <v>5</v>
      </c>
      <c r="U22" s="177"/>
      <c r="V22" s="59">
        <v>0.41666666666666669</v>
      </c>
      <c r="W22" s="59">
        <v>0.60416666666666663</v>
      </c>
      <c r="X22" s="59">
        <v>0.41666666666666669</v>
      </c>
      <c r="Y22" s="59">
        <v>0.60416666666666663</v>
      </c>
      <c r="Z22" s="59">
        <v>0.41666666666666669</v>
      </c>
      <c r="AA22" s="59">
        <v>0.60416666666666663</v>
      </c>
      <c r="AB22" s="59">
        <v>0.41666666666666669</v>
      </c>
      <c r="AC22" s="59">
        <v>0.60416666666666663</v>
      </c>
      <c r="AD22" s="59">
        <v>0.41666666666666669</v>
      </c>
      <c r="AE22" s="59">
        <v>0.60416666666666663</v>
      </c>
      <c r="AF22" s="177" t="s">
        <v>5</v>
      </c>
      <c r="AG22" s="177"/>
      <c r="AH22" s="177" t="s">
        <v>5</v>
      </c>
      <c r="AI22" s="177"/>
      <c r="AJ22" s="74">
        <f t="shared" si="1"/>
        <v>0.93749999999999978</v>
      </c>
      <c r="AK22" s="75">
        <f t="shared" si="0"/>
        <v>0.93749999999999978</v>
      </c>
      <c r="AL22" s="148">
        <f>AJ22+AK22+AJ23+AK23</f>
        <v>4.1666666666666661</v>
      </c>
    </row>
    <row r="23" spans="1:38" ht="24.95" customHeight="1" x14ac:dyDescent="0.25">
      <c r="A23" s="187"/>
      <c r="B23" s="212"/>
      <c r="C23" s="194"/>
      <c r="D23" s="58">
        <v>0.75</v>
      </c>
      <c r="E23" s="58">
        <v>0.95833333333333337</v>
      </c>
      <c r="F23" s="177"/>
      <c r="G23" s="177"/>
      <c r="H23" s="59">
        <v>0.75</v>
      </c>
      <c r="I23" s="59">
        <v>0.91666666666666663</v>
      </c>
      <c r="J23" s="59">
        <v>0.75</v>
      </c>
      <c r="K23" s="59">
        <v>0.91666666666666663</v>
      </c>
      <c r="L23" s="59">
        <v>0.75</v>
      </c>
      <c r="M23" s="59">
        <v>0.91666666666666663</v>
      </c>
      <c r="N23" s="59">
        <v>0.75</v>
      </c>
      <c r="O23" s="59">
        <v>0.91666666666666663</v>
      </c>
      <c r="P23" s="59">
        <v>0.75</v>
      </c>
      <c r="Q23" s="59">
        <v>0.91666666666666663</v>
      </c>
      <c r="R23" s="58">
        <v>0.75</v>
      </c>
      <c r="S23" s="58">
        <v>0.95833333333333337</v>
      </c>
      <c r="T23" s="177"/>
      <c r="U23" s="177"/>
      <c r="V23" s="59">
        <v>0.75</v>
      </c>
      <c r="W23" s="59">
        <v>0.91666666666666663</v>
      </c>
      <c r="X23" s="59">
        <v>0.75</v>
      </c>
      <c r="Y23" s="59">
        <v>0.91666666666666663</v>
      </c>
      <c r="Z23" s="59">
        <v>0.75</v>
      </c>
      <c r="AA23" s="59">
        <v>0.91666666666666663</v>
      </c>
      <c r="AB23" s="59">
        <v>0.75</v>
      </c>
      <c r="AC23" s="59">
        <v>0.91666666666666663</v>
      </c>
      <c r="AD23" s="59">
        <v>0.75</v>
      </c>
      <c r="AE23" s="59">
        <v>0.91666666666666663</v>
      </c>
      <c r="AF23" s="58">
        <v>0.75</v>
      </c>
      <c r="AG23" s="58">
        <v>0.95833333333333337</v>
      </c>
      <c r="AH23" s="177"/>
      <c r="AI23" s="177"/>
      <c r="AJ23" s="74">
        <f t="shared" si="1"/>
        <v>1.0416666666666665</v>
      </c>
      <c r="AK23" s="75">
        <f t="shared" si="0"/>
        <v>1.25</v>
      </c>
      <c r="AL23" s="149"/>
    </row>
    <row r="24" spans="1:38" ht="24.95" customHeight="1" x14ac:dyDescent="0.25">
      <c r="A24" s="187"/>
      <c r="B24" s="195"/>
      <c r="C24" s="197"/>
      <c r="D24" s="191" t="s">
        <v>5</v>
      </c>
      <c r="E24" s="192"/>
      <c r="F24" s="177" t="s">
        <v>5</v>
      </c>
      <c r="G24" s="177"/>
      <c r="H24" s="59">
        <v>0.41666666666666669</v>
      </c>
      <c r="I24" s="59">
        <v>0.60416666666666663</v>
      </c>
      <c r="J24" s="59">
        <v>0.41666666666666669</v>
      </c>
      <c r="K24" s="59">
        <v>0.60416666666666663</v>
      </c>
      <c r="L24" s="59">
        <v>0.41666666666666669</v>
      </c>
      <c r="M24" s="59">
        <v>0.60416666666666663</v>
      </c>
      <c r="N24" s="59">
        <v>0.41666666666666669</v>
      </c>
      <c r="O24" s="59">
        <v>0.60416666666666663</v>
      </c>
      <c r="P24" s="59">
        <v>0.41666666666666669</v>
      </c>
      <c r="Q24" s="59">
        <v>0.60416666666666663</v>
      </c>
      <c r="R24" s="177" t="s">
        <v>5</v>
      </c>
      <c r="S24" s="177"/>
      <c r="T24" s="182" t="s">
        <v>6</v>
      </c>
      <c r="U24" s="183"/>
      <c r="V24" s="177" t="s">
        <v>5</v>
      </c>
      <c r="W24" s="177"/>
      <c r="X24" s="59">
        <v>0.41666666666666669</v>
      </c>
      <c r="Y24" s="59">
        <v>0.60416666666666663</v>
      </c>
      <c r="Z24" s="59">
        <v>0.41666666666666669</v>
      </c>
      <c r="AA24" s="59">
        <v>0.60416666666666663</v>
      </c>
      <c r="AB24" s="59">
        <v>0.41666666666666669</v>
      </c>
      <c r="AC24" s="59">
        <v>0.60416666666666663</v>
      </c>
      <c r="AD24" s="59">
        <v>0.41666666666666669</v>
      </c>
      <c r="AE24" s="59">
        <v>0.60416666666666663</v>
      </c>
      <c r="AF24" s="177" t="s">
        <v>5</v>
      </c>
      <c r="AG24" s="177"/>
      <c r="AH24" s="177" t="s">
        <v>5</v>
      </c>
      <c r="AI24" s="177"/>
      <c r="AJ24" s="74">
        <f t="shared" si="1"/>
        <v>0.93749999999999978</v>
      </c>
      <c r="AK24" s="75">
        <f t="shared" si="0"/>
        <v>0.74999999999999978</v>
      </c>
      <c r="AL24" s="148">
        <f>AJ24+AK24+AJ25+AK25</f>
        <v>3.8124999999999991</v>
      </c>
    </row>
    <row r="25" spans="1:38" ht="24.95" customHeight="1" x14ac:dyDescent="0.25">
      <c r="A25" s="187"/>
      <c r="B25" s="196"/>
      <c r="C25" s="198"/>
      <c r="D25" s="58">
        <v>0.75</v>
      </c>
      <c r="E25" s="58">
        <v>0.95833333333333337</v>
      </c>
      <c r="F25" s="177"/>
      <c r="G25" s="177"/>
      <c r="H25" s="59">
        <v>0.75</v>
      </c>
      <c r="I25" s="59">
        <v>0.91666666666666663</v>
      </c>
      <c r="J25" s="59">
        <v>0.75</v>
      </c>
      <c r="K25" s="59">
        <v>0.91666666666666663</v>
      </c>
      <c r="L25" s="59">
        <v>0.75</v>
      </c>
      <c r="M25" s="59">
        <v>0.91666666666666663</v>
      </c>
      <c r="N25" s="59">
        <v>0.75</v>
      </c>
      <c r="O25" s="59">
        <v>0.91666666666666663</v>
      </c>
      <c r="P25" s="59">
        <v>0.75</v>
      </c>
      <c r="Q25" s="59">
        <v>0.91666666666666663</v>
      </c>
      <c r="R25" s="58">
        <v>0.75</v>
      </c>
      <c r="S25" s="58">
        <v>0.95833333333333337</v>
      </c>
      <c r="T25" s="184"/>
      <c r="U25" s="185"/>
      <c r="V25" s="177"/>
      <c r="W25" s="177"/>
      <c r="X25" s="59">
        <v>0.75</v>
      </c>
      <c r="Y25" s="59">
        <v>0.91666666666666663</v>
      </c>
      <c r="Z25" s="59">
        <v>0.75</v>
      </c>
      <c r="AA25" s="59">
        <v>0.91666666666666663</v>
      </c>
      <c r="AB25" s="59">
        <v>0.75</v>
      </c>
      <c r="AC25" s="59">
        <v>0.91666666666666663</v>
      </c>
      <c r="AD25" s="59">
        <v>0.75</v>
      </c>
      <c r="AE25" s="59">
        <v>0.91666666666666663</v>
      </c>
      <c r="AF25" s="58">
        <v>0.75</v>
      </c>
      <c r="AG25" s="58">
        <v>0.95833333333333337</v>
      </c>
      <c r="AH25" s="177"/>
      <c r="AI25" s="177"/>
      <c r="AJ25" s="74">
        <f t="shared" si="1"/>
        <v>1.0416666666666665</v>
      </c>
      <c r="AK25" s="75">
        <f t="shared" si="0"/>
        <v>1.0833333333333333</v>
      </c>
      <c r="AL25" s="149"/>
    </row>
    <row r="26" spans="1:38" ht="50.1" customHeight="1" x14ac:dyDescent="0.25">
      <c r="A26" s="187"/>
      <c r="B26" s="55" t="s">
        <v>29</v>
      </c>
      <c r="C26" s="56" t="s">
        <v>30</v>
      </c>
      <c r="D26" s="66">
        <v>0.29166666666666669</v>
      </c>
      <c r="E26" s="59">
        <v>0.60416666666666663</v>
      </c>
      <c r="F26" s="66">
        <v>0.29166666666666669</v>
      </c>
      <c r="G26" s="59">
        <v>0.60416666666666663</v>
      </c>
      <c r="H26" s="66">
        <v>0.29166666666666669</v>
      </c>
      <c r="I26" s="59">
        <v>0.60416666666666663</v>
      </c>
      <c r="J26" s="66">
        <v>0.29166666666666669</v>
      </c>
      <c r="K26" s="59">
        <v>0.60416666666666663</v>
      </c>
      <c r="L26" s="177" t="s">
        <v>5</v>
      </c>
      <c r="M26" s="177"/>
      <c r="N26" s="177" t="s">
        <v>5</v>
      </c>
      <c r="O26" s="177"/>
      <c r="P26" s="66">
        <v>0.29166666666666669</v>
      </c>
      <c r="Q26" s="59">
        <v>0.60416666666666663</v>
      </c>
      <c r="R26" s="66">
        <v>0.29166666666666669</v>
      </c>
      <c r="S26" s="59">
        <v>0.60416666666666663</v>
      </c>
      <c r="T26" s="66">
        <v>0.29166666666666669</v>
      </c>
      <c r="U26" s="59">
        <v>0.60416666666666663</v>
      </c>
      <c r="V26" s="66">
        <v>0.29166666666666669</v>
      </c>
      <c r="W26" s="59">
        <v>0.60416666666666663</v>
      </c>
      <c r="X26" s="177" t="s">
        <v>5</v>
      </c>
      <c r="Y26" s="177"/>
      <c r="Z26" s="177" t="s">
        <v>5</v>
      </c>
      <c r="AA26" s="177"/>
      <c r="AB26" s="66">
        <v>0.29166666666666669</v>
      </c>
      <c r="AC26" s="59">
        <v>0.60416666666666663</v>
      </c>
      <c r="AD26" s="66">
        <v>0.29166666666666669</v>
      </c>
      <c r="AE26" s="59">
        <v>0.60416666666666663</v>
      </c>
      <c r="AF26" s="66">
        <v>0.29166666666666669</v>
      </c>
      <c r="AG26" s="59">
        <v>0.60416666666666663</v>
      </c>
      <c r="AH26" s="66">
        <v>0.29166666666666669</v>
      </c>
      <c r="AI26" s="59">
        <v>0.60416666666666663</v>
      </c>
      <c r="AJ26" s="74">
        <f t="shared" si="1"/>
        <v>1.5624999999999998</v>
      </c>
      <c r="AK26" s="75">
        <f t="shared" si="0"/>
        <v>2.1874999999999996</v>
      </c>
      <c r="AL26" s="5"/>
    </row>
    <row r="27" spans="1:38" ht="18" x14ac:dyDescent="0.25">
      <c r="A27" s="19"/>
      <c r="B27" s="41"/>
      <c r="C27" s="41"/>
      <c r="D27" s="7"/>
      <c r="E27" s="7"/>
      <c r="F27" s="20"/>
      <c r="G27" s="20"/>
      <c r="H27" s="6"/>
      <c r="I27" s="6"/>
      <c r="J27" s="6"/>
      <c r="K27" s="6"/>
      <c r="L27" s="6"/>
      <c r="M27" s="6"/>
      <c r="N27" s="7"/>
      <c r="O27" s="7"/>
      <c r="P27" s="7"/>
      <c r="Q27" s="7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3"/>
      <c r="AE27" s="23"/>
      <c r="AF27" s="24"/>
      <c r="AG27" s="24"/>
      <c r="AH27" s="16"/>
      <c r="AI27" s="16"/>
      <c r="AJ27" s="67"/>
      <c r="AK27" s="68"/>
      <c r="AL27" s="73"/>
    </row>
    <row r="28" spans="1:38" s="36" customFormat="1" ht="15.6" customHeight="1" x14ac:dyDescent="0.25">
      <c r="B28" s="213" t="s">
        <v>2</v>
      </c>
      <c r="C28" s="213" t="s">
        <v>3</v>
      </c>
      <c r="D28" s="201" t="s">
        <v>18</v>
      </c>
      <c r="E28" s="181"/>
      <c r="F28" s="181" t="s">
        <v>19</v>
      </c>
      <c r="G28" s="181"/>
      <c r="H28" s="181" t="s">
        <v>20</v>
      </c>
      <c r="I28" s="181"/>
      <c r="J28" s="181" t="s">
        <v>21</v>
      </c>
      <c r="K28" s="181"/>
      <c r="L28" s="181" t="s">
        <v>22</v>
      </c>
      <c r="M28" s="181"/>
      <c r="N28" s="181" t="s">
        <v>23</v>
      </c>
      <c r="O28" s="181"/>
      <c r="P28" s="181" t="s">
        <v>24</v>
      </c>
      <c r="Q28" s="181"/>
      <c r="R28" s="181" t="s">
        <v>18</v>
      </c>
      <c r="S28" s="181"/>
      <c r="T28" s="181" t="s">
        <v>19</v>
      </c>
      <c r="U28" s="181"/>
      <c r="V28" s="181" t="s">
        <v>20</v>
      </c>
      <c r="W28" s="181"/>
      <c r="X28" s="181" t="s">
        <v>21</v>
      </c>
      <c r="Y28" s="181"/>
      <c r="Z28" s="181" t="s">
        <v>22</v>
      </c>
      <c r="AA28" s="181"/>
      <c r="AB28" s="181" t="s">
        <v>23</v>
      </c>
      <c r="AC28" s="181"/>
      <c r="AD28" s="181" t="s">
        <v>24</v>
      </c>
      <c r="AE28" s="181"/>
      <c r="AF28" s="150" t="s">
        <v>27</v>
      </c>
      <c r="AG28" s="151"/>
      <c r="AH28" s="151"/>
      <c r="AI28" s="152"/>
      <c r="AJ28" s="175" t="s">
        <v>45</v>
      </c>
      <c r="AK28" s="176" t="s">
        <v>46</v>
      </c>
      <c r="AL28" s="162" t="s">
        <v>49</v>
      </c>
    </row>
    <row r="29" spans="1:38" s="36" customFormat="1" ht="18" customHeight="1" x14ac:dyDescent="0.25">
      <c r="B29" s="213"/>
      <c r="C29" s="213"/>
      <c r="D29" s="207">
        <v>43360</v>
      </c>
      <c r="E29" s="208"/>
      <c r="F29" s="208">
        <v>43361</v>
      </c>
      <c r="G29" s="208"/>
      <c r="H29" s="208">
        <v>43362</v>
      </c>
      <c r="I29" s="208"/>
      <c r="J29" s="208">
        <v>43363</v>
      </c>
      <c r="K29" s="208"/>
      <c r="L29" s="208">
        <v>43364</v>
      </c>
      <c r="M29" s="208"/>
      <c r="N29" s="208">
        <v>43365</v>
      </c>
      <c r="O29" s="208"/>
      <c r="P29" s="208">
        <v>43366</v>
      </c>
      <c r="Q29" s="208"/>
      <c r="R29" s="208">
        <v>43367</v>
      </c>
      <c r="S29" s="208"/>
      <c r="T29" s="208">
        <v>43368</v>
      </c>
      <c r="U29" s="208"/>
      <c r="V29" s="208">
        <v>43369</v>
      </c>
      <c r="W29" s="208"/>
      <c r="X29" s="208">
        <v>43370</v>
      </c>
      <c r="Y29" s="208"/>
      <c r="Z29" s="208">
        <v>43371</v>
      </c>
      <c r="AA29" s="208"/>
      <c r="AB29" s="208">
        <v>43372</v>
      </c>
      <c r="AC29" s="208"/>
      <c r="AD29" s="208">
        <v>43373</v>
      </c>
      <c r="AE29" s="208"/>
      <c r="AF29" s="153"/>
      <c r="AG29" s="154"/>
      <c r="AH29" s="154"/>
      <c r="AI29" s="155"/>
      <c r="AJ29" s="175"/>
      <c r="AK29" s="176"/>
      <c r="AL29" s="163"/>
    </row>
    <row r="30" spans="1:38" ht="50.1" customHeight="1" x14ac:dyDescent="0.25">
      <c r="A30" s="199" t="s">
        <v>4</v>
      </c>
      <c r="B30" s="49" t="s">
        <v>28</v>
      </c>
      <c r="C30" s="50" t="s">
        <v>29</v>
      </c>
      <c r="D30" s="59">
        <v>0.33333333333333331</v>
      </c>
      <c r="E30" s="57">
        <v>0.66666666666666663</v>
      </c>
      <c r="F30" s="59">
        <v>0.33333333333333331</v>
      </c>
      <c r="G30" s="57">
        <v>0.66666666666666663</v>
      </c>
      <c r="H30" s="58">
        <v>0.33333333333333331</v>
      </c>
      <c r="I30" s="57">
        <v>0.66666666666666663</v>
      </c>
      <c r="J30" s="57">
        <v>0.33333333333333331</v>
      </c>
      <c r="K30" s="57">
        <v>0.66666666666666663</v>
      </c>
      <c r="L30" s="57">
        <v>0.33333333333333331</v>
      </c>
      <c r="M30" s="57">
        <v>0.66666666666666663</v>
      </c>
      <c r="N30" s="177" t="s">
        <v>5</v>
      </c>
      <c r="O30" s="177"/>
      <c r="P30" s="177" t="s">
        <v>5</v>
      </c>
      <c r="Q30" s="177"/>
      <c r="R30" s="59">
        <v>0.33333333333333331</v>
      </c>
      <c r="S30" s="57">
        <v>0.66666666666666663</v>
      </c>
      <c r="T30" s="57">
        <v>0.33333333333333331</v>
      </c>
      <c r="U30" s="57">
        <v>0.66666666666666663</v>
      </c>
      <c r="V30" s="57">
        <v>0.33333333333333331</v>
      </c>
      <c r="W30" s="57">
        <v>0.66666666666666663</v>
      </c>
      <c r="X30" s="57">
        <v>0.33333333333333331</v>
      </c>
      <c r="Y30" s="57">
        <v>0.66666666666666663</v>
      </c>
      <c r="Z30" s="57">
        <v>0.33333333333333331</v>
      </c>
      <c r="AA30" s="57">
        <v>0.66666666666666663</v>
      </c>
      <c r="AB30" s="177" t="s">
        <v>5</v>
      </c>
      <c r="AC30" s="177"/>
      <c r="AD30" s="177" t="s">
        <v>5</v>
      </c>
      <c r="AE30" s="177"/>
      <c r="AF30" s="156"/>
      <c r="AG30" s="157"/>
      <c r="AH30" s="157"/>
      <c r="AI30" s="158"/>
      <c r="AJ30" s="78">
        <f t="shared" ref="AJ30:AJ50" si="2">IFERROR(MOD(E30-D30,1),0)+IFERROR(MOD(G30-F30,1),0)+IFERROR(MOD(I30-H30,1),0)+IFERROR(MOD(K30-J30,1),0)+IFERROR(MOD(M30-L30,1),0)+IFERROR(MOD(O30-N30,1),0)+IFERROR(MOD(Q30-P30,1),0)</f>
        <v>1.6666666666666665</v>
      </c>
      <c r="AK30" s="79">
        <f t="shared" ref="AK30:AK50" si="3">IFERROR(MOD(S30-R30,1),0)+IFERROR(MOD(U30-T30,1),0)+IFERROR(MOD(W30-V30,1),0)+IFERROR(MOD(Y30-X30,1),0)+IFERROR(MOD(AA30-Z30,1),0)+IFERROR(MOD(AC30-AB30,1),0)+IFERROR(MOD(AE30-AD30,1),0)+IFERROR(MOD(AG30-AF30,1),0)+IFERROR(MOD(AI30-AH30,1),0)</f>
        <v>1.6666666666666665</v>
      </c>
      <c r="AL30" s="77">
        <f>AJ30+AK30+AJ6+AK6</f>
        <v>6.9791666666666661</v>
      </c>
    </row>
    <row r="31" spans="1:38" ht="50.1" customHeight="1" x14ac:dyDescent="0.25">
      <c r="A31" s="199"/>
      <c r="B31" s="51" t="s">
        <v>29</v>
      </c>
      <c r="C31" s="50" t="s">
        <v>30</v>
      </c>
      <c r="D31" s="57">
        <v>0.58333333333333337</v>
      </c>
      <c r="E31" s="59">
        <v>0.83333333333333337</v>
      </c>
      <c r="F31" s="57">
        <v>0.58333333333333337</v>
      </c>
      <c r="G31" s="59">
        <v>0.83333333333333337</v>
      </c>
      <c r="H31" s="57">
        <v>0.33333333333333331</v>
      </c>
      <c r="I31" s="59">
        <v>0.83333333333333337</v>
      </c>
      <c r="J31" s="59">
        <v>0.33333333333333331</v>
      </c>
      <c r="K31" s="59">
        <v>0.83333333333333337</v>
      </c>
      <c r="L31" s="59">
        <v>0.58333333333333337</v>
      </c>
      <c r="M31" s="59">
        <v>0.83333333333333337</v>
      </c>
      <c r="N31" s="177" t="s">
        <v>5</v>
      </c>
      <c r="O31" s="177"/>
      <c r="P31" s="177" t="s">
        <v>5</v>
      </c>
      <c r="Q31" s="177"/>
      <c r="R31" s="57">
        <v>0.58333333333333337</v>
      </c>
      <c r="S31" s="59">
        <v>0.83333333333333337</v>
      </c>
      <c r="T31" s="57">
        <v>0.58333333333333337</v>
      </c>
      <c r="U31" s="59">
        <v>0.83333333333333337</v>
      </c>
      <c r="V31" s="57">
        <v>0.33333333333333331</v>
      </c>
      <c r="W31" s="59">
        <v>0.83333333333333337</v>
      </c>
      <c r="X31" s="59">
        <v>0.33333333333333331</v>
      </c>
      <c r="Y31" s="59">
        <v>0.83333333333333337</v>
      </c>
      <c r="Z31" s="57">
        <v>0.58333333333333337</v>
      </c>
      <c r="AA31" s="57">
        <v>0.83333333333333337</v>
      </c>
      <c r="AB31" s="177" t="s">
        <v>5</v>
      </c>
      <c r="AC31" s="177"/>
      <c r="AD31" s="177" t="s">
        <v>5</v>
      </c>
      <c r="AE31" s="177"/>
      <c r="AF31" s="159"/>
      <c r="AG31" s="160"/>
      <c r="AH31" s="160"/>
      <c r="AI31" s="161"/>
      <c r="AJ31" s="78">
        <f t="shared" si="2"/>
        <v>1.75</v>
      </c>
      <c r="AK31" s="79">
        <f t="shared" si="3"/>
        <v>1.75</v>
      </c>
      <c r="AL31" s="77">
        <f t="shared" ref="AL31:AL50" si="4">AJ31+AK31+AJ7+AK7</f>
        <v>7.75</v>
      </c>
    </row>
    <row r="32" spans="1:38" ht="50.1" customHeight="1" x14ac:dyDescent="0.25">
      <c r="A32" s="199"/>
      <c r="B32" s="51" t="s">
        <v>5</v>
      </c>
      <c r="C32" s="50" t="s">
        <v>25</v>
      </c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59">
        <v>0.33333333333333331</v>
      </c>
      <c r="O32" s="59">
        <v>0.83333333333333337</v>
      </c>
      <c r="P32" s="59">
        <v>0.33333333333333331</v>
      </c>
      <c r="Q32" s="59">
        <v>0.83333333333333337</v>
      </c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59">
        <v>0.33333333333333331</v>
      </c>
      <c r="AC32" s="59">
        <v>0.83333333333333337</v>
      </c>
      <c r="AD32" s="59">
        <v>0.33333333333333331</v>
      </c>
      <c r="AE32" s="59">
        <v>0.83333333333333337</v>
      </c>
      <c r="AF32" s="156"/>
      <c r="AG32" s="157"/>
      <c r="AH32" s="157"/>
      <c r="AI32" s="158"/>
      <c r="AJ32" s="78">
        <f t="shared" si="2"/>
        <v>1</v>
      </c>
      <c r="AK32" s="79">
        <f t="shared" si="3"/>
        <v>1</v>
      </c>
      <c r="AL32" s="77">
        <f t="shared" si="4"/>
        <v>5</v>
      </c>
    </row>
    <row r="33" spans="1:39" ht="50.1" customHeight="1" x14ac:dyDescent="0.25">
      <c r="A33" s="199"/>
      <c r="B33" s="51" t="s">
        <v>29</v>
      </c>
      <c r="C33" s="50" t="s">
        <v>1</v>
      </c>
      <c r="D33" s="177" t="s">
        <v>5</v>
      </c>
      <c r="E33" s="177"/>
      <c r="F33" s="177" t="s">
        <v>5</v>
      </c>
      <c r="G33" s="177"/>
      <c r="H33" s="59">
        <v>0.83333333333333337</v>
      </c>
      <c r="I33" s="59">
        <v>0.33333333333333331</v>
      </c>
      <c r="J33" s="59">
        <v>0.83333333333333337</v>
      </c>
      <c r="K33" s="59">
        <v>0.33333333333333331</v>
      </c>
      <c r="L33" s="59">
        <v>0.83333333333333337</v>
      </c>
      <c r="M33" s="59">
        <v>0.33333333333333331</v>
      </c>
      <c r="N33" s="177" t="s">
        <v>5</v>
      </c>
      <c r="O33" s="177"/>
      <c r="P33" s="177" t="s">
        <v>5</v>
      </c>
      <c r="Q33" s="177"/>
      <c r="R33" s="177" t="s">
        <v>5</v>
      </c>
      <c r="S33" s="177"/>
      <c r="T33" s="177" t="s">
        <v>5</v>
      </c>
      <c r="U33" s="177"/>
      <c r="V33" s="59">
        <v>0.83333333333333337</v>
      </c>
      <c r="W33" s="59">
        <v>0.33333333333333331</v>
      </c>
      <c r="X33" s="59">
        <v>0.83333333333333337</v>
      </c>
      <c r="Y33" s="59">
        <v>0.33333333333333331</v>
      </c>
      <c r="Z33" s="59">
        <v>0.83333333333333337</v>
      </c>
      <c r="AA33" s="59">
        <v>0.33333333333333331</v>
      </c>
      <c r="AB33" s="59">
        <v>0.83333333333333337</v>
      </c>
      <c r="AC33" s="59">
        <v>0.33333333333333331</v>
      </c>
      <c r="AD33" s="177" t="s">
        <v>5</v>
      </c>
      <c r="AE33" s="177"/>
      <c r="AF33" s="156"/>
      <c r="AG33" s="157"/>
      <c r="AH33" s="157"/>
      <c r="AI33" s="158"/>
      <c r="AJ33" s="78">
        <f t="shared" si="2"/>
        <v>1.5</v>
      </c>
      <c r="AK33" s="79">
        <f t="shared" si="3"/>
        <v>2</v>
      </c>
      <c r="AL33" s="77">
        <f t="shared" si="4"/>
        <v>7.5</v>
      </c>
    </row>
    <row r="34" spans="1:39" ht="50.1" customHeight="1" x14ac:dyDescent="0.25">
      <c r="A34" s="199"/>
      <c r="B34" s="51" t="s">
        <v>31</v>
      </c>
      <c r="C34" s="50" t="s">
        <v>32</v>
      </c>
      <c r="D34" s="59">
        <v>0.83333333333333337</v>
      </c>
      <c r="E34" s="59">
        <v>0.33333333333333331</v>
      </c>
      <c r="F34" s="59">
        <v>0.83333333333333337</v>
      </c>
      <c r="G34" s="59">
        <v>0.33333333333333331</v>
      </c>
      <c r="H34" s="177" t="s">
        <v>5</v>
      </c>
      <c r="I34" s="177"/>
      <c r="J34" s="177" t="s">
        <v>5</v>
      </c>
      <c r="K34" s="177"/>
      <c r="L34" s="177" t="s">
        <v>5</v>
      </c>
      <c r="M34" s="177"/>
      <c r="N34" s="59">
        <v>0.83333333333333337</v>
      </c>
      <c r="O34" s="59">
        <v>0.33333333333333331</v>
      </c>
      <c r="P34" s="59">
        <v>0.83333333333333337</v>
      </c>
      <c r="Q34" s="59">
        <v>0.33333333333333331</v>
      </c>
      <c r="R34" s="59">
        <v>0.83333333333333337</v>
      </c>
      <c r="S34" s="59">
        <v>0.33333333333333331</v>
      </c>
      <c r="T34" s="59">
        <v>0.83333333333333337</v>
      </c>
      <c r="U34" s="59">
        <v>0.33333333333333331</v>
      </c>
      <c r="V34" s="177" t="s">
        <v>5</v>
      </c>
      <c r="W34" s="177"/>
      <c r="X34" s="177" t="s">
        <v>5</v>
      </c>
      <c r="Y34" s="177"/>
      <c r="Z34" s="177" t="s">
        <v>5</v>
      </c>
      <c r="AA34" s="177"/>
      <c r="AB34" s="177" t="s">
        <v>5</v>
      </c>
      <c r="AC34" s="177"/>
      <c r="AD34" s="59">
        <v>0.83333333333333337</v>
      </c>
      <c r="AE34" s="59">
        <v>0.33333333333333331</v>
      </c>
      <c r="AF34" s="156"/>
      <c r="AG34" s="157"/>
      <c r="AH34" s="157"/>
      <c r="AI34" s="158"/>
      <c r="AJ34" s="78">
        <f t="shared" si="2"/>
        <v>2</v>
      </c>
      <c r="AK34" s="79">
        <f t="shared" si="3"/>
        <v>1.5</v>
      </c>
      <c r="AL34" s="77">
        <f t="shared" si="4"/>
        <v>7.5</v>
      </c>
    </row>
    <row r="35" spans="1:39" ht="50.1" customHeight="1" x14ac:dyDescent="0.25">
      <c r="A35" s="221" t="s">
        <v>7</v>
      </c>
      <c r="B35" s="39"/>
      <c r="C35" s="40"/>
      <c r="D35" s="59"/>
      <c r="E35" s="59"/>
      <c r="F35" s="59"/>
      <c r="G35" s="59"/>
      <c r="H35" s="59"/>
      <c r="I35" s="59"/>
      <c r="J35" s="59"/>
      <c r="K35" s="59"/>
      <c r="L35" s="220"/>
      <c r="M35" s="220"/>
      <c r="N35" s="220"/>
      <c r="O35" s="220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220"/>
      <c r="AA35" s="220"/>
      <c r="AB35" s="220"/>
      <c r="AC35" s="220"/>
      <c r="AD35" s="59"/>
      <c r="AE35" s="59"/>
      <c r="AF35" s="156"/>
      <c r="AG35" s="157"/>
      <c r="AH35" s="157"/>
      <c r="AI35" s="158"/>
      <c r="AJ35" s="78">
        <f t="shared" si="2"/>
        <v>0</v>
      </c>
      <c r="AK35" s="79">
        <f t="shared" si="3"/>
        <v>0</v>
      </c>
      <c r="AL35" s="77">
        <f t="shared" si="4"/>
        <v>0</v>
      </c>
    </row>
    <row r="36" spans="1:39" ht="50.1" customHeight="1" x14ac:dyDescent="0.25">
      <c r="A36" s="222"/>
      <c r="B36" s="39" t="s">
        <v>29</v>
      </c>
      <c r="C36" s="40" t="s">
        <v>33</v>
      </c>
      <c r="D36" s="177" t="s">
        <v>5</v>
      </c>
      <c r="E36" s="177"/>
      <c r="F36" s="59">
        <v>0.375</v>
      </c>
      <c r="G36" s="59">
        <v>0.70833333333333337</v>
      </c>
      <c r="H36" s="59">
        <v>0.375</v>
      </c>
      <c r="I36" s="59">
        <v>0.70833333333333337</v>
      </c>
      <c r="J36" s="59">
        <v>0.375</v>
      </c>
      <c r="K36" s="59">
        <v>0.70833333333333337</v>
      </c>
      <c r="L36" s="59">
        <v>0.375</v>
      </c>
      <c r="M36" s="59">
        <v>0.70833333333333337</v>
      </c>
      <c r="N36" s="59">
        <v>0.375</v>
      </c>
      <c r="O36" s="59">
        <v>0.70833333333333337</v>
      </c>
      <c r="P36" s="177" t="s">
        <v>5</v>
      </c>
      <c r="Q36" s="177"/>
      <c r="R36" s="177" t="s">
        <v>5</v>
      </c>
      <c r="S36" s="177"/>
      <c r="T36" s="59">
        <v>0.375</v>
      </c>
      <c r="U36" s="59">
        <v>0.70833333333333337</v>
      </c>
      <c r="V36" s="59">
        <v>0.375</v>
      </c>
      <c r="W36" s="59">
        <v>0.70833333333333337</v>
      </c>
      <c r="X36" s="59">
        <v>0.375</v>
      </c>
      <c r="Y36" s="59">
        <v>0.70833333333333337</v>
      </c>
      <c r="Z36" s="59">
        <v>0.375</v>
      </c>
      <c r="AA36" s="59">
        <v>0.70833333333333337</v>
      </c>
      <c r="AB36" s="59">
        <v>0.375</v>
      </c>
      <c r="AC36" s="59">
        <v>0.70833333333333337</v>
      </c>
      <c r="AD36" s="177" t="s">
        <v>5</v>
      </c>
      <c r="AE36" s="177"/>
      <c r="AF36" s="156"/>
      <c r="AG36" s="157"/>
      <c r="AH36" s="157"/>
      <c r="AI36" s="158"/>
      <c r="AJ36" s="78">
        <f t="shared" si="2"/>
        <v>1.666666666666667</v>
      </c>
      <c r="AK36" s="79">
        <f t="shared" si="3"/>
        <v>1.666666666666667</v>
      </c>
      <c r="AL36" s="77">
        <f>AJ36+AK36+AJ12+AK12</f>
        <v>7.0000000000000018</v>
      </c>
    </row>
    <row r="37" spans="1:39" s="63" customFormat="1" ht="50.1" customHeight="1" x14ac:dyDescent="0.25">
      <c r="A37" s="62" t="s">
        <v>8</v>
      </c>
      <c r="B37" s="53" t="s">
        <v>28</v>
      </c>
      <c r="C37" s="54" t="s">
        <v>35</v>
      </c>
      <c r="D37" s="179"/>
      <c r="E37" s="180"/>
      <c r="F37" s="65">
        <v>0.35416666666666669</v>
      </c>
      <c r="G37" s="65">
        <v>0.72916666666666663</v>
      </c>
      <c r="H37" s="179"/>
      <c r="I37" s="180"/>
      <c r="J37" s="65">
        <v>0.35416666666666669</v>
      </c>
      <c r="K37" s="65">
        <v>0.72916666666666663</v>
      </c>
      <c r="L37" s="223"/>
      <c r="M37" s="223"/>
      <c r="N37" s="223"/>
      <c r="O37" s="223"/>
      <c r="P37" s="223"/>
      <c r="Q37" s="223"/>
      <c r="R37" s="179"/>
      <c r="S37" s="180"/>
      <c r="T37" s="65">
        <v>0.35416666666666669</v>
      </c>
      <c r="U37" s="65">
        <v>0.72916666666666663</v>
      </c>
      <c r="V37" s="179"/>
      <c r="W37" s="180"/>
      <c r="X37" s="65">
        <v>0.35416666666666669</v>
      </c>
      <c r="Y37" s="65">
        <v>0.72916666666666663</v>
      </c>
      <c r="Z37" s="223"/>
      <c r="AA37" s="223"/>
      <c r="AB37" s="223"/>
      <c r="AC37" s="223"/>
      <c r="AD37" s="223"/>
      <c r="AE37" s="223"/>
      <c r="AF37" s="170"/>
      <c r="AG37" s="171"/>
      <c r="AH37" s="171"/>
      <c r="AI37" s="172"/>
      <c r="AJ37" s="78">
        <f t="shared" si="2"/>
        <v>0.74999999999999989</v>
      </c>
      <c r="AK37" s="79">
        <f t="shared" si="3"/>
        <v>0.74999999999999989</v>
      </c>
      <c r="AL37" s="77">
        <f t="shared" si="4"/>
        <v>2.9166666666666665</v>
      </c>
      <c r="AM37" s="64"/>
    </row>
    <row r="38" spans="1:39" ht="24.95" customHeight="1" x14ac:dyDescent="0.25">
      <c r="A38" s="224" t="s">
        <v>9</v>
      </c>
      <c r="B38" s="45" t="s">
        <v>32</v>
      </c>
      <c r="C38" s="46" t="s">
        <v>35</v>
      </c>
      <c r="D38" s="59">
        <v>0.41666666666666669</v>
      </c>
      <c r="E38" s="59">
        <v>0.60416666666666663</v>
      </c>
      <c r="F38" s="59">
        <v>0.41666666666666669</v>
      </c>
      <c r="G38" s="59">
        <v>0.60416666666666663</v>
      </c>
      <c r="H38" s="59">
        <v>0.41666666666666669</v>
      </c>
      <c r="I38" s="59">
        <v>0.60416666666666663</v>
      </c>
      <c r="J38" s="59">
        <v>0.41666666666666669</v>
      </c>
      <c r="K38" s="59">
        <v>0.60416666666666663</v>
      </c>
      <c r="L38" s="177" t="s">
        <v>5</v>
      </c>
      <c r="M38" s="177"/>
      <c r="N38" s="177" t="s">
        <v>5</v>
      </c>
      <c r="O38" s="177"/>
      <c r="P38" s="177" t="s">
        <v>5</v>
      </c>
      <c r="Q38" s="177"/>
      <c r="R38" s="59">
        <v>0.41666666666666669</v>
      </c>
      <c r="S38" s="59">
        <v>0.60416666666666663</v>
      </c>
      <c r="T38" s="59">
        <v>0.41666666666666669</v>
      </c>
      <c r="U38" s="59">
        <v>0.60416666666666663</v>
      </c>
      <c r="V38" s="59">
        <v>0.41666666666666669</v>
      </c>
      <c r="W38" s="59">
        <v>0.60416666666666663</v>
      </c>
      <c r="X38" s="59">
        <v>0.41666666666666669</v>
      </c>
      <c r="Y38" s="59">
        <v>0.60416666666666663</v>
      </c>
      <c r="Z38" s="177" t="s">
        <v>5</v>
      </c>
      <c r="AA38" s="177"/>
      <c r="AB38" s="177" t="s">
        <v>5</v>
      </c>
      <c r="AC38" s="177"/>
      <c r="AD38" s="177" t="s">
        <v>5</v>
      </c>
      <c r="AE38" s="177"/>
      <c r="AF38" s="164"/>
      <c r="AG38" s="165"/>
      <c r="AH38" s="165"/>
      <c r="AI38" s="166"/>
      <c r="AJ38" s="78">
        <f t="shared" si="2"/>
        <v>0.74999999999999978</v>
      </c>
      <c r="AK38" s="79">
        <f t="shared" si="3"/>
        <v>0.74999999999999978</v>
      </c>
      <c r="AL38" s="147">
        <f>AJ38+AJ39+AK38+AK39+AL14</f>
        <v>6.7083333333333321</v>
      </c>
    </row>
    <row r="39" spans="1:39" ht="24.95" customHeight="1" x14ac:dyDescent="0.25">
      <c r="A39" s="225"/>
      <c r="B39" s="47"/>
      <c r="C39" s="48"/>
      <c r="D39" s="59">
        <v>0.75</v>
      </c>
      <c r="E39" s="59">
        <v>0.91666666666666663</v>
      </c>
      <c r="F39" s="59">
        <v>0.75</v>
      </c>
      <c r="G39" s="59">
        <v>0.91666666666666663</v>
      </c>
      <c r="H39" s="59">
        <v>0.75</v>
      </c>
      <c r="I39" s="59">
        <v>0.91666666666666663</v>
      </c>
      <c r="J39" s="59">
        <v>0.75</v>
      </c>
      <c r="K39" s="59">
        <v>0.91666666666666663</v>
      </c>
      <c r="L39" s="177"/>
      <c r="M39" s="177"/>
      <c r="N39" s="58">
        <v>0.75</v>
      </c>
      <c r="O39" s="58">
        <v>0.95833333333333337</v>
      </c>
      <c r="P39" s="177"/>
      <c r="Q39" s="177"/>
      <c r="R39" s="59">
        <v>0.75</v>
      </c>
      <c r="S39" s="59">
        <v>0.91666666666666663</v>
      </c>
      <c r="T39" s="59">
        <v>0.75</v>
      </c>
      <c r="U39" s="59">
        <v>0.91666666666666663</v>
      </c>
      <c r="V39" s="59">
        <v>0.75</v>
      </c>
      <c r="W39" s="59">
        <v>0.91666666666666663</v>
      </c>
      <c r="X39" s="59">
        <v>0.75</v>
      </c>
      <c r="Y39" s="59">
        <v>0.91666666666666663</v>
      </c>
      <c r="Z39" s="177"/>
      <c r="AA39" s="177"/>
      <c r="AB39" s="58">
        <v>0.75</v>
      </c>
      <c r="AC39" s="58">
        <v>0.95833333333333337</v>
      </c>
      <c r="AD39" s="177"/>
      <c r="AE39" s="177"/>
      <c r="AF39" s="167"/>
      <c r="AG39" s="168"/>
      <c r="AH39" s="168"/>
      <c r="AI39" s="169"/>
      <c r="AJ39" s="78">
        <f t="shared" si="2"/>
        <v>0.87499999999999989</v>
      </c>
      <c r="AK39" s="79">
        <f t="shared" si="3"/>
        <v>0.87499999999999989</v>
      </c>
      <c r="AL39" s="147"/>
    </row>
    <row r="40" spans="1:39" ht="24.95" customHeight="1" x14ac:dyDescent="0.25">
      <c r="A40" s="225"/>
      <c r="B40" s="45" t="s">
        <v>37</v>
      </c>
      <c r="C40" s="46" t="s">
        <v>36</v>
      </c>
      <c r="D40" s="182" t="s">
        <v>6</v>
      </c>
      <c r="E40" s="183"/>
      <c r="F40" s="182" t="s">
        <v>6</v>
      </c>
      <c r="G40" s="183"/>
      <c r="H40" s="186" t="s">
        <v>6</v>
      </c>
      <c r="I40" s="186"/>
      <c r="J40" s="186" t="s">
        <v>6</v>
      </c>
      <c r="K40" s="186"/>
      <c r="L40" s="186" t="s">
        <v>6</v>
      </c>
      <c r="M40" s="186"/>
      <c r="N40" s="186" t="s">
        <v>6</v>
      </c>
      <c r="O40" s="186"/>
      <c r="P40" s="177" t="s">
        <v>5</v>
      </c>
      <c r="Q40" s="177"/>
      <c r="R40" s="59">
        <v>0.41666666666666669</v>
      </c>
      <c r="S40" s="59">
        <v>0.60416666666666663</v>
      </c>
      <c r="T40" s="177" t="s">
        <v>5</v>
      </c>
      <c r="U40" s="177"/>
      <c r="V40" s="59">
        <v>0.41666666666666669</v>
      </c>
      <c r="W40" s="59">
        <v>0.60416666666666663</v>
      </c>
      <c r="X40" s="59">
        <v>0.41666666666666669</v>
      </c>
      <c r="Y40" s="59">
        <v>0.60416666666666663</v>
      </c>
      <c r="Z40" s="59">
        <v>0.41666666666666669</v>
      </c>
      <c r="AA40" s="59">
        <v>0.60416666666666663</v>
      </c>
      <c r="AB40" s="177" t="s">
        <v>5</v>
      </c>
      <c r="AC40" s="177"/>
      <c r="AD40" s="177" t="s">
        <v>5</v>
      </c>
      <c r="AE40" s="177"/>
      <c r="AF40" s="164"/>
      <c r="AG40" s="165"/>
      <c r="AH40" s="165"/>
      <c r="AI40" s="166"/>
      <c r="AJ40" s="78">
        <f t="shared" si="2"/>
        <v>0</v>
      </c>
      <c r="AK40" s="79">
        <f t="shared" si="3"/>
        <v>0.74999999999999978</v>
      </c>
      <c r="AL40" s="147">
        <f>AJ40+AJ41+AK40+AK41+AL16</f>
        <v>2.1874999999999996</v>
      </c>
    </row>
    <row r="41" spans="1:39" ht="24.95" customHeight="1" x14ac:dyDescent="0.25">
      <c r="A41" s="225"/>
      <c r="B41" s="47"/>
      <c r="C41" s="48"/>
      <c r="D41" s="184"/>
      <c r="E41" s="185"/>
      <c r="F41" s="184"/>
      <c r="G41" s="185"/>
      <c r="H41" s="186"/>
      <c r="I41" s="186"/>
      <c r="J41" s="186"/>
      <c r="K41" s="186"/>
      <c r="L41" s="186"/>
      <c r="M41" s="186"/>
      <c r="N41" s="186"/>
      <c r="O41" s="186"/>
      <c r="P41" s="177"/>
      <c r="Q41" s="177"/>
      <c r="R41" s="59">
        <v>0.75</v>
      </c>
      <c r="S41" s="59">
        <v>0.91666666666666663</v>
      </c>
      <c r="T41" s="177"/>
      <c r="U41" s="177"/>
      <c r="V41" s="59">
        <v>0.75</v>
      </c>
      <c r="W41" s="59">
        <v>0.91666666666666663</v>
      </c>
      <c r="X41" s="59">
        <v>0.75</v>
      </c>
      <c r="Y41" s="59">
        <v>0.91666666666666663</v>
      </c>
      <c r="Z41" s="59">
        <v>0.75</v>
      </c>
      <c r="AA41" s="59">
        <v>0.91666666666666663</v>
      </c>
      <c r="AB41" s="58">
        <v>0.75</v>
      </c>
      <c r="AC41" s="58">
        <v>0.95833333333333337</v>
      </c>
      <c r="AD41" s="177"/>
      <c r="AE41" s="177"/>
      <c r="AF41" s="167"/>
      <c r="AG41" s="168"/>
      <c r="AH41" s="168"/>
      <c r="AI41" s="169"/>
      <c r="AJ41" s="78">
        <f t="shared" si="2"/>
        <v>0</v>
      </c>
      <c r="AK41" s="79">
        <f t="shared" si="3"/>
        <v>0.87499999999999989</v>
      </c>
      <c r="AL41" s="147"/>
    </row>
    <row r="42" spans="1:39" ht="24.95" customHeight="1" x14ac:dyDescent="0.25">
      <c r="A42" s="225"/>
      <c r="B42" s="45" t="s">
        <v>38</v>
      </c>
      <c r="C42" s="46" t="s">
        <v>39</v>
      </c>
      <c r="D42" s="60" t="s">
        <v>5</v>
      </c>
      <c r="E42" s="60"/>
      <c r="F42" s="59">
        <v>0.41666666666666669</v>
      </c>
      <c r="G42" s="59">
        <v>0.60416666666666663</v>
      </c>
      <c r="H42" s="59">
        <v>0.41666666666666669</v>
      </c>
      <c r="I42" s="59">
        <v>0.60416666666666663</v>
      </c>
      <c r="J42" s="59">
        <v>0.41666666666666669</v>
      </c>
      <c r="K42" s="59">
        <v>0.60416666666666663</v>
      </c>
      <c r="L42" s="59">
        <v>0.41666666666666669</v>
      </c>
      <c r="M42" s="59">
        <v>0.60416666666666663</v>
      </c>
      <c r="N42" s="177" t="s">
        <v>5</v>
      </c>
      <c r="O42" s="177"/>
      <c r="P42" s="177" t="s">
        <v>5</v>
      </c>
      <c r="Q42" s="177"/>
      <c r="R42" s="60" t="s">
        <v>5</v>
      </c>
      <c r="S42" s="60"/>
      <c r="T42" s="59">
        <v>0.41666666666666669</v>
      </c>
      <c r="U42" s="59">
        <v>0.60416666666666663</v>
      </c>
      <c r="V42" s="59">
        <v>0.41666666666666669</v>
      </c>
      <c r="W42" s="59">
        <v>0.60416666666666663</v>
      </c>
      <c r="X42" s="59">
        <v>0.41666666666666669</v>
      </c>
      <c r="Y42" s="59">
        <v>0.60416666666666663</v>
      </c>
      <c r="Z42" s="59">
        <v>0.41666666666666669</v>
      </c>
      <c r="AA42" s="59">
        <v>0.60416666666666663</v>
      </c>
      <c r="AB42" s="177" t="s">
        <v>5</v>
      </c>
      <c r="AC42" s="177"/>
      <c r="AD42" s="177" t="s">
        <v>5</v>
      </c>
      <c r="AE42" s="177"/>
      <c r="AF42" s="164"/>
      <c r="AG42" s="165"/>
      <c r="AH42" s="165"/>
      <c r="AI42" s="166"/>
      <c r="AJ42" s="78">
        <f t="shared" si="2"/>
        <v>0.74999999999999978</v>
      </c>
      <c r="AK42" s="79">
        <f t="shared" si="3"/>
        <v>0.74999999999999978</v>
      </c>
      <c r="AL42" s="147">
        <f>AJ42+AJ43+AK42+AK43+AL18</f>
        <v>6.7083333333333321</v>
      </c>
    </row>
    <row r="43" spans="1:39" ht="24.95" customHeight="1" x14ac:dyDescent="0.25">
      <c r="A43" s="225"/>
      <c r="B43" s="47"/>
      <c r="C43" s="48"/>
      <c r="D43" s="60"/>
      <c r="E43" s="60"/>
      <c r="F43" s="59">
        <v>0.75</v>
      </c>
      <c r="G43" s="59">
        <v>0.91666666666666663</v>
      </c>
      <c r="H43" s="59">
        <v>0.75</v>
      </c>
      <c r="I43" s="59">
        <v>0.91666666666666663</v>
      </c>
      <c r="J43" s="59">
        <v>0.75</v>
      </c>
      <c r="K43" s="59">
        <v>0.91666666666666663</v>
      </c>
      <c r="L43" s="59">
        <v>0.75</v>
      </c>
      <c r="M43" s="59">
        <v>0.91666666666666663</v>
      </c>
      <c r="N43" s="58">
        <v>0.75</v>
      </c>
      <c r="O43" s="58">
        <v>0.95833333333333337</v>
      </c>
      <c r="P43" s="177"/>
      <c r="Q43" s="177"/>
      <c r="R43" s="60"/>
      <c r="S43" s="60"/>
      <c r="T43" s="59">
        <v>0.75</v>
      </c>
      <c r="U43" s="59">
        <v>0.91666666666666663</v>
      </c>
      <c r="V43" s="59">
        <v>0.75</v>
      </c>
      <c r="W43" s="59">
        <v>0.91666666666666663</v>
      </c>
      <c r="X43" s="59">
        <v>0.75</v>
      </c>
      <c r="Y43" s="59">
        <v>0.91666666666666663</v>
      </c>
      <c r="Z43" s="59">
        <v>0.75</v>
      </c>
      <c r="AA43" s="59">
        <v>0.91666666666666663</v>
      </c>
      <c r="AB43" s="58">
        <v>0.75</v>
      </c>
      <c r="AC43" s="58">
        <v>0.95833333333333337</v>
      </c>
      <c r="AD43" s="177"/>
      <c r="AE43" s="177"/>
      <c r="AF43" s="167"/>
      <c r="AG43" s="168"/>
      <c r="AH43" s="168"/>
      <c r="AI43" s="169"/>
      <c r="AJ43" s="78">
        <f t="shared" si="2"/>
        <v>0.87499999999999989</v>
      </c>
      <c r="AK43" s="79">
        <f t="shared" si="3"/>
        <v>0.87499999999999989</v>
      </c>
      <c r="AL43" s="147"/>
    </row>
    <row r="44" spans="1:39" ht="24.95" customHeight="1" x14ac:dyDescent="0.25">
      <c r="A44" s="225"/>
      <c r="B44" s="209" t="s">
        <v>28</v>
      </c>
      <c r="C44" s="237" t="s">
        <v>40</v>
      </c>
      <c r="D44" s="59">
        <v>0.41666666666666669</v>
      </c>
      <c r="E44" s="59">
        <v>0.60416666666666663</v>
      </c>
      <c r="F44" s="59">
        <v>0.41666666666666669</v>
      </c>
      <c r="G44" s="59">
        <v>0.60416666666666663</v>
      </c>
      <c r="H44" s="59">
        <v>0.41666666666666669</v>
      </c>
      <c r="I44" s="59">
        <v>0.60416666666666663</v>
      </c>
      <c r="J44" s="59">
        <v>0.41666666666666669</v>
      </c>
      <c r="K44" s="59">
        <v>0.60416666666666663</v>
      </c>
      <c r="L44" s="59">
        <v>0.41666666666666669</v>
      </c>
      <c r="M44" s="59">
        <v>0.60416666666666663</v>
      </c>
      <c r="N44" s="177" t="s">
        <v>5</v>
      </c>
      <c r="O44" s="177"/>
      <c r="P44" s="177" t="s">
        <v>5</v>
      </c>
      <c r="Q44" s="177"/>
      <c r="R44" s="59">
        <v>0.41666666666666669</v>
      </c>
      <c r="S44" s="59">
        <v>0.60416666666666663</v>
      </c>
      <c r="T44" s="59">
        <v>0.41666666666666669</v>
      </c>
      <c r="U44" s="59">
        <v>0.60416666666666663</v>
      </c>
      <c r="V44" s="59">
        <v>0.41666666666666669</v>
      </c>
      <c r="W44" s="59">
        <v>0.60416666666666663</v>
      </c>
      <c r="X44" s="59">
        <v>0.41666666666666669</v>
      </c>
      <c r="Y44" s="59">
        <v>0.60416666666666663</v>
      </c>
      <c r="Z44" s="59">
        <v>0.41666666666666669</v>
      </c>
      <c r="AA44" s="59">
        <v>0.60416666666666663</v>
      </c>
      <c r="AB44" s="177" t="s">
        <v>5</v>
      </c>
      <c r="AC44" s="177"/>
      <c r="AD44" s="177" t="s">
        <v>5</v>
      </c>
      <c r="AE44" s="177"/>
      <c r="AF44" s="164"/>
      <c r="AG44" s="165"/>
      <c r="AH44" s="165"/>
      <c r="AI44" s="166"/>
      <c r="AJ44" s="78">
        <f t="shared" si="2"/>
        <v>0.93749999999999978</v>
      </c>
      <c r="AK44" s="79">
        <f t="shared" si="3"/>
        <v>0.93749999999999978</v>
      </c>
      <c r="AL44" s="147">
        <f>AJ44+AJ45+AK44+AK45+AL20</f>
        <v>8.1249999999999982</v>
      </c>
    </row>
    <row r="45" spans="1:39" ht="24.95" customHeight="1" x14ac:dyDescent="0.25">
      <c r="A45" s="226"/>
      <c r="B45" s="210"/>
      <c r="C45" s="238"/>
      <c r="D45" s="59">
        <v>0.75</v>
      </c>
      <c r="E45" s="59">
        <v>0.91666666666666663</v>
      </c>
      <c r="F45" s="59">
        <v>0.75</v>
      </c>
      <c r="G45" s="59">
        <v>0.91666666666666663</v>
      </c>
      <c r="H45" s="59">
        <v>0.75</v>
      </c>
      <c r="I45" s="59">
        <v>0.91666666666666663</v>
      </c>
      <c r="J45" s="59">
        <v>0.75</v>
      </c>
      <c r="K45" s="59">
        <v>0.91666666666666663</v>
      </c>
      <c r="L45" s="59">
        <v>0.75</v>
      </c>
      <c r="M45" s="59">
        <v>0.91666666666666663</v>
      </c>
      <c r="N45" s="59">
        <v>0.75</v>
      </c>
      <c r="O45" s="59">
        <v>0.95833333333333337</v>
      </c>
      <c r="P45" s="177"/>
      <c r="Q45" s="177"/>
      <c r="R45" s="59">
        <v>0.75</v>
      </c>
      <c r="S45" s="59">
        <v>0.91666666666666663</v>
      </c>
      <c r="T45" s="59">
        <v>0.75</v>
      </c>
      <c r="U45" s="59">
        <v>0.91666666666666663</v>
      </c>
      <c r="V45" s="59">
        <v>0.75</v>
      </c>
      <c r="W45" s="59">
        <v>0.91666666666666663</v>
      </c>
      <c r="X45" s="59">
        <v>0.75</v>
      </c>
      <c r="Y45" s="59">
        <v>0.91666666666666663</v>
      </c>
      <c r="Z45" s="59">
        <v>0.75</v>
      </c>
      <c r="AA45" s="59">
        <v>0.91666666666666663</v>
      </c>
      <c r="AB45" s="59">
        <v>0.75</v>
      </c>
      <c r="AC45" s="59">
        <v>0.95833333333333337</v>
      </c>
      <c r="AD45" s="177"/>
      <c r="AE45" s="177"/>
      <c r="AF45" s="167"/>
      <c r="AG45" s="168"/>
      <c r="AH45" s="168"/>
      <c r="AI45" s="169"/>
      <c r="AJ45" s="78">
        <f t="shared" si="2"/>
        <v>1.0416666666666665</v>
      </c>
      <c r="AK45" s="79">
        <f t="shared" si="3"/>
        <v>1.0416666666666665</v>
      </c>
      <c r="AL45" s="147"/>
    </row>
    <row r="46" spans="1:39" ht="24.95" customHeight="1" x14ac:dyDescent="0.25">
      <c r="A46" s="187" t="s">
        <v>10</v>
      </c>
      <c r="B46" s="211" t="s">
        <v>41</v>
      </c>
      <c r="C46" s="193" t="s">
        <v>42</v>
      </c>
      <c r="D46" s="59">
        <v>0.41666666666666669</v>
      </c>
      <c r="E46" s="59">
        <v>0.60416666666666663</v>
      </c>
      <c r="F46" s="59">
        <v>0.41666666666666669</v>
      </c>
      <c r="G46" s="59">
        <v>0.60416666666666663</v>
      </c>
      <c r="H46" s="59">
        <v>0.41666666666666669</v>
      </c>
      <c r="I46" s="59">
        <v>0.60416666666666663</v>
      </c>
      <c r="J46" s="59">
        <v>0.41666666666666669</v>
      </c>
      <c r="K46" s="59">
        <v>0.60416666666666663</v>
      </c>
      <c r="L46" s="59">
        <v>0.41666666666666669</v>
      </c>
      <c r="M46" s="59">
        <v>0.60416666666666663</v>
      </c>
      <c r="N46" s="177" t="s">
        <v>5</v>
      </c>
      <c r="O46" s="177"/>
      <c r="P46" s="177" t="s">
        <v>5</v>
      </c>
      <c r="Q46" s="177"/>
      <c r="R46" s="59">
        <v>0.41666666666666669</v>
      </c>
      <c r="S46" s="59">
        <v>0.60416666666666663</v>
      </c>
      <c r="T46" s="59">
        <v>0.41666666666666669</v>
      </c>
      <c r="U46" s="59">
        <v>0.60416666666666663</v>
      </c>
      <c r="V46" s="59">
        <v>0.41666666666666669</v>
      </c>
      <c r="W46" s="59">
        <v>0.60416666666666663</v>
      </c>
      <c r="X46" s="59">
        <v>0.41666666666666669</v>
      </c>
      <c r="Y46" s="59">
        <v>0.60416666666666663</v>
      </c>
      <c r="Z46" s="59">
        <v>0.41666666666666669</v>
      </c>
      <c r="AA46" s="59">
        <v>0.60416666666666663</v>
      </c>
      <c r="AB46" s="177" t="s">
        <v>5</v>
      </c>
      <c r="AC46" s="177"/>
      <c r="AD46" s="177" t="s">
        <v>5</v>
      </c>
      <c r="AE46" s="177"/>
      <c r="AF46" s="229"/>
      <c r="AG46" s="230"/>
      <c r="AH46" s="230"/>
      <c r="AI46" s="231"/>
      <c r="AJ46" s="78">
        <f t="shared" si="2"/>
        <v>0.93749999999999978</v>
      </c>
      <c r="AK46" s="79">
        <f t="shared" si="3"/>
        <v>0.93749999999999978</v>
      </c>
      <c r="AL46" s="147">
        <f>AJ46+AJ47+AK46+AK47+AL22</f>
        <v>8.1249999999999982</v>
      </c>
    </row>
    <row r="47" spans="1:39" ht="24.95" customHeight="1" x14ac:dyDescent="0.25">
      <c r="A47" s="187"/>
      <c r="B47" s="212"/>
      <c r="C47" s="194"/>
      <c r="D47" s="59">
        <v>0.75</v>
      </c>
      <c r="E47" s="59">
        <v>0.91666666666666663</v>
      </c>
      <c r="F47" s="59">
        <v>0.75</v>
      </c>
      <c r="G47" s="59">
        <v>0.91666666666666663</v>
      </c>
      <c r="H47" s="59">
        <v>0.75</v>
      </c>
      <c r="I47" s="59">
        <v>0.91666666666666663</v>
      </c>
      <c r="J47" s="59">
        <v>0.75</v>
      </c>
      <c r="K47" s="59">
        <v>0.91666666666666663</v>
      </c>
      <c r="L47" s="59">
        <v>0.75</v>
      </c>
      <c r="M47" s="59">
        <v>0.91666666666666663</v>
      </c>
      <c r="N47" s="58">
        <v>0.75</v>
      </c>
      <c r="O47" s="58">
        <v>0.95833333333333337</v>
      </c>
      <c r="P47" s="177"/>
      <c r="Q47" s="177"/>
      <c r="R47" s="59">
        <v>0.75</v>
      </c>
      <c r="S47" s="59">
        <v>0.91666666666666663</v>
      </c>
      <c r="T47" s="59">
        <v>0.75</v>
      </c>
      <c r="U47" s="59">
        <v>0.91666666666666663</v>
      </c>
      <c r="V47" s="59">
        <v>0.75</v>
      </c>
      <c r="W47" s="59">
        <v>0.91666666666666663</v>
      </c>
      <c r="X47" s="59">
        <v>0.75</v>
      </c>
      <c r="Y47" s="59">
        <v>0.91666666666666663</v>
      </c>
      <c r="Z47" s="59">
        <v>0.75</v>
      </c>
      <c r="AA47" s="59">
        <v>0.91666666666666663</v>
      </c>
      <c r="AB47" s="58">
        <v>0.75</v>
      </c>
      <c r="AC47" s="58">
        <v>0.95833333333333337</v>
      </c>
      <c r="AD47" s="177"/>
      <c r="AE47" s="177"/>
      <c r="AF47" s="232"/>
      <c r="AG47" s="233"/>
      <c r="AH47" s="233"/>
      <c r="AI47" s="234"/>
      <c r="AJ47" s="78">
        <f t="shared" si="2"/>
        <v>1.0416666666666665</v>
      </c>
      <c r="AK47" s="79">
        <f t="shared" si="3"/>
        <v>1.0416666666666665</v>
      </c>
      <c r="AL47" s="147"/>
    </row>
    <row r="48" spans="1:39" ht="24.95" customHeight="1" x14ac:dyDescent="0.25">
      <c r="A48" s="187"/>
      <c r="B48" s="195"/>
      <c r="C48" s="197"/>
      <c r="D48" s="59">
        <v>0.41666666666666669</v>
      </c>
      <c r="E48" s="59">
        <v>0.60416666666666663</v>
      </c>
      <c r="F48" s="59">
        <v>0.41666666666666669</v>
      </c>
      <c r="G48" s="59">
        <v>0.60416666666666663</v>
      </c>
      <c r="H48" s="59">
        <v>0.41666666666666669</v>
      </c>
      <c r="I48" s="59">
        <v>0.60416666666666663</v>
      </c>
      <c r="J48" s="59">
        <v>0.41666666666666669</v>
      </c>
      <c r="K48" s="59">
        <v>0.60416666666666663</v>
      </c>
      <c r="L48" s="59">
        <v>0.41666666666666669</v>
      </c>
      <c r="M48" s="59">
        <v>0.60416666666666663</v>
      </c>
      <c r="N48" s="177" t="s">
        <v>5</v>
      </c>
      <c r="O48" s="177"/>
      <c r="P48" s="177" t="s">
        <v>5</v>
      </c>
      <c r="Q48" s="177"/>
      <c r="R48" s="59">
        <v>0.41666666666666669</v>
      </c>
      <c r="S48" s="59">
        <v>0.60416666666666663</v>
      </c>
      <c r="T48" s="59">
        <v>0.41666666666666669</v>
      </c>
      <c r="U48" s="59">
        <v>0.60416666666666663</v>
      </c>
      <c r="V48" s="59">
        <v>0.41666666666666669</v>
      </c>
      <c r="W48" s="59">
        <v>0.60416666666666663</v>
      </c>
      <c r="X48" s="59">
        <v>0.41666666666666669</v>
      </c>
      <c r="Y48" s="59">
        <v>0.60416666666666663</v>
      </c>
      <c r="Z48" s="59">
        <v>0.41666666666666669</v>
      </c>
      <c r="AA48" s="59">
        <v>0.60416666666666663</v>
      </c>
      <c r="AB48" s="177" t="s">
        <v>5</v>
      </c>
      <c r="AC48" s="177"/>
      <c r="AD48" s="177" t="s">
        <v>5</v>
      </c>
      <c r="AE48" s="177"/>
      <c r="AF48" s="164"/>
      <c r="AG48" s="165"/>
      <c r="AH48" s="165"/>
      <c r="AI48" s="166"/>
      <c r="AJ48" s="78">
        <f t="shared" si="2"/>
        <v>0.93749999999999978</v>
      </c>
      <c r="AK48" s="79">
        <f t="shared" si="3"/>
        <v>0.93749999999999978</v>
      </c>
      <c r="AL48" s="147">
        <f>AJ48+AJ49+AK48+AK49+AL24</f>
        <v>7.7708333333333321</v>
      </c>
    </row>
    <row r="49" spans="1:38" ht="24.95" customHeight="1" x14ac:dyDescent="0.25">
      <c r="A49" s="187"/>
      <c r="B49" s="196"/>
      <c r="C49" s="198"/>
      <c r="D49" s="59">
        <v>0.75</v>
      </c>
      <c r="E49" s="59">
        <v>0.91666666666666663</v>
      </c>
      <c r="F49" s="59">
        <v>0.75</v>
      </c>
      <c r="G49" s="59">
        <v>0.91666666666666663</v>
      </c>
      <c r="H49" s="59">
        <v>0.75</v>
      </c>
      <c r="I49" s="59">
        <v>0.91666666666666663</v>
      </c>
      <c r="J49" s="59">
        <v>0.75</v>
      </c>
      <c r="K49" s="59">
        <v>0.91666666666666663</v>
      </c>
      <c r="L49" s="59">
        <v>0.75</v>
      </c>
      <c r="M49" s="59">
        <v>0.91666666666666663</v>
      </c>
      <c r="N49" s="58">
        <v>0.75</v>
      </c>
      <c r="O49" s="58">
        <v>0.95833333333333337</v>
      </c>
      <c r="P49" s="177"/>
      <c r="Q49" s="177"/>
      <c r="R49" s="59">
        <v>0.75</v>
      </c>
      <c r="S49" s="59">
        <v>0.91666666666666663</v>
      </c>
      <c r="T49" s="59">
        <v>0.75</v>
      </c>
      <c r="U49" s="59">
        <v>0.91666666666666663</v>
      </c>
      <c r="V49" s="59">
        <v>0.75</v>
      </c>
      <c r="W49" s="59">
        <v>0.91666666666666663</v>
      </c>
      <c r="X49" s="59">
        <v>0.75</v>
      </c>
      <c r="Y49" s="59">
        <v>0.91666666666666663</v>
      </c>
      <c r="Z49" s="59">
        <v>0.75</v>
      </c>
      <c r="AA49" s="59">
        <v>0.91666666666666663</v>
      </c>
      <c r="AB49" s="58">
        <v>0.75</v>
      </c>
      <c r="AC49" s="58">
        <v>0.95833333333333337</v>
      </c>
      <c r="AD49" s="177"/>
      <c r="AE49" s="177"/>
      <c r="AF49" s="167"/>
      <c r="AG49" s="168"/>
      <c r="AH49" s="168"/>
      <c r="AI49" s="169"/>
      <c r="AJ49" s="78">
        <f t="shared" si="2"/>
        <v>1.0416666666666665</v>
      </c>
      <c r="AK49" s="79">
        <f t="shared" si="3"/>
        <v>1.0416666666666665</v>
      </c>
      <c r="AL49" s="147"/>
    </row>
    <row r="50" spans="1:38" ht="50.1" customHeight="1" x14ac:dyDescent="0.25">
      <c r="A50" s="187"/>
      <c r="B50" s="55" t="s">
        <v>29</v>
      </c>
      <c r="C50" s="56" t="s">
        <v>30</v>
      </c>
      <c r="D50" s="66">
        <v>0.29166666666666669</v>
      </c>
      <c r="E50" s="59">
        <v>0.60416666666666663</v>
      </c>
      <c r="F50" s="66">
        <v>0.29166666666666669</v>
      </c>
      <c r="G50" s="59">
        <v>0.60416666666666663</v>
      </c>
      <c r="H50" s="177" t="s">
        <v>5</v>
      </c>
      <c r="I50" s="177"/>
      <c r="J50" s="177" t="s">
        <v>5</v>
      </c>
      <c r="K50" s="177"/>
      <c r="L50" s="66">
        <v>0.29166666666666669</v>
      </c>
      <c r="M50" s="59">
        <v>0.60416666666666663</v>
      </c>
      <c r="N50" s="66">
        <v>0.29166666666666669</v>
      </c>
      <c r="O50" s="59">
        <v>0.60416666666666663</v>
      </c>
      <c r="P50" s="66">
        <v>0.29166666666666669</v>
      </c>
      <c r="Q50" s="59">
        <v>0.60416666666666663</v>
      </c>
      <c r="R50" s="66">
        <v>0.29166666666666669</v>
      </c>
      <c r="S50" s="59">
        <v>0.60416666666666663</v>
      </c>
      <c r="T50" s="66">
        <v>0.29166666666666669</v>
      </c>
      <c r="U50" s="59">
        <v>0.60416666666666663</v>
      </c>
      <c r="V50" s="177" t="s">
        <v>5</v>
      </c>
      <c r="W50" s="177"/>
      <c r="X50" s="177" t="s">
        <v>5</v>
      </c>
      <c r="Y50" s="177"/>
      <c r="Z50" s="66">
        <v>0.29166666666666669</v>
      </c>
      <c r="AA50" s="59">
        <v>0.60416666666666663</v>
      </c>
      <c r="AB50" s="66">
        <v>0.29166666666666669</v>
      </c>
      <c r="AC50" s="59">
        <v>0.60416666666666663</v>
      </c>
      <c r="AD50" s="66">
        <v>0.29166666666666669</v>
      </c>
      <c r="AE50" s="59">
        <v>0.60416666666666663</v>
      </c>
      <c r="AF50" s="156"/>
      <c r="AG50" s="157"/>
      <c r="AH50" s="157"/>
      <c r="AI50" s="158"/>
      <c r="AJ50" s="78">
        <f t="shared" si="2"/>
        <v>1.5624999999999998</v>
      </c>
      <c r="AK50" s="79">
        <f t="shared" si="3"/>
        <v>1.5624999999999998</v>
      </c>
      <c r="AL50" s="77">
        <f t="shared" si="4"/>
        <v>6.8749999999999982</v>
      </c>
    </row>
    <row r="51" spans="1:38" x14ac:dyDescent="0.25">
      <c r="A51" s="25"/>
      <c r="B51" s="42"/>
      <c r="C51" s="4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26"/>
      <c r="AI51" s="26"/>
      <c r="AJ51" s="26"/>
    </row>
    <row r="52" spans="1:38" x14ac:dyDescent="0.25">
      <c r="A52" s="1"/>
      <c r="D52" s="1"/>
      <c r="E52" s="27"/>
      <c r="F52" s="8"/>
      <c r="G52" s="8"/>
      <c r="H52" s="8"/>
      <c r="I52" s="8"/>
      <c r="J52" s="5"/>
      <c r="K52" s="5"/>
      <c r="L52" s="5"/>
      <c r="M52" s="5"/>
      <c r="N52" s="28" t="s">
        <v>6</v>
      </c>
      <c r="O52" s="29" t="s">
        <v>13</v>
      </c>
      <c r="P52" s="27"/>
      <c r="Q52" s="9"/>
      <c r="R52" s="9"/>
      <c r="S52" s="9"/>
      <c r="T52" s="9"/>
      <c r="U52" s="1"/>
      <c r="V52" s="1"/>
      <c r="W52" s="1"/>
      <c r="X52" s="5"/>
      <c r="Y52" s="5"/>
      <c r="Z52" s="5"/>
      <c r="AA52" s="9"/>
      <c r="AB52" s="9"/>
      <c r="AC52" s="5"/>
      <c r="AD52" s="5"/>
      <c r="AE52" s="22"/>
      <c r="AF52" s="22"/>
      <c r="AG52" s="5"/>
      <c r="AH52" s="5"/>
      <c r="AI52" s="5"/>
      <c r="AJ52" s="1"/>
    </row>
    <row r="53" spans="1:38" x14ac:dyDescent="0.25">
      <c r="A53" s="1"/>
      <c r="D53" s="1"/>
      <c r="E53" s="27"/>
      <c r="F53" s="8"/>
      <c r="G53" s="8"/>
      <c r="H53" s="8"/>
      <c r="I53" s="8"/>
      <c r="J53" s="5"/>
      <c r="K53" s="5"/>
      <c r="L53" s="5"/>
      <c r="M53" s="5"/>
      <c r="N53" s="30" t="s">
        <v>14</v>
      </c>
      <c r="O53" s="31" t="s">
        <v>15</v>
      </c>
      <c r="P53" s="5"/>
      <c r="Q53" s="5"/>
      <c r="R53" s="5"/>
      <c r="S53" s="5"/>
      <c r="T53" s="5"/>
      <c r="U53" s="5"/>
      <c r="V53" s="5"/>
      <c r="W53" s="5"/>
      <c r="X53" s="9"/>
      <c r="Y53" s="9"/>
      <c r="Z53" s="5"/>
      <c r="AA53" s="5"/>
      <c r="AB53" s="22"/>
      <c r="AC53" s="22"/>
      <c r="AD53" s="5"/>
      <c r="AE53" s="5"/>
      <c r="AF53" s="1"/>
      <c r="AG53" s="1"/>
      <c r="AH53" s="1"/>
      <c r="AI53" s="1"/>
      <c r="AJ53" s="1"/>
    </row>
    <row r="54" spans="1:38" x14ac:dyDescent="0.25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2" t="s">
        <v>1</v>
      </c>
      <c r="O54" s="29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8" x14ac:dyDescent="0.25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3" t="s">
        <v>5</v>
      </c>
      <c r="O55" s="34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8" x14ac:dyDescent="0.25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5" t="s">
        <v>17</v>
      </c>
      <c r="O56" s="34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313">
    <mergeCell ref="B48:B49"/>
    <mergeCell ref="C48:C49"/>
    <mergeCell ref="H32:I32"/>
    <mergeCell ref="H29:I29"/>
    <mergeCell ref="H34:I34"/>
    <mergeCell ref="Z35:AA35"/>
    <mergeCell ref="J34:K34"/>
    <mergeCell ref="X34:Y34"/>
    <mergeCell ref="V34:W34"/>
    <mergeCell ref="Z29:AA29"/>
    <mergeCell ref="B44:B45"/>
    <mergeCell ref="C44:C45"/>
    <mergeCell ref="B46:B47"/>
    <mergeCell ref="C46:C47"/>
    <mergeCell ref="D37:E37"/>
    <mergeCell ref="D36:E36"/>
    <mergeCell ref="R37:S37"/>
    <mergeCell ref="V37:W37"/>
    <mergeCell ref="N29:O29"/>
    <mergeCell ref="L29:M29"/>
    <mergeCell ref="J29:K29"/>
    <mergeCell ref="N31:O31"/>
    <mergeCell ref="L32:M32"/>
    <mergeCell ref="N33:O33"/>
    <mergeCell ref="J32:K32"/>
    <mergeCell ref="L35:M35"/>
    <mergeCell ref="L34:M34"/>
    <mergeCell ref="P37:Q37"/>
    <mergeCell ref="T33:U33"/>
    <mergeCell ref="H40:I41"/>
    <mergeCell ref="AF50:AI50"/>
    <mergeCell ref="AF48:AI49"/>
    <mergeCell ref="AF46:AI47"/>
    <mergeCell ref="AF44:AI45"/>
    <mergeCell ref="AF42:AI43"/>
    <mergeCell ref="AF40:AI41"/>
    <mergeCell ref="B4:B5"/>
    <mergeCell ref="C28:C29"/>
    <mergeCell ref="B28:B29"/>
    <mergeCell ref="N30:O30"/>
    <mergeCell ref="P30:Q30"/>
    <mergeCell ref="AB30:AC30"/>
    <mergeCell ref="AD30:AE30"/>
    <mergeCell ref="Z9:AA9"/>
    <mergeCell ref="AF10:AG10"/>
    <mergeCell ref="AD8:AE8"/>
    <mergeCell ref="AB8:AC8"/>
    <mergeCell ref="T13:U13"/>
    <mergeCell ref="AF13:AG13"/>
    <mergeCell ref="L13:M13"/>
    <mergeCell ref="X8:Y8"/>
    <mergeCell ref="C20:C21"/>
    <mergeCell ref="L37:M37"/>
    <mergeCell ref="P28:Q28"/>
    <mergeCell ref="AH14:AI15"/>
    <mergeCell ref="V8:W8"/>
    <mergeCell ref="Z16:AA17"/>
    <mergeCell ref="T16:U17"/>
    <mergeCell ref="AF16:AG17"/>
    <mergeCell ref="P14:Q15"/>
    <mergeCell ref="V16:W17"/>
    <mergeCell ref="X16:Y17"/>
    <mergeCell ref="AB16:AC17"/>
    <mergeCell ref="Z8:AA8"/>
    <mergeCell ref="T9:U9"/>
    <mergeCell ref="AB10:AC10"/>
    <mergeCell ref="AD10:AE10"/>
    <mergeCell ref="P8:Q8"/>
    <mergeCell ref="AD14:AE15"/>
    <mergeCell ref="AD13:AE13"/>
    <mergeCell ref="V13:W13"/>
    <mergeCell ref="Z13:AA13"/>
    <mergeCell ref="P10:Q10"/>
    <mergeCell ref="R10:S10"/>
    <mergeCell ref="X9:Y9"/>
    <mergeCell ref="V9:W9"/>
    <mergeCell ref="T20:U21"/>
    <mergeCell ref="P40:Q41"/>
    <mergeCell ref="P38:Q39"/>
    <mergeCell ref="V50:W50"/>
    <mergeCell ref="P48:Q49"/>
    <mergeCell ref="AD48:AE49"/>
    <mergeCell ref="AB37:AC37"/>
    <mergeCell ref="P36:Q36"/>
    <mergeCell ref="AB44:AC44"/>
    <mergeCell ref="J50:K50"/>
    <mergeCell ref="AB48:AC48"/>
    <mergeCell ref="Z37:AA37"/>
    <mergeCell ref="R36:S36"/>
    <mergeCell ref="Z38:AA39"/>
    <mergeCell ref="X50:Y50"/>
    <mergeCell ref="AB40:AC40"/>
    <mergeCell ref="AD38:AE39"/>
    <mergeCell ref="AB38:AC38"/>
    <mergeCell ref="AD36:AE36"/>
    <mergeCell ref="AD37:AE37"/>
    <mergeCell ref="AD42:AE43"/>
    <mergeCell ref="T40:U41"/>
    <mergeCell ref="AD40:AE41"/>
    <mergeCell ref="AB42:AC42"/>
    <mergeCell ref="A35:A36"/>
    <mergeCell ref="N37:O37"/>
    <mergeCell ref="AD44:AE45"/>
    <mergeCell ref="AB46:AC46"/>
    <mergeCell ref="AD46:AE47"/>
    <mergeCell ref="D40:E41"/>
    <mergeCell ref="F40:G41"/>
    <mergeCell ref="J40:K41"/>
    <mergeCell ref="L40:M41"/>
    <mergeCell ref="L38:M39"/>
    <mergeCell ref="N38:O38"/>
    <mergeCell ref="H37:I37"/>
    <mergeCell ref="N35:O35"/>
    <mergeCell ref="A46:A50"/>
    <mergeCell ref="P44:Q45"/>
    <mergeCell ref="A38:A45"/>
    <mergeCell ref="N40:O41"/>
    <mergeCell ref="P42:Q43"/>
    <mergeCell ref="N42:O42"/>
    <mergeCell ref="N44:O44"/>
    <mergeCell ref="N46:O46"/>
    <mergeCell ref="P46:Q47"/>
    <mergeCell ref="N48:O48"/>
    <mergeCell ref="H50:I50"/>
    <mergeCell ref="AB34:AC34"/>
    <mergeCell ref="Z32:AA32"/>
    <mergeCell ref="X32:Y32"/>
    <mergeCell ref="X26:Y26"/>
    <mergeCell ref="V24:W25"/>
    <mergeCell ref="R33:S33"/>
    <mergeCell ref="V32:W32"/>
    <mergeCell ref="T32:U32"/>
    <mergeCell ref="R29:S29"/>
    <mergeCell ref="Z34:AA34"/>
    <mergeCell ref="P29:Q29"/>
    <mergeCell ref="P33:Q33"/>
    <mergeCell ref="R32:S32"/>
    <mergeCell ref="P31:Q31"/>
    <mergeCell ref="R28:S28"/>
    <mergeCell ref="AB28:AC28"/>
    <mergeCell ref="Z28:AA28"/>
    <mergeCell ref="AB35:AC35"/>
    <mergeCell ref="AD4:AE4"/>
    <mergeCell ref="AB4:AC4"/>
    <mergeCell ref="Z4:AA4"/>
    <mergeCell ref="AD31:AE31"/>
    <mergeCell ref="AD33:AE33"/>
    <mergeCell ref="T28:U28"/>
    <mergeCell ref="V28:W28"/>
    <mergeCell ref="X28:Y28"/>
    <mergeCell ref="AD29:AE29"/>
    <mergeCell ref="AB29:AC29"/>
    <mergeCell ref="X29:Y29"/>
    <mergeCell ref="V29:W29"/>
    <mergeCell ref="T29:U29"/>
    <mergeCell ref="AD28:AE28"/>
    <mergeCell ref="AB31:AC31"/>
    <mergeCell ref="V18:W19"/>
    <mergeCell ref="N4:O4"/>
    <mergeCell ref="N5:O5"/>
    <mergeCell ref="P4:Q4"/>
    <mergeCell ref="P5:Q5"/>
    <mergeCell ref="AH5:AI5"/>
    <mergeCell ref="AF5:AG5"/>
    <mergeCell ref="AD5:AE5"/>
    <mergeCell ref="AB5:AC5"/>
    <mergeCell ref="Z5:AA5"/>
    <mergeCell ref="X5:Y5"/>
    <mergeCell ref="V5:W5"/>
    <mergeCell ref="T5:U5"/>
    <mergeCell ref="R4:S4"/>
    <mergeCell ref="X4:Y4"/>
    <mergeCell ref="V4:W4"/>
    <mergeCell ref="T4:U4"/>
    <mergeCell ref="C4:C5"/>
    <mergeCell ref="D10:E10"/>
    <mergeCell ref="D1:N1"/>
    <mergeCell ref="T1:V1"/>
    <mergeCell ref="N3:V3"/>
    <mergeCell ref="H4:I4"/>
    <mergeCell ref="H5:I5"/>
    <mergeCell ref="H9:I9"/>
    <mergeCell ref="L4:M4"/>
    <mergeCell ref="J4:K4"/>
    <mergeCell ref="J5:K5"/>
    <mergeCell ref="L5:M5"/>
    <mergeCell ref="R5:S5"/>
    <mergeCell ref="R7:S7"/>
    <mergeCell ref="J9:K9"/>
    <mergeCell ref="H7:I7"/>
    <mergeCell ref="R6:S6"/>
    <mergeCell ref="T6:U6"/>
    <mergeCell ref="T7:U7"/>
    <mergeCell ref="H8:I8"/>
    <mergeCell ref="J8:K8"/>
    <mergeCell ref="L8:M8"/>
    <mergeCell ref="N8:O8"/>
    <mergeCell ref="D5:E5"/>
    <mergeCell ref="F4:G4"/>
    <mergeCell ref="F5:G5"/>
    <mergeCell ref="F9:G9"/>
    <mergeCell ref="F13:G13"/>
    <mergeCell ref="D6:E6"/>
    <mergeCell ref="F6:G6"/>
    <mergeCell ref="F18:G19"/>
    <mergeCell ref="D20:E20"/>
    <mergeCell ref="F20:G21"/>
    <mergeCell ref="D4:E4"/>
    <mergeCell ref="A22:A26"/>
    <mergeCell ref="A6:A10"/>
    <mergeCell ref="D24:E24"/>
    <mergeCell ref="D22:E22"/>
    <mergeCell ref="F22:G23"/>
    <mergeCell ref="C22:C23"/>
    <mergeCell ref="B24:B25"/>
    <mergeCell ref="C24:C25"/>
    <mergeCell ref="A30:A34"/>
    <mergeCell ref="D33:E33"/>
    <mergeCell ref="F24:G25"/>
    <mergeCell ref="D32:E32"/>
    <mergeCell ref="F33:G33"/>
    <mergeCell ref="F32:G32"/>
    <mergeCell ref="D28:E28"/>
    <mergeCell ref="D13:E13"/>
    <mergeCell ref="A11:A12"/>
    <mergeCell ref="A14:A21"/>
    <mergeCell ref="D29:E29"/>
    <mergeCell ref="F28:G28"/>
    <mergeCell ref="F29:G29"/>
    <mergeCell ref="B20:B21"/>
    <mergeCell ref="B22:B23"/>
    <mergeCell ref="AD16:AE17"/>
    <mergeCell ref="R18:S18"/>
    <mergeCell ref="N10:O10"/>
    <mergeCell ref="F12:G12"/>
    <mergeCell ref="H12:I12"/>
    <mergeCell ref="T12:U12"/>
    <mergeCell ref="V12:W12"/>
    <mergeCell ref="Z26:AA26"/>
    <mergeCell ref="R14:S14"/>
    <mergeCell ref="T14:U15"/>
    <mergeCell ref="L10:M10"/>
    <mergeCell ref="R16:S17"/>
    <mergeCell ref="R22:S22"/>
    <mergeCell ref="T22:U23"/>
    <mergeCell ref="R24:S24"/>
    <mergeCell ref="T24:U25"/>
    <mergeCell ref="H13:I13"/>
    <mergeCell ref="L16:M17"/>
    <mergeCell ref="N16:O17"/>
    <mergeCell ref="P13:Q13"/>
    <mergeCell ref="R13:S13"/>
    <mergeCell ref="P16:Q17"/>
    <mergeCell ref="R20:S20"/>
    <mergeCell ref="T18:U19"/>
    <mergeCell ref="L28:M28"/>
    <mergeCell ref="L26:M26"/>
    <mergeCell ref="N26:O26"/>
    <mergeCell ref="J16:K17"/>
    <mergeCell ref="D14:E14"/>
    <mergeCell ref="F14:G15"/>
    <mergeCell ref="D16:E16"/>
    <mergeCell ref="F16:G17"/>
    <mergeCell ref="D18:E18"/>
    <mergeCell ref="N28:O28"/>
    <mergeCell ref="J28:K28"/>
    <mergeCell ref="H28:I28"/>
    <mergeCell ref="AJ4:AJ5"/>
    <mergeCell ref="AK4:AK5"/>
    <mergeCell ref="AJ28:AJ29"/>
    <mergeCell ref="AK28:AK29"/>
    <mergeCell ref="AF18:AG18"/>
    <mergeCell ref="AH18:AI19"/>
    <mergeCell ref="AF20:AG20"/>
    <mergeCell ref="AH20:AI21"/>
    <mergeCell ref="AF22:AG22"/>
    <mergeCell ref="AH22:AI23"/>
    <mergeCell ref="AF24:AG24"/>
    <mergeCell ref="AH24:AI25"/>
    <mergeCell ref="AF7:AG7"/>
    <mergeCell ref="AH7:AI7"/>
    <mergeCell ref="AF6:AG6"/>
    <mergeCell ref="AH6:AI6"/>
    <mergeCell ref="AH13:AI13"/>
    <mergeCell ref="AH9:AI9"/>
    <mergeCell ref="AH12:AI12"/>
    <mergeCell ref="AF14:AG14"/>
    <mergeCell ref="AH4:AI4"/>
    <mergeCell ref="AF4:AG4"/>
    <mergeCell ref="AH16:AI17"/>
    <mergeCell ref="AL38:AL39"/>
    <mergeCell ref="AL16:AL17"/>
    <mergeCell ref="AL14:AL15"/>
    <mergeCell ref="AL40:AL41"/>
    <mergeCell ref="AL42:AL43"/>
    <mergeCell ref="AL44:AL45"/>
    <mergeCell ref="AL46:AL47"/>
    <mergeCell ref="AL48:AL49"/>
    <mergeCell ref="AF28:AI29"/>
    <mergeCell ref="AF30:AI30"/>
    <mergeCell ref="AF31:AI31"/>
    <mergeCell ref="AF32:AI32"/>
    <mergeCell ref="AL28:AL29"/>
    <mergeCell ref="AL18:AL19"/>
    <mergeCell ref="AL20:AL21"/>
    <mergeCell ref="AL22:AL23"/>
    <mergeCell ref="AL24:AL25"/>
    <mergeCell ref="AF34:AI34"/>
    <mergeCell ref="AF35:AI35"/>
    <mergeCell ref="AF33:AI33"/>
    <mergeCell ref="AF38:AI39"/>
    <mergeCell ref="AF37:AI37"/>
    <mergeCell ref="AF36:AI36"/>
  </mergeCells>
  <hyperlinks>
    <hyperlink ref="AC1" r:id="rId1"/>
  </hyperlinks>
  <printOptions horizontalCentered="1"/>
  <pageMargins left="0.26" right="0.16" top="0.28000000000000003" bottom="0.35433070866141736" header="0.31496062992125984" footer="0.31496062992125984"/>
  <pageSetup paperSize="9" scale="31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W43"/>
  <sheetViews>
    <sheetView zoomScale="70" zoomScaleNormal="70" workbookViewId="0">
      <selection activeCell="P6" sqref="P6"/>
    </sheetView>
  </sheetViews>
  <sheetFormatPr baseColWidth="10" defaultRowHeight="15" x14ac:dyDescent="0.25"/>
  <cols>
    <col min="2" max="2" width="10" customWidth="1"/>
    <col min="3" max="4" width="10.85546875" style="80"/>
    <col min="5" max="5" width="11.5703125" bestFit="1" customWidth="1"/>
    <col min="6" max="6" width="8.5703125" customWidth="1"/>
    <col min="9" max="9" width="11.5703125" bestFit="1" customWidth="1"/>
    <col min="10" max="10" width="8.5703125" customWidth="1"/>
    <col min="13" max="13" width="11.5703125" bestFit="1" customWidth="1"/>
    <col min="14" max="14" width="8.5703125" customWidth="1"/>
    <col min="17" max="17" width="11.5703125" bestFit="1" customWidth="1"/>
    <col min="18" max="18" width="8.5703125" customWidth="1"/>
    <col min="21" max="21" width="11.5703125" bestFit="1" customWidth="1"/>
    <col min="22" max="22" width="8.5703125" customWidth="1"/>
    <col min="23" max="23" width="8.85546875" style="134" hidden="1" customWidth="1"/>
  </cols>
  <sheetData>
    <row r="1" spans="1:23" ht="17.25" thickTop="1" thickBot="1" x14ac:dyDescent="0.3">
      <c r="A1" s="80"/>
      <c r="B1" s="144">
        <v>2018</v>
      </c>
      <c r="C1" s="146" t="s">
        <v>55</v>
      </c>
      <c r="D1" s="239" t="s">
        <v>4</v>
      </c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</row>
    <row r="2" spans="1:23" s="1" customFormat="1" ht="15.75" thickTop="1" x14ac:dyDescent="0.25">
      <c r="A2" s="80"/>
      <c r="B2" s="96"/>
      <c r="C2" s="96"/>
      <c r="D2" s="81" t="s">
        <v>28</v>
      </c>
      <c r="E2" s="81" t="s">
        <v>29</v>
      </c>
      <c r="F2" s="80"/>
      <c r="G2" s="80"/>
      <c r="H2" s="81" t="s">
        <v>29</v>
      </c>
      <c r="I2" s="81" t="s">
        <v>30</v>
      </c>
      <c r="J2" s="80"/>
      <c r="K2" s="80"/>
      <c r="L2" s="81" t="s">
        <v>5</v>
      </c>
      <c r="M2" s="81" t="s">
        <v>35</v>
      </c>
      <c r="N2" s="80"/>
      <c r="O2" s="80"/>
      <c r="P2" s="81" t="s">
        <v>29</v>
      </c>
      <c r="Q2" s="81" t="s">
        <v>1</v>
      </c>
      <c r="R2" s="80"/>
      <c r="S2" s="80"/>
      <c r="T2" s="81" t="s">
        <v>31</v>
      </c>
      <c r="U2" s="81" t="s">
        <v>32</v>
      </c>
      <c r="W2" s="134"/>
    </row>
    <row r="3" spans="1:23" ht="15.75" thickBot="1" x14ac:dyDescent="0.3">
      <c r="A3" s="1"/>
      <c r="B3" s="1"/>
      <c r="C3" s="80" t="s">
        <v>56</v>
      </c>
      <c r="D3" s="80" t="s">
        <v>57</v>
      </c>
      <c r="E3" s="1" t="s">
        <v>58</v>
      </c>
      <c r="F3" s="1" t="s">
        <v>59</v>
      </c>
      <c r="G3" s="80" t="s">
        <v>56</v>
      </c>
      <c r="H3" s="80" t="s">
        <v>57</v>
      </c>
      <c r="I3" s="1" t="s">
        <v>58</v>
      </c>
      <c r="J3" s="1" t="s">
        <v>59</v>
      </c>
      <c r="K3" s="80" t="s">
        <v>56</v>
      </c>
      <c r="L3" s="80" t="s">
        <v>57</v>
      </c>
      <c r="M3" s="1" t="s">
        <v>58</v>
      </c>
      <c r="N3" s="1" t="s">
        <v>59</v>
      </c>
      <c r="O3" s="80" t="s">
        <v>56</v>
      </c>
      <c r="P3" s="80" t="s">
        <v>57</v>
      </c>
      <c r="Q3" s="1" t="s">
        <v>58</v>
      </c>
      <c r="R3" s="1" t="s">
        <v>59</v>
      </c>
      <c r="S3" s="80" t="s">
        <v>56</v>
      </c>
      <c r="T3" s="80" t="s">
        <v>57</v>
      </c>
      <c r="U3" s="1" t="s">
        <v>58</v>
      </c>
      <c r="V3" s="1" t="s">
        <v>59</v>
      </c>
      <c r="W3" s="134" t="s">
        <v>75</v>
      </c>
    </row>
    <row r="4" spans="1:23" x14ac:dyDescent="0.25">
      <c r="A4" s="92">
        <f>B4</f>
        <v>43344</v>
      </c>
      <c r="B4" s="88">
        <f>DATE(B1,MONTH("1/"&amp;C1),1)</f>
        <v>43344</v>
      </c>
      <c r="C4" s="107" t="s">
        <v>5</v>
      </c>
      <c r="D4" s="108" t="s">
        <v>5</v>
      </c>
      <c r="E4" s="109">
        <f>IFERROR(MOD(D4-C4,1),0)</f>
        <v>0</v>
      </c>
      <c r="F4" s="109">
        <f>IF(E4=0,0,0.5/24)</f>
        <v>0</v>
      </c>
      <c r="G4" s="108">
        <v>0.33333333333333331</v>
      </c>
      <c r="H4" s="108">
        <v>0.83333333333333337</v>
      </c>
      <c r="I4" s="109">
        <f>IFERROR(MOD(H4-G4,1),0)</f>
        <v>0.5</v>
      </c>
      <c r="J4" s="109">
        <f>IF(I4=0,0,0.5/24)</f>
        <v>2.0833333333333332E-2</v>
      </c>
      <c r="K4" s="108">
        <v>0.33333333333333331</v>
      </c>
      <c r="L4" s="108">
        <v>0.83333333333333337</v>
      </c>
      <c r="M4" s="109">
        <f>IFERROR(MOD(L4-K4,1),0)</f>
        <v>0.5</v>
      </c>
      <c r="N4" s="109">
        <f>IF(M4=0,0,0.5/24)</f>
        <v>2.0833333333333332E-2</v>
      </c>
      <c r="O4" s="108">
        <v>0.83333333333333337</v>
      </c>
      <c r="P4" s="108">
        <v>0.33333333333333331</v>
      </c>
      <c r="Q4" s="109">
        <f>IFERROR(MOD(P4-O4,1),0)</f>
        <v>0.5</v>
      </c>
      <c r="R4" s="109">
        <f>IF(Q4=0,0,0.5/24)</f>
        <v>2.0833333333333332E-2</v>
      </c>
      <c r="S4" s="108" t="s">
        <v>5</v>
      </c>
      <c r="T4" s="108" t="s">
        <v>5</v>
      </c>
      <c r="U4" s="109">
        <f>IFERROR(MOD(T4-S4,1),0)</f>
        <v>0</v>
      </c>
      <c r="V4" s="110">
        <f>IF(U4=0,0,0.5/24)</f>
        <v>0</v>
      </c>
      <c r="W4" s="135">
        <f>WEEKNUM(B4)</f>
        <v>35</v>
      </c>
    </row>
    <row r="5" spans="1:23" x14ac:dyDescent="0.25">
      <c r="A5" s="93">
        <f t="shared" ref="A5:A34" si="0">B5</f>
        <v>43345</v>
      </c>
      <c r="B5" s="89">
        <f>B4+1</f>
        <v>43345</v>
      </c>
      <c r="C5" s="111" t="s">
        <v>5</v>
      </c>
      <c r="D5" s="112" t="s">
        <v>5</v>
      </c>
      <c r="E5" s="113">
        <f t="shared" ref="E5:E34" si="1">IFERROR(MOD(D5-C5,1),0)</f>
        <v>0</v>
      </c>
      <c r="F5" s="113">
        <f t="shared" ref="F5:F34" si="2">IF(E5=0,0,0.5/24)</f>
        <v>0</v>
      </c>
      <c r="G5" s="112">
        <v>0.33333333333333331</v>
      </c>
      <c r="H5" s="112">
        <v>0.83333333333333337</v>
      </c>
      <c r="I5" s="113">
        <f t="shared" ref="I5:I33" si="3">IFERROR(MOD(H5-G5,1),0)</f>
        <v>0.5</v>
      </c>
      <c r="J5" s="113">
        <f t="shared" ref="J5:J33" si="4">IF(I5=0,0,0.5/24)</f>
        <v>2.0833333333333332E-2</v>
      </c>
      <c r="K5" s="112">
        <v>0.33333333333333331</v>
      </c>
      <c r="L5" s="112">
        <v>0.83333333333333337</v>
      </c>
      <c r="M5" s="113">
        <f t="shared" ref="M5:M33" si="5">IFERROR(MOD(L5-K5,1),0)</f>
        <v>0.5</v>
      </c>
      <c r="N5" s="113">
        <f t="shared" ref="N5:N33" si="6">IF(M5=0,0,0.5/24)</f>
        <v>2.0833333333333332E-2</v>
      </c>
      <c r="O5" s="112" t="s">
        <v>5</v>
      </c>
      <c r="P5" s="112" t="s">
        <v>5</v>
      </c>
      <c r="Q5" s="113">
        <f t="shared" ref="Q5:Q33" si="7">IFERROR(MOD(P5-O5,1),0)</f>
        <v>0</v>
      </c>
      <c r="R5" s="113">
        <f t="shared" ref="R5:R33" si="8">IF(Q5=0,0,0.5/24)</f>
        <v>0</v>
      </c>
      <c r="S5" s="112">
        <v>0.83333333333333337</v>
      </c>
      <c r="T5" s="112">
        <v>0.33333333333333331</v>
      </c>
      <c r="U5" s="113">
        <f t="shared" ref="U5:U33" si="9">IFERROR(MOD(T5-S5,1),0)</f>
        <v>0.5</v>
      </c>
      <c r="V5" s="114">
        <f t="shared" ref="V5:V33" si="10">IF(U5=0,0,0.5/24)</f>
        <v>2.0833333333333332E-2</v>
      </c>
      <c r="W5" s="135">
        <f t="shared" ref="W5:W34" si="11">WEEKNUM(B5)</f>
        <v>36</v>
      </c>
    </row>
    <row r="6" spans="1:23" x14ac:dyDescent="0.25">
      <c r="A6" s="93">
        <f t="shared" si="0"/>
        <v>43346</v>
      </c>
      <c r="B6" s="89">
        <f t="shared" ref="B6:B30" si="12">B5+1</f>
        <v>43346</v>
      </c>
      <c r="C6" s="111">
        <v>0.33333333333333331</v>
      </c>
      <c r="D6" s="112">
        <v>0.83333333333333337</v>
      </c>
      <c r="E6" s="113">
        <f t="shared" si="1"/>
        <v>0.5</v>
      </c>
      <c r="F6" s="113">
        <f t="shared" si="2"/>
        <v>2.0833333333333332E-2</v>
      </c>
      <c r="G6" s="112" t="s">
        <v>5</v>
      </c>
      <c r="H6" s="112" t="s">
        <v>5</v>
      </c>
      <c r="I6" s="113">
        <f t="shared" si="3"/>
        <v>0</v>
      </c>
      <c r="J6" s="113">
        <f t="shared" si="4"/>
        <v>0</v>
      </c>
      <c r="K6" s="112"/>
      <c r="L6" s="112"/>
      <c r="M6" s="113">
        <f t="shared" si="5"/>
        <v>0</v>
      </c>
      <c r="N6" s="113">
        <f t="shared" si="6"/>
        <v>0</v>
      </c>
      <c r="O6" s="112" t="s">
        <v>5</v>
      </c>
      <c r="P6" s="112" t="s">
        <v>5</v>
      </c>
      <c r="Q6" s="113">
        <f t="shared" si="7"/>
        <v>0</v>
      </c>
      <c r="R6" s="113">
        <f t="shared" si="8"/>
        <v>0</v>
      </c>
      <c r="S6" s="112">
        <v>0.83333333333333337</v>
      </c>
      <c r="T6" s="112">
        <v>0.33333333333333331</v>
      </c>
      <c r="U6" s="113">
        <f t="shared" si="9"/>
        <v>0.5</v>
      </c>
      <c r="V6" s="114">
        <f t="shared" si="10"/>
        <v>2.0833333333333332E-2</v>
      </c>
      <c r="W6" s="135">
        <f t="shared" si="11"/>
        <v>36</v>
      </c>
    </row>
    <row r="7" spans="1:23" x14ac:dyDescent="0.25">
      <c r="A7" s="93">
        <f t="shared" si="0"/>
        <v>43347</v>
      </c>
      <c r="B7" s="89">
        <f t="shared" si="12"/>
        <v>43347</v>
      </c>
      <c r="C7" s="111">
        <v>0.33333333333333331</v>
      </c>
      <c r="D7" s="112">
        <v>0.66666666666666663</v>
      </c>
      <c r="E7" s="113">
        <f t="shared" si="1"/>
        <v>0.33333333333333331</v>
      </c>
      <c r="F7" s="113">
        <f t="shared" si="2"/>
        <v>2.0833333333333332E-2</v>
      </c>
      <c r="G7" s="112">
        <v>0.58333333333333337</v>
      </c>
      <c r="H7" s="112">
        <v>0.83333333333333337</v>
      </c>
      <c r="I7" s="113">
        <f t="shared" si="3"/>
        <v>0.25</v>
      </c>
      <c r="J7" s="113">
        <f t="shared" si="4"/>
        <v>2.0833333333333332E-2</v>
      </c>
      <c r="K7" s="112"/>
      <c r="L7" s="112"/>
      <c r="M7" s="113">
        <f t="shared" si="5"/>
        <v>0</v>
      </c>
      <c r="N7" s="113">
        <f t="shared" si="6"/>
        <v>0</v>
      </c>
      <c r="O7" s="112" t="s">
        <v>5</v>
      </c>
      <c r="P7" s="112" t="s">
        <v>5</v>
      </c>
      <c r="Q7" s="113">
        <f t="shared" si="7"/>
        <v>0</v>
      </c>
      <c r="R7" s="113">
        <f t="shared" si="8"/>
        <v>0</v>
      </c>
      <c r="S7" s="112">
        <v>0.83333333333333337</v>
      </c>
      <c r="T7" s="112">
        <v>0.33333333333333331</v>
      </c>
      <c r="U7" s="113">
        <f t="shared" si="9"/>
        <v>0.5</v>
      </c>
      <c r="V7" s="114">
        <f t="shared" si="10"/>
        <v>2.0833333333333332E-2</v>
      </c>
      <c r="W7" s="135">
        <f t="shared" si="11"/>
        <v>36</v>
      </c>
    </row>
    <row r="8" spans="1:23" x14ac:dyDescent="0.25">
      <c r="A8" s="93">
        <f t="shared" si="0"/>
        <v>43348</v>
      </c>
      <c r="B8" s="89">
        <f t="shared" si="12"/>
        <v>43348</v>
      </c>
      <c r="C8" s="111">
        <v>0.33333333333333331</v>
      </c>
      <c r="D8" s="112">
        <v>0.66666666666666663</v>
      </c>
      <c r="E8" s="113">
        <f t="shared" si="1"/>
        <v>0.33333333333333331</v>
      </c>
      <c r="F8" s="113">
        <f t="shared" si="2"/>
        <v>2.0833333333333332E-2</v>
      </c>
      <c r="G8" s="112">
        <v>0.33333333333333331</v>
      </c>
      <c r="H8" s="112">
        <v>0.83333333333333337</v>
      </c>
      <c r="I8" s="113">
        <f t="shared" si="3"/>
        <v>0.5</v>
      </c>
      <c r="J8" s="113">
        <f t="shared" si="4"/>
        <v>2.0833333333333332E-2</v>
      </c>
      <c r="K8" s="112"/>
      <c r="L8" s="112"/>
      <c r="M8" s="113">
        <f t="shared" si="5"/>
        <v>0</v>
      </c>
      <c r="N8" s="113">
        <f t="shared" si="6"/>
        <v>0</v>
      </c>
      <c r="O8" s="112">
        <v>0.83333333333333337</v>
      </c>
      <c r="P8" s="112">
        <v>0.33333333333333331</v>
      </c>
      <c r="Q8" s="113">
        <f t="shared" si="7"/>
        <v>0.5</v>
      </c>
      <c r="R8" s="113">
        <f t="shared" si="8"/>
        <v>2.0833333333333332E-2</v>
      </c>
      <c r="S8" s="112" t="s">
        <v>5</v>
      </c>
      <c r="T8" s="112" t="s">
        <v>5</v>
      </c>
      <c r="U8" s="113">
        <f t="shared" si="9"/>
        <v>0</v>
      </c>
      <c r="V8" s="114">
        <f t="shared" si="10"/>
        <v>0</v>
      </c>
      <c r="W8" s="135">
        <f t="shared" si="11"/>
        <v>36</v>
      </c>
    </row>
    <row r="9" spans="1:23" x14ac:dyDescent="0.25">
      <c r="A9" s="93">
        <f t="shared" si="0"/>
        <v>43349</v>
      </c>
      <c r="B9" s="89">
        <f t="shared" si="12"/>
        <v>43349</v>
      </c>
      <c r="C9" s="111">
        <v>0.33333333333333331</v>
      </c>
      <c r="D9" s="112">
        <v>0.6875</v>
      </c>
      <c r="E9" s="113">
        <f t="shared" si="1"/>
        <v>0.35416666666666669</v>
      </c>
      <c r="F9" s="113">
        <f t="shared" si="2"/>
        <v>2.0833333333333332E-2</v>
      </c>
      <c r="G9" s="112">
        <v>0.33333333333333331</v>
      </c>
      <c r="H9" s="112">
        <v>0.83333333333333337</v>
      </c>
      <c r="I9" s="113">
        <f t="shared" si="3"/>
        <v>0.5</v>
      </c>
      <c r="J9" s="113">
        <f t="shared" si="4"/>
        <v>2.0833333333333332E-2</v>
      </c>
      <c r="K9" s="112"/>
      <c r="L9" s="112"/>
      <c r="M9" s="113">
        <f t="shared" si="5"/>
        <v>0</v>
      </c>
      <c r="N9" s="113">
        <f t="shared" si="6"/>
        <v>0</v>
      </c>
      <c r="O9" s="112">
        <v>0.83333333333333337</v>
      </c>
      <c r="P9" s="112">
        <v>0.33333333333333331</v>
      </c>
      <c r="Q9" s="113">
        <f t="shared" si="7"/>
        <v>0.5</v>
      </c>
      <c r="R9" s="113">
        <f t="shared" si="8"/>
        <v>2.0833333333333332E-2</v>
      </c>
      <c r="S9" s="112" t="s">
        <v>5</v>
      </c>
      <c r="T9" s="112" t="s">
        <v>5</v>
      </c>
      <c r="U9" s="113">
        <f t="shared" si="9"/>
        <v>0</v>
      </c>
      <c r="V9" s="114">
        <f t="shared" si="10"/>
        <v>0</v>
      </c>
      <c r="W9" s="135">
        <f t="shared" si="11"/>
        <v>36</v>
      </c>
    </row>
    <row r="10" spans="1:23" x14ac:dyDescent="0.25">
      <c r="A10" s="93">
        <f t="shared" si="0"/>
        <v>43350</v>
      </c>
      <c r="B10" s="89">
        <f t="shared" si="12"/>
        <v>43350</v>
      </c>
      <c r="C10" s="111">
        <v>0.33333333333333331</v>
      </c>
      <c r="D10" s="112">
        <v>0.6875</v>
      </c>
      <c r="E10" s="113">
        <f t="shared" si="1"/>
        <v>0.35416666666666669</v>
      </c>
      <c r="F10" s="113">
        <f t="shared" si="2"/>
        <v>2.0833333333333332E-2</v>
      </c>
      <c r="G10" s="112">
        <v>0.58333333333333337</v>
      </c>
      <c r="H10" s="112">
        <v>0.83333333333333337</v>
      </c>
      <c r="I10" s="113">
        <f t="shared" si="3"/>
        <v>0.25</v>
      </c>
      <c r="J10" s="113">
        <f t="shared" si="4"/>
        <v>2.0833333333333332E-2</v>
      </c>
      <c r="K10" s="112"/>
      <c r="L10" s="112"/>
      <c r="M10" s="113">
        <f t="shared" si="5"/>
        <v>0</v>
      </c>
      <c r="N10" s="113">
        <f t="shared" si="6"/>
        <v>0</v>
      </c>
      <c r="O10" s="112">
        <v>0.83333333333333337</v>
      </c>
      <c r="P10" s="112">
        <v>0.33333333333333331</v>
      </c>
      <c r="Q10" s="113">
        <f t="shared" si="7"/>
        <v>0.5</v>
      </c>
      <c r="R10" s="113">
        <f t="shared" si="8"/>
        <v>2.0833333333333332E-2</v>
      </c>
      <c r="S10" s="112" t="s">
        <v>5</v>
      </c>
      <c r="T10" s="112" t="s">
        <v>5</v>
      </c>
      <c r="U10" s="113">
        <f t="shared" si="9"/>
        <v>0</v>
      </c>
      <c r="V10" s="114">
        <f t="shared" si="10"/>
        <v>0</v>
      </c>
      <c r="W10" s="135">
        <f t="shared" si="11"/>
        <v>36</v>
      </c>
    </row>
    <row r="11" spans="1:23" x14ac:dyDescent="0.25">
      <c r="A11" s="93">
        <f t="shared" si="0"/>
        <v>43351</v>
      </c>
      <c r="B11" s="89">
        <f t="shared" si="12"/>
        <v>43351</v>
      </c>
      <c r="C11" s="111" t="s">
        <v>5</v>
      </c>
      <c r="D11" s="112" t="s">
        <v>5</v>
      </c>
      <c r="E11" s="113">
        <f t="shared" si="1"/>
        <v>0</v>
      </c>
      <c r="F11" s="113">
        <f t="shared" si="2"/>
        <v>0</v>
      </c>
      <c r="G11" s="112" t="s">
        <v>5</v>
      </c>
      <c r="H11" s="112" t="s">
        <v>5</v>
      </c>
      <c r="I11" s="113">
        <f t="shared" si="3"/>
        <v>0</v>
      </c>
      <c r="J11" s="113">
        <f t="shared" si="4"/>
        <v>0</v>
      </c>
      <c r="K11" s="112">
        <v>0.33333333333333331</v>
      </c>
      <c r="L11" s="112">
        <v>0.83333333333333337</v>
      </c>
      <c r="M11" s="113">
        <f t="shared" si="5"/>
        <v>0.5</v>
      </c>
      <c r="N11" s="113">
        <f t="shared" si="6"/>
        <v>2.0833333333333332E-2</v>
      </c>
      <c r="O11" s="112">
        <v>0.83333333333333337</v>
      </c>
      <c r="P11" s="112">
        <v>0.33333333333333331</v>
      </c>
      <c r="Q11" s="113">
        <f t="shared" si="7"/>
        <v>0.5</v>
      </c>
      <c r="R11" s="113">
        <f t="shared" si="8"/>
        <v>2.0833333333333332E-2</v>
      </c>
      <c r="S11" s="112" t="s">
        <v>5</v>
      </c>
      <c r="T11" s="112" t="s">
        <v>5</v>
      </c>
      <c r="U11" s="113">
        <f t="shared" si="9"/>
        <v>0</v>
      </c>
      <c r="V11" s="114">
        <f t="shared" si="10"/>
        <v>0</v>
      </c>
      <c r="W11" s="135">
        <f t="shared" si="11"/>
        <v>36</v>
      </c>
    </row>
    <row r="12" spans="1:23" x14ac:dyDescent="0.25">
      <c r="A12" s="93">
        <f t="shared" si="0"/>
        <v>43352</v>
      </c>
      <c r="B12" s="89">
        <f t="shared" si="12"/>
        <v>43352</v>
      </c>
      <c r="C12" s="111" t="s">
        <v>5</v>
      </c>
      <c r="D12" s="112" t="s">
        <v>5</v>
      </c>
      <c r="E12" s="113">
        <f t="shared" si="1"/>
        <v>0</v>
      </c>
      <c r="F12" s="113">
        <f t="shared" si="2"/>
        <v>0</v>
      </c>
      <c r="G12" s="112" t="s">
        <v>5</v>
      </c>
      <c r="H12" s="112" t="s">
        <v>5</v>
      </c>
      <c r="I12" s="113">
        <f t="shared" si="3"/>
        <v>0</v>
      </c>
      <c r="J12" s="113">
        <f t="shared" si="4"/>
        <v>0</v>
      </c>
      <c r="K12" s="112">
        <v>0.33333333333333331</v>
      </c>
      <c r="L12" s="112">
        <v>0.83333333333333337</v>
      </c>
      <c r="M12" s="113">
        <f t="shared" si="5"/>
        <v>0.5</v>
      </c>
      <c r="N12" s="113">
        <f t="shared" si="6"/>
        <v>2.0833333333333332E-2</v>
      </c>
      <c r="O12" s="112" t="s">
        <v>5</v>
      </c>
      <c r="P12" s="112" t="s">
        <v>5</v>
      </c>
      <c r="Q12" s="113">
        <f t="shared" si="7"/>
        <v>0</v>
      </c>
      <c r="R12" s="113">
        <f t="shared" si="8"/>
        <v>0</v>
      </c>
      <c r="S12" s="112">
        <v>0.83333333333333337</v>
      </c>
      <c r="T12" s="112">
        <v>0.33333333333333331</v>
      </c>
      <c r="U12" s="113">
        <f t="shared" si="9"/>
        <v>0.5</v>
      </c>
      <c r="V12" s="114">
        <f t="shared" si="10"/>
        <v>2.0833333333333332E-2</v>
      </c>
      <c r="W12" s="135">
        <f t="shared" si="11"/>
        <v>37</v>
      </c>
    </row>
    <row r="13" spans="1:23" x14ac:dyDescent="0.25">
      <c r="A13" s="93">
        <f t="shared" si="0"/>
        <v>43353</v>
      </c>
      <c r="B13" s="89">
        <f t="shared" si="12"/>
        <v>43353</v>
      </c>
      <c r="C13" s="111">
        <v>0.33333333333333331</v>
      </c>
      <c r="D13" s="112">
        <v>0.6875</v>
      </c>
      <c r="E13" s="113">
        <f t="shared" si="1"/>
        <v>0.35416666666666669</v>
      </c>
      <c r="F13" s="113">
        <f t="shared" si="2"/>
        <v>2.0833333333333332E-2</v>
      </c>
      <c r="G13" s="112">
        <v>0.58333333333333337</v>
      </c>
      <c r="H13" s="112">
        <v>0.83333333333333337</v>
      </c>
      <c r="I13" s="113">
        <f t="shared" si="3"/>
        <v>0.25</v>
      </c>
      <c r="J13" s="113">
        <f t="shared" si="4"/>
        <v>2.0833333333333332E-2</v>
      </c>
      <c r="K13" s="112"/>
      <c r="L13" s="112"/>
      <c r="M13" s="113">
        <f t="shared" si="5"/>
        <v>0</v>
      </c>
      <c r="N13" s="113">
        <f t="shared" si="6"/>
        <v>0</v>
      </c>
      <c r="O13" s="112" t="s">
        <v>5</v>
      </c>
      <c r="P13" s="112" t="s">
        <v>5</v>
      </c>
      <c r="Q13" s="113">
        <f t="shared" si="7"/>
        <v>0</v>
      </c>
      <c r="R13" s="113">
        <f t="shared" si="8"/>
        <v>0</v>
      </c>
      <c r="S13" s="112">
        <v>0.83333333333333337</v>
      </c>
      <c r="T13" s="112">
        <v>0.33333333333333331</v>
      </c>
      <c r="U13" s="113">
        <f t="shared" si="9"/>
        <v>0.5</v>
      </c>
      <c r="V13" s="114">
        <f t="shared" si="10"/>
        <v>2.0833333333333332E-2</v>
      </c>
      <c r="W13" s="135">
        <f t="shared" si="11"/>
        <v>37</v>
      </c>
    </row>
    <row r="14" spans="1:23" x14ac:dyDescent="0.25">
      <c r="A14" s="93">
        <f t="shared" si="0"/>
        <v>43354</v>
      </c>
      <c r="B14" s="89">
        <f t="shared" si="12"/>
        <v>43354</v>
      </c>
      <c r="C14" s="111">
        <v>0.33333333333333331</v>
      </c>
      <c r="D14" s="112">
        <v>0.6875</v>
      </c>
      <c r="E14" s="113">
        <f t="shared" si="1"/>
        <v>0.35416666666666669</v>
      </c>
      <c r="F14" s="113">
        <f t="shared" si="2"/>
        <v>2.0833333333333332E-2</v>
      </c>
      <c r="G14" s="112">
        <v>0.58333333333333337</v>
      </c>
      <c r="H14" s="112">
        <v>0.83333333333333337</v>
      </c>
      <c r="I14" s="113">
        <f t="shared" si="3"/>
        <v>0.25</v>
      </c>
      <c r="J14" s="113">
        <f t="shared" si="4"/>
        <v>2.0833333333333332E-2</v>
      </c>
      <c r="K14" s="112"/>
      <c r="L14" s="112"/>
      <c r="M14" s="113">
        <f t="shared" si="5"/>
        <v>0</v>
      </c>
      <c r="N14" s="113">
        <f t="shared" si="6"/>
        <v>0</v>
      </c>
      <c r="O14" s="112" t="s">
        <v>5</v>
      </c>
      <c r="P14" s="112" t="s">
        <v>5</v>
      </c>
      <c r="Q14" s="113">
        <f t="shared" si="7"/>
        <v>0</v>
      </c>
      <c r="R14" s="113">
        <f t="shared" si="8"/>
        <v>0</v>
      </c>
      <c r="S14" s="112">
        <v>0.83333333333333337</v>
      </c>
      <c r="T14" s="112">
        <v>0.33333333333333331</v>
      </c>
      <c r="U14" s="113">
        <f t="shared" si="9"/>
        <v>0.5</v>
      </c>
      <c r="V14" s="114">
        <f t="shared" si="10"/>
        <v>2.0833333333333332E-2</v>
      </c>
      <c r="W14" s="135">
        <f t="shared" si="11"/>
        <v>37</v>
      </c>
    </row>
    <row r="15" spans="1:23" x14ac:dyDescent="0.25">
      <c r="A15" s="93">
        <f t="shared" si="0"/>
        <v>43355</v>
      </c>
      <c r="B15" s="89">
        <f t="shared" si="12"/>
        <v>43355</v>
      </c>
      <c r="C15" s="111">
        <v>0.33333333333333331</v>
      </c>
      <c r="D15" s="112">
        <v>0.6875</v>
      </c>
      <c r="E15" s="113">
        <f t="shared" si="1"/>
        <v>0.35416666666666669</v>
      </c>
      <c r="F15" s="113">
        <f t="shared" si="2"/>
        <v>2.0833333333333332E-2</v>
      </c>
      <c r="G15" s="112">
        <v>0.33333333333333331</v>
      </c>
      <c r="H15" s="112">
        <v>0.83333333333333337</v>
      </c>
      <c r="I15" s="113">
        <f t="shared" si="3"/>
        <v>0.5</v>
      </c>
      <c r="J15" s="113">
        <f t="shared" si="4"/>
        <v>2.0833333333333332E-2</v>
      </c>
      <c r="K15" s="112"/>
      <c r="L15" s="112"/>
      <c r="M15" s="113">
        <f t="shared" si="5"/>
        <v>0</v>
      </c>
      <c r="N15" s="113">
        <f t="shared" si="6"/>
        <v>0</v>
      </c>
      <c r="O15" s="112" t="s">
        <v>5</v>
      </c>
      <c r="P15" s="112" t="s">
        <v>5</v>
      </c>
      <c r="Q15" s="113">
        <f t="shared" si="7"/>
        <v>0</v>
      </c>
      <c r="R15" s="113">
        <f t="shared" si="8"/>
        <v>0</v>
      </c>
      <c r="S15" s="112">
        <v>0.83333333333333337</v>
      </c>
      <c r="T15" s="112">
        <v>0.33333333333333331</v>
      </c>
      <c r="U15" s="113">
        <f t="shared" si="9"/>
        <v>0.5</v>
      </c>
      <c r="V15" s="114">
        <f t="shared" si="10"/>
        <v>2.0833333333333332E-2</v>
      </c>
      <c r="W15" s="135">
        <f t="shared" si="11"/>
        <v>37</v>
      </c>
    </row>
    <row r="16" spans="1:23" x14ac:dyDescent="0.25">
      <c r="A16" s="93">
        <f t="shared" si="0"/>
        <v>43356</v>
      </c>
      <c r="B16" s="89">
        <f t="shared" si="12"/>
        <v>43356</v>
      </c>
      <c r="C16" s="111">
        <v>0.33333333333333331</v>
      </c>
      <c r="D16" s="112">
        <v>0.6875</v>
      </c>
      <c r="E16" s="113">
        <f t="shared" si="1"/>
        <v>0.35416666666666669</v>
      </c>
      <c r="F16" s="113">
        <f t="shared" si="2"/>
        <v>2.0833333333333332E-2</v>
      </c>
      <c r="G16" s="112">
        <v>0.33333333333333331</v>
      </c>
      <c r="H16" s="112">
        <v>0.83333333333333337</v>
      </c>
      <c r="I16" s="113">
        <f t="shared" si="3"/>
        <v>0.5</v>
      </c>
      <c r="J16" s="113">
        <f t="shared" si="4"/>
        <v>2.0833333333333332E-2</v>
      </c>
      <c r="K16" s="112"/>
      <c r="L16" s="112"/>
      <c r="M16" s="113">
        <f t="shared" si="5"/>
        <v>0</v>
      </c>
      <c r="N16" s="113">
        <f t="shared" si="6"/>
        <v>0</v>
      </c>
      <c r="O16" s="112">
        <v>0.83333333333333337</v>
      </c>
      <c r="P16" s="112">
        <v>0.33333333333333331</v>
      </c>
      <c r="Q16" s="113">
        <f t="shared" si="7"/>
        <v>0.5</v>
      </c>
      <c r="R16" s="113">
        <f t="shared" si="8"/>
        <v>2.0833333333333332E-2</v>
      </c>
      <c r="S16" s="112" t="s">
        <v>5</v>
      </c>
      <c r="T16" s="112" t="s">
        <v>5</v>
      </c>
      <c r="U16" s="113">
        <f t="shared" si="9"/>
        <v>0</v>
      </c>
      <c r="V16" s="114">
        <f t="shared" si="10"/>
        <v>0</v>
      </c>
      <c r="W16" s="135">
        <f t="shared" si="11"/>
        <v>37</v>
      </c>
    </row>
    <row r="17" spans="1:23" x14ac:dyDescent="0.25">
      <c r="A17" s="93">
        <f t="shared" si="0"/>
        <v>43357</v>
      </c>
      <c r="B17" s="89">
        <f t="shared" si="12"/>
        <v>43357</v>
      </c>
      <c r="C17" s="111">
        <v>0.33333333333333331</v>
      </c>
      <c r="D17" s="112">
        <v>0.6875</v>
      </c>
      <c r="E17" s="113">
        <f t="shared" si="1"/>
        <v>0.35416666666666669</v>
      </c>
      <c r="F17" s="113">
        <f t="shared" si="2"/>
        <v>2.0833333333333332E-2</v>
      </c>
      <c r="G17" s="112">
        <v>0.58333333333333337</v>
      </c>
      <c r="H17" s="112">
        <v>0.83333333333333337</v>
      </c>
      <c r="I17" s="113">
        <f t="shared" si="3"/>
        <v>0.25</v>
      </c>
      <c r="J17" s="113">
        <f t="shared" si="4"/>
        <v>2.0833333333333332E-2</v>
      </c>
      <c r="K17" s="112"/>
      <c r="L17" s="112"/>
      <c r="M17" s="113">
        <f t="shared" si="5"/>
        <v>0</v>
      </c>
      <c r="N17" s="113">
        <f t="shared" si="6"/>
        <v>0</v>
      </c>
      <c r="O17" s="112">
        <v>0.83333333333333337</v>
      </c>
      <c r="P17" s="112">
        <v>0.33333333333333331</v>
      </c>
      <c r="Q17" s="113">
        <f t="shared" si="7"/>
        <v>0.5</v>
      </c>
      <c r="R17" s="113">
        <f t="shared" si="8"/>
        <v>2.0833333333333332E-2</v>
      </c>
      <c r="S17" s="112" t="s">
        <v>5</v>
      </c>
      <c r="T17" s="112" t="s">
        <v>5</v>
      </c>
      <c r="U17" s="113">
        <f t="shared" si="9"/>
        <v>0</v>
      </c>
      <c r="V17" s="114">
        <f t="shared" si="10"/>
        <v>0</v>
      </c>
      <c r="W17" s="135">
        <f t="shared" si="11"/>
        <v>37</v>
      </c>
    </row>
    <row r="18" spans="1:23" x14ac:dyDescent="0.25">
      <c r="A18" s="93">
        <f t="shared" si="0"/>
        <v>43358</v>
      </c>
      <c r="B18" s="89">
        <f t="shared" si="12"/>
        <v>43358</v>
      </c>
      <c r="C18" s="111" t="s">
        <v>5</v>
      </c>
      <c r="D18" s="112" t="s">
        <v>5</v>
      </c>
      <c r="E18" s="113">
        <f t="shared" si="1"/>
        <v>0</v>
      </c>
      <c r="F18" s="113">
        <f t="shared" si="2"/>
        <v>0</v>
      </c>
      <c r="G18" s="112" t="s">
        <v>5</v>
      </c>
      <c r="H18" s="112" t="s">
        <v>5</v>
      </c>
      <c r="I18" s="113">
        <f t="shared" si="3"/>
        <v>0</v>
      </c>
      <c r="J18" s="113">
        <f t="shared" si="4"/>
        <v>0</v>
      </c>
      <c r="K18" s="112">
        <v>0.33333333333333331</v>
      </c>
      <c r="L18" s="112">
        <v>0.83333333333333337</v>
      </c>
      <c r="M18" s="113">
        <f t="shared" si="5"/>
        <v>0.5</v>
      </c>
      <c r="N18" s="113">
        <f t="shared" si="6"/>
        <v>2.0833333333333332E-2</v>
      </c>
      <c r="O18" s="112">
        <v>0.83333333333333337</v>
      </c>
      <c r="P18" s="112">
        <v>0.33333333333333331</v>
      </c>
      <c r="Q18" s="113">
        <f t="shared" si="7"/>
        <v>0.5</v>
      </c>
      <c r="R18" s="113">
        <f t="shared" si="8"/>
        <v>2.0833333333333332E-2</v>
      </c>
      <c r="S18" s="112" t="s">
        <v>5</v>
      </c>
      <c r="T18" s="112" t="s">
        <v>5</v>
      </c>
      <c r="U18" s="113">
        <f t="shared" si="9"/>
        <v>0</v>
      </c>
      <c r="V18" s="114">
        <f t="shared" si="10"/>
        <v>0</v>
      </c>
      <c r="W18" s="135">
        <f t="shared" si="11"/>
        <v>37</v>
      </c>
    </row>
    <row r="19" spans="1:23" x14ac:dyDescent="0.25">
      <c r="A19" s="93">
        <f t="shared" si="0"/>
        <v>43359</v>
      </c>
      <c r="B19" s="89">
        <f t="shared" si="12"/>
        <v>43359</v>
      </c>
      <c r="C19" s="111" t="s">
        <v>5</v>
      </c>
      <c r="D19" s="112" t="s">
        <v>5</v>
      </c>
      <c r="E19" s="113">
        <f t="shared" si="1"/>
        <v>0</v>
      </c>
      <c r="F19" s="113">
        <f t="shared" si="2"/>
        <v>0</v>
      </c>
      <c r="G19" s="112" t="s">
        <v>5</v>
      </c>
      <c r="H19" s="112" t="s">
        <v>5</v>
      </c>
      <c r="I19" s="113">
        <f t="shared" si="3"/>
        <v>0</v>
      </c>
      <c r="J19" s="113">
        <f t="shared" si="4"/>
        <v>0</v>
      </c>
      <c r="K19" s="112">
        <v>0.33333333333333331</v>
      </c>
      <c r="L19" s="112">
        <v>0.83333333333333337</v>
      </c>
      <c r="M19" s="113">
        <f t="shared" si="5"/>
        <v>0.5</v>
      </c>
      <c r="N19" s="113">
        <f t="shared" si="6"/>
        <v>2.0833333333333332E-2</v>
      </c>
      <c r="O19" s="112" t="s">
        <v>5</v>
      </c>
      <c r="P19" s="112" t="s">
        <v>5</v>
      </c>
      <c r="Q19" s="113">
        <f t="shared" si="7"/>
        <v>0</v>
      </c>
      <c r="R19" s="113">
        <f t="shared" si="8"/>
        <v>0</v>
      </c>
      <c r="S19" s="112">
        <v>0.83333333333333337</v>
      </c>
      <c r="T19" s="112">
        <v>0.33333333333333331</v>
      </c>
      <c r="U19" s="113">
        <f t="shared" si="9"/>
        <v>0.5</v>
      </c>
      <c r="V19" s="114">
        <f t="shared" si="10"/>
        <v>2.0833333333333332E-2</v>
      </c>
      <c r="W19" s="135">
        <f t="shared" si="11"/>
        <v>38</v>
      </c>
    </row>
    <row r="20" spans="1:23" x14ac:dyDescent="0.25">
      <c r="A20" s="93">
        <f t="shared" si="0"/>
        <v>43360</v>
      </c>
      <c r="B20" s="89">
        <f t="shared" si="12"/>
        <v>43360</v>
      </c>
      <c r="C20" s="111">
        <v>0.33333333333333331</v>
      </c>
      <c r="D20" s="112">
        <v>0.66666666666666663</v>
      </c>
      <c r="E20" s="113">
        <f t="shared" si="1"/>
        <v>0.33333333333333331</v>
      </c>
      <c r="F20" s="113">
        <f t="shared" si="2"/>
        <v>2.0833333333333332E-2</v>
      </c>
      <c r="G20" s="112">
        <v>0.58333333333333337</v>
      </c>
      <c r="H20" s="112">
        <v>0.83333333333333337</v>
      </c>
      <c r="I20" s="113">
        <f t="shared" si="3"/>
        <v>0.25</v>
      </c>
      <c r="J20" s="113">
        <f t="shared" si="4"/>
        <v>2.0833333333333332E-2</v>
      </c>
      <c r="K20" s="112"/>
      <c r="L20" s="112"/>
      <c r="M20" s="113">
        <f t="shared" si="5"/>
        <v>0</v>
      </c>
      <c r="N20" s="113">
        <f t="shared" si="6"/>
        <v>0</v>
      </c>
      <c r="O20" s="112" t="s">
        <v>5</v>
      </c>
      <c r="P20" s="112" t="s">
        <v>5</v>
      </c>
      <c r="Q20" s="113">
        <f t="shared" si="7"/>
        <v>0</v>
      </c>
      <c r="R20" s="113">
        <f t="shared" si="8"/>
        <v>0</v>
      </c>
      <c r="S20" s="112">
        <v>0.83333333333333337</v>
      </c>
      <c r="T20" s="112">
        <v>0.33333333333333331</v>
      </c>
      <c r="U20" s="113">
        <f t="shared" si="9"/>
        <v>0.5</v>
      </c>
      <c r="V20" s="114">
        <f t="shared" si="10"/>
        <v>2.0833333333333332E-2</v>
      </c>
      <c r="W20" s="135">
        <f t="shared" si="11"/>
        <v>38</v>
      </c>
    </row>
    <row r="21" spans="1:23" x14ac:dyDescent="0.25">
      <c r="A21" s="93">
        <f t="shared" si="0"/>
        <v>43361</v>
      </c>
      <c r="B21" s="89">
        <f t="shared" si="12"/>
        <v>43361</v>
      </c>
      <c r="C21" s="111">
        <v>0.33333333333333331</v>
      </c>
      <c r="D21" s="112">
        <v>0.66666666666666663</v>
      </c>
      <c r="E21" s="113">
        <f t="shared" si="1"/>
        <v>0.33333333333333331</v>
      </c>
      <c r="F21" s="113">
        <f t="shared" si="2"/>
        <v>2.0833333333333332E-2</v>
      </c>
      <c r="G21" s="112">
        <v>0.58333333333333337</v>
      </c>
      <c r="H21" s="112">
        <v>0.83333333333333337</v>
      </c>
      <c r="I21" s="113">
        <f t="shared" si="3"/>
        <v>0.25</v>
      </c>
      <c r="J21" s="113">
        <f t="shared" si="4"/>
        <v>2.0833333333333332E-2</v>
      </c>
      <c r="K21" s="112"/>
      <c r="L21" s="112"/>
      <c r="M21" s="113">
        <f t="shared" si="5"/>
        <v>0</v>
      </c>
      <c r="N21" s="113">
        <f t="shared" si="6"/>
        <v>0</v>
      </c>
      <c r="O21" s="112" t="s">
        <v>5</v>
      </c>
      <c r="P21" s="112" t="s">
        <v>63</v>
      </c>
      <c r="Q21" s="113">
        <f t="shared" si="7"/>
        <v>0</v>
      </c>
      <c r="R21" s="113">
        <f t="shared" si="8"/>
        <v>0</v>
      </c>
      <c r="S21" s="112">
        <v>0.83333333333333337</v>
      </c>
      <c r="T21" s="112">
        <v>0.33333333333333331</v>
      </c>
      <c r="U21" s="113">
        <f t="shared" si="9"/>
        <v>0.5</v>
      </c>
      <c r="V21" s="114">
        <f t="shared" si="10"/>
        <v>2.0833333333333332E-2</v>
      </c>
      <c r="W21" s="135">
        <f t="shared" si="11"/>
        <v>38</v>
      </c>
    </row>
    <row r="22" spans="1:23" x14ac:dyDescent="0.25">
      <c r="A22" s="93">
        <f t="shared" si="0"/>
        <v>43362</v>
      </c>
      <c r="B22" s="89">
        <f t="shared" si="12"/>
        <v>43362</v>
      </c>
      <c r="C22" s="111">
        <v>0.33333333333333331</v>
      </c>
      <c r="D22" s="112">
        <v>0.66666666666666663</v>
      </c>
      <c r="E22" s="113">
        <f t="shared" si="1"/>
        <v>0.33333333333333331</v>
      </c>
      <c r="F22" s="113">
        <f t="shared" si="2"/>
        <v>2.0833333333333332E-2</v>
      </c>
      <c r="G22" s="112">
        <v>0.33333333333333331</v>
      </c>
      <c r="H22" s="112">
        <v>0.83333333333333337</v>
      </c>
      <c r="I22" s="113">
        <f t="shared" si="3"/>
        <v>0.5</v>
      </c>
      <c r="J22" s="113">
        <f t="shared" si="4"/>
        <v>2.0833333333333332E-2</v>
      </c>
      <c r="K22" s="112"/>
      <c r="L22" s="112"/>
      <c r="M22" s="113">
        <f t="shared" si="5"/>
        <v>0</v>
      </c>
      <c r="N22" s="113">
        <f t="shared" si="6"/>
        <v>0</v>
      </c>
      <c r="O22" s="112">
        <v>0.83333333333333337</v>
      </c>
      <c r="P22" s="112">
        <v>0.33333333333333331</v>
      </c>
      <c r="Q22" s="113">
        <f t="shared" si="7"/>
        <v>0.5</v>
      </c>
      <c r="R22" s="113">
        <f t="shared" si="8"/>
        <v>2.0833333333333332E-2</v>
      </c>
      <c r="S22" s="112" t="s">
        <v>5</v>
      </c>
      <c r="T22" s="112" t="s">
        <v>5</v>
      </c>
      <c r="U22" s="113">
        <f t="shared" si="9"/>
        <v>0</v>
      </c>
      <c r="V22" s="114">
        <f t="shared" si="10"/>
        <v>0</v>
      </c>
      <c r="W22" s="135">
        <f t="shared" si="11"/>
        <v>38</v>
      </c>
    </row>
    <row r="23" spans="1:23" x14ac:dyDescent="0.25">
      <c r="A23" s="93">
        <f t="shared" si="0"/>
        <v>43363</v>
      </c>
      <c r="B23" s="89">
        <f t="shared" si="12"/>
        <v>43363</v>
      </c>
      <c r="C23" s="111">
        <v>0.33333333333333331</v>
      </c>
      <c r="D23" s="112">
        <v>0.66666666666666663</v>
      </c>
      <c r="E23" s="113">
        <f t="shared" si="1"/>
        <v>0.33333333333333331</v>
      </c>
      <c r="F23" s="113">
        <f t="shared" si="2"/>
        <v>2.0833333333333332E-2</v>
      </c>
      <c r="G23" s="112">
        <v>0.33333333333333331</v>
      </c>
      <c r="H23" s="112">
        <v>0.83333333333333337</v>
      </c>
      <c r="I23" s="113">
        <f t="shared" si="3"/>
        <v>0.5</v>
      </c>
      <c r="J23" s="113">
        <f t="shared" si="4"/>
        <v>2.0833333333333332E-2</v>
      </c>
      <c r="K23" s="112"/>
      <c r="L23" s="112"/>
      <c r="M23" s="113">
        <f t="shared" si="5"/>
        <v>0</v>
      </c>
      <c r="N23" s="113">
        <f t="shared" si="6"/>
        <v>0</v>
      </c>
      <c r="O23" s="112">
        <v>0.83333333333333337</v>
      </c>
      <c r="P23" s="112">
        <v>0.33333333333333331</v>
      </c>
      <c r="Q23" s="113">
        <f t="shared" si="7"/>
        <v>0.5</v>
      </c>
      <c r="R23" s="113">
        <f t="shared" si="8"/>
        <v>2.0833333333333332E-2</v>
      </c>
      <c r="S23" s="112" t="s">
        <v>5</v>
      </c>
      <c r="T23" s="112" t="s">
        <v>5</v>
      </c>
      <c r="U23" s="113">
        <f t="shared" si="9"/>
        <v>0</v>
      </c>
      <c r="V23" s="114">
        <f t="shared" si="10"/>
        <v>0</v>
      </c>
      <c r="W23" s="135">
        <f t="shared" si="11"/>
        <v>38</v>
      </c>
    </row>
    <row r="24" spans="1:23" x14ac:dyDescent="0.25">
      <c r="A24" s="93">
        <f t="shared" si="0"/>
        <v>43364</v>
      </c>
      <c r="B24" s="89">
        <f t="shared" si="12"/>
        <v>43364</v>
      </c>
      <c r="C24" s="111">
        <v>0.33333333333333331</v>
      </c>
      <c r="D24" s="112">
        <v>0.66666666666666663</v>
      </c>
      <c r="E24" s="113">
        <f t="shared" si="1"/>
        <v>0.33333333333333331</v>
      </c>
      <c r="F24" s="113">
        <f t="shared" si="2"/>
        <v>2.0833333333333332E-2</v>
      </c>
      <c r="G24" s="112">
        <v>0.58333333333333337</v>
      </c>
      <c r="H24" s="112">
        <v>0.83333333333333337</v>
      </c>
      <c r="I24" s="113">
        <f t="shared" si="3"/>
        <v>0.25</v>
      </c>
      <c r="J24" s="113">
        <f t="shared" si="4"/>
        <v>2.0833333333333332E-2</v>
      </c>
      <c r="K24" s="112"/>
      <c r="L24" s="112"/>
      <c r="M24" s="113">
        <f t="shared" si="5"/>
        <v>0</v>
      </c>
      <c r="N24" s="113">
        <f t="shared" si="6"/>
        <v>0</v>
      </c>
      <c r="O24" s="112">
        <v>0.83333333333333337</v>
      </c>
      <c r="P24" s="112">
        <v>0.33333333333333331</v>
      </c>
      <c r="Q24" s="113">
        <f t="shared" si="7"/>
        <v>0.5</v>
      </c>
      <c r="R24" s="113">
        <f t="shared" si="8"/>
        <v>2.0833333333333332E-2</v>
      </c>
      <c r="S24" s="112" t="s">
        <v>5</v>
      </c>
      <c r="T24" s="112" t="s">
        <v>5</v>
      </c>
      <c r="U24" s="113">
        <f t="shared" si="9"/>
        <v>0</v>
      </c>
      <c r="V24" s="114">
        <f t="shared" si="10"/>
        <v>0</v>
      </c>
      <c r="W24" s="135">
        <f t="shared" si="11"/>
        <v>38</v>
      </c>
    </row>
    <row r="25" spans="1:23" x14ac:dyDescent="0.25">
      <c r="A25" s="93">
        <f t="shared" si="0"/>
        <v>43365</v>
      </c>
      <c r="B25" s="89">
        <f t="shared" si="12"/>
        <v>43365</v>
      </c>
      <c r="C25" s="111" t="s">
        <v>5</v>
      </c>
      <c r="D25" s="112" t="s">
        <v>5</v>
      </c>
      <c r="E25" s="113">
        <f t="shared" si="1"/>
        <v>0</v>
      </c>
      <c r="F25" s="113">
        <f t="shared" si="2"/>
        <v>0</v>
      </c>
      <c r="G25" s="112" t="s">
        <v>5</v>
      </c>
      <c r="H25" s="112" t="s">
        <v>5</v>
      </c>
      <c r="I25" s="113">
        <f t="shared" si="3"/>
        <v>0</v>
      </c>
      <c r="J25" s="113">
        <f t="shared" si="4"/>
        <v>0</v>
      </c>
      <c r="K25" s="112">
        <v>0.33333333333333331</v>
      </c>
      <c r="L25" s="112">
        <v>0.83333333333333337</v>
      </c>
      <c r="M25" s="113">
        <f t="shared" si="5"/>
        <v>0.5</v>
      </c>
      <c r="N25" s="113">
        <f t="shared" si="6"/>
        <v>2.0833333333333332E-2</v>
      </c>
      <c r="O25" s="112" t="s">
        <v>5</v>
      </c>
      <c r="P25" s="112" t="s">
        <v>5</v>
      </c>
      <c r="Q25" s="113">
        <f t="shared" si="7"/>
        <v>0</v>
      </c>
      <c r="R25" s="113">
        <f t="shared" si="8"/>
        <v>0</v>
      </c>
      <c r="S25" s="112">
        <v>0.83333333333333337</v>
      </c>
      <c r="T25" s="112">
        <v>0.33333333333333331</v>
      </c>
      <c r="U25" s="113">
        <f t="shared" si="9"/>
        <v>0.5</v>
      </c>
      <c r="V25" s="114">
        <f t="shared" si="10"/>
        <v>2.0833333333333332E-2</v>
      </c>
      <c r="W25" s="135">
        <f t="shared" si="11"/>
        <v>38</v>
      </c>
    </row>
    <row r="26" spans="1:23" x14ac:dyDescent="0.25">
      <c r="A26" s="93">
        <f t="shared" si="0"/>
        <v>43366</v>
      </c>
      <c r="B26" s="89">
        <f t="shared" si="12"/>
        <v>43366</v>
      </c>
      <c r="C26" s="111" t="s">
        <v>5</v>
      </c>
      <c r="D26" s="112" t="s">
        <v>5</v>
      </c>
      <c r="E26" s="113">
        <f t="shared" si="1"/>
        <v>0</v>
      </c>
      <c r="F26" s="113">
        <f t="shared" si="2"/>
        <v>0</v>
      </c>
      <c r="G26" s="112" t="s">
        <v>5</v>
      </c>
      <c r="H26" s="112" t="s">
        <v>5</v>
      </c>
      <c r="I26" s="113">
        <f t="shared" si="3"/>
        <v>0</v>
      </c>
      <c r="J26" s="113">
        <f t="shared" si="4"/>
        <v>0</v>
      </c>
      <c r="K26" s="112">
        <v>0.33333333333333331</v>
      </c>
      <c r="L26" s="112">
        <v>0.83333333333333337</v>
      </c>
      <c r="M26" s="113">
        <f t="shared" si="5"/>
        <v>0.5</v>
      </c>
      <c r="N26" s="113">
        <f t="shared" si="6"/>
        <v>2.0833333333333332E-2</v>
      </c>
      <c r="O26" s="112" t="s">
        <v>5</v>
      </c>
      <c r="P26" s="112" t="s">
        <v>5</v>
      </c>
      <c r="Q26" s="113">
        <f t="shared" si="7"/>
        <v>0</v>
      </c>
      <c r="R26" s="113">
        <f t="shared" si="8"/>
        <v>0</v>
      </c>
      <c r="S26" s="112">
        <v>0.83333333333333337</v>
      </c>
      <c r="T26" s="112">
        <v>0.33333333333333331</v>
      </c>
      <c r="U26" s="113">
        <f t="shared" si="9"/>
        <v>0.5</v>
      </c>
      <c r="V26" s="114">
        <f t="shared" si="10"/>
        <v>2.0833333333333332E-2</v>
      </c>
      <c r="W26" s="135">
        <f t="shared" si="11"/>
        <v>39</v>
      </c>
    </row>
    <row r="27" spans="1:23" x14ac:dyDescent="0.25">
      <c r="A27" s="93">
        <f t="shared" si="0"/>
        <v>43367</v>
      </c>
      <c r="B27" s="89">
        <f t="shared" si="12"/>
        <v>43367</v>
      </c>
      <c r="C27" s="111">
        <v>0.33333333333333331</v>
      </c>
      <c r="D27" s="112">
        <v>0.66666666666666663</v>
      </c>
      <c r="E27" s="113">
        <f t="shared" si="1"/>
        <v>0.33333333333333331</v>
      </c>
      <c r="F27" s="113">
        <f t="shared" si="2"/>
        <v>2.0833333333333332E-2</v>
      </c>
      <c r="G27" s="112">
        <v>0.58333333333333337</v>
      </c>
      <c r="H27" s="112">
        <v>0.83333333333333337</v>
      </c>
      <c r="I27" s="113">
        <f t="shared" si="3"/>
        <v>0.25</v>
      </c>
      <c r="J27" s="113">
        <f t="shared" si="4"/>
        <v>2.0833333333333332E-2</v>
      </c>
      <c r="K27" s="112"/>
      <c r="L27" s="112"/>
      <c r="M27" s="113">
        <f t="shared" si="5"/>
        <v>0</v>
      </c>
      <c r="N27" s="113">
        <f t="shared" si="6"/>
        <v>0</v>
      </c>
      <c r="O27" s="112" t="s">
        <v>5</v>
      </c>
      <c r="P27" s="112" t="s">
        <v>5</v>
      </c>
      <c r="Q27" s="113">
        <f t="shared" si="7"/>
        <v>0</v>
      </c>
      <c r="R27" s="113">
        <f t="shared" si="8"/>
        <v>0</v>
      </c>
      <c r="S27" s="112">
        <v>0.83333333333333337</v>
      </c>
      <c r="T27" s="112">
        <v>0.33333333333333331</v>
      </c>
      <c r="U27" s="113">
        <f t="shared" si="9"/>
        <v>0.5</v>
      </c>
      <c r="V27" s="114">
        <f t="shared" si="10"/>
        <v>2.0833333333333332E-2</v>
      </c>
      <c r="W27" s="135">
        <f t="shared" si="11"/>
        <v>39</v>
      </c>
    </row>
    <row r="28" spans="1:23" x14ac:dyDescent="0.25">
      <c r="A28" s="93">
        <f t="shared" si="0"/>
        <v>43368</v>
      </c>
      <c r="B28" s="89">
        <f t="shared" si="12"/>
        <v>43368</v>
      </c>
      <c r="C28" s="111">
        <v>0.33333333333333331</v>
      </c>
      <c r="D28" s="112">
        <v>0.66666666666666663</v>
      </c>
      <c r="E28" s="113">
        <f t="shared" si="1"/>
        <v>0.33333333333333331</v>
      </c>
      <c r="F28" s="113">
        <f t="shared" si="2"/>
        <v>2.0833333333333332E-2</v>
      </c>
      <c r="G28" s="112">
        <v>0.58333333333333337</v>
      </c>
      <c r="H28" s="112">
        <v>0.83333333333333337</v>
      </c>
      <c r="I28" s="113">
        <f t="shared" si="3"/>
        <v>0.25</v>
      </c>
      <c r="J28" s="113">
        <f t="shared" si="4"/>
        <v>2.0833333333333332E-2</v>
      </c>
      <c r="K28" s="112"/>
      <c r="L28" s="112"/>
      <c r="M28" s="113">
        <f t="shared" si="5"/>
        <v>0</v>
      </c>
      <c r="N28" s="113">
        <f t="shared" si="6"/>
        <v>0</v>
      </c>
      <c r="O28" s="112" t="s">
        <v>5</v>
      </c>
      <c r="P28" s="112" t="s">
        <v>5</v>
      </c>
      <c r="Q28" s="113">
        <f t="shared" si="7"/>
        <v>0</v>
      </c>
      <c r="R28" s="113">
        <f t="shared" si="8"/>
        <v>0</v>
      </c>
      <c r="S28" s="112">
        <v>0.83333333333333337</v>
      </c>
      <c r="T28" s="112">
        <v>0.33333333333333331</v>
      </c>
      <c r="U28" s="113">
        <f t="shared" si="9"/>
        <v>0.5</v>
      </c>
      <c r="V28" s="114">
        <f t="shared" si="10"/>
        <v>2.0833333333333332E-2</v>
      </c>
      <c r="W28" s="135">
        <f t="shared" si="11"/>
        <v>39</v>
      </c>
    </row>
    <row r="29" spans="1:23" x14ac:dyDescent="0.25">
      <c r="A29" s="93">
        <f t="shared" si="0"/>
        <v>43369</v>
      </c>
      <c r="B29" s="89">
        <f t="shared" si="12"/>
        <v>43369</v>
      </c>
      <c r="C29" s="111">
        <v>0.33333333333333331</v>
      </c>
      <c r="D29" s="112">
        <v>0.66666666666666663</v>
      </c>
      <c r="E29" s="113">
        <f t="shared" si="1"/>
        <v>0.33333333333333331</v>
      </c>
      <c r="F29" s="113">
        <f t="shared" si="2"/>
        <v>2.0833333333333332E-2</v>
      </c>
      <c r="G29" s="112">
        <v>0.33333333333333331</v>
      </c>
      <c r="H29" s="112">
        <v>0.83333333333333337</v>
      </c>
      <c r="I29" s="113">
        <f t="shared" si="3"/>
        <v>0.5</v>
      </c>
      <c r="J29" s="113">
        <f t="shared" si="4"/>
        <v>2.0833333333333332E-2</v>
      </c>
      <c r="K29" s="112"/>
      <c r="L29" s="112"/>
      <c r="M29" s="113">
        <f t="shared" si="5"/>
        <v>0</v>
      </c>
      <c r="N29" s="113">
        <f t="shared" si="6"/>
        <v>0</v>
      </c>
      <c r="O29" s="112">
        <v>0.83333333333333337</v>
      </c>
      <c r="P29" s="112">
        <v>0.33333333333333331</v>
      </c>
      <c r="Q29" s="113">
        <f t="shared" si="7"/>
        <v>0.5</v>
      </c>
      <c r="R29" s="113">
        <f t="shared" si="8"/>
        <v>2.0833333333333332E-2</v>
      </c>
      <c r="S29" s="112" t="s">
        <v>5</v>
      </c>
      <c r="T29" s="112" t="s">
        <v>5</v>
      </c>
      <c r="U29" s="113">
        <f t="shared" si="9"/>
        <v>0</v>
      </c>
      <c r="V29" s="114">
        <f t="shared" si="10"/>
        <v>0</v>
      </c>
      <c r="W29" s="135">
        <f t="shared" si="11"/>
        <v>39</v>
      </c>
    </row>
    <row r="30" spans="1:23" x14ac:dyDescent="0.25">
      <c r="A30" s="93">
        <f t="shared" si="0"/>
        <v>43370</v>
      </c>
      <c r="B30" s="89">
        <f t="shared" si="12"/>
        <v>43370</v>
      </c>
      <c r="C30" s="111">
        <v>0.33333333333333331</v>
      </c>
      <c r="D30" s="112">
        <v>0.66666666666666663</v>
      </c>
      <c r="E30" s="113">
        <f t="shared" si="1"/>
        <v>0.33333333333333331</v>
      </c>
      <c r="F30" s="113">
        <f t="shared" si="2"/>
        <v>2.0833333333333332E-2</v>
      </c>
      <c r="G30" s="112">
        <v>0.33333333333333331</v>
      </c>
      <c r="H30" s="112">
        <v>0.83333333333333337</v>
      </c>
      <c r="I30" s="113">
        <f t="shared" si="3"/>
        <v>0.5</v>
      </c>
      <c r="J30" s="113">
        <f t="shared" si="4"/>
        <v>2.0833333333333332E-2</v>
      </c>
      <c r="K30" s="112"/>
      <c r="L30" s="112"/>
      <c r="M30" s="113">
        <f t="shared" si="5"/>
        <v>0</v>
      </c>
      <c r="N30" s="113">
        <f t="shared" si="6"/>
        <v>0</v>
      </c>
      <c r="O30" s="112">
        <v>0.83333333333333337</v>
      </c>
      <c r="P30" s="112">
        <v>0.33333333333333331</v>
      </c>
      <c r="Q30" s="113">
        <f t="shared" si="7"/>
        <v>0.5</v>
      </c>
      <c r="R30" s="113">
        <f t="shared" si="8"/>
        <v>2.0833333333333332E-2</v>
      </c>
      <c r="S30" s="112" t="s">
        <v>5</v>
      </c>
      <c r="T30" s="112" t="s">
        <v>5</v>
      </c>
      <c r="U30" s="113">
        <f t="shared" si="9"/>
        <v>0</v>
      </c>
      <c r="V30" s="114">
        <f t="shared" si="10"/>
        <v>0</v>
      </c>
      <c r="W30" s="135">
        <f t="shared" si="11"/>
        <v>39</v>
      </c>
    </row>
    <row r="31" spans="1:23" x14ac:dyDescent="0.25">
      <c r="A31" s="94">
        <f t="shared" si="0"/>
        <v>43371</v>
      </c>
      <c r="B31" s="90">
        <f>IF(MONTH(B30+1)=MONTH(B30),B30+1,"")</f>
        <v>43371</v>
      </c>
      <c r="C31" s="111">
        <v>0.33333333333333331</v>
      </c>
      <c r="D31" s="112">
        <v>0.66666666666666663</v>
      </c>
      <c r="E31" s="113">
        <f t="shared" si="1"/>
        <v>0.33333333333333331</v>
      </c>
      <c r="F31" s="113">
        <f t="shared" si="2"/>
        <v>2.0833333333333332E-2</v>
      </c>
      <c r="G31" s="112">
        <v>0.58333333333333337</v>
      </c>
      <c r="H31" s="112">
        <v>0.83333333333333337</v>
      </c>
      <c r="I31" s="113">
        <f t="shared" si="3"/>
        <v>0.25</v>
      </c>
      <c r="J31" s="113">
        <f t="shared" si="4"/>
        <v>2.0833333333333332E-2</v>
      </c>
      <c r="K31" s="112"/>
      <c r="L31" s="112"/>
      <c r="M31" s="113">
        <f t="shared" si="5"/>
        <v>0</v>
      </c>
      <c r="N31" s="113">
        <f t="shared" si="6"/>
        <v>0</v>
      </c>
      <c r="O31" s="112">
        <v>0.83333333333333337</v>
      </c>
      <c r="P31" s="112">
        <v>0.33333333333333331</v>
      </c>
      <c r="Q31" s="113">
        <f t="shared" si="7"/>
        <v>0.5</v>
      </c>
      <c r="R31" s="113">
        <f t="shared" si="8"/>
        <v>2.0833333333333332E-2</v>
      </c>
      <c r="S31" s="112" t="s">
        <v>5</v>
      </c>
      <c r="T31" s="112" t="s">
        <v>5</v>
      </c>
      <c r="U31" s="113">
        <f t="shared" si="9"/>
        <v>0</v>
      </c>
      <c r="V31" s="114">
        <f t="shared" si="10"/>
        <v>0</v>
      </c>
      <c r="W31" s="135">
        <f t="shared" si="11"/>
        <v>39</v>
      </c>
    </row>
    <row r="32" spans="1:23" x14ac:dyDescent="0.25">
      <c r="A32" s="94">
        <f t="shared" si="0"/>
        <v>43372</v>
      </c>
      <c r="B32" s="90">
        <f t="shared" ref="B32:B34" si="13">IF(MONTH(B31+1)=MONTH(B31),B31+1,"")</f>
        <v>43372</v>
      </c>
      <c r="C32" s="111" t="s">
        <v>5</v>
      </c>
      <c r="D32" s="112" t="s">
        <v>5</v>
      </c>
      <c r="E32" s="113">
        <f t="shared" si="1"/>
        <v>0</v>
      </c>
      <c r="F32" s="113">
        <f t="shared" si="2"/>
        <v>0</v>
      </c>
      <c r="G32" s="112" t="s">
        <v>5</v>
      </c>
      <c r="H32" s="112" t="s">
        <v>5</v>
      </c>
      <c r="I32" s="113">
        <f t="shared" si="3"/>
        <v>0</v>
      </c>
      <c r="J32" s="113">
        <f t="shared" si="4"/>
        <v>0</v>
      </c>
      <c r="K32" s="112">
        <v>0.33333333333333331</v>
      </c>
      <c r="L32" s="112">
        <v>0.83333333333333337</v>
      </c>
      <c r="M32" s="113">
        <f t="shared" si="5"/>
        <v>0.5</v>
      </c>
      <c r="N32" s="113">
        <f t="shared" si="6"/>
        <v>2.0833333333333332E-2</v>
      </c>
      <c r="O32" s="112">
        <v>0.83333333333333337</v>
      </c>
      <c r="P32" s="112">
        <v>0.33333333333333331</v>
      </c>
      <c r="Q32" s="113">
        <f t="shared" si="7"/>
        <v>0.5</v>
      </c>
      <c r="R32" s="113">
        <f t="shared" si="8"/>
        <v>2.0833333333333332E-2</v>
      </c>
      <c r="S32" s="112" t="s">
        <v>5</v>
      </c>
      <c r="T32" s="112" t="s">
        <v>5</v>
      </c>
      <c r="U32" s="113">
        <f t="shared" si="9"/>
        <v>0</v>
      </c>
      <c r="V32" s="114">
        <f t="shared" si="10"/>
        <v>0</v>
      </c>
      <c r="W32" s="135">
        <f t="shared" si="11"/>
        <v>39</v>
      </c>
    </row>
    <row r="33" spans="1:23" x14ac:dyDescent="0.25">
      <c r="A33" s="94">
        <f t="shared" si="0"/>
        <v>43373</v>
      </c>
      <c r="B33" s="90">
        <f t="shared" si="13"/>
        <v>43373</v>
      </c>
      <c r="C33" s="128" t="s">
        <v>5</v>
      </c>
      <c r="D33" s="129" t="s">
        <v>5</v>
      </c>
      <c r="E33" s="130">
        <f t="shared" si="1"/>
        <v>0</v>
      </c>
      <c r="F33" s="130">
        <f t="shared" si="2"/>
        <v>0</v>
      </c>
      <c r="G33" s="129" t="s">
        <v>5</v>
      </c>
      <c r="H33" s="129" t="s">
        <v>5</v>
      </c>
      <c r="I33" s="130">
        <f t="shared" si="3"/>
        <v>0</v>
      </c>
      <c r="J33" s="130">
        <f t="shared" si="4"/>
        <v>0</v>
      </c>
      <c r="K33" s="129">
        <v>0.33333333333333331</v>
      </c>
      <c r="L33" s="129">
        <v>0.83333333333333337</v>
      </c>
      <c r="M33" s="130">
        <f t="shared" si="5"/>
        <v>0.5</v>
      </c>
      <c r="N33" s="130">
        <f t="shared" si="6"/>
        <v>2.0833333333333332E-2</v>
      </c>
      <c r="O33" s="129" t="s">
        <v>5</v>
      </c>
      <c r="P33" s="129" t="s">
        <v>5</v>
      </c>
      <c r="Q33" s="130">
        <f t="shared" si="7"/>
        <v>0</v>
      </c>
      <c r="R33" s="130">
        <f t="shared" si="8"/>
        <v>0</v>
      </c>
      <c r="S33" s="129">
        <v>0.83333333333333337</v>
      </c>
      <c r="T33" s="129">
        <v>0.33333333333333331</v>
      </c>
      <c r="U33" s="130">
        <f t="shared" si="9"/>
        <v>0.5</v>
      </c>
      <c r="V33" s="131">
        <f t="shared" si="10"/>
        <v>2.0833333333333332E-2</v>
      </c>
      <c r="W33" s="135">
        <f t="shared" si="11"/>
        <v>40</v>
      </c>
    </row>
    <row r="34" spans="1:23" ht="15.75" thickBot="1" x14ac:dyDescent="0.3">
      <c r="A34" s="95" t="str">
        <f t="shared" si="0"/>
        <v/>
      </c>
      <c r="B34" s="91" t="str">
        <f t="shared" si="13"/>
        <v/>
      </c>
      <c r="C34" s="115"/>
      <c r="D34" s="116"/>
      <c r="E34" s="117">
        <f t="shared" si="1"/>
        <v>0</v>
      </c>
      <c r="F34" s="117">
        <f t="shared" si="2"/>
        <v>0</v>
      </c>
      <c r="G34" s="116"/>
      <c r="H34" s="116"/>
      <c r="I34" s="117">
        <f t="shared" ref="I34" si="14">IFERROR(MOD(H34-G34,1),0)</f>
        <v>0</v>
      </c>
      <c r="J34" s="117">
        <f t="shared" ref="J34" si="15">IF(I34=0,0,0.5/24)</f>
        <v>0</v>
      </c>
      <c r="K34" s="116"/>
      <c r="L34" s="116"/>
      <c r="M34" s="117">
        <f t="shared" ref="M34" si="16">IFERROR(MOD(L34-K34,1),0)</f>
        <v>0</v>
      </c>
      <c r="N34" s="117">
        <f t="shared" ref="N34" si="17">IF(M34=0,0,0.5/24)</f>
        <v>0</v>
      </c>
      <c r="O34" s="116"/>
      <c r="P34" s="116"/>
      <c r="Q34" s="117">
        <f t="shared" ref="Q34" si="18">IFERROR(MOD(P34-O34,1),0)</f>
        <v>0</v>
      </c>
      <c r="R34" s="117">
        <f t="shared" ref="R34" si="19">IF(Q34=0,0,0.5/24)</f>
        <v>0</v>
      </c>
      <c r="S34" s="116"/>
      <c r="T34" s="116"/>
      <c r="U34" s="117">
        <f t="shared" ref="U34" si="20">IFERROR(MOD(T34-S34,1),0)</f>
        <v>0</v>
      </c>
      <c r="V34" s="143">
        <f t="shared" ref="V34" si="21">IF(U34=0,0,0.5/24)</f>
        <v>0</v>
      </c>
      <c r="W34" s="135" t="e">
        <f t="shared" si="11"/>
        <v>#VALUE!</v>
      </c>
    </row>
    <row r="35" spans="1:23" s="1" customFormat="1" x14ac:dyDescent="0.25">
      <c r="A35" s="82"/>
      <c r="B35" s="82"/>
      <c r="C35" s="82"/>
      <c r="D35" s="82"/>
      <c r="E35" s="82"/>
      <c r="F35" s="84"/>
      <c r="G35" s="82"/>
      <c r="H35" s="82"/>
      <c r="I35" s="82"/>
      <c r="J35" s="84"/>
      <c r="K35" s="82"/>
      <c r="L35" s="82"/>
      <c r="M35" s="82"/>
      <c r="N35" s="84"/>
      <c r="O35" s="82"/>
      <c r="P35" s="82"/>
      <c r="Q35" s="82"/>
      <c r="R35" s="84"/>
      <c r="S35" s="82"/>
      <c r="T35" s="82"/>
      <c r="U35" s="82"/>
      <c r="V35" s="84"/>
      <c r="W35" s="134"/>
    </row>
    <row r="36" spans="1:23" ht="18.75" x14ac:dyDescent="0.3">
      <c r="A36" s="1"/>
      <c r="B36" s="1"/>
      <c r="C36" s="140"/>
      <c r="D36" s="140" t="s">
        <v>67</v>
      </c>
      <c r="E36" s="87">
        <f>SUM(E4:E34)</f>
        <v>6.9791666666666634</v>
      </c>
      <c r="F36" s="85">
        <f>SUM(F4:F34)</f>
        <v>0.41666666666666652</v>
      </c>
      <c r="G36" s="80"/>
      <c r="H36" s="80"/>
      <c r="I36" s="87">
        <f>SUM(I4:I34)</f>
        <v>7.75</v>
      </c>
      <c r="J36" s="85">
        <f>SUM(J4:J34)</f>
        <v>0.43749999999999983</v>
      </c>
      <c r="K36" s="80"/>
      <c r="L36" s="80"/>
      <c r="M36" s="87">
        <f>SUM(M4:M34)</f>
        <v>5</v>
      </c>
      <c r="N36" s="85">
        <f>SUM(N4:N34)</f>
        <v>0.20833333333333334</v>
      </c>
      <c r="O36" s="80"/>
      <c r="P36" s="80"/>
      <c r="Q36" s="87">
        <f>SUM(Q4:Q34)</f>
        <v>7.5</v>
      </c>
      <c r="R36" s="85">
        <f>SUM(R4:R34)</f>
        <v>0.31249999999999994</v>
      </c>
      <c r="S36" s="80"/>
      <c r="T36" s="80"/>
      <c r="U36" s="87">
        <f>SUM(U4:U34)</f>
        <v>7.5</v>
      </c>
      <c r="V36" s="85">
        <f>SUM(V4:V34)</f>
        <v>0.31249999999999994</v>
      </c>
    </row>
    <row r="37" spans="1:23" ht="18.75" x14ac:dyDescent="0.3">
      <c r="A37" s="28" t="s">
        <v>6</v>
      </c>
      <c r="B37" s="29" t="s">
        <v>13</v>
      </c>
      <c r="C37" s="240" t="s">
        <v>76</v>
      </c>
      <c r="D37" s="240"/>
      <c r="E37" s="86">
        <f>E36+F36</f>
        <v>7.3958333333333304</v>
      </c>
      <c r="F37" s="1"/>
      <c r="G37" s="80"/>
      <c r="H37" s="80"/>
      <c r="I37" s="86">
        <f>I36+J36</f>
        <v>8.1875</v>
      </c>
      <c r="J37" s="1"/>
      <c r="K37" s="80"/>
      <c r="L37" s="80"/>
      <c r="M37" s="86">
        <f>M36+N36</f>
        <v>5.208333333333333</v>
      </c>
      <c r="N37" s="1"/>
      <c r="O37" s="80"/>
      <c r="P37" s="80"/>
      <c r="Q37" s="86">
        <f>Q36+R36</f>
        <v>7.8125</v>
      </c>
      <c r="R37" s="1"/>
      <c r="S37" s="80"/>
      <c r="T37" s="80"/>
      <c r="U37" s="86">
        <f>U36+V36</f>
        <v>7.8125</v>
      </c>
      <c r="V37" s="1"/>
    </row>
    <row r="38" spans="1:23" ht="18.600000000000001" customHeight="1" x14ac:dyDescent="0.3">
      <c r="A38" s="30" t="s">
        <v>14</v>
      </c>
      <c r="B38" s="31" t="s">
        <v>15</v>
      </c>
      <c r="C38" s="138"/>
      <c r="D38" s="138" t="s">
        <v>70</v>
      </c>
      <c r="E38" s="139">
        <f>SUMIF($W$4:$W$34,WEEKNUM($B$4),$E$4:$E$34)</f>
        <v>0</v>
      </c>
      <c r="F38" s="1"/>
      <c r="I38" s="139">
        <f>SUMIF($W$4:$W$34,WEEKNUM($B$4),$I$4:$I$34)</f>
        <v>0.5</v>
      </c>
      <c r="M38" s="139">
        <f>SUMIF($W$4:$W$34,WEEKNUM($B$4),$M$4:$M$34)</f>
        <v>0.5</v>
      </c>
      <c r="Q38" s="139">
        <f>SUMIF($W$4:$W$34,WEEKNUM($B$4),$Q$4:$Q$34)</f>
        <v>0.5</v>
      </c>
      <c r="U38" s="139">
        <f>SUMIF($W$4:$W$34,WEEKNUM($B$4),$U$4:$U$34)</f>
        <v>0</v>
      </c>
    </row>
    <row r="39" spans="1:23" ht="18.600000000000001" customHeight="1" x14ac:dyDescent="0.3">
      <c r="A39" s="32" t="s">
        <v>1</v>
      </c>
      <c r="B39" s="29" t="s">
        <v>16</v>
      </c>
      <c r="C39" s="138"/>
      <c r="D39" s="138" t="s">
        <v>71</v>
      </c>
      <c r="E39" s="139">
        <f>SUMIF($W$4:$W$34,WEEKNUM($B$4)+1,$E$4:$E$34)</f>
        <v>1.875</v>
      </c>
      <c r="I39" s="139">
        <f>SUMIF($W$4:$W$34,WEEKNUM($B$4)+1,$I$4:$I$34)</f>
        <v>2</v>
      </c>
      <c r="M39" s="139">
        <f>SUMIF($W$4:$W$34,WEEKNUM($B$4)+1,$M$4:$M$34)</f>
        <v>1</v>
      </c>
      <c r="Q39" s="139">
        <f>SUMIF($W$4:$W$34,WEEKNUM($B$4)+1,$Q$4:$Q$34)</f>
        <v>2</v>
      </c>
      <c r="U39" s="139">
        <f>SUMIF($W$4:$W$34,WEEKNUM($B$4)+1,$U$4:$U$34)</f>
        <v>1.5</v>
      </c>
    </row>
    <row r="40" spans="1:23" ht="18.600000000000001" customHeight="1" x14ac:dyDescent="0.3">
      <c r="A40" s="33" t="s">
        <v>5</v>
      </c>
      <c r="B40" s="34" t="s">
        <v>12</v>
      </c>
      <c r="C40" s="138"/>
      <c r="D40" s="138" t="s">
        <v>72</v>
      </c>
      <c r="E40" s="139">
        <f>SUMIF($W$4:$W$34,WEEKNUM($B$4)+2,$E$4:$E$34)</f>
        <v>1.7708333333333335</v>
      </c>
      <c r="I40" s="139">
        <f>SUMIF($W$4:$W$34,WEEKNUM($B$4)+2,$I$4:$I$34)</f>
        <v>1.75</v>
      </c>
      <c r="M40" s="139">
        <f>SUMIF($W$4:$W$34,WEEKNUM($B$4)+2,$M$4:$M$34)</f>
        <v>1</v>
      </c>
      <c r="Q40" s="139">
        <f>SUMIF($W$4:$W$34,WEEKNUM($B$4)+2,$Q$4:$Q$34)</f>
        <v>1.5</v>
      </c>
      <c r="U40" s="139">
        <f>SUMIF($W$4:$W$34,WEEKNUM($B$4)+2,$U$4:$U$34)</f>
        <v>2</v>
      </c>
    </row>
    <row r="41" spans="1:23" ht="18.600000000000001" customHeight="1" x14ac:dyDescent="0.3">
      <c r="A41" s="35" t="s">
        <v>17</v>
      </c>
      <c r="B41" s="34" t="s">
        <v>11</v>
      </c>
      <c r="C41" s="138"/>
      <c r="D41" s="138" t="s">
        <v>73</v>
      </c>
      <c r="E41" s="139">
        <f>SUMIF($W$4:$W$34,WEEKNUM($B$4)+3,$E$4:$E$34)</f>
        <v>1.6666666666666665</v>
      </c>
      <c r="I41" s="139">
        <f>SUMIF($W$4:$W$34,WEEKNUM($B$4)+3,$I$4:$I$34)</f>
        <v>1.75</v>
      </c>
      <c r="M41" s="139">
        <f>SUMIF($W$4:$W$34,WEEKNUM($B$4)+3,$M$4:$M$34)</f>
        <v>1</v>
      </c>
      <c r="Q41" s="139">
        <f>SUMIF($W$4:$W$34,WEEKNUM($B$4)+3,$Q$4:$Q$34)</f>
        <v>1.5</v>
      </c>
      <c r="U41" s="139">
        <f>SUMIF($W$4:$W$34,WEEKNUM($B$4)+3,$U$4:$U$34)</f>
        <v>2</v>
      </c>
    </row>
    <row r="42" spans="1:23" ht="18.600000000000001" customHeight="1" x14ac:dyDescent="0.3">
      <c r="C42" s="138"/>
      <c r="D42" s="138" t="s">
        <v>74</v>
      </c>
      <c r="E42" s="139">
        <f>SUMIF($W$4:$W$34,WEEKNUM($B$4)+4,$E$4:$E$34)</f>
        <v>1.6666666666666665</v>
      </c>
      <c r="I42" s="139">
        <f>SUMIF($W$4:$W$34,WEEKNUM($B$4)+4,$I$4:$I$34)</f>
        <v>1.75</v>
      </c>
      <c r="M42" s="139">
        <f>SUMIF($W$4:$W$34,WEEKNUM($B$4)+4,$M$4:$M$34)</f>
        <v>1</v>
      </c>
      <c r="Q42" s="139">
        <f>SUMIF($W$4:$W$34,WEEKNUM($B$4)+4,$Q$4:$Q$34)</f>
        <v>2</v>
      </c>
      <c r="U42" s="139">
        <f>SUMIF($W$4:$W$34,WEEKNUM($B$4)+4,$U$4:$U$34)</f>
        <v>1.5</v>
      </c>
    </row>
    <row r="43" spans="1:23" x14ac:dyDescent="0.25">
      <c r="E43" s="136"/>
    </row>
  </sheetData>
  <mergeCells count="2">
    <mergeCell ref="D1:V1"/>
    <mergeCell ref="C37:D37"/>
  </mergeCells>
  <conditionalFormatting sqref="A16:B16 A4:D8 A10:D15 A9:B9 A17:D33 C5:D34">
    <cfRule type="expression" dxfId="130" priority="44">
      <formula>WEEKDAY($B4,2)&gt;5</formula>
    </cfRule>
  </conditionalFormatting>
  <conditionalFormatting sqref="E4:E34">
    <cfRule type="expression" dxfId="129" priority="43">
      <formula>WEEKDAY($B4,2)&gt;5</formula>
    </cfRule>
  </conditionalFormatting>
  <conditionalFormatting sqref="C9:D9">
    <cfRule type="expression" dxfId="128" priority="42">
      <formula>WEEKDAY($B9,2)&gt;5</formula>
    </cfRule>
  </conditionalFormatting>
  <conditionalFormatting sqref="E9">
    <cfRule type="expression" dxfId="127" priority="41">
      <formula>WEEKDAY($B9,2)&gt;5</formula>
    </cfRule>
  </conditionalFormatting>
  <conditionalFormatting sqref="C16:D16">
    <cfRule type="expression" dxfId="126" priority="40">
      <formula>WEEKDAY($B16,2)&gt;5</formula>
    </cfRule>
  </conditionalFormatting>
  <conditionalFormatting sqref="G4:H34">
    <cfRule type="cellIs" dxfId="125" priority="18" operator="equal">
      <formula>"R"</formula>
    </cfRule>
    <cfRule type="expression" dxfId="124" priority="39">
      <formula>WEEKDAY($B4,2)&gt;5</formula>
    </cfRule>
    <cfRule type="cellIs" dxfId="123" priority="14" operator="equal">
      <formula>"M"</formula>
    </cfRule>
    <cfRule type="cellIs" dxfId="122" priority="9" operator="equal">
      <formula>"CP"</formula>
    </cfRule>
    <cfRule type="cellIs" dxfId="121" priority="4" operator="equal">
      <formula>"RC"</formula>
    </cfRule>
  </conditionalFormatting>
  <conditionalFormatting sqref="I4:I34">
    <cfRule type="expression" dxfId="120" priority="38">
      <formula>WEEKDAY($B4,2)&gt;5</formula>
    </cfRule>
  </conditionalFormatting>
  <conditionalFormatting sqref="G9:H9">
    <cfRule type="expression" dxfId="119" priority="37">
      <formula>WEEKDAY($B9,2)&gt;5</formula>
    </cfRule>
  </conditionalFormatting>
  <conditionalFormatting sqref="I9">
    <cfRule type="expression" dxfId="118" priority="36">
      <formula>WEEKDAY($B9,2)&gt;5</formula>
    </cfRule>
  </conditionalFormatting>
  <conditionalFormatting sqref="G16:H16">
    <cfRule type="expression" dxfId="117" priority="35">
      <formula>WEEKDAY($B16,2)&gt;5</formula>
    </cfRule>
  </conditionalFormatting>
  <conditionalFormatting sqref="K4:L34">
    <cfRule type="expression" dxfId="116" priority="34">
      <formula>WEEKDAY($B4,2)&gt;5</formula>
    </cfRule>
    <cfRule type="cellIs" dxfId="115" priority="13" operator="equal">
      <formula>"M"</formula>
    </cfRule>
    <cfRule type="cellIs" dxfId="114" priority="6" operator="equal">
      <formula>"CP"</formula>
    </cfRule>
    <cfRule type="cellIs" dxfId="113" priority="3" operator="equal">
      <formula>"RC"</formula>
    </cfRule>
  </conditionalFormatting>
  <conditionalFormatting sqref="M4:M34">
    <cfRule type="expression" dxfId="112" priority="33">
      <formula>WEEKDAY($B4,2)&gt;5</formula>
    </cfRule>
  </conditionalFormatting>
  <conditionalFormatting sqref="K9:L9">
    <cfRule type="expression" dxfId="111" priority="32">
      <formula>WEEKDAY($B9,2)&gt;5</formula>
    </cfRule>
  </conditionalFormatting>
  <conditionalFormatting sqref="M9">
    <cfRule type="expression" dxfId="110" priority="31">
      <formula>WEEKDAY($B9,2)&gt;5</formula>
    </cfRule>
  </conditionalFormatting>
  <conditionalFormatting sqref="K16:L16">
    <cfRule type="expression" dxfId="109" priority="30">
      <formula>WEEKDAY($B16,2)&gt;5</formula>
    </cfRule>
  </conditionalFormatting>
  <conditionalFormatting sqref="O4:P34">
    <cfRule type="cellIs" dxfId="108" priority="17" operator="equal">
      <formula>"R"</formula>
    </cfRule>
    <cfRule type="expression" dxfId="107" priority="29">
      <formula>WEEKDAY($B4,2)&gt;5</formula>
    </cfRule>
    <cfRule type="cellIs" dxfId="106" priority="12" operator="equal">
      <formula>"M"</formula>
    </cfRule>
    <cfRule type="cellIs" dxfId="105" priority="8" operator="equal">
      <formula>"CP"</formula>
    </cfRule>
    <cfRule type="cellIs" dxfId="104" priority="2" operator="equal">
      <formula>"RC"</formula>
    </cfRule>
  </conditionalFormatting>
  <conditionalFormatting sqref="Q4:Q34">
    <cfRule type="expression" dxfId="103" priority="28">
      <formula>WEEKDAY($B4,2)&gt;5</formula>
    </cfRule>
  </conditionalFormatting>
  <conditionalFormatting sqref="O9:P9">
    <cfRule type="expression" dxfId="102" priority="27">
      <formula>WEEKDAY($B9,2)&gt;5</formula>
    </cfRule>
  </conditionalFormatting>
  <conditionalFormatting sqref="Q9">
    <cfRule type="expression" dxfId="101" priority="26">
      <formula>WEEKDAY($B9,2)&gt;5</formula>
    </cfRule>
  </conditionalFormatting>
  <conditionalFormatting sqref="O16:P16">
    <cfRule type="expression" dxfId="100" priority="25">
      <formula>WEEKDAY($B16,2)&gt;5</formula>
    </cfRule>
  </conditionalFormatting>
  <conditionalFormatting sqref="S4:T34">
    <cfRule type="cellIs" dxfId="99" priority="16" operator="equal">
      <formula>"R"</formula>
    </cfRule>
    <cfRule type="expression" dxfId="98" priority="24">
      <formula>WEEKDAY($B4,2)&gt;5</formula>
    </cfRule>
    <cfRule type="cellIs" dxfId="97" priority="11" operator="equal">
      <formula>"M"</formula>
    </cfRule>
    <cfRule type="cellIs" dxfId="96" priority="7" operator="equal">
      <formula>"CP"</formula>
    </cfRule>
    <cfRule type="cellIs" dxfId="95" priority="1" operator="equal">
      <formula>"RC"</formula>
    </cfRule>
  </conditionalFormatting>
  <conditionalFormatting sqref="U4:U34">
    <cfRule type="expression" dxfId="94" priority="23">
      <formula>WEEKDAY($B4,2)&gt;5</formula>
    </cfRule>
  </conditionalFormatting>
  <conditionalFormatting sqref="S9:T9">
    <cfRule type="expression" dxfId="93" priority="22">
      <formula>WEEKDAY($B9,2)&gt;5</formula>
    </cfRule>
  </conditionalFormatting>
  <conditionalFormatting sqref="U9">
    <cfRule type="expression" dxfId="92" priority="21">
      <formula>WEEKDAY($B9,2)&gt;5</formula>
    </cfRule>
  </conditionalFormatting>
  <conditionalFormatting sqref="S16:T16">
    <cfRule type="expression" dxfId="91" priority="20">
      <formula>WEEKDAY($B16,2)&gt;5</formula>
    </cfRule>
  </conditionalFormatting>
  <conditionalFormatting sqref="C4:D34">
    <cfRule type="cellIs" dxfId="90" priority="19" operator="equal">
      <formula>"R"</formula>
    </cfRule>
    <cfRule type="cellIs" dxfId="89" priority="15" operator="equal">
      <formula>"M"</formula>
    </cfRule>
    <cfRule type="cellIs" dxfId="88" priority="10" operator="equal">
      <formula>"CP"</formula>
    </cfRule>
    <cfRule type="cellIs" dxfId="87" priority="5" operator="equal">
      <formula>"RC"</formula>
    </cfRule>
  </conditionalFormatting>
  <dataValidations count="1">
    <dataValidation type="list" allowBlank="1" showInputMessage="1" showErrorMessage="1" sqref="C1: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42"/>
  <sheetViews>
    <sheetView zoomScale="80" zoomScaleNormal="80" workbookViewId="0">
      <selection activeCell="C13" sqref="C13"/>
    </sheetView>
  </sheetViews>
  <sheetFormatPr baseColWidth="10" defaultRowHeight="15" x14ac:dyDescent="0.25"/>
  <cols>
    <col min="6" max="6" width="8.5703125" customWidth="1"/>
    <col min="9" max="9" width="12.7109375" customWidth="1"/>
    <col min="10" max="10" width="8.5703125" customWidth="1"/>
    <col min="15" max="15" width="0" hidden="1" customWidth="1"/>
  </cols>
  <sheetData>
    <row r="1" spans="1:15" ht="17.25" thickTop="1" thickBot="1" x14ac:dyDescent="0.3">
      <c r="A1" s="80"/>
      <c r="B1" s="144">
        <v>2018</v>
      </c>
      <c r="C1" s="146" t="s">
        <v>55</v>
      </c>
      <c r="D1" s="239" t="s">
        <v>26</v>
      </c>
      <c r="E1" s="239"/>
      <c r="F1" s="239"/>
      <c r="G1" s="239"/>
      <c r="H1" s="239"/>
      <c r="I1" s="239"/>
      <c r="J1" s="239"/>
      <c r="K1" s="239" t="s">
        <v>8</v>
      </c>
      <c r="L1" s="239"/>
      <c r="M1" s="239"/>
      <c r="N1" s="239"/>
    </row>
    <row r="2" spans="1:15" ht="15.75" thickTop="1" x14ac:dyDescent="0.25">
      <c r="A2" s="80"/>
      <c r="B2" s="96"/>
      <c r="C2" s="96"/>
      <c r="D2" s="81" t="s">
        <v>60</v>
      </c>
      <c r="E2" s="81" t="s">
        <v>61</v>
      </c>
      <c r="F2" s="80"/>
      <c r="G2" s="1"/>
      <c r="H2" s="81" t="s">
        <v>29</v>
      </c>
      <c r="I2" s="81" t="s">
        <v>33</v>
      </c>
      <c r="J2" s="1"/>
      <c r="K2" s="1"/>
      <c r="L2" s="81" t="s">
        <v>28</v>
      </c>
      <c r="M2" s="81" t="s">
        <v>35</v>
      </c>
      <c r="N2" s="1"/>
    </row>
    <row r="3" spans="1:15" ht="15.75" thickBot="1" x14ac:dyDescent="0.3">
      <c r="A3" s="1"/>
      <c r="B3" s="1"/>
      <c r="C3" s="80" t="s">
        <v>56</v>
      </c>
      <c r="D3" s="80" t="s">
        <v>57</v>
      </c>
      <c r="E3" s="80" t="s">
        <v>58</v>
      </c>
      <c r="F3" s="80" t="s">
        <v>59</v>
      </c>
      <c r="G3" s="80" t="s">
        <v>56</v>
      </c>
      <c r="H3" s="80" t="s">
        <v>57</v>
      </c>
      <c r="I3" s="80" t="s">
        <v>58</v>
      </c>
      <c r="J3" s="80" t="s">
        <v>59</v>
      </c>
      <c r="K3" s="80" t="s">
        <v>56</v>
      </c>
      <c r="L3" s="80" t="s">
        <v>57</v>
      </c>
      <c r="M3" s="80" t="s">
        <v>58</v>
      </c>
      <c r="N3" s="80" t="s">
        <v>59</v>
      </c>
      <c r="O3" s="1" t="s">
        <v>77</v>
      </c>
    </row>
    <row r="4" spans="1:15" x14ac:dyDescent="0.25">
      <c r="A4" s="92">
        <f>B4</f>
        <v>43344</v>
      </c>
      <c r="B4" s="103">
        <f>DATE(B1,MONTH("1/"&amp;C1),1)</f>
        <v>43344</v>
      </c>
      <c r="C4" s="107"/>
      <c r="D4" s="108"/>
      <c r="E4" s="109">
        <f>IFERROR(MOD(D4-C4,1),0)</f>
        <v>0</v>
      </c>
      <c r="F4" s="109">
        <f>IF(E4=0,0,0.5/24)</f>
        <v>0</v>
      </c>
      <c r="G4" s="108">
        <v>0.375</v>
      </c>
      <c r="H4" s="108">
        <v>0.70833333333333337</v>
      </c>
      <c r="I4" s="109">
        <f>IFERROR(MOD(H4-G4,1),0)</f>
        <v>0.33333333333333337</v>
      </c>
      <c r="J4" s="109">
        <f>IF(I4=0,0,0.5/24)</f>
        <v>2.0833333333333332E-2</v>
      </c>
      <c r="K4" s="108" t="s">
        <v>6</v>
      </c>
      <c r="L4" s="108" t="s">
        <v>6</v>
      </c>
      <c r="M4" s="109">
        <f>IFERROR(MOD(L4-K4,1),0)</f>
        <v>0</v>
      </c>
      <c r="N4" s="110">
        <f>IF(M4=0,0,0.5/24)</f>
        <v>0</v>
      </c>
      <c r="O4">
        <f>WEEKNUM(B4)</f>
        <v>35</v>
      </c>
    </row>
    <row r="5" spans="1:15" x14ac:dyDescent="0.25">
      <c r="A5" s="93">
        <f t="shared" ref="A5:A34" si="0">B5</f>
        <v>43345</v>
      </c>
      <c r="B5" s="104">
        <f>B4+1</f>
        <v>43345</v>
      </c>
      <c r="C5" s="111"/>
      <c r="D5" s="112"/>
      <c r="E5" s="113">
        <f t="shared" ref="E5:E33" si="1">IFERROR(MOD(D5-C5,1),0)</f>
        <v>0</v>
      </c>
      <c r="F5" s="113">
        <f t="shared" ref="F5:F33" si="2">IF(E5=0,0,0.5/24)</f>
        <v>0</v>
      </c>
      <c r="G5" s="112" t="s">
        <v>5</v>
      </c>
      <c r="H5" s="112" t="s">
        <v>5</v>
      </c>
      <c r="I5" s="113">
        <f t="shared" ref="I5:I33" si="3">IFERROR(MOD(H5-G5,1),0)</f>
        <v>0</v>
      </c>
      <c r="J5" s="113">
        <f t="shared" ref="J5:J33" si="4">IF(I5=0,0,0.5/24)</f>
        <v>0</v>
      </c>
      <c r="K5" s="112" t="s">
        <v>6</v>
      </c>
      <c r="L5" s="112" t="s">
        <v>6</v>
      </c>
      <c r="M5" s="113">
        <f t="shared" ref="M5:M33" si="5">IFERROR(MOD(L5-K5,1),0)</f>
        <v>0</v>
      </c>
      <c r="N5" s="114">
        <f t="shared" ref="N5:N33" si="6">IF(M5=0,0,0.5/24)</f>
        <v>0</v>
      </c>
      <c r="O5" s="1">
        <f t="shared" ref="O5:O34" si="7">WEEKNUM(B5)</f>
        <v>36</v>
      </c>
    </row>
    <row r="6" spans="1:15" x14ac:dyDescent="0.25">
      <c r="A6" s="93">
        <f t="shared" si="0"/>
        <v>43346</v>
      </c>
      <c r="B6" s="104">
        <f t="shared" ref="B6:B30" si="8">B5+1</f>
        <v>43346</v>
      </c>
      <c r="C6" s="111"/>
      <c r="D6" s="112"/>
      <c r="E6" s="113">
        <f t="shared" si="1"/>
        <v>0</v>
      </c>
      <c r="F6" s="113">
        <f t="shared" si="2"/>
        <v>0</v>
      </c>
      <c r="G6" s="112" t="s">
        <v>5</v>
      </c>
      <c r="H6" s="112" t="s">
        <v>5</v>
      </c>
      <c r="I6" s="113">
        <f t="shared" si="3"/>
        <v>0</v>
      </c>
      <c r="J6" s="113">
        <f t="shared" si="4"/>
        <v>0</v>
      </c>
      <c r="K6" s="112" t="s">
        <v>6</v>
      </c>
      <c r="L6" s="112" t="s">
        <v>6</v>
      </c>
      <c r="M6" s="113">
        <f t="shared" si="5"/>
        <v>0</v>
      </c>
      <c r="N6" s="114">
        <f t="shared" si="6"/>
        <v>0</v>
      </c>
      <c r="O6" s="1">
        <f t="shared" si="7"/>
        <v>36</v>
      </c>
    </row>
    <row r="7" spans="1:15" x14ac:dyDescent="0.25">
      <c r="A7" s="93">
        <f t="shared" si="0"/>
        <v>43347</v>
      </c>
      <c r="B7" s="104">
        <f t="shared" si="8"/>
        <v>43347</v>
      </c>
      <c r="C7" s="111"/>
      <c r="D7" s="112"/>
      <c r="E7" s="113">
        <f t="shared" si="1"/>
        <v>0</v>
      </c>
      <c r="F7" s="113">
        <f t="shared" si="2"/>
        <v>0</v>
      </c>
      <c r="G7" s="112">
        <v>0.375</v>
      </c>
      <c r="H7" s="112">
        <v>0.70833333333333337</v>
      </c>
      <c r="I7" s="113">
        <f t="shared" si="3"/>
        <v>0.33333333333333337</v>
      </c>
      <c r="J7" s="113">
        <f t="shared" si="4"/>
        <v>2.0833333333333332E-2</v>
      </c>
      <c r="K7" s="112">
        <v>0.35416666666666669</v>
      </c>
      <c r="L7" s="112">
        <v>0.70833333333333337</v>
      </c>
      <c r="M7" s="113">
        <f t="shared" si="5"/>
        <v>0.35416666666666669</v>
      </c>
      <c r="N7" s="114">
        <f t="shared" si="6"/>
        <v>2.0833333333333332E-2</v>
      </c>
      <c r="O7" s="1">
        <f t="shared" si="7"/>
        <v>36</v>
      </c>
    </row>
    <row r="8" spans="1:15" x14ac:dyDescent="0.25">
      <c r="A8" s="93">
        <f t="shared" si="0"/>
        <v>43348</v>
      </c>
      <c r="B8" s="104">
        <f t="shared" si="8"/>
        <v>43348</v>
      </c>
      <c r="C8" s="111"/>
      <c r="D8" s="112"/>
      <c r="E8" s="113">
        <f t="shared" si="1"/>
        <v>0</v>
      </c>
      <c r="F8" s="113">
        <f t="shared" si="2"/>
        <v>0</v>
      </c>
      <c r="G8" s="112">
        <v>0.375</v>
      </c>
      <c r="H8" s="112">
        <v>0.70833333333333337</v>
      </c>
      <c r="I8" s="113">
        <f t="shared" si="3"/>
        <v>0.33333333333333337</v>
      </c>
      <c r="J8" s="113">
        <f t="shared" si="4"/>
        <v>2.0833333333333332E-2</v>
      </c>
      <c r="K8" s="112"/>
      <c r="L8" s="112"/>
      <c r="M8" s="113">
        <f t="shared" si="5"/>
        <v>0</v>
      </c>
      <c r="N8" s="114">
        <f t="shared" si="6"/>
        <v>0</v>
      </c>
      <c r="O8" s="1">
        <f t="shared" si="7"/>
        <v>36</v>
      </c>
    </row>
    <row r="9" spans="1:15" x14ac:dyDescent="0.25">
      <c r="A9" s="93">
        <f t="shared" si="0"/>
        <v>43349</v>
      </c>
      <c r="B9" s="104">
        <f t="shared" si="8"/>
        <v>43349</v>
      </c>
      <c r="C9" s="111"/>
      <c r="D9" s="112"/>
      <c r="E9" s="113">
        <f t="shared" si="1"/>
        <v>0</v>
      </c>
      <c r="F9" s="113">
        <f t="shared" si="2"/>
        <v>0</v>
      </c>
      <c r="G9" s="112">
        <v>0.375</v>
      </c>
      <c r="H9" s="112">
        <v>0.70833333333333337</v>
      </c>
      <c r="I9" s="113">
        <f t="shared" si="3"/>
        <v>0.33333333333333337</v>
      </c>
      <c r="J9" s="113">
        <f t="shared" si="4"/>
        <v>2.0833333333333332E-2</v>
      </c>
      <c r="K9" s="112">
        <v>0.35416666666666669</v>
      </c>
      <c r="L9" s="112">
        <v>0.70833333333333337</v>
      </c>
      <c r="M9" s="113">
        <f t="shared" si="5"/>
        <v>0.35416666666666669</v>
      </c>
      <c r="N9" s="114">
        <f t="shared" si="6"/>
        <v>2.0833333333333332E-2</v>
      </c>
      <c r="O9" s="1">
        <f t="shared" si="7"/>
        <v>36</v>
      </c>
    </row>
    <row r="10" spans="1:15" x14ac:dyDescent="0.25">
      <c r="A10" s="93">
        <f t="shared" si="0"/>
        <v>43350</v>
      </c>
      <c r="B10" s="104">
        <f t="shared" si="8"/>
        <v>43350</v>
      </c>
      <c r="C10" s="111"/>
      <c r="D10" s="112"/>
      <c r="E10" s="113">
        <f t="shared" si="1"/>
        <v>0</v>
      </c>
      <c r="F10" s="113">
        <f t="shared" si="2"/>
        <v>0</v>
      </c>
      <c r="G10" s="112">
        <v>0.375</v>
      </c>
      <c r="H10" s="112">
        <v>0.70833333333333337</v>
      </c>
      <c r="I10" s="113">
        <f t="shared" si="3"/>
        <v>0.33333333333333337</v>
      </c>
      <c r="J10" s="113">
        <f t="shared" si="4"/>
        <v>2.0833333333333332E-2</v>
      </c>
      <c r="K10" s="112"/>
      <c r="L10" s="112"/>
      <c r="M10" s="113">
        <f t="shared" si="5"/>
        <v>0</v>
      </c>
      <c r="N10" s="114">
        <f t="shared" si="6"/>
        <v>0</v>
      </c>
      <c r="O10" s="1">
        <f t="shared" si="7"/>
        <v>36</v>
      </c>
    </row>
    <row r="11" spans="1:15" x14ac:dyDescent="0.25">
      <c r="A11" s="93">
        <f t="shared" si="0"/>
        <v>43351</v>
      </c>
      <c r="B11" s="104">
        <f t="shared" si="8"/>
        <v>43351</v>
      </c>
      <c r="C11" s="111"/>
      <c r="D11" s="112"/>
      <c r="E11" s="113">
        <f t="shared" si="1"/>
        <v>0</v>
      </c>
      <c r="F11" s="113">
        <f t="shared" si="2"/>
        <v>0</v>
      </c>
      <c r="G11" s="112">
        <v>0.375</v>
      </c>
      <c r="H11" s="112">
        <v>0.70833333333333337</v>
      </c>
      <c r="I11" s="113">
        <f t="shared" si="3"/>
        <v>0.33333333333333337</v>
      </c>
      <c r="J11" s="113">
        <f t="shared" si="4"/>
        <v>2.0833333333333332E-2</v>
      </c>
      <c r="K11" s="112"/>
      <c r="L11" s="112"/>
      <c r="M11" s="113">
        <f t="shared" si="5"/>
        <v>0</v>
      </c>
      <c r="N11" s="114">
        <f t="shared" si="6"/>
        <v>0</v>
      </c>
      <c r="O11" s="1">
        <f t="shared" si="7"/>
        <v>36</v>
      </c>
    </row>
    <row r="12" spans="1:15" x14ac:dyDescent="0.25">
      <c r="A12" s="93">
        <f t="shared" si="0"/>
        <v>43352</v>
      </c>
      <c r="B12" s="104">
        <f t="shared" si="8"/>
        <v>43352</v>
      </c>
      <c r="C12" s="111"/>
      <c r="D12" s="112"/>
      <c r="E12" s="113">
        <f t="shared" si="1"/>
        <v>0</v>
      </c>
      <c r="F12" s="113">
        <f t="shared" si="2"/>
        <v>0</v>
      </c>
      <c r="G12" s="112" t="s">
        <v>5</v>
      </c>
      <c r="H12" s="112" t="s">
        <v>5</v>
      </c>
      <c r="I12" s="113">
        <f t="shared" si="3"/>
        <v>0</v>
      </c>
      <c r="J12" s="113">
        <f t="shared" si="4"/>
        <v>0</v>
      </c>
      <c r="K12" s="112"/>
      <c r="L12" s="112"/>
      <c r="M12" s="113">
        <f t="shared" si="5"/>
        <v>0</v>
      </c>
      <c r="N12" s="114">
        <f t="shared" si="6"/>
        <v>0</v>
      </c>
      <c r="O12" s="1">
        <f t="shared" si="7"/>
        <v>37</v>
      </c>
    </row>
    <row r="13" spans="1:15" x14ac:dyDescent="0.25">
      <c r="A13" s="93">
        <f t="shared" si="0"/>
        <v>43353</v>
      </c>
      <c r="B13" s="104">
        <f t="shared" si="8"/>
        <v>43353</v>
      </c>
      <c r="C13" s="111"/>
      <c r="D13" s="112"/>
      <c r="E13" s="113">
        <f t="shared" si="1"/>
        <v>0</v>
      </c>
      <c r="F13" s="113">
        <f t="shared" si="2"/>
        <v>0</v>
      </c>
      <c r="G13" s="112" t="s">
        <v>5</v>
      </c>
      <c r="H13" s="112" t="s">
        <v>5</v>
      </c>
      <c r="I13" s="113">
        <f t="shared" si="3"/>
        <v>0</v>
      </c>
      <c r="J13" s="113">
        <f t="shared" si="4"/>
        <v>0</v>
      </c>
      <c r="K13" s="112"/>
      <c r="L13" s="112"/>
      <c r="M13" s="113">
        <f t="shared" si="5"/>
        <v>0</v>
      </c>
      <c r="N13" s="114">
        <f t="shared" si="6"/>
        <v>0</v>
      </c>
      <c r="O13" s="1">
        <f t="shared" si="7"/>
        <v>37</v>
      </c>
    </row>
    <row r="14" spans="1:15" x14ac:dyDescent="0.25">
      <c r="A14" s="93">
        <f t="shared" si="0"/>
        <v>43354</v>
      </c>
      <c r="B14" s="104">
        <f t="shared" si="8"/>
        <v>43354</v>
      </c>
      <c r="C14" s="111"/>
      <c r="D14" s="112"/>
      <c r="E14" s="113">
        <f t="shared" si="1"/>
        <v>0</v>
      </c>
      <c r="F14" s="113">
        <f t="shared" si="2"/>
        <v>0</v>
      </c>
      <c r="G14" s="112">
        <v>0.375</v>
      </c>
      <c r="H14" s="112">
        <v>0.70833333333333337</v>
      </c>
      <c r="I14" s="113">
        <f t="shared" si="3"/>
        <v>0.33333333333333337</v>
      </c>
      <c r="J14" s="113">
        <f t="shared" si="4"/>
        <v>2.0833333333333332E-2</v>
      </c>
      <c r="K14" s="112">
        <v>0.35416666666666669</v>
      </c>
      <c r="L14" s="112">
        <v>0.70833333333333337</v>
      </c>
      <c r="M14" s="113">
        <f t="shared" si="5"/>
        <v>0.35416666666666669</v>
      </c>
      <c r="N14" s="114">
        <f t="shared" si="6"/>
        <v>2.0833333333333332E-2</v>
      </c>
      <c r="O14" s="1">
        <f t="shared" si="7"/>
        <v>37</v>
      </c>
    </row>
    <row r="15" spans="1:15" x14ac:dyDescent="0.25">
      <c r="A15" s="93">
        <f t="shared" si="0"/>
        <v>43355</v>
      </c>
      <c r="B15" s="104">
        <f t="shared" si="8"/>
        <v>43355</v>
      </c>
      <c r="C15" s="111"/>
      <c r="D15" s="112"/>
      <c r="E15" s="113">
        <f t="shared" si="1"/>
        <v>0</v>
      </c>
      <c r="F15" s="113">
        <f t="shared" si="2"/>
        <v>0</v>
      </c>
      <c r="G15" s="112">
        <v>0.375</v>
      </c>
      <c r="H15" s="112">
        <v>0.70833333333333337</v>
      </c>
      <c r="I15" s="113">
        <f t="shared" si="3"/>
        <v>0.33333333333333337</v>
      </c>
      <c r="J15" s="113">
        <f t="shared" si="4"/>
        <v>2.0833333333333332E-2</v>
      </c>
      <c r="K15" s="112"/>
      <c r="L15" s="112"/>
      <c r="M15" s="113">
        <f t="shared" si="5"/>
        <v>0</v>
      </c>
      <c r="N15" s="114">
        <f t="shared" si="6"/>
        <v>0</v>
      </c>
      <c r="O15" s="1">
        <f t="shared" si="7"/>
        <v>37</v>
      </c>
    </row>
    <row r="16" spans="1:15" x14ac:dyDescent="0.25">
      <c r="A16" s="93">
        <f t="shared" si="0"/>
        <v>43356</v>
      </c>
      <c r="B16" s="104">
        <f t="shared" si="8"/>
        <v>43356</v>
      </c>
      <c r="C16" s="111"/>
      <c r="D16" s="112"/>
      <c r="E16" s="113">
        <f t="shared" si="1"/>
        <v>0</v>
      </c>
      <c r="F16" s="113">
        <f t="shared" si="2"/>
        <v>0</v>
      </c>
      <c r="G16" s="112">
        <v>0.375</v>
      </c>
      <c r="H16" s="112">
        <v>0.70833333333333337</v>
      </c>
      <c r="I16" s="113">
        <f t="shared" si="3"/>
        <v>0.33333333333333337</v>
      </c>
      <c r="J16" s="113">
        <f t="shared" si="4"/>
        <v>2.0833333333333332E-2</v>
      </c>
      <c r="K16" s="112">
        <v>0.35416666666666669</v>
      </c>
      <c r="L16" s="112">
        <v>0.70833333333333337</v>
      </c>
      <c r="M16" s="113">
        <f t="shared" si="5"/>
        <v>0.35416666666666669</v>
      </c>
      <c r="N16" s="114">
        <f t="shared" si="6"/>
        <v>2.0833333333333332E-2</v>
      </c>
      <c r="O16" s="1">
        <f t="shared" si="7"/>
        <v>37</v>
      </c>
    </row>
    <row r="17" spans="1:15" x14ac:dyDescent="0.25">
      <c r="A17" s="93">
        <f t="shared" si="0"/>
        <v>43357</v>
      </c>
      <c r="B17" s="104">
        <f t="shared" si="8"/>
        <v>43357</v>
      </c>
      <c r="C17" s="111"/>
      <c r="D17" s="112"/>
      <c r="E17" s="113">
        <f t="shared" si="1"/>
        <v>0</v>
      </c>
      <c r="F17" s="113">
        <f t="shared" si="2"/>
        <v>0</v>
      </c>
      <c r="G17" s="112">
        <v>0.375</v>
      </c>
      <c r="H17" s="112">
        <v>0.70833333333333337</v>
      </c>
      <c r="I17" s="113">
        <f t="shared" si="3"/>
        <v>0.33333333333333337</v>
      </c>
      <c r="J17" s="113">
        <f t="shared" si="4"/>
        <v>2.0833333333333332E-2</v>
      </c>
      <c r="K17" s="112"/>
      <c r="L17" s="112"/>
      <c r="M17" s="113">
        <f t="shared" si="5"/>
        <v>0</v>
      </c>
      <c r="N17" s="114">
        <f t="shared" si="6"/>
        <v>0</v>
      </c>
      <c r="O17" s="1">
        <f t="shared" si="7"/>
        <v>37</v>
      </c>
    </row>
    <row r="18" spans="1:15" x14ac:dyDescent="0.25">
      <c r="A18" s="93">
        <f t="shared" si="0"/>
        <v>43358</v>
      </c>
      <c r="B18" s="104">
        <f t="shared" si="8"/>
        <v>43358</v>
      </c>
      <c r="C18" s="111"/>
      <c r="D18" s="112"/>
      <c r="E18" s="113">
        <f t="shared" si="1"/>
        <v>0</v>
      </c>
      <c r="F18" s="113">
        <f t="shared" si="2"/>
        <v>0</v>
      </c>
      <c r="G18" s="112">
        <v>0.375</v>
      </c>
      <c r="H18" s="112">
        <v>0.70833333333333337</v>
      </c>
      <c r="I18" s="113">
        <f t="shared" si="3"/>
        <v>0.33333333333333337</v>
      </c>
      <c r="J18" s="113">
        <f t="shared" si="4"/>
        <v>2.0833333333333332E-2</v>
      </c>
      <c r="K18" s="112"/>
      <c r="L18" s="112"/>
      <c r="M18" s="113">
        <f t="shared" si="5"/>
        <v>0</v>
      </c>
      <c r="N18" s="114">
        <f t="shared" si="6"/>
        <v>0</v>
      </c>
      <c r="O18" s="1">
        <f t="shared" si="7"/>
        <v>37</v>
      </c>
    </row>
    <row r="19" spans="1:15" x14ac:dyDescent="0.25">
      <c r="A19" s="93">
        <f t="shared" si="0"/>
        <v>43359</v>
      </c>
      <c r="B19" s="104">
        <f t="shared" si="8"/>
        <v>43359</v>
      </c>
      <c r="C19" s="111"/>
      <c r="D19" s="112"/>
      <c r="E19" s="113">
        <f t="shared" si="1"/>
        <v>0</v>
      </c>
      <c r="F19" s="113">
        <f t="shared" si="2"/>
        <v>0</v>
      </c>
      <c r="G19" s="112" t="s">
        <v>5</v>
      </c>
      <c r="H19" s="112" t="s">
        <v>5</v>
      </c>
      <c r="I19" s="113">
        <f t="shared" si="3"/>
        <v>0</v>
      </c>
      <c r="J19" s="113">
        <f t="shared" si="4"/>
        <v>0</v>
      </c>
      <c r="K19" s="112"/>
      <c r="L19" s="112"/>
      <c r="M19" s="113">
        <f t="shared" si="5"/>
        <v>0</v>
      </c>
      <c r="N19" s="114">
        <f t="shared" si="6"/>
        <v>0</v>
      </c>
      <c r="O19" s="1">
        <f t="shared" si="7"/>
        <v>38</v>
      </c>
    </row>
    <row r="20" spans="1:15" x14ac:dyDescent="0.25">
      <c r="A20" s="93">
        <f t="shared" si="0"/>
        <v>43360</v>
      </c>
      <c r="B20" s="104">
        <f t="shared" si="8"/>
        <v>43360</v>
      </c>
      <c r="C20" s="111"/>
      <c r="D20" s="112"/>
      <c r="E20" s="113">
        <f t="shared" si="1"/>
        <v>0</v>
      </c>
      <c r="F20" s="113">
        <f t="shared" si="2"/>
        <v>0</v>
      </c>
      <c r="G20" s="112" t="s">
        <v>5</v>
      </c>
      <c r="H20" s="112" t="s">
        <v>5</v>
      </c>
      <c r="I20" s="113">
        <f t="shared" si="3"/>
        <v>0</v>
      </c>
      <c r="J20" s="113">
        <f t="shared" si="4"/>
        <v>0</v>
      </c>
      <c r="K20" s="112"/>
      <c r="L20" s="112"/>
      <c r="M20" s="113">
        <f t="shared" si="5"/>
        <v>0</v>
      </c>
      <c r="N20" s="114">
        <f t="shared" si="6"/>
        <v>0</v>
      </c>
      <c r="O20" s="1">
        <f t="shared" si="7"/>
        <v>38</v>
      </c>
    </row>
    <row r="21" spans="1:15" x14ac:dyDescent="0.25">
      <c r="A21" s="93">
        <f t="shared" si="0"/>
        <v>43361</v>
      </c>
      <c r="B21" s="104">
        <f t="shared" si="8"/>
        <v>43361</v>
      </c>
      <c r="C21" s="111"/>
      <c r="D21" s="112"/>
      <c r="E21" s="113">
        <f t="shared" si="1"/>
        <v>0</v>
      </c>
      <c r="F21" s="113">
        <f t="shared" si="2"/>
        <v>0</v>
      </c>
      <c r="G21" s="112">
        <v>0.375</v>
      </c>
      <c r="H21" s="112">
        <v>0.70833333333333337</v>
      </c>
      <c r="I21" s="113">
        <f t="shared" si="3"/>
        <v>0.33333333333333337</v>
      </c>
      <c r="J21" s="113">
        <f t="shared" si="4"/>
        <v>2.0833333333333332E-2</v>
      </c>
      <c r="K21" s="112">
        <v>0.35416666666666669</v>
      </c>
      <c r="L21" s="112">
        <v>0.72916666666666663</v>
      </c>
      <c r="M21" s="113">
        <f t="shared" si="5"/>
        <v>0.37499999999999994</v>
      </c>
      <c r="N21" s="114">
        <f t="shared" si="6"/>
        <v>2.0833333333333332E-2</v>
      </c>
      <c r="O21" s="1">
        <f t="shared" si="7"/>
        <v>38</v>
      </c>
    </row>
    <row r="22" spans="1:15" x14ac:dyDescent="0.25">
      <c r="A22" s="93">
        <f t="shared" si="0"/>
        <v>43362</v>
      </c>
      <c r="B22" s="104">
        <f t="shared" si="8"/>
        <v>43362</v>
      </c>
      <c r="C22" s="111"/>
      <c r="D22" s="112"/>
      <c r="E22" s="113">
        <f t="shared" si="1"/>
        <v>0</v>
      </c>
      <c r="F22" s="113">
        <f t="shared" si="2"/>
        <v>0</v>
      </c>
      <c r="G22" s="112">
        <v>0.375</v>
      </c>
      <c r="H22" s="112">
        <v>0.70833333333333337</v>
      </c>
      <c r="I22" s="113">
        <f t="shared" si="3"/>
        <v>0.33333333333333337</v>
      </c>
      <c r="J22" s="113">
        <f t="shared" si="4"/>
        <v>2.0833333333333332E-2</v>
      </c>
      <c r="K22" s="112"/>
      <c r="L22" s="112"/>
      <c r="M22" s="113">
        <f t="shared" si="5"/>
        <v>0</v>
      </c>
      <c r="N22" s="114">
        <f t="shared" si="6"/>
        <v>0</v>
      </c>
      <c r="O22" s="1">
        <f t="shared" si="7"/>
        <v>38</v>
      </c>
    </row>
    <row r="23" spans="1:15" x14ac:dyDescent="0.25">
      <c r="A23" s="93">
        <f t="shared" si="0"/>
        <v>43363</v>
      </c>
      <c r="B23" s="104">
        <f t="shared" si="8"/>
        <v>43363</v>
      </c>
      <c r="C23" s="111"/>
      <c r="D23" s="112"/>
      <c r="E23" s="113">
        <f t="shared" si="1"/>
        <v>0</v>
      </c>
      <c r="F23" s="113">
        <f t="shared" si="2"/>
        <v>0</v>
      </c>
      <c r="G23" s="112">
        <v>0.375</v>
      </c>
      <c r="H23" s="112">
        <v>0.70833333333333337</v>
      </c>
      <c r="I23" s="113">
        <f t="shared" si="3"/>
        <v>0.33333333333333337</v>
      </c>
      <c r="J23" s="113">
        <f t="shared" si="4"/>
        <v>2.0833333333333332E-2</v>
      </c>
      <c r="K23" s="112">
        <v>0.35416666666666669</v>
      </c>
      <c r="L23" s="112">
        <v>0.72916666666666663</v>
      </c>
      <c r="M23" s="113">
        <f t="shared" si="5"/>
        <v>0.37499999999999994</v>
      </c>
      <c r="N23" s="114">
        <f t="shared" si="6"/>
        <v>2.0833333333333332E-2</v>
      </c>
      <c r="O23" s="1">
        <f t="shared" si="7"/>
        <v>38</v>
      </c>
    </row>
    <row r="24" spans="1:15" x14ac:dyDescent="0.25">
      <c r="A24" s="93">
        <f t="shared" si="0"/>
        <v>43364</v>
      </c>
      <c r="B24" s="104">
        <f t="shared" si="8"/>
        <v>43364</v>
      </c>
      <c r="C24" s="111"/>
      <c r="D24" s="112"/>
      <c r="E24" s="113">
        <f t="shared" si="1"/>
        <v>0</v>
      </c>
      <c r="F24" s="113">
        <f t="shared" si="2"/>
        <v>0</v>
      </c>
      <c r="G24" s="112">
        <v>0.375</v>
      </c>
      <c r="H24" s="112">
        <v>0.70833333333333337</v>
      </c>
      <c r="I24" s="113">
        <f t="shared" si="3"/>
        <v>0.33333333333333337</v>
      </c>
      <c r="J24" s="113">
        <f t="shared" si="4"/>
        <v>2.0833333333333332E-2</v>
      </c>
      <c r="K24" s="112"/>
      <c r="L24" s="112"/>
      <c r="M24" s="113">
        <f t="shared" si="5"/>
        <v>0</v>
      </c>
      <c r="N24" s="114">
        <f t="shared" si="6"/>
        <v>0</v>
      </c>
      <c r="O24" s="1">
        <f t="shared" si="7"/>
        <v>38</v>
      </c>
    </row>
    <row r="25" spans="1:15" x14ac:dyDescent="0.25">
      <c r="A25" s="93">
        <f t="shared" si="0"/>
        <v>43365</v>
      </c>
      <c r="B25" s="104">
        <f t="shared" si="8"/>
        <v>43365</v>
      </c>
      <c r="C25" s="111"/>
      <c r="D25" s="112"/>
      <c r="E25" s="113">
        <f t="shared" si="1"/>
        <v>0</v>
      </c>
      <c r="F25" s="113">
        <f t="shared" si="2"/>
        <v>0</v>
      </c>
      <c r="G25" s="112">
        <v>0.375</v>
      </c>
      <c r="H25" s="112">
        <v>0.70833333333333337</v>
      </c>
      <c r="I25" s="113">
        <f t="shared" si="3"/>
        <v>0.33333333333333337</v>
      </c>
      <c r="J25" s="113">
        <f t="shared" si="4"/>
        <v>2.0833333333333332E-2</v>
      </c>
      <c r="K25" s="112"/>
      <c r="L25" s="112"/>
      <c r="M25" s="113">
        <f t="shared" si="5"/>
        <v>0</v>
      </c>
      <c r="N25" s="114">
        <f t="shared" si="6"/>
        <v>0</v>
      </c>
      <c r="O25" s="1">
        <f t="shared" si="7"/>
        <v>38</v>
      </c>
    </row>
    <row r="26" spans="1:15" x14ac:dyDescent="0.25">
      <c r="A26" s="93">
        <f t="shared" si="0"/>
        <v>43366</v>
      </c>
      <c r="B26" s="104">
        <f t="shared" si="8"/>
        <v>43366</v>
      </c>
      <c r="C26" s="111"/>
      <c r="D26" s="112"/>
      <c r="E26" s="113">
        <f t="shared" si="1"/>
        <v>0</v>
      </c>
      <c r="F26" s="113">
        <f t="shared" si="2"/>
        <v>0</v>
      </c>
      <c r="G26" s="112" t="s">
        <v>5</v>
      </c>
      <c r="H26" s="112" t="s">
        <v>5</v>
      </c>
      <c r="I26" s="113">
        <f t="shared" si="3"/>
        <v>0</v>
      </c>
      <c r="J26" s="113">
        <f t="shared" si="4"/>
        <v>0</v>
      </c>
      <c r="K26" s="112"/>
      <c r="L26" s="112"/>
      <c r="M26" s="113">
        <f t="shared" si="5"/>
        <v>0</v>
      </c>
      <c r="N26" s="114">
        <f t="shared" si="6"/>
        <v>0</v>
      </c>
      <c r="O26" s="1">
        <f t="shared" si="7"/>
        <v>39</v>
      </c>
    </row>
    <row r="27" spans="1:15" x14ac:dyDescent="0.25">
      <c r="A27" s="93">
        <f t="shared" si="0"/>
        <v>43367</v>
      </c>
      <c r="B27" s="104">
        <f t="shared" si="8"/>
        <v>43367</v>
      </c>
      <c r="C27" s="111"/>
      <c r="D27" s="112"/>
      <c r="E27" s="113">
        <f t="shared" si="1"/>
        <v>0</v>
      </c>
      <c r="F27" s="113">
        <f t="shared" si="2"/>
        <v>0</v>
      </c>
      <c r="G27" s="112" t="s">
        <v>5</v>
      </c>
      <c r="H27" s="112" t="s">
        <v>5</v>
      </c>
      <c r="I27" s="113">
        <f t="shared" si="3"/>
        <v>0</v>
      </c>
      <c r="J27" s="113">
        <f t="shared" si="4"/>
        <v>0</v>
      </c>
      <c r="K27" s="112"/>
      <c r="L27" s="112"/>
      <c r="M27" s="113">
        <f t="shared" si="5"/>
        <v>0</v>
      </c>
      <c r="N27" s="114">
        <f t="shared" si="6"/>
        <v>0</v>
      </c>
      <c r="O27" s="1">
        <f t="shared" si="7"/>
        <v>39</v>
      </c>
    </row>
    <row r="28" spans="1:15" x14ac:dyDescent="0.25">
      <c r="A28" s="93">
        <f t="shared" si="0"/>
        <v>43368</v>
      </c>
      <c r="B28" s="104">
        <f t="shared" si="8"/>
        <v>43368</v>
      </c>
      <c r="C28" s="111"/>
      <c r="D28" s="112"/>
      <c r="E28" s="113">
        <f t="shared" si="1"/>
        <v>0</v>
      </c>
      <c r="F28" s="113">
        <f t="shared" si="2"/>
        <v>0</v>
      </c>
      <c r="G28" s="112">
        <v>0.375</v>
      </c>
      <c r="H28" s="112">
        <v>0.70833333333333337</v>
      </c>
      <c r="I28" s="113">
        <f t="shared" si="3"/>
        <v>0.33333333333333337</v>
      </c>
      <c r="J28" s="113">
        <f t="shared" si="4"/>
        <v>2.0833333333333332E-2</v>
      </c>
      <c r="K28" s="112">
        <v>0.35416666666666669</v>
      </c>
      <c r="L28" s="112">
        <v>0.72916666666666663</v>
      </c>
      <c r="M28" s="113">
        <f t="shared" si="5"/>
        <v>0.37499999999999994</v>
      </c>
      <c r="N28" s="114">
        <f t="shared" si="6"/>
        <v>2.0833333333333332E-2</v>
      </c>
      <c r="O28" s="1">
        <f t="shared" si="7"/>
        <v>39</v>
      </c>
    </row>
    <row r="29" spans="1:15" x14ac:dyDescent="0.25">
      <c r="A29" s="93">
        <f t="shared" si="0"/>
        <v>43369</v>
      </c>
      <c r="B29" s="104">
        <f t="shared" si="8"/>
        <v>43369</v>
      </c>
      <c r="C29" s="111"/>
      <c r="D29" s="112"/>
      <c r="E29" s="113">
        <f t="shared" si="1"/>
        <v>0</v>
      </c>
      <c r="F29" s="113">
        <f t="shared" si="2"/>
        <v>0</v>
      </c>
      <c r="G29" s="112">
        <v>0.375</v>
      </c>
      <c r="H29" s="112">
        <v>0.70833333333333337</v>
      </c>
      <c r="I29" s="113">
        <f t="shared" si="3"/>
        <v>0.33333333333333337</v>
      </c>
      <c r="J29" s="113">
        <f t="shared" si="4"/>
        <v>2.0833333333333332E-2</v>
      </c>
      <c r="K29" s="112"/>
      <c r="L29" s="112"/>
      <c r="M29" s="113">
        <f t="shared" si="5"/>
        <v>0</v>
      </c>
      <c r="N29" s="114">
        <f t="shared" si="6"/>
        <v>0</v>
      </c>
      <c r="O29" s="1">
        <f t="shared" si="7"/>
        <v>39</v>
      </c>
    </row>
    <row r="30" spans="1:15" x14ac:dyDescent="0.25">
      <c r="A30" s="93">
        <f t="shared" si="0"/>
        <v>43370</v>
      </c>
      <c r="B30" s="104">
        <f t="shared" si="8"/>
        <v>43370</v>
      </c>
      <c r="C30" s="111"/>
      <c r="D30" s="112"/>
      <c r="E30" s="113">
        <f t="shared" si="1"/>
        <v>0</v>
      </c>
      <c r="F30" s="113">
        <f t="shared" si="2"/>
        <v>0</v>
      </c>
      <c r="G30" s="112">
        <v>0.375</v>
      </c>
      <c r="H30" s="112">
        <v>0.70833333333333337</v>
      </c>
      <c r="I30" s="113">
        <f t="shared" si="3"/>
        <v>0.33333333333333337</v>
      </c>
      <c r="J30" s="113">
        <f t="shared" si="4"/>
        <v>2.0833333333333332E-2</v>
      </c>
      <c r="K30" s="112">
        <v>0.35416666666666669</v>
      </c>
      <c r="L30" s="112">
        <v>0.72916666666666663</v>
      </c>
      <c r="M30" s="113">
        <f t="shared" si="5"/>
        <v>0.37499999999999994</v>
      </c>
      <c r="N30" s="114">
        <f t="shared" si="6"/>
        <v>2.0833333333333332E-2</v>
      </c>
      <c r="O30" s="1">
        <f t="shared" si="7"/>
        <v>39</v>
      </c>
    </row>
    <row r="31" spans="1:15" x14ac:dyDescent="0.25">
      <c r="A31" s="94">
        <f t="shared" si="0"/>
        <v>43371</v>
      </c>
      <c r="B31" s="105">
        <f>IF(MONTH(B30+1)=MONTH(B30),B30+1,"")</f>
        <v>43371</v>
      </c>
      <c r="C31" s="111"/>
      <c r="D31" s="112"/>
      <c r="E31" s="113">
        <f t="shared" si="1"/>
        <v>0</v>
      </c>
      <c r="F31" s="113">
        <f t="shared" si="2"/>
        <v>0</v>
      </c>
      <c r="G31" s="112">
        <v>0.375</v>
      </c>
      <c r="H31" s="112">
        <v>0.70833333333333337</v>
      </c>
      <c r="I31" s="113">
        <f t="shared" si="3"/>
        <v>0.33333333333333337</v>
      </c>
      <c r="J31" s="113">
        <f t="shared" si="4"/>
        <v>2.0833333333333332E-2</v>
      </c>
      <c r="K31" s="112"/>
      <c r="L31" s="112"/>
      <c r="M31" s="113">
        <f t="shared" si="5"/>
        <v>0</v>
      </c>
      <c r="N31" s="114">
        <f t="shared" si="6"/>
        <v>0</v>
      </c>
      <c r="O31" s="1">
        <f t="shared" si="7"/>
        <v>39</v>
      </c>
    </row>
    <row r="32" spans="1:15" x14ac:dyDescent="0.25">
      <c r="A32" s="94">
        <f t="shared" si="0"/>
        <v>43372</v>
      </c>
      <c r="B32" s="105">
        <f t="shared" ref="B32:B34" si="9">IF(MONTH(B31+1)=MONTH(B31),B31+1,"")</f>
        <v>43372</v>
      </c>
      <c r="C32" s="111"/>
      <c r="D32" s="112"/>
      <c r="E32" s="113">
        <f t="shared" si="1"/>
        <v>0</v>
      </c>
      <c r="F32" s="113">
        <f t="shared" si="2"/>
        <v>0</v>
      </c>
      <c r="G32" s="112">
        <v>0.375</v>
      </c>
      <c r="H32" s="112">
        <v>0.70833333333333337</v>
      </c>
      <c r="I32" s="113">
        <f t="shared" si="3"/>
        <v>0.33333333333333337</v>
      </c>
      <c r="J32" s="113">
        <f t="shared" si="4"/>
        <v>2.0833333333333332E-2</v>
      </c>
      <c r="K32" s="112"/>
      <c r="L32" s="112"/>
      <c r="M32" s="113">
        <f t="shared" si="5"/>
        <v>0</v>
      </c>
      <c r="N32" s="114">
        <f t="shared" si="6"/>
        <v>0</v>
      </c>
      <c r="O32" s="1">
        <f t="shared" si="7"/>
        <v>39</v>
      </c>
    </row>
    <row r="33" spans="1:15" x14ac:dyDescent="0.25">
      <c r="A33" s="94">
        <f t="shared" si="0"/>
        <v>43373</v>
      </c>
      <c r="B33" s="105">
        <f t="shared" si="9"/>
        <v>43373</v>
      </c>
      <c r="C33" s="111"/>
      <c r="D33" s="112"/>
      <c r="E33" s="130">
        <f t="shared" si="1"/>
        <v>0</v>
      </c>
      <c r="F33" s="130">
        <f t="shared" si="2"/>
        <v>0</v>
      </c>
      <c r="G33" s="112" t="s">
        <v>5</v>
      </c>
      <c r="H33" s="112" t="s">
        <v>5</v>
      </c>
      <c r="I33" s="113">
        <f t="shared" si="3"/>
        <v>0</v>
      </c>
      <c r="J33" s="113">
        <f t="shared" si="4"/>
        <v>0</v>
      </c>
      <c r="K33" s="112"/>
      <c r="L33" s="112"/>
      <c r="M33" s="113">
        <f t="shared" si="5"/>
        <v>0</v>
      </c>
      <c r="N33" s="114">
        <f t="shared" si="6"/>
        <v>0</v>
      </c>
      <c r="O33" s="1">
        <f t="shared" si="7"/>
        <v>40</v>
      </c>
    </row>
    <row r="34" spans="1:15" ht="15.75" thickBot="1" x14ac:dyDescent="0.3">
      <c r="A34" s="95" t="str">
        <f t="shared" si="0"/>
        <v/>
      </c>
      <c r="B34" s="106" t="str">
        <f t="shared" si="9"/>
        <v/>
      </c>
      <c r="C34" s="115"/>
      <c r="D34" s="141"/>
      <c r="E34" s="142">
        <f t="shared" ref="E34" si="10">IFERROR(MOD(D34-C34,1),0)</f>
        <v>0</v>
      </c>
      <c r="F34" s="117">
        <f t="shared" ref="F34" si="11">IF(E34=0,0,0.5/24)</f>
        <v>0</v>
      </c>
      <c r="G34" s="116"/>
      <c r="H34" s="116"/>
      <c r="I34" s="117">
        <f t="shared" ref="I34" si="12">IFERROR(MOD(H34-G34,1),0)</f>
        <v>0</v>
      </c>
      <c r="J34" s="117">
        <f t="shared" ref="J34" si="13">IF(I34=0,0,0.5/24)</f>
        <v>0</v>
      </c>
      <c r="K34" s="116"/>
      <c r="L34" s="116"/>
      <c r="M34" s="117">
        <f t="shared" ref="M34" si="14">IFERROR(MOD(L34-K34,1),0)</f>
        <v>0</v>
      </c>
      <c r="N34" s="143">
        <f t="shared" ref="N34" si="15">IF(M34=0,0,0.5/24)</f>
        <v>0</v>
      </c>
      <c r="O34" s="1" t="e">
        <f t="shared" si="7"/>
        <v>#VALUE!</v>
      </c>
    </row>
    <row r="35" spans="1:15" x14ac:dyDescent="0.25">
      <c r="A35" s="82"/>
      <c r="B35" s="82"/>
      <c r="C35" s="82"/>
      <c r="D35" s="82"/>
      <c r="E35" s="82"/>
      <c r="F35" s="84"/>
      <c r="G35" s="82"/>
      <c r="H35" s="82"/>
      <c r="I35" s="82"/>
      <c r="J35" s="84"/>
      <c r="K35" s="82"/>
      <c r="L35" s="82"/>
      <c r="M35" s="82"/>
      <c r="N35" s="84"/>
    </row>
    <row r="36" spans="1:15" ht="18.75" x14ac:dyDescent="0.3">
      <c r="A36" s="28" t="s">
        <v>6</v>
      </c>
      <c r="B36" s="29" t="s">
        <v>13</v>
      </c>
      <c r="C36" s="80"/>
      <c r="D36" s="137" t="s">
        <v>67</v>
      </c>
      <c r="E36" s="87">
        <f>SUM(E4:E34)</f>
        <v>0</v>
      </c>
      <c r="F36" s="85">
        <f>SUM(F4:F34)</f>
        <v>0</v>
      </c>
      <c r="G36" s="80"/>
      <c r="H36" s="80" t="s">
        <v>62</v>
      </c>
      <c r="I36" s="87">
        <f>SUM(I4:I34)</f>
        <v>6.9999999999999982</v>
      </c>
      <c r="J36" s="85">
        <f>SUM(J4:J34)</f>
        <v>0.43749999999999983</v>
      </c>
      <c r="K36" s="80"/>
      <c r="L36" s="80"/>
      <c r="M36" s="87">
        <f>SUM(M4:M34)</f>
        <v>2.9166666666666665</v>
      </c>
      <c r="N36" s="85">
        <f>SUM(N4:N34)</f>
        <v>0.16666666666666666</v>
      </c>
    </row>
    <row r="37" spans="1:15" ht="18.75" x14ac:dyDescent="0.3">
      <c r="A37" s="30" t="s">
        <v>14</v>
      </c>
      <c r="B37" s="31" t="s">
        <v>15</v>
      </c>
      <c r="C37" s="80"/>
      <c r="D37" s="80" t="s">
        <v>76</v>
      </c>
      <c r="E37" s="86">
        <f>E36+F36</f>
        <v>0</v>
      </c>
      <c r="F37" s="1"/>
      <c r="G37" s="80"/>
      <c r="H37" s="80"/>
      <c r="I37" s="86">
        <f>I36+J36</f>
        <v>7.4374999999999982</v>
      </c>
      <c r="J37" s="1"/>
      <c r="K37" s="80"/>
      <c r="L37" s="80"/>
      <c r="M37" s="86">
        <f>M36+N36</f>
        <v>3.083333333333333</v>
      </c>
      <c r="N37" s="1"/>
    </row>
    <row r="38" spans="1:15" ht="18.75" x14ac:dyDescent="0.3">
      <c r="A38" s="32" t="s">
        <v>1</v>
      </c>
      <c r="B38" s="29" t="s">
        <v>16</v>
      </c>
      <c r="C38" s="80"/>
      <c r="D38" s="137" t="s">
        <v>70</v>
      </c>
      <c r="E38" s="139">
        <f>SUMIF($O$4:$O$34,WEEKNUM($B$4),$E$4:$E$34)</f>
        <v>0</v>
      </c>
      <c r="F38" s="1"/>
      <c r="G38" s="1"/>
      <c r="H38" s="1"/>
      <c r="I38" s="139">
        <f>SUMIF($O$4:$O$34,WEEKNUM($B$4),$I$4:$I$34)</f>
        <v>0.33333333333333337</v>
      </c>
      <c r="J38" s="1"/>
      <c r="M38" s="139">
        <f>SUMIF($O$4:$O$34,WEEKNUM($B$4),$M$4:$M$34)</f>
        <v>0</v>
      </c>
    </row>
    <row r="39" spans="1:15" ht="18.75" x14ac:dyDescent="0.3">
      <c r="A39" s="33" t="s">
        <v>5</v>
      </c>
      <c r="B39" s="34" t="s">
        <v>12</v>
      </c>
      <c r="D39" s="137" t="s">
        <v>71</v>
      </c>
      <c r="E39" s="139">
        <f>SUMIF($O$4:$O$34,WEEKNUM($B$4)+1,$E$4:$E$34)</f>
        <v>0</v>
      </c>
      <c r="I39" s="139">
        <f>SUMIF($O$4:$O$34,WEEKNUM($B$4)+1,$I$4:$I$34)</f>
        <v>1.666666666666667</v>
      </c>
      <c r="M39" s="139">
        <f>SUMIF($O$4:$O$34,WEEKNUM($B$4)+1,$M$4:$M$34)</f>
        <v>0.70833333333333337</v>
      </c>
    </row>
    <row r="40" spans="1:15" ht="18.75" x14ac:dyDescent="0.3">
      <c r="A40" s="35" t="s">
        <v>17</v>
      </c>
      <c r="B40" s="34" t="s">
        <v>11</v>
      </c>
      <c r="D40" s="137" t="s">
        <v>72</v>
      </c>
      <c r="E40" s="139">
        <f>SUMIF($O$4:$O$34,WEEKNUM($B$4)+2,$E$4:$E$34)</f>
        <v>0</v>
      </c>
      <c r="I40" s="139">
        <f>SUMIF($O$4:$O$34,WEEKNUM($B$4)+2,$I$4:$I$34)</f>
        <v>1.666666666666667</v>
      </c>
      <c r="M40" s="139">
        <f>SUMIF($O$4:$O$34,WEEKNUM($B$4)+2,$M$4:$M$34)</f>
        <v>0.70833333333333337</v>
      </c>
    </row>
    <row r="41" spans="1:15" ht="18.75" x14ac:dyDescent="0.3">
      <c r="D41" s="137" t="s">
        <v>73</v>
      </c>
      <c r="E41" s="139">
        <f>SUMIF($O$4:$O$34,WEEKNUM($B$4)+3,$E$4:$E$34)</f>
        <v>0</v>
      </c>
      <c r="I41" s="139">
        <f>SUMIF($O$4:$O$34,WEEKNUM($B$4)+3,$I$4:$I$34)</f>
        <v>1.666666666666667</v>
      </c>
      <c r="K41">
        <v>0.39583333333333331</v>
      </c>
      <c r="L41">
        <v>0.39583333333333331</v>
      </c>
      <c r="M41" s="139">
        <f>SUMIF($O$4:$O$34,WEEKNUM($B$4)+3,$M$4:$M$34)</f>
        <v>0.74999999999999989</v>
      </c>
    </row>
    <row r="42" spans="1:15" ht="18.75" x14ac:dyDescent="0.3">
      <c r="D42" s="137" t="s">
        <v>74</v>
      </c>
      <c r="E42" s="139">
        <f>SUMIF($O$4:$O$34,WEEKNUM($B$4)+4,$E$4:$E$34)</f>
        <v>0</v>
      </c>
      <c r="I42" s="139">
        <f>SUMIF($O$4:$O$34,WEEKNUM($B$4)+4,$I$4:$I$34)</f>
        <v>1.666666666666667</v>
      </c>
      <c r="M42" s="139">
        <f>SUMIF($O$4:$O$34,WEEKNUM($B$4)+4,$M$4:$M$34)</f>
        <v>0.74999999999999989</v>
      </c>
    </row>
  </sheetData>
  <mergeCells count="2">
    <mergeCell ref="D1:J1"/>
    <mergeCell ref="K1:N1"/>
  </mergeCells>
  <conditionalFormatting sqref="A4:D33 C34:D34">
    <cfRule type="expression" dxfId="86" priority="27">
      <formula>WEEKDAY($B4,2)&gt;5</formula>
    </cfRule>
  </conditionalFormatting>
  <conditionalFormatting sqref="E4:E34">
    <cfRule type="expression" dxfId="85" priority="26">
      <formula>WEEKDAY($B4,2)&gt;5</formula>
    </cfRule>
  </conditionalFormatting>
  <conditionalFormatting sqref="C9:D9">
    <cfRule type="expression" dxfId="84" priority="25">
      <formula>WEEKDAY($B9,2)&gt;5</formula>
    </cfRule>
  </conditionalFormatting>
  <conditionalFormatting sqref="E9">
    <cfRule type="expression" dxfId="83" priority="24">
      <formula>WEEKDAY($B9,2)&gt;5</formula>
    </cfRule>
  </conditionalFormatting>
  <conditionalFormatting sqref="C16:D16">
    <cfRule type="expression" dxfId="82" priority="23">
      <formula>WEEKDAY($B16,2)&gt;5</formula>
    </cfRule>
  </conditionalFormatting>
  <conditionalFormatting sqref="G4:H34">
    <cfRule type="cellIs" dxfId="81" priority="21" operator="equal">
      <formula>"R"</formula>
    </cfRule>
    <cfRule type="expression" dxfId="80" priority="22">
      <formula>WEEKDAY($B4,2)&gt;5</formula>
    </cfRule>
    <cfRule type="cellIs" dxfId="79" priority="5" operator="equal">
      <formula>"CP"</formula>
    </cfRule>
    <cfRule type="cellIs" dxfId="78" priority="4" operator="equal">
      <formula>"M"</formula>
    </cfRule>
    <cfRule type="cellIs" dxfId="77" priority="3" operator="equal">
      <formula>"RC"</formula>
    </cfRule>
  </conditionalFormatting>
  <conditionalFormatting sqref="I4:I34">
    <cfRule type="expression" dxfId="76" priority="20">
      <formula>WEEKDAY($B4,2)&gt;5</formula>
    </cfRule>
  </conditionalFormatting>
  <conditionalFormatting sqref="G9:H9">
    <cfRule type="expression" dxfId="75" priority="19">
      <formula>WEEKDAY($B9,2)&gt;5</formula>
    </cfRule>
  </conditionalFormatting>
  <conditionalFormatting sqref="I9">
    <cfRule type="expression" dxfId="74" priority="18">
      <formula>WEEKDAY($B9,2)&gt;5</formula>
    </cfRule>
  </conditionalFormatting>
  <conditionalFormatting sqref="G16:H16">
    <cfRule type="expression" dxfId="73" priority="17">
      <formula>WEEKDAY($B16,2)&gt;5</formula>
    </cfRule>
  </conditionalFormatting>
  <conditionalFormatting sqref="C4:D34">
    <cfRule type="cellIs" dxfId="72" priority="16" operator="equal">
      <formula>"R"</formula>
    </cfRule>
    <cfRule type="cellIs" dxfId="71" priority="8" operator="equal">
      <formula>"CP"</formula>
    </cfRule>
    <cfRule type="cellIs" dxfId="70" priority="7" operator="equal">
      <formula>"M"</formula>
    </cfRule>
    <cfRule type="cellIs" dxfId="69" priority="6" operator="equal">
      <formula>"RC"</formula>
    </cfRule>
  </conditionalFormatting>
  <conditionalFormatting sqref="K4:L34">
    <cfRule type="cellIs" dxfId="68" priority="14" operator="equal">
      <formula>"R"</formula>
    </cfRule>
    <cfRule type="expression" dxfId="67" priority="15">
      <formula>WEEKDAY($B4,2)&gt;5</formula>
    </cfRule>
    <cfRule type="cellIs" dxfId="66" priority="9" operator="equal">
      <formula>"CP"</formula>
    </cfRule>
    <cfRule type="cellIs" dxfId="65" priority="2" operator="equal">
      <formula>"M"</formula>
    </cfRule>
    <cfRule type="cellIs" dxfId="64" priority="1" operator="equal">
      <formula>"RC"</formula>
    </cfRule>
  </conditionalFormatting>
  <conditionalFormatting sqref="M4:M34">
    <cfRule type="expression" dxfId="63" priority="13">
      <formula>WEEKDAY($B4,2)&gt;5</formula>
    </cfRule>
  </conditionalFormatting>
  <conditionalFormatting sqref="K9:L9">
    <cfRule type="expression" dxfId="62" priority="12">
      <formula>WEEKDAY($B9,2)&gt;5</formula>
    </cfRule>
  </conditionalFormatting>
  <conditionalFormatting sqref="M9">
    <cfRule type="expression" dxfId="61" priority="11">
      <formula>WEEKDAY($B9,2)&gt;5</formula>
    </cfRule>
  </conditionalFormatting>
  <conditionalFormatting sqref="K16:L16">
    <cfRule type="expression" dxfId="60" priority="10">
      <formula>WEEKDAY($B16,2)&gt;5</formula>
    </cfRule>
  </conditionalFormatting>
  <dataValidations count="1">
    <dataValidation type="list" allowBlank="1" showInputMessage="1" showErrorMessage="1" sqref="C1: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A42"/>
  <sheetViews>
    <sheetView zoomScale="60" zoomScaleNormal="60" workbookViewId="0">
      <selection activeCell="Y2" sqref="Y2"/>
    </sheetView>
  </sheetViews>
  <sheetFormatPr baseColWidth="10" defaultRowHeight="15" x14ac:dyDescent="0.25"/>
  <cols>
    <col min="2" max="2" width="6.42578125" customWidth="1"/>
    <col min="7" max="7" width="12.42578125" bestFit="1" customWidth="1"/>
    <col min="13" max="14" width="11" bestFit="1" customWidth="1"/>
    <col min="19" max="19" width="12.42578125" bestFit="1" customWidth="1"/>
    <col min="20" max="20" width="11" bestFit="1" customWidth="1"/>
    <col min="25" max="25" width="12.42578125" bestFit="1" customWidth="1"/>
    <col min="26" max="26" width="11" bestFit="1" customWidth="1"/>
    <col min="27" max="27" width="0" hidden="1" customWidth="1"/>
  </cols>
  <sheetData>
    <row r="1" spans="1:27" ht="17.25" thickTop="1" thickBot="1" x14ac:dyDescent="0.3">
      <c r="A1" s="80"/>
      <c r="B1" s="144">
        <v>2018</v>
      </c>
      <c r="C1" s="145" t="s">
        <v>55</v>
      </c>
      <c r="D1" s="239" t="s">
        <v>69</v>
      </c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</row>
    <row r="2" spans="1:27" s="1" customFormat="1" ht="15.75" thickTop="1" x14ac:dyDescent="0.25">
      <c r="C2" s="80"/>
      <c r="D2" s="80"/>
      <c r="E2" s="81" t="s">
        <v>32</v>
      </c>
      <c r="F2" s="81" t="s">
        <v>35</v>
      </c>
      <c r="G2" s="80"/>
      <c r="H2" s="80"/>
      <c r="I2" s="80"/>
      <c r="J2" s="80"/>
      <c r="K2" s="81" t="s">
        <v>37</v>
      </c>
      <c r="L2" s="81" t="s">
        <v>36</v>
      </c>
      <c r="M2" s="80"/>
      <c r="N2" s="80"/>
      <c r="O2" s="80"/>
      <c r="P2" s="80"/>
      <c r="Q2" s="81" t="s">
        <v>38</v>
      </c>
      <c r="R2" s="81" t="s">
        <v>39</v>
      </c>
      <c r="S2" s="80"/>
      <c r="T2" s="80"/>
      <c r="U2" s="80"/>
      <c r="V2" s="80"/>
      <c r="W2" s="81" t="s">
        <v>28</v>
      </c>
      <c r="X2" s="81" t="s">
        <v>40</v>
      </c>
      <c r="Y2" s="80"/>
      <c r="Z2" s="80"/>
    </row>
    <row r="3" spans="1:27" ht="15.75" thickBot="1" x14ac:dyDescent="0.3">
      <c r="A3" s="1"/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66</v>
      </c>
      <c r="I3" s="1" t="s">
        <v>50</v>
      </c>
      <c r="J3" s="1" t="s">
        <v>51</v>
      </c>
      <c r="K3" s="1" t="s">
        <v>52</v>
      </c>
      <c r="L3" s="1" t="s">
        <v>53</v>
      </c>
      <c r="M3" s="1" t="s">
        <v>54</v>
      </c>
      <c r="N3" s="1" t="s">
        <v>66</v>
      </c>
      <c r="O3" s="1" t="s">
        <v>50</v>
      </c>
      <c r="P3" s="1" t="s">
        <v>51</v>
      </c>
      <c r="Q3" s="1" t="s">
        <v>52</v>
      </c>
      <c r="R3" s="1" t="s">
        <v>53</v>
      </c>
      <c r="S3" s="1" t="s">
        <v>54</v>
      </c>
      <c r="T3" s="1" t="s">
        <v>66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66</v>
      </c>
      <c r="AA3" s="1" t="s">
        <v>77</v>
      </c>
    </row>
    <row r="4" spans="1:27" x14ac:dyDescent="0.25">
      <c r="A4" s="92">
        <f>B4</f>
        <v>43344</v>
      </c>
      <c r="B4" s="99">
        <f>DATE(B1,MONTH("1/"&amp;C1),1)</f>
        <v>43344</v>
      </c>
      <c r="C4" s="107" t="s">
        <v>5</v>
      </c>
      <c r="D4" s="108" t="s">
        <v>5</v>
      </c>
      <c r="E4" s="108">
        <v>0.75</v>
      </c>
      <c r="F4" s="108">
        <v>0.95833333333333337</v>
      </c>
      <c r="G4" s="109">
        <f>IFERROR(MOD(D4-C4,1),0)+IFERROR(MOD(F4-E4,1),0)</f>
        <v>0.20833333333333337</v>
      </c>
      <c r="H4" s="118"/>
      <c r="I4" s="108" t="s">
        <v>5</v>
      </c>
      <c r="J4" s="108" t="s">
        <v>5</v>
      </c>
      <c r="K4" s="108">
        <v>0.75</v>
      </c>
      <c r="L4" s="108">
        <v>0.95833333333333337</v>
      </c>
      <c r="M4" s="109">
        <f>IFERROR(MOD(J4-I4,1),0)+IFERROR(MOD(L4-K4,1),0)</f>
        <v>0.20833333333333337</v>
      </c>
      <c r="N4" s="118"/>
      <c r="O4" s="108" t="s">
        <v>5</v>
      </c>
      <c r="P4" s="108" t="s">
        <v>5</v>
      </c>
      <c r="Q4" s="108">
        <v>0.75</v>
      </c>
      <c r="R4" s="108">
        <v>0.95833333333333337</v>
      </c>
      <c r="S4" s="109">
        <f>IFERROR(MOD(P4-O4,1),0)+IFERROR(MOD(R4-Q4,1),0)</f>
        <v>0.20833333333333337</v>
      </c>
      <c r="T4" s="118"/>
      <c r="U4" s="108" t="s">
        <v>5</v>
      </c>
      <c r="V4" s="108" t="s">
        <v>5</v>
      </c>
      <c r="W4" s="108">
        <v>0.75</v>
      </c>
      <c r="X4" s="108">
        <v>0.95833333333333337</v>
      </c>
      <c r="Y4" s="109">
        <f>IFERROR(MOD(V4-U4,1),0)+IFERROR(MOD(X4-W4,1),0)</f>
        <v>0.20833333333333337</v>
      </c>
      <c r="Z4" s="119"/>
      <c r="AA4">
        <f>WEEKNUM(B4)</f>
        <v>35</v>
      </c>
    </row>
    <row r="5" spans="1:27" x14ac:dyDescent="0.25">
      <c r="A5" s="93">
        <f t="shared" ref="A5:A34" si="0">B5</f>
        <v>43345</v>
      </c>
      <c r="B5" s="100">
        <f>B4+1</f>
        <v>43345</v>
      </c>
      <c r="C5" s="120" t="s">
        <v>5</v>
      </c>
      <c r="D5" s="121" t="s">
        <v>5</v>
      </c>
      <c r="E5" s="121" t="s">
        <v>5</v>
      </c>
      <c r="F5" s="121" t="s">
        <v>5</v>
      </c>
      <c r="G5" s="113">
        <f t="shared" ref="G5:G34" si="1">IFERROR(MOD(D5-C5,1),0)+IFERROR(MOD(F5-E5,1),0)</f>
        <v>0</v>
      </c>
      <c r="H5" s="122"/>
      <c r="I5" s="121" t="s">
        <v>5</v>
      </c>
      <c r="J5" s="121" t="s">
        <v>5</v>
      </c>
      <c r="K5" s="121" t="s">
        <v>5</v>
      </c>
      <c r="L5" s="121" t="s">
        <v>5</v>
      </c>
      <c r="M5" s="113">
        <f t="shared" ref="M5:M34" si="2">IFERROR(MOD(J5-I5,1),0)+IFERROR(MOD(L5-K5,1),0)</f>
        <v>0</v>
      </c>
      <c r="N5" s="122"/>
      <c r="O5" s="121" t="s">
        <v>5</v>
      </c>
      <c r="P5" s="121" t="s">
        <v>5</v>
      </c>
      <c r="Q5" s="121" t="s">
        <v>5</v>
      </c>
      <c r="R5" s="121" t="s">
        <v>5</v>
      </c>
      <c r="S5" s="113">
        <f t="shared" ref="S5:S34" si="3">IFERROR(MOD(P5-O5,1),0)+IFERROR(MOD(R5-Q5,1),0)</f>
        <v>0</v>
      </c>
      <c r="T5" s="122"/>
      <c r="U5" s="121" t="s">
        <v>5</v>
      </c>
      <c r="V5" s="121" t="s">
        <v>5</v>
      </c>
      <c r="W5" s="121" t="s">
        <v>5</v>
      </c>
      <c r="X5" s="121" t="s">
        <v>5</v>
      </c>
      <c r="Y5" s="113">
        <f t="shared" ref="Y5:Y34" si="4">IFERROR(MOD(V5-U5,1),0)+IFERROR(MOD(X5-W5,1),0)</f>
        <v>0</v>
      </c>
      <c r="Z5" s="123"/>
      <c r="AA5" s="1">
        <f t="shared" ref="AA5:AA34" si="5">WEEKNUM(B5)</f>
        <v>36</v>
      </c>
    </row>
    <row r="6" spans="1:27" x14ac:dyDescent="0.25">
      <c r="A6" s="93">
        <f t="shared" si="0"/>
        <v>43346</v>
      </c>
      <c r="B6" s="100">
        <f t="shared" ref="B6:B30" si="6">B5+1</f>
        <v>43346</v>
      </c>
      <c r="C6" s="120">
        <v>0.41666666666666669</v>
      </c>
      <c r="D6" s="121">
        <v>0.60416666666666663</v>
      </c>
      <c r="E6" s="121">
        <v>0.75</v>
      </c>
      <c r="F6" s="121">
        <v>0.91666666666666663</v>
      </c>
      <c r="G6" s="113">
        <f t="shared" si="1"/>
        <v>0.35416666666666657</v>
      </c>
      <c r="H6" s="122"/>
      <c r="I6" s="121">
        <v>0.41666666666666669</v>
      </c>
      <c r="J6" s="121">
        <v>0.60416666666666663</v>
      </c>
      <c r="K6" s="121">
        <v>0.75</v>
      </c>
      <c r="L6" s="121">
        <v>0.91666666666666663</v>
      </c>
      <c r="M6" s="113">
        <f t="shared" si="2"/>
        <v>0.35416666666666657</v>
      </c>
      <c r="N6" s="122"/>
      <c r="O6" s="121" t="s">
        <v>5</v>
      </c>
      <c r="P6" s="121" t="s">
        <v>5</v>
      </c>
      <c r="Q6" s="121" t="s">
        <v>5</v>
      </c>
      <c r="R6" s="121" t="s">
        <v>5</v>
      </c>
      <c r="S6" s="113">
        <f t="shared" si="3"/>
        <v>0</v>
      </c>
      <c r="T6" s="122"/>
      <c r="U6" s="121">
        <v>0.41666666666666669</v>
      </c>
      <c r="V6" s="121">
        <v>0.60416666666666663</v>
      </c>
      <c r="W6" s="121">
        <v>0.75</v>
      </c>
      <c r="X6" s="121">
        <v>0.91666666666666663</v>
      </c>
      <c r="Y6" s="113">
        <f t="shared" si="4"/>
        <v>0.35416666666666657</v>
      </c>
      <c r="Z6" s="123"/>
      <c r="AA6" s="1">
        <f t="shared" si="5"/>
        <v>36</v>
      </c>
    </row>
    <row r="7" spans="1:27" x14ac:dyDescent="0.25">
      <c r="A7" s="93">
        <f t="shared" si="0"/>
        <v>43347</v>
      </c>
      <c r="B7" s="100">
        <f t="shared" si="6"/>
        <v>43347</v>
      </c>
      <c r="C7" s="120">
        <v>0.41666666666666669</v>
      </c>
      <c r="D7" s="121">
        <v>0.60416666666666663</v>
      </c>
      <c r="E7" s="121">
        <v>0.75</v>
      </c>
      <c r="F7" s="121">
        <v>0.91666666666666663</v>
      </c>
      <c r="G7" s="113">
        <f t="shared" si="1"/>
        <v>0.35416666666666657</v>
      </c>
      <c r="H7" s="122"/>
      <c r="I7" s="121" t="s">
        <v>6</v>
      </c>
      <c r="J7" s="121" t="s">
        <v>6</v>
      </c>
      <c r="K7" s="121" t="s">
        <v>6</v>
      </c>
      <c r="L7" s="121" t="s">
        <v>6</v>
      </c>
      <c r="M7" s="113">
        <f t="shared" si="2"/>
        <v>0</v>
      </c>
      <c r="N7" s="122"/>
      <c r="O7" s="121">
        <v>0.41666666666666669</v>
      </c>
      <c r="P7" s="121">
        <v>0.60416666666666663</v>
      </c>
      <c r="Q7" s="121">
        <v>0.75</v>
      </c>
      <c r="R7" s="121">
        <v>0.91666666666666663</v>
      </c>
      <c r="S7" s="113">
        <f t="shared" si="3"/>
        <v>0.35416666666666657</v>
      </c>
      <c r="T7" s="122"/>
      <c r="U7" s="121">
        <v>0.41666666666666669</v>
      </c>
      <c r="V7" s="121">
        <v>0.60416666666666663</v>
      </c>
      <c r="W7" s="121">
        <v>0.75</v>
      </c>
      <c r="X7" s="121">
        <v>0.91666666666666663</v>
      </c>
      <c r="Y7" s="113">
        <f t="shared" si="4"/>
        <v>0.35416666666666657</v>
      </c>
      <c r="Z7" s="123"/>
      <c r="AA7" s="1">
        <f t="shared" si="5"/>
        <v>36</v>
      </c>
    </row>
    <row r="8" spans="1:27" x14ac:dyDescent="0.25">
      <c r="A8" s="93">
        <f t="shared" si="0"/>
        <v>43348</v>
      </c>
      <c r="B8" s="100">
        <f t="shared" si="6"/>
        <v>43348</v>
      </c>
      <c r="C8" s="120">
        <v>0.41666666666666669</v>
      </c>
      <c r="D8" s="121">
        <v>0.60416666666666663</v>
      </c>
      <c r="E8" s="121">
        <v>0.75</v>
      </c>
      <c r="F8" s="121">
        <v>0.91666666666666663</v>
      </c>
      <c r="G8" s="113">
        <f t="shared" si="1"/>
        <v>0.35416666666666657</v>
      </c>
      <c r="H8" s="122"/>
      <c r="I8" s="121" t="s">
        <v>6</v>
      </c>
      <c r="J8" s="121" t="s">
        <v>6</v>
      </c>
      <c r="K8" s="121" t="s">
        <v>6</v>
      </c>
      <c r="L8" s="121" t="s">
        <v>6</v>
      </c>
      <c r="M8" s="113">
        <f t="shared" si="2"/>
        <v>0</v>
      </c>
      <c r="N8" s="122"/>
      <c r="O8" s="121">
        <v>0.41666666666666669</v>
      </c>
      <c r="P8" s="121">
        <v>0.60416666666666663</v>
      </c>
      <c r="Q8" s="121">
        <v>0.75</v>
      </c>
      <c r="R8" s="121">
        <v>0.91666666666666663</v>
      </c>
      <c r="S8" s="113">
        <f t="shared" si="3"/>
        <v>0.35416666666666657</v>
      </c>
      <c r="T8" s="122"/>
      <c r="U8" s="121">
        <v>0.41666666666666669</v>
      </c>
      <c r="V8" s="121">
        <v>0.60416666666666663</v>
      </c>
      <c r="W8" s="121">
        <v>0.75</v>
      </c>
      <c r="X8" s="121">
        <v>0.91666666666666663</v>
      </c>
      <c r="Y8" s="113">
        <f t="shared" si="4"/>
        <v>0.35416666666666657</v>
      </c>
      <c r="Z8" s="123"/>
      <c r="AA8" s="1">
        <f t="shared" si="5"/>
        <v>36</v>
      </c>
    </row>
    <row r="9" spans="1:27" x14ac:dyDescent="0.25">
      <c r="A9" s="93">
        <f t="shared" si="0"/>
        <v>43349</v>
      </c>
      <c r="B9" s="100">
        <f t="shared" si="6"/>
        <v>43349</v>
      </c>
      <c r="C9" s="120">
        <v>0.41666666666666669</v>
      </c>
      <c r="D9" s="121">
        <v>0.60416666666666663</v>
      </c>
      <c r="E9" s="121">
        <v>0.75</v>
      </c>
      <c r="F9" s="121">
        <v>0.91666666666666663</v>
      </c>
      <c r="G9" s="113">
        <f t="shared" si="1"/>
        <v>0.35416666666666657</v>
      </c>
      <c r="H9" s="122"/>
      <c r="I9" s="121" t="s">
        <v>6</v>
      </c>
      <c r="J9" s="121" t="s">
        <v>6</v>
      </c>
      <c r="K9" s="121" t="s">
        <v>6</v>
      </c>
      <c r="L9" s="121" t="s">
        <v>6</v>
      </c>
      <c r="M9" s="113">
        <f t="shared" si="2"/>
        <v>0</v>
      </c>
      <c r="N9" s="122"/>
      <c r="O9" s="121">
        <v>0.41666666666666669</v>
      </c>
      <c r="P9" s="121">
        <v>0.60416666666666663</v>
      </c>
      <c r="Q9" s="121">
        <v>0.75</v>
      </c>
      <c r="R9" s="121">
        <v>0.91666666666666663</v>
      </c>
      <c r="S9" s="113">
        <f t="shared" si="3"/>
        <v>0.35416666666666657</v>
      </c>
      <c r="T9" s="122"/>
      <c r="U9" s="121">
        <v>0.41666666666666669</v>
      </c>
      <c r="V9" s="121">
        <v>0.60416666666666663</v>
      </c>
      <c r="W9" s="121">
        <v>0.75</v>
      </c>
      <c r="X9" s="121">
        <v>0.91666666666666663</v>
      </c>
      <c r="Y9" s="113">
        <f t="shared" si="4"/>
        <v>0.35416666666666657</v>
      </c>
      <c r="Z9" s="123"/>
      <c r="AA9" s="1">
        <f t="shared" si="5"/>
        <v>36</v>
      </c>
    </row>
    <row r="10" spans="1:27" x14ac:dyDescent="0.25">
      <c r="A10" s="93">
        <f t="shared" si="0"/>
        <v>43350</v>
      </c>
      <c r="B10" s="100">
        <f t="shared" si="6"/>
        <v>43350</v>
      </c>
      <c r="C10" s="120" t="s">
        <v>5</v>
      </c>
      <c r="D10" s="121" t="s">
        <v>5</v>
      </c>
      <c r="E10" s="121" t="s">
        <v>5</v>
      </c>
      <c r="F10" s="121" t="s">
        <v>5</v>
      </c>
      <c r="G10" s="113">
        <f t="shared" si="1"/>
        <v>0</v>
      </c>
      <c r="H10" s="122"/>
      <c r="I10" s="121" t="s">
        <v>6</v>
      </c>
      <c r="J10" s="121" t="s">
        <v>6</v>
      </c>
      <c r="K10" s="121" t="s">
        <v>6</v>
      </c>
      <c r="L10" s="121" t="s">
        <v>6</v>
      </c>
      <c r="M10" s="113">
        <f t="shared" si="2"/>
        <v>0</v>
      </c>
      <c r="N10" s="122"/>
      <c r="O10" s="121">
        <v>0.41666666666666669</v>
      </c>
      <c r="P10" s="121">
        <v>0.60416666666666663</v>
      </c>
      <c r="Q10" s="121">
        <v>0.75</v>
      </c>
      <c r="R10" s="121">
        <v>0.91666666666666663</v>
      </c>
      <c r="S10" s="113">
        <f t="shared" si="3"/>
        <v>0.35416666666666657</v>
      </c>
      <c r="T10" s="122"/>
      <c r="U10" s="121">
        <v>0.41666666666666669</v>
      </c>
      <c r="V10" s="121">
        <v>0.60416666666666663</v>
      </c>
      <c r="W10" s="121">
        <v>0.75</v>
      </c>
      <c r="X10" s="121">
        <v>0.91666666666666663</v>
      </c>
      <c r="Y10" s="113">
        <f t="shared" si="4"/>
        <v>0.35416666666666657</v>
      </c>
      <c r="Z10" s="123"/>
      <c r="AA10" s="1">
        <f t="shared" si="5"/>
        <v>36</v>
      </c>
    </row>
    <row r="11" spans="1:27" x14ac:dyDescent="0.25">
      <c r="A11" s="93">
        <f t="shared" si="0"/>
        <v>43351</v>
      </c>
      <c r="B11" s="100">
        <f t="shared" si="6"/>
        <v>43351</v>
      </c>
      <c r="C11" s="120" t="s">
        <v>5</v>
      </c>
      <c r="D11" s="121" t="s">
        <v>5</v>
      </c>
      <c r="E11" s="121">
        <v>0.75</v>
      </c>
      <c r="F11" s="121">
        <v>0.95833333333333337</v>
      </c>
      <c r="G11" s="113">
        <f t="shared" si="1"/>
        <v>0.20833333333333337</v>
      </c>
      <c r="H11" s="122"/>
      <c r="I11" s="121" t="s">
        <v>6</v>
      </c>
      <c r="J11" s="121" t="s">
        <v>6</v>
      </c>
      <c r="K11" s="121" t="s">
        <v>6</v>
      </c>
      <c r="L11" s="121" t="s">
        <v>6</v>
      </c>
      <c r="M11" s="113">
        <f t="shared" si="2"/>
        <v>0</v>
      </c>
      <c r="N11" s="122"/>
      <c r="O11" s="121" t="s">
        <v>5</v>
      </c>
      <c r="P11" s="121" t="s">
        <v>5</v>
      </c>
      <c r="Q11" s="121">
        <v>0.75</v>
      </c>
      <c r="R11" s="121">
        <v>0.95833333333333337</v>
      </c>
      <c r="S11" s="113">
        <f t="shared" si="3"/>
        <v>0.20833333333333337</v>
      </c>
      <c r="T11" s="122"/>
      <c r="U11" s="121" t="s">
        <v>5</v>
      </c>
      <c r="V11" s="121" t="s">
        <v>5</v>
      </c>
      <c r="W11" s="121">
        <v>0.75</v>
      </c>
      <c r="X11" s="121">
        <v>0.95833333333333337</v>
      </c>
      <c r="Y11" s="113">
        <f t="shared" si="4"/>
        <v>0.20833333333333337</v>
      </c>
      <c r="Z11" s="123"/>
      <c r="AA11" s="1">
        <f t="shared" si="5"/>
        <v>36</v>
      </c>
    </row>
    <row r="12" spans="1:27" x14ac:dyDescent="0.25">
      <c r="A12" s="93">
        <f t="shared" si="0"/>
        <v>43352</v>
      </c>
      <c r="B12" s="100">
        <f t="shared" si="6"/>
        <v>43352</v>
      </c>
      <c r="C12" s="120" t="s">
        <v>5</v>
      </c>
      <c r="D12" s="121" t="s">
        <v>5</v>
      </c>
      <c r="E12" s="121" t="s">
        <v>5</v>
      </c>
      <c r="F12" s="121" t="s">
        <v>5</v>
      </c>
      <c r="G12" s="113">
        <f t="shared" si="1"/>
        <v>0</v>
      </c>
      <c r="H12" s="122"/>
      <c r="I12" s="121" t="s">
        <v>5</v>
      </c>
      <c r="J12" s="121" t="s">
        <v>5</v>
      </c>
      <c r="K12" s="121" t="s">
        <v>5</v>
      </c>
      <c r="L12" s="121" t="s">
        <v>5</v>
      </c>
      <c r="M12" s="113">
        <f t="shared" si="2"/>
        <v>0</v>
      </c>
      <c r="N12" s="122"/>
      <c r="O12" s="121" t="s">
        <v>5</v>
      </c>
      <c r="P12" s="121" t="s">
        <v>5</v>
      </c>
      <c r="Q12" s="121" t="s">
        <v>5</v>
      </c>
      <c r="R12" s="121" t="s">
        <v>5</v>
      </c>
      <c r="S12" s="113">
        <f t="shared" si="3"/>
        <v>0</v>
      </c>
      <c r="T12" s="122"/>
      <c r="U12" s="121" t="s">
        <v>5</v>
      </c>
      <c r="V12" s="121" t="s">
        <v>5</v>
      </c>
      <c r="W12" s="121" t="s">
        <v>5</v>
      </c>
      <c r="X12" s="121" t="s">
        <v>5</v>
      </c>
      <c r="Y12" s="113">
        <f t="shared" si="4"/>
        <v>0</v>
      </c>
      <c r="Z12" s="123"/>
      <c r="AA12" s="1">
        <f t="shared" si="5"/>
        <v>37</v>
      </c>
    </row>
    <row r="13" spans="1:27" x14ac:dyDescent="0.25">
      <c r="A13" s="93">
        <f t="shared" si="0"/>
        <v>43353</v>
      </c>
      <c r="B13" s="100">
        <f t="shared" si="6"/>
        <v>43353</v>
      </c>
      <c r="C13" s="120">
        <v>0.41666666666666702</v>
      </c>
      <c r="D13" s="121">
        <v>0.60416666666666696</v>
      </c>
      <c r="E13" s="121">
        <v>0.75</v>
      </c>
      <c r="F13" s="121">
        <v>0.91666666666666663</v>
      </c>
      <c r="G13" s="113">
        <f t="shared" si="1"/>
        <v>0.35416666666666657</v>
      </c>
      <c r="H13" s="122"/>
      <c r="I13" s="121" t="s">
        <v>6</v>
      </c>
      <c r="J13" s="121" t="s">
        <v>6</v>
      </c>
      <c r="K13" s="121" t="s">
        <v>6</v>
      </c>
      <c r="L13" s="121" t="s">
        <v>6</v>
      </c>
      <c r="M13" s="113">
        <f t="shared" si="2"/>
        <v>0</v>
      </c>
      <c r="N13" s="122"/>
      <c r="O13" s="121" t="s">
        <v>5</v>
      </c>
      <c r="P13" s="121" t="s">
        <v>5</v>
      </c>
      <c r="Q13" s="121" t="s">
        <v>5</v>
      </c>
      <c r="R13" s="121" t="s">
        <v>5</v>
      </c>
      <c r="S13" s="113">
        <f t="shared" si="3"/>
        <v>0</v>
      </c>
      <c r="T13" s="122"/>
      <c r="U13" s="121">
        <v>0.41666666666666702</v>
      </c>
      <c r="V13" s="121">
        <v>0.60416666666666696</v>
      </c>
      <c r="W13" s="121">
        <v>0.75</v>
      </c>
      <c r="X13" s="121">
        <v>0.91666666666666663</v>
      </c>
      <c r="Y13" s="113">
        <f t="shared" si="4"/>
        <v>0.35416666666666657</v>
      </c>
      <c r="Z13" s="123"/>
      <c r="AA13" s="1">
        <f t="shared" si="5"/>
        <v>37</v>
      </c>
    </row>
    <row r="14" spans="1:27" x14ac:dyDescent="0.25">
      <c r="A14" s="93">
        <f t="shared" si="0"/>
        <v>43354</v>
      </c>
      <c r="B14" s="100">
        <f t="shared" si="6"/>
        <v>43354</v>
      </c>
      <c r="C14" s="120">
        <v>0.41666666666666702</v>
      </c>
      <c r="D14" s="121">
        <v>0.60416666666666696</v>
      </c>
      <c r="E14" s="121">
        <v>0.75</v>
      </c>
      <c r="F14" s="121">
        <v>0.91666666666666663</v>
      </c>
      <c r="G14" s="113">
        <f t="shared" si="1"/>
        <v>0.35416666666666657</v>
      </c>
      <c r="H14" s="122"/>
      <c r="I14" s="121" t="s">
        <v>6</v>
      </c>
      <c r="J14" s="121" t="s">
        <v>6</v>
      </c>
      <c r="K14" s="121" t="s">
        <v>6</v>
      </c>
      <c r="L14" s="121" t="s">
        <v>6</v>
      </c>
      <c r="M14" s="113">
        <f t="shared" si="2"/>
        <v>0</v>
      </c>
      <c r="N14" s="122"/>
      <c r="O14" s="121">
        <v>0.41666666666666702</v>
      </c>
      <c r="P14" s="121">
        <v>0.60416666666666696</v>
      </c>
      <c r="Q14" s="121">
        <v>0.75</v>
      </c>
      <c r="R14" s="121">
        <v>0.91666666666666663</v>
      </c>
      <c r="S14" s="113">
        <f t="shared" si="3"/>
        <v>0.35416666666666657</v>
      </c>
      <c r="T14" s="122"/>
      <c r="U14" s="121">
        <v>0.41666666666666702</v>
      </c>
      <c r="V14" s="121">
        <v>0.60416666666666696</v>
      </c>
      <c r="W14" s="121">
        <v>0.75</v>
      </c>
      <c r="X14" s="121">
        <v>0.91666666666666663</v>
      </c>
      <c r="Y14" s="113">
        <f t="shared" si="4"/>
        <v>0.35416666666666657</v>
      </c>
      <c r="Z14" s="123"/>
      <c r="AA14" s="1">
        <f t="shared" si="5"/>
        <v>37</v>
      </c>
    </row>
    <row r="15" spans="1:27" x14ac:dyDescent="0.25">
      <c r="A15" s="93">
        <f t="shared" si="0"/>
        <v>43355</v>
      </c>
      <c r="B15" s="100">
        <f t="shared" si="6"/>
        <v>43355</v>
      </c>
      <c r="C15" s="120">
        <v>0.41666666666666702</v>
      </c>
      <c r="D15" s="121">
        <v>0.60416666666666696</v>
      </c>
      <c r="E15" s="121">
        <v>0.75</v>
      </c>
      <c r="F15" s="121">
        <v>0.91666666666666663</v>
      </c>
      <c r="G15" s="113">
        <f t="shared" si="1"/>
        <v>0.35416666666666657</v>
      </c>
      <c r="H15" s="122"/>
      <c r="I15" s="121" t="s">
        <v>6</v>
      </c>
      <c r="J15" s="121" t="s">
        <v>6</v>
      </c>
      <c r="K15" s="121" t="s">
        <v>6</v>
      </c>
      <c r="L15" s="121" t="s">
        <v>6</v>
      </c>
      <c r="M15" s="113">
        <f t="shared" si="2"/>
        <v>0</v>
      </c>
      <c r="N15" s="122"/>
      <c r="O15" s="121">
        <v>0.41666666666666702</v>
      </c>
      <c r="P15" s="121">
        <v>0.60416666666666696</v>
      </c>
      <c r="Q15" s="121">
        <v>0.75</v>
      </c>
      <c r="R15" s="121">
        <v>0.91666666666666663</v>
      </c>
      <c r="S15" s="113">
        <f t="shared" si="3"/>
        <v>0.35416666666666657</v>
      </c>
      <c r="T15" s="122"/>
      <c r="U15" s="121">
        <v>0.41666666666666702</v>
      </c>
      <c r="V15" s="121">
        <v>0.60416666666666696</v>
      </c>
      <c r="W15" s="121">
        <v>0.75</v>
      </c>
      <c r="X15" s="121">
        <v>0.91666666666666663</v>
      </c>
      <c r="Y15" s="113">
        <f t="shared" si="4"/>
        <v>0.35416666666666657</v>
      </c>
      <c r="Z15" s="123"/>
      <c r="AA15" s="1">
        <f t="shared" si="5"/>
        <v>37</v>
      </c>
    </row>
    <row r="16" spans="1:27" x14ac:dyDescent="0.25">
      <c r="A16" s="93">
        <f t="shared" si="0"/>
        <v>43356</v>
      </c>
      <c r="B16" s="100">
        <f t="shared" si="6"/>
        <v>43356</v>
      </c>
      <c r="C16" s="120">
        <v>0.41666666666666702</v>
      </c>
      <c r="D16" s="121">
        <v>0.60416666666666696</v>
      </c>
      <c r="E16" s="121">
        <v>0.75</v>
      </c>
      <c r="F16" s="121">
        <v>0.91666666666666663</v>
      </c>
      <c r="G16" s="113">
        <f t="shared" si="1"/>
        <v>0.35416666666666657</v>
      </c>
      <c r="H16" s="122"/>
      <c r="I16" s="121" t="s">
        <v>6</v>
      </c>
      <c r="J16" s="121" t="s">
        <v>6</v>
      </c>
      <c r="K16" s="121" t="s">
        <v>6</v>
      </c>
      <c r="L16" s="121" t="s">
        <v>6</v>
      </c>
      <c r="M16" s="113">
        <f t="shared" si="2"/>
        <v>0</v>
      </c>
      <c r="N16" s="122"/>
      <c r="O16" s="121">
        <v>0.41666666666666702</v>
      </c>
      <c r="P16" s="121">
        <v>0.60416666666666696</v>
      </c>
      <c r="Q16" s="121">
        <v>0.75</v>
      </c>
      <c r="R16" s="121">
        <v>0.91666666666666663</v>
      </c>
      <c r="S16" s="113">
        <f t="shared" si="3"/>
        <v>0.35416666666666657</v>
      </c>
      <c r="T16" s="122"/>
      <c r="U16" s="121">
        <v>0.41666666666666702</v>
      </c>
      <c r="V16" s="121">
        <v>0.60416666666666696</v>
      </c>
      <c r="W16" s="121">
        <v>0.75</v>
      </c>
      <c r="X16" s="121">
        <v>0.91666666666666663</v>
      </c>
      <c r="Y16" s="113">
        <f t="shared" si="4"/>
        <v>0.35416666666666657</v>
      </c>
      <c r="Z16" s="123"/>
      <c r="AA16" s="1">
        <f t="shared" si="5"/>
        <v>37</v>
      </c>
    </row>
    <row r="17" spans="1:27" x14ac:dyDescent="0.25">
      <c r="A17" s="93">
        <f t="shared" si="0"/>
        <v>43357</v>
      </c>
      <c r="B17" s="100">
        <f t="shared" si="6"/>
        <v>43357</v>
      </c>
      <c r="C17" s="120" t="s">
        <v>5</v>
      </c>
      <c r="D17" s="121" t="s">
        <v>5</v>
      </c>
      <c r="E17" s="121" t="s">
        <v>5</v>
      </c>
      <c r="F17" s="121" t="s">
        <v>5</v>
      </c>
      <c r="G17" s="113">
        <f t="shared" si="1"/>
        <v>0</v>
      </c>
      <c r="H17" s="122"/>
      <c r="I17" s="121" t="s">
        <v>6</v>
      </c>
      <c r="J17" s="121" t="s">
        <v>6</v>
      </c>
      <c r="K17" s="121" t="s">
        <v>6</v>
      </c>
      <c r="L17" s="121" t="s">
        <v>6</v>
      </c>
      <c r="M17" s="113">
        <f t="shared" si="2"/>
        <v>0</v>
      </c>
      <c r="N17" s="122"/>
      <c r="O17" s="121">
        <v>0.41666666666666702</v>
      </c>
      <c r="P17" s="121">
        <v>0.60416666666666696</v>
      </c>
      <c r="Q17" s="121">
        <v>0.75</v>
      </c>
      <c r="R17" s="121">
        <v>0.91666666666666663</v>
      </c>
      <c r="S17" s="113">
        <f t="shared" si="3"/>
        <v>0.35416666666666657</v>
      </c>
      <c r="T17" s="122"/>
      <c r="U17" s="121">
        <v>0.41666666666666702</v>
      </c>
      <c r="V17" s="121">
        <v>0.60416666666666696</v>
      </c>
      <c r="W17" s="121">
        <v>0.75</v>
      </c>
      <c r="X17" s="121">
        <v>0.91666666666666663</v>
      </c>
      <c r="Y17" s="113">
        <f t="shared" si="4"/>
        <v>0.35416666666666657</v>
      </c>
      <c r="Z17" s="123"/>
      <c r="AA17" s="1">
        <f t="shared" si="5"/>
        <v>37</v>
      </c>
    </row>
    <row r="18" spans="1:27" x14ac:dyDescent="0.25">
      <c r="A18" s="93">
        <f t="shared" si="0"/>
        <v>43358</v>
      </c>
      <c r="B18" s="100">
        <f t="shared" si="6"/>
        <v>43358</v>
      </c>
      <c r="C18" s="120" t="s">
        <v>5</v>
      </c>
      <c r="D18" s="121" t="s">
        <v>5</v>
      </c>
      <c r="E18" s="121">
        <v>0.75</v>
      </c>
      <c r="F18" s="121">
        <v>0.95833333333333337</v>
      </c>
      <c r="G18" s="113">
        <f t="shared" si="1"/>
        <v>0.20833333333333337</v>
      </c>
      <c r="H18" s="122"/>
      <c r="I18" s="121" t="s">
        <v>6</v>
      </c>
      <c r="J18" s="121" t="s">
        <v>6</v>
      </c>
      <c r="K18" s="121" t="s">
        <v>6</v>
      </c>
      <c r="L18" s="121" t="s">
        <v>6</v>
      </c>
      <c r="M18" s="113">
        <f t="shared" si="2"/>
        <v>0</v>
      </c>
      <c r="N18" s="122"/>
      <c r="O18" s="121" t="s">
        <v>5</v>
      </c>
      <c r="P18" s="121" t="s">
        <v>5</v>
      </c>
      <c r="Q18" s="121">
        <v>0.75</v>
      </c>
      <c r="R18" s="121">
        <v>0.95833333333333337</v>
      </c>
      <c r="S18" s="113">
        <f t="shared" si="3"/>
        <v>0.20833333333333337</v>
      </c>
      <c r="T18" s="122"/>
      <c r="U18" s="121" t="s">
        <v>5</v>
      </c>
      <c r="V18" s="121" t="s">
        <v>5</v>
      </c>
      <c r="W18" s="121">
        <v>0.75</v>
      </c>
      <c r="X18" s="121">
        <v>0.95833333333333337</v>
      </c>
      <c r="Y18" s="113">
        <f t="shared" si="4"/>
        <v>0.20833333333333337</v>
      </c>
      <c r="Z18" s="123"/>
      <c r="AA18" s="1">
        <f t="shared" si="5"/>
        <v>37</v>
      </c>
    </row>
    <row r="19" spans="1:27" x14ac:dyDescent="0.25">
      <c r="A19" s="93">
        <f t="shared" si="0"/>
        <v>43359</v>
      </c>
      <c r="B19" s="100">
        <f t="shared" si="6"/>
        <v>43359</v>
      </c>
      <c r="C19" s="120" t="s">
        <v>5</v>
      </c>
      <c r="D19" s="121" t="s">
        <v>5</v>
      </c>
      <c r="E19" s="121" t="s">
        <v>5</v>
      </c>
      <c r="F19" s="121" t="s">
        <v>5</v>
      </c>
      <c r="G19" s="113">
        <f t="shared" si="1"/>
        <v>0</v>
      </c>
      <c r="H19" s="122"/>
      <c r="I19" s="121" t="s">
        <v>5</v>
      </c>
      <c r="J19" s="121" t="s">
        <v>5</v>
      </c>
      <c r="K19" s="121" t="s">
        <v>5</v>
      </c>
      <c r="L19" s="121" t="s">
        <v>5</v>
      </c>
      <c r="M19" s="113">
        <f t="shared" si="2"/>
        <v>0</v>
      </c>
      <c r="N19" s="122"/>
      <c r="O19" s="121" t="s">
        <v>5</v>
      </c>
      <c r="P19" s="121" t="s">
        <v>5</v>
      </c>
      <c r="Q19" s="121" t="s">
        <v>5</v>
      </c>
      <c r="R19" s="121" t="s">
        <v>5</v>
      </c>
      <c r="S19" s="113">
        <f t="shared" si="3"/>
        <v>0</v>
      </c>
      <c r="T19" s="122"/>
      <c r="U19" s="121" t="s">
        <v>5</v>
      </c>
      <c r="V19" s="121" t="s">
        <v>5</v>
      </c>
      <c r="W19" s="121" t="s">
        <v>5</v>
      </c>
      <c r="X19" s="121" t="s">
        <v>5</v>
      </c>
      <c r="Y19" s="113">
        <f t="shared" si="4"/>
        <v>0</v>
      </c>
      <c r="Z19" s="123"/>
      <c r="AA19" s="1">
        <f t="shared" si="5"/>
        <v>38</v>
      </c>
    </row>
    <row r="20" spans="1:27" x14ac:dyDescent="0.25">
      <c r="A20" s="93">
        <f t="shared" si="0"/>
        <v>43360</v>
      </c>
      <c r="B20" s="100">
        <f t="shared" si="6"/>
        <v>43360</v>
      </c>
      <c r="C20" s="120">
        <v>0.41666666666666702</v>
      </c>
      <c r="D20" s="121">
        <v>0.60416666666666696</v>
      </c>
      <c r="E20" s="121">
        <v>0.75</v>
      </c>
      <c r="F20" s="121">
        <v>0.91666666666666663</v>
      </c>
      <c r="G20" s="113">
        <f t="shared" si="1"/>
        <v>0.35416666666666657</v>
      </c>
      <c r="H20" s="122"/>
      <c r="I20" s="121" t="s">
        <v>6</v>
      </c>
      <c r="J20" s="121" t="s">
        <v>6</v>
      </c>
      <c r="K20" s="121" t="s">
        <v>6</v>
      </c>
      <c r="L20" s="121" t="s">
        <v>6</v>
      </c>
      <c r="M20" s="113">
        <f t="shared" si="2"/>
        <v>0</v>
      </c>
      <c r="N20" s="122"/>
      <c r="O20" s="121" t="s">
        <v>5</v>
      </c>
      <c r="P20" s="121" t="s">
        <v>5</v>
      </c>
      <c r="Q20" s="121" t="s">
        <v>5</v>
      </c>
      <c r="R20" s="121" t="s">
        <v>5</v>
      </c>
      <c r="S20" s="113">
        <f t="shared" si="3"/>
        <v>0</v>
      </c>
      <c r="T20" s="122"/>
      <c r="U20" s="121">
        <v>0.41666666666666702</v>
      </c>
      <c r="V20" s="121">
        <v>0.60416666666666696</v>
      </c>
      <c r="W20" s="121">
        <v>0.75</v>
      </c>
      <c r="X20" s="121">
        <v>0.91666666666666663</v>
      </c>
      <c r="Y20" s="113">
        <f t="shared" si="4"/>
        <v>0.35416666666666657</v>
      </c>
      <c r="Z20" s="123"/>
      <c r="AA20" s="1">
        <f t="shared" si="5"/>
        <v>38</v>
      </c>
    </row>
    <row r="21" spans="1:27" x14ac:dyDescent="0.25">
      <c r="A21" s="93">
        <f t="shared" si="0"/>
        <v>43361</v>
      </c>
      <c r="B21" s="100">
        <f t="shared" si="6"/>
        <v>43361</v>
      </c>
      <c r="C21" s="120">
        <v>0.41666666666666702</v>
      </c>
      <c r="D21" s="121">
        <v>0.60416666666666696</v>
      </c>
      <c r="E21" s="121">
        <v>0.75</v>
      </c>
      <c r="F21" s="121">
        <v>0.91666666666666663</v>
      </c>
      <c r="G21" s="113">
        <f t="shared" si="1"/>
        <v>0.35416666666666657</v>
      </c>
      <c r="H21" s="122"/>
      <c r="I21" s="121" t="s">
        <v>6</v>
      </c>
      <c r="J21" s="121" t="s">
        <v>6</v>
      </c>
      <c r="K21" s="121" t="s">
        <v>6</v>
      </c>
      <c r="L21" s="121" t="s">
        <v>6</v>
      </c>
      <c r="M21" s="113">
        <f t="shared" si="2"/>
        <v>0</v>
      </c>
      <c r="N21" s="122"/>
      <c r="O21" s="121">
        <v>0.41666666666666702</v>
      </c>
      <c r="P21" s="121">
        <v>0.60416666666666696</v>
      </c>
      <c r="Q21" s="121">
        <v>0.75</v>
      </c>
      <c r="R21" s="121">
        <v>0.91666666666666663</v>
      </c>
      <c r="S21" s="113">
        <f t="shared" si="3"/>
        <v>0.35416666666666657</v>
      </c>
      <c r="T21" s="122"/>
      <c r="U21" s="121">
        <v>0.41666666666666702</v>
      </c>
      <c r="V21" s="121">
        <v>0.60416666666666696</v>
      </c>
      <c r="W21" s="121">
        <v>0.75</v>
      </c>
      <c r="X21" s="121">
        <v>0.91666666666666663</v>
      </c>
      <c r="Y21" s="113">
        <f t="shared" si="4"/>
        <v>0.35416666666666657</v>
      </c>
      <c r="Z21" s="123"/>
      <c r="AA21" s="1">
        <f t="shared" si="5"/>
        <v>38</v>
      </c>
    </row>
    <row r="22" spans="1:27" x14ac:dyDescent="0.25">
      <c r="A22" s="93">
        <f t="shared" si="0"/>
        <v>43362</v>
      </c>
      <c r="B22" s="100">
        <f t="shared" si="6"/>
        <v>43362</v>
      </c>
      <c r="C22" s="120">
        <v>0.41666666666666702</v>
      </c>
      <c r="D22" s="121">
        <v>0.60416666666666696</v>
      </c>
      <c r="E22" s="121">
        <v>0.75</v>
      </c>
      <c r="F22" s="121">
        <v>0.91666666666666663</v>
      </c>
      <c r="G22" s="113">
        <f t="shared" si="1"/>
        <v>0.35416666666666657</v>
      </c>
      <c r="H22" s="122"/>
      <c r="I22" s="121" t="s">
        <v>6</v>
      </c>
      <c r="J22" s="121" t="s">
        <v>6</v>
      </c>
      <c r="K22" s="121" t="s">
        <v>6</v>
      </c>
      <c r="L22" s="121" t="s">
        <v>6</v>
      </c>
      <c r="M22" s="113">
        <f t="shared" si="2"/>
        <v>0</v>
      </c>
      <c r="N22" s="122"/>
      <c r="O22" s="121">
        <v>0.41666666666666702</v>
      </c>
      <c r="P22" s="121">
        <v>0.60416666666666696</v>
      </c>
      <c r="Q22" s="121">
        <v>0.75</v>
      </c>
      <c r="R22" s="121">
        <v>0.91666666666666663</v>
      </c>
      <c r="S22" s="113">
        <f t="shared" si="3"/>
        <v>0.35416666666666657</v>
      </c>
      <c r="T22" s="122"/>
      <c r="U22" s="121">
        <v>0.41666666666666702</v>
      </c>
      <c r="V22" s="121">
        <v>0.60416666666666696</v>
      </c>
      <c r="W22" s="121">
        <v>0.75</v>
      </c>
      <c r="X22" s="121">
        <v>0.91666666666666663</v>
      </c>
      <c r="Y22" s="113">
        <f t="shared" si="4"/>
        <v>0.35416666666666657</v>
      </c>
      <c r="Z22" s="123"/>
      <c r="AA22" s="1">
        <f t="shared" si="5"/>
        <v>38</v>
      </c>
    </row>
    <row r="23" spans="1:27" x14ac:dyDescent="0.25">
      <c r="A23" s="93">
        <f t="shared" si="0"/>
        <v>43363</v>
      </c>
      <c r="B23" s="100">
        <f t="shared" si="6"/>
        <v>43363</v>
      </c>
      <c r="C23" s="120">
        <v>0.41666666666666702</v>
      </c>
      <c r="D23" s="121">
        <v>0.60416666666666696</v>
      </c>
      <c r="E23" s="121">
        <v>0.75</v>
      </c>
      <c r="F23" s="121">
        <v>0.91666666666666663</v>
      </c>
      <c r="G23" s="113">
        <f t="shared" si="1"/>
        <v>0.35416666666666657</v>
      </c>
      <c r="H23" s="122"/>
      <c r="I23" s="121" t="s">
        <v>6</v>
      </c>
      <c r="J23" s="121" t="s">
        <v>6</v>
      </c>
      <c r="K23" s="121" t="s">
        <v>6</v>
      </c>
      <c r="L23" s="121" t="s">
        <v>6</v>
      </c>
      <c r="M23" s="113">
        <f t="shared" si="2"/>
        <v>0</v>
      </c>
      <c r="N23" s="122"/>
      <c r="O23" s="121">
        <v>0.41666666666666702</v>
      </c>
      <c r="P23" s="121">
        <v>0.60416666666666696</v>
      </c>
      <c r="Q23" s="121">
        <v>0.75</v>
      </c>
      <c r="R23" s="121">
        <v>0.91666666666666663</v>
      </c>
      <c r="S23" s="113">
        <f t="shared" si="3"/>
        <v>0.35416666666666657</v>
      </c>
      <c r="T23" s="122"/>
      <c r="U23" s="121">
        <v>0.41666666666666702</v>
      </c>
      <c r="V23" s="121">
        <v>0.60416666666666696</v>
      </c>
      <c r="W23" s="121">
        <v>0.75</v>
      </c>
      <c r="X23" s="121">
        <v>0.91666666666666663</v>
      </c>
      <c r="Y23" s="113">
        <f t="shared" si="4"/>
        <v>0.35416666666666657</v>
      </c>
      <c r="Z23" s="123"/>
      <c r="AA23" s="1">
        <f t="shared" si="5"/>
        <v>38</v>
      </c>
    </row>
    <row r="24" spans="1:27" x14ac:dyDescent="0.25">
      <c r="A24" s="93">
        <f t="shared" si="0"/>
        <v>43364</v>
      </c>
      <c r="B24" s="100">
        <f t="shared" si="6"/>
        <v>43364</v>
      </c>
      <c r="C24" s="120" t="s">
        <v>5</v>
      </c>
      <c r="D24" s="121" t="s">
        <v>5</v>
      </c>
      <c r="E24" s="121" t="s">
        <v>5</v>
      </c>
      <c r="F24" s="121" t="s">
        <v>5</v>
      </c>
      <c r="G24" s="113">
        <f t="shared" si="1"/>
        <v>0</v>
      </c>
      <c r="H24" s="122"/>
      <c r="I24" s="121" t="s">
        <v>6</v>
      </c>
      <c r="J24" s="121" t="s">
        <v>6</v>
      </c>
      <c r="K24" s="121" t="s">
        <v>6</v>
      </c>
      <c r="L24" s="121" t="s">
        <v>6</v>
      </c>
      <c r="M24" s="113">
        <f t="shared" si="2"/>
        <v>0</v>
      </c>
      <c r="N24" s="122"/>
      <c r="O24" s="121">
        <v>0.41666666666666702</v>
      </c>
      <c r="P24" s="121">
        <v>0.60416666666666696</v>
      </c>
      <c r="Q24" s="121">
        <v>0.75</v>
      </c>
      <c r="R24" s="121">
        <v>0.91666666666666663</v>
      </c>
      <c r="S24" s="113">
        <f t="shared" si="3"/>
        <v>0.35416666666666657</v>
      </c>
      <c r="T24" s="122"/>
      <c r="U24" s="121">
        <v>0.41666666666666702</v>
      </c>
      <c r="V24" s="121">
        <v>0.60416666666666696</v>
      </c>
      <c r="W24" s="121">
        <v>0.75</v>
      </c>
      <c r="X24" s="121">
        <v>0.91666666666666663</v>
      </c>
      <c r="Y24" s="113">
        <f t="shared" si="4"/>
        <v>0.35416666666666657</v>
      </c>
      <c r="Z24" s="123"/>
      <c r="AA24" s="1">
        <f t="shared" si="5"/>
        <v>38</v>
      </c>
    </row>
    <row r="25" spans="1:27" x14ac:dyDescent="0.25">
      <c r="A25" s="93">
        <f t="shared" si="0"/>
        <v>43365</v>
      </c>
      <c r="B25" s="100">
        <f t="shared" si="6"/>
        <v>43365</v>
      </c>
      <c r="C25" s="120" t="s">
        <v>5</v>
      </c>
      <c r="D25" s="121" t="s">
        <v>5</v>
      </c>
      <c r="E25" s="121">
        <v>0.75</v>
      </c>
      <c r="F25" s="121">
        <v>0.95833333333333337</v>
      </c>
      <c r="G25" s="113">
        <f t="shared" si="1"/>
        <v>0.20833333333333337</v>
      </c>
      <c r="H25" s="122"/>
      <c r="I25" s="121" t="s">
        <v>6</v>
      </c>
      <c r="J25" s="121" t="s">
        <v>6</v>
      </c>
      <c r="K25" s="121" t="s">
        <v>6</v>
      </c>
      <c r="L25" s="121" t="s">
        <v>6</v>
      </c>
      <c r="M25" s="113">
        <f t="shared" si="2"/>
        <v>0</v>
      </c>
      <c r="N25" s="122"/>
      <c r="O25" s="121" t="s">
        <v>5</v>
      </c>
      <c r="P25" s="121" t="s">
        <v>5</v>
      </c>
      <c r="Q25" s="121">
        <v>0.75</v>
      </c>
      <c r="R25" s="121">
        <v>0.95833333333333337</v>
      </c>
      <c r="S25" s="113">
        <f t="shared" si="3"/>
        <v>0.20833333333333337</v>
      </c>
      <c r="T25" s="122"/>
      <c r="U25" s="121" t="s">
        <v>5</v>
      </c>
      <c r="V25" s="121" t="s">
        <v>5</v>
      </c>
      <c r="W25" s="121">
        <v>0.75</v>
      </c>
      <c r="X25" s="121">
        <v>0.95833333333333337</v>
      </c>
      <c r="Y25" s="113">
        <f t="shared" si="4"/>
        <v>0.20833333333333337</v>
      </c>
      <c r="Z25" s="123"/>
      <c r="AA25" s="1">
        <f t="shared" si="5"/>
        <v>38</v>
      </c>
    </row>
    <row r="26" spans="1:27" x14ac:dyDescent="0.25">
      <c r="A26" s="93">
        <f t="shared" si="0"/>
        <v>43366</v>
      </c>
      <c r="B26" s="100">
        <f t="shared" si="6"/>
        <v>43366</v>
      </c>
      <c r="C26" s="120" t="s">
        <v>5</v>
      </c>
      <c r="D26" s="121" t="s">
        <v>5</v>
      </c>
      <c r="E26" s="121" t="s">
        <v>5</v>
      </c>
      <c r="F26" s="121" t="s">
        <v>5</v>
      </c>
      <c r="G26" s="113">
        <f t="shared" si="1"/>
        <v>0</v>
      </c>
      <c r="H26" s="122"/>
      <c r="I26" s="121" t="s">
        <v>5</v>
      </c>
      <c r="J26" s="121" t="s">
        <v>5</v>
      </c>
      <c r="K26" s="121" t="s">
        <v>5</v>
      </c>
      <c r="L26" s="121" t="s">
        <v>5</v>
      </c>
      <c r="M26" s="113">
        <f t="shared" si="2"/>
        <v>0</v>
      </c>
      <c r="N26" s="122"/>
      <c r="O26" s="121" t="s">
        <v>5</v>
      </c>
      <c r="P26" s="121" t="s">
        <v>5</v>
      </c>
      <c r="Q26" s="121" t="s">
        <v>5</v>
      </c>
      <c r="R26" s="121" t="s">
        <v>5</v>
      </c>
      <c r="S26" s="113">
        <f t="shared" si="3"/>
        <v>0</v>
      </c>
      <c r="T26" s="122"/>
      <c r="U26" s="121" t="s">
        <v>5</v>
      </c>
      <c r="V26" s="121" t="s">
        <v>5</v>
      </c>
      <c r="W26" s="121" t="s">
        <v>5</v>
      </c>
      <c r="X26" s="121" t="s">
        <v>5</v>
      </c>
      <c r="Y26" s="113">
        <f t="shared" si="4"/>
        <v>0</v>
      </c>
      <c r="Z26" s="123"/>
      <c r="AA26" s="1">
        <f t="shared" si="5"/>
        <v>39</v>
      </c>
    </row>
    <row r="27" spans="1:27" x14ac:dyDescent="0.25">
      <c r="A27" s="93">
        <f t="shared" si="0"/>
        <v>43367</v>
      </c>
      <c r="B27" s="100">
        <f t="shared" si="6"/>
        <v>43367</v>
      </c>
      <c r="C27" s="120">
        <v>0.41666666666666702</v>
      </c>
      <c r="D27" s="121">
        <v>0.60416666666666696</v>
      </c>
      <c r="E27" s="121">
        <v>0.75</v>
      </c>
      <c r="F27" s="121">
        <v>0.91666666666666663</v>
      </c>
      <c r="G27" s="113">
        <f t="shared" si="1"/>
        <v>0.35416666666666657</v>
      </c>
      <c r="H27" s="122"/>
      <c r="I27" s="121">
        <v>0.41666666666666702</v>
      </c>
      <c r="J27" s="121">
        <v>0.60416666666666696</v>
      </c>
      <c r="K27" s="121">
        <v>0.75</v>
      </c>
      <c r="L27" s="121">
        <v>0.91666666666666663</v>
      </c>
      <c r="M27" s="113">
        <f t="shared" si="2"/>
        <v>0.35416666666666657</v>
      </c>
      <c r="N27" s="122"/>
      <c r="O27" s="121" t="s">
        <v>5</v>
      </c>
      <c r="P27" s="121" t="s">
        <v>5</v>
      </c>
      <c r="Q27" s="121" t="s">
        <v>5</v>
      </c>
      <c r="R27" s="121" t="s">
        <v>5</v>
      </c>
      <c r="S27" s="113">
        <f t="shared" si="3"/>
        <v>0</v>
      </c>
      <c r="T27" s="122"/>
      <c r="U27" s="121">
        <v>0.41666666666666702</v>
      </c>
      <c r="V27" s="121">
        <v>0.60416666666666696</v>
      </c>
      <c r="W27" s="121">
        <v>0.75</v>
      </c>
      <c r="X27" s="121">
        <v>0.91666666666666663</v>
      </c>
      <c r="Y27" s="113">
        <f t="shared" si="4"/>
        <v>0.35416666666666657</v>
      </c>
      <c r="Z27" s="123"/>
      <c r="AA27" s="1">
        <f t="shared" si="5"/>
        <v>39</v>
      </c>
    </row>
    <row r="28" spans="1:27" x14ac:dyDescent="0.25">
      <c r="A28" s="93">
        <f t="shared" si="0"/>
        <v>43368</v>
      </c>
      <c r="B28" s="100">
        <f t="shared" si="6"/>
        <v>43368</v>
      </c>
      <c r="C28" s="120">
        <v>0.41666666666666702</v>
      </c>
      <c r="D28" s="121">
        <v>0.60416666666666696</v>
      </c>
      <c r="E28" s="121">
        <v>0.75</v>
      </c>
      <c r="F28" s="121">
        <v>0.91666666666666663</v>
      </c>
      <c r="G28" s="113">
        <f t="shared" si="1"/>
        <v>0.35416666666666657</v>
      </c>
      <c r="H28" s="122"/>
      <c r="I28" s="121" t="s">
        <v>5</v>
      </c>
      <c r="J28" s="121" t="s">
        <v>5</v>
      </c>
      <c r="K28" s="121" t="s">
        <v>5</v>
      </c>
      <c r="L28" s="121" t="s">
        <v>5</v>
      </c>
      <c r="M28" s="113">
        <f t="shared" si="2"/>
        <v>0</v>
      </c>
      <c r="N28" s="122"/>
      <c r="O28" s="121">
        <v>0.41666666666666702</v>
      </c>
      <c r="P28" s="121">
        <v>0.60416666666666696</v>
      </c>
      <c r="Q28" s="121">
        <v>0.75</v>
      </c>
      <c r="R28" s="121">
        <v>0.91666666666666663</v>
      </c>
      <c r="S28" s="113">
        <f t="shared" si="3"/>
        <v>0.35416666666666657</v>
      </c>
      <c r="T28" s="122"/>
      <c r="U28" s="121">
        <v>0.41666666666666702</v>
      </c>
      <c r="V28" s="121">
        <v>0.60416666666666696</v>
      </c>
      <c r="W28" s="121">
        <v>0.75</v>
      </c>
      <c r="X28" s="121">
        <v>0.91666666666666663</v>
      </c>
      <c r="Y28" s="113">
        <f t="shared" si="4"/>
        <v>0.35416666666666657</v>
      </c>
      <c r="Z28" s="123"/>
      <c r="AA28" s="1">
        <f t="shared" si="5"/>
        <v>39</v>
      </c>
    </row>
    <row r="29" spans="1:27" x14ac:dyDescent="0.25">
      <c r="A29" s="93">
        <f t="shared" si="0"/>
        <v>43369</v>
      </c>
      <c r="B29" s="100">
        <f t="shared" si="6"/>
        <v>43369</v>
      </c>
      <c r="C29" s="120">
        <v>0.41666666666666702</v>
      </c>
      <c r="D29" s="121">
        <v>0.60416666666666696</v>
      </c>
      <c r="E29" s="121">
        <v>0.75</v>
      </c>
      <c r="F29" s="121">
        <v>0.91666666666666663</v>
      </c>
      <c r="G29" s="113">
        <f t="shared" si="1"/>
        <v>0.35416666666666657</v>
      </c>
      <c r="H29" s="122"/>
      <c r="I29" s="121">
        <v>0.41666666666666702</v>
      </c>
      <c r="J29" s="121">
        <v>0.60416666666666696</v>
      </c>
      <c r="K29" s="121">
        <v>0.75</v>
      </c>
      <c r="L29" s="121">
        <v>0.91666666666666663</v>
      </c>
      <c r="M29" s="113">
        <f t="shared" si="2"/>
        <v>0.35416666666666657</v>
      </c>
      <c r="N29" s="122"/>
      <c r="O29" s="121">
        <v>0.41666666666666702</v>
      </c>
      <c r="P29" s="121">
        <v>0.60416666666666696</v>
      </c>
      <c r="Q29" s="121">
        <v>0.75</v>
      </c>
      <c r="R29" s="121">
        <v>0.91666666666666663</v>
      </c>
      <c r="S29" s="113">
        <f t="shared" si="3"/>
        <v>0.35416666666666657</v>
      </c>
      <c r="T29" s="122"/>
      <c r="U29" s="121">
        <v>0.41666666666666702</v>
      </c>
      <c r="V29" s="121">
        <v>0.60416666666666696</v>
      </c>
      <c r="W29" s="121">
        <v>0.75</v>
      </c>
      <c r="X29" s="121">
        <v>0.91666666666666663</v>
      </c>
      <c r="Y29" s="113">
        <f t="shared" si="4"/>
        <v>0.35416666666666657</v>
      </c>
      <c r="Z29" s="123"/>
      <c r="AA29" s="1">
        <f t="shared" si="5"/>
        <v>39</v>
      </c>
    </row>
    <row r="30" spans="1:27" x14ac:dyDescent="0.25">
      <c r="A30" s="93">
        <f t="shared" si="0"/>
        <v>43370</v>
      </c>
      <c r="B30" s="100">
        <f t="shared" si="6"/>
        <v>43370</v>
      </c>
      <c r="C30" s="120">
        <v>0.41666666666666702</v>
      </c>
      <c r="D30" s="121">
        <v>0.60416666666666696</v>
      </c>
      <c r="E30" s="121">
        <v>0.75</v>
      </c>
      <c r="F30" s="121">
        <v>0.91666666666666663</v>
      </c>
      <c r="G30" s="113">
        <f t="shared" si="1"/>
        <v>0.35416666666666657</v>
      </c>
      <c r="H30" s="122"/>
      <c r="I30" s="121">
        <v>0.41666666666666702</v>
      </c>
      <c r="J30" s="121">
        <v>0.60416666666666696</v>
      </c>
      <c r="K30" s="121">
        <v>0.75</v>
      </c>
      <c r="L30" s="121">
        <v>0.91666666666666663</v>
      </c>
      <c r="M30" s="113">
        <f t="shared" si="2"/>
        <v>0.35416666666666657</v>
      </c>
      <c r="N30" s="122"/>
      <c r="O30" s="121">
        <v>0.41666666666666702</v>
      </c>
      <c r="P30" s="121">
        <v>0.60416666666666696</v>
      </c>
      <c r="Q30" s="121">
        <v>0.75</v>
      </c>
      <c r="R30" s="121">
        <v>0.91666666666666663</v>
      </c>
      <c r="S30" s="113">
        <f t="shared" si="3"/>
        <v>0.35416666666666657</v>
      </c>
      <c r="T30" s="122"/>
      <c r="U30" s="121">
        <v>0.41666666666666702</v>
      </c>
      <c r="V30" s="121">
        <v>0.60416666666666696</v>
      </c>
      <c r="W30" s="121">
        <v>0.75</v>
      </c>
      <c r="X30" s="121">
        <v>0.91666666666666663</v>
      </c>
      <c r="Y30" s="113">
        <f t="shared" si="4"/>
        <v>0.35416666666666657</v>
      </c>
      <c r="Z30" s="123"/>
      <c r="AA30" s="1">
        <f t="shared" si="5"/>
        <v>39</v>
      </c>
    </row>
    <row r="31" spans="1:27" x14ac:dyDescent="0.25">
      <c r="A31" s="94">
        <f t="shared" si="0"/>
        <v>43371</v>
      </c>
      <c r="B31" s="101">
        <f>IF(MONTH(B30+1)=MONTH(B30),B30+1,"")</f>
        <v>43371</v>
      </c>
      <c r="C31" s="120" t="s">
        <v>5</v>
      </c>
      <c r="D31" s="121" t="s">
        <v>5</v>
      </c>
      <c r="E31" s="121" t="s">
        <v>5</v>
      </c>
      <c r="F31" s="121" t="s">
        <v>5</v>
      </c>
      <c r="G31" s="113">
        <f t="shared" si="1"/>
        <v>0</v>
      </c>
      <c r="H31" s="122"/>
      <c r="I31" s="121">
        <v>0.41666666666666702</v>
      </c>
      <c r="J31" s="121">
        <v>0.60416666666666696</v>
      </c>
      <c r="K31" s="121">
        <v>0.75</v>
      </c>
      <c r="L31" s="121">
        <v>0.91666666666666663</v>
      </c>
      <c r="M31" s="113">
        <f t="shared" si="2"/>
        <v>0.35416666666666657</v>
      </c>
      <c r="N31" s="122"/>
      <c r="O31" s="121">
        <v>0.41666666666666702</v>
      </c>
      <c r="P31" s="121">
        <v>0.60416666666666696</v>
      </c>
      <c r="Q31" s="121">
        <v>0.75</v>
      </c>
      <c r="R31" s="121">
        <v>0.91666666666666663</v>
      </c>
      <c r="S31" s="113">
        <f t="shared" si="3"/>
        <v>0.35416666666666657</v>
      </c>
      <c r="T31" s="122"/>
      <c r="U31" s="121">
        <v>0.41666666666666702</v>
      </c>
      <c r="V31" s="121">
        <v>0.60416666666666696</v>
      </c>
      <c r="W31" s="121">
        <v>0.75</v>
      </c>
      <c r="X31" s="121">
        <v>0.91666666666666663</v>
      </c>
      <c r="Y31" s="113">
        <f t="shared" si="4"/>
        <v>0.35416666666666657</v>
      </c>
      <c r="Z31" s="123"/>
      <c r="AA31" s="1">
        <f t="shared" si="5"/>
        <v>39</v>
      </c>
    </row>
    <row r="32" spans="1:27" x14ac:dyDescent="0.25">
      <c r="A32" s="94">
        <f t="shared" si="0"/>
        <v>43372</v>
      </c>
      <c r="B32" s="101">
        <f t="shared" ref="B32:B34" si="7">IF(MONTH(B31+1)=MONTH(B31),B31+1,"")</f>
        <v>43372</v>
      </c>
      <c r="C32" s="120" t="s">
        <v>5</v>
      </c>
      <c r="D32" s="121" t="s">
        <v>5</v>
      </c>
      <c r="E32" s="121">
        <v>0.75</v>
      </c>
      <c r="F32" s="121">
        <v>0.95833333333333337</v>
      </c>
      <c r="G32" s="113">
        <f t="shared" si="1"/>
        <v>0.20833333333333337</v>
      </c>
      <c r="H32" s="122"/>
      <c r="I32" s="121" t="s">
        <v>5</v>
      </c>
      <c r="J32" s="121" t="s">
        <v>5</v>
      </c>
      <c r="K32" s="121">
        <v>0.75</v>
      </c>
      <c r="L32" s="121">
        <v>0.95833333333333337</v>
      </c>
      <c r="M32" s="113">
        <f t="shared" si="2"/>
        <v>0.20833333333333337</v>
      </c>
      <c r="N32" s="122"/>
      <c r="O32" s="121" t="s">
        <v>5</v>
      </c>
      <c r="P32" s="121" t="s">
        <v>5</v>
      </c>
      <c r="Q32" s="121">
        <v>0.75</v>
      </c>
      <c r="R32" s="121">
        <v>0.95833333333333337</v>
      </c>
      <c r="S32" s="113">
        <f t="shared" si="3"/>
        <v>0.20833333333333337</v>
      </c>
      <c r="T32" s="122"/>
      <c r="U32" s="121" t="s">
        <v>5</v>
      </c>
      <c r="V32" s="121" t="s">
        <v>5</v>
      </c>
      <c r="W32" s="121">
        <v>0.75</v>
      </c>
      <c r="X32" s="121">
        <v>0.95833333333333337</v>
      </c>
      <c r="Y32" s="113">
        <f t="shared" si="4"/>
        <v>0.20833333333333337</v>
      </c>
      <c r="Z32" s="123"/>
      <c r="AA32" s="1">
        <f t="shared" si="5"/>
        <v>39</v>
      </c>
    </row>
    <row r="33" spans="1:27" x14ac:dyDescent="0.25">
      <c r="A33" s="94">
        <f t="shared" si="0"/>
        <v>43373</v>
      </c>
      <c r="B33" s="101">
        <f t="shared" si="7"/>
        <v>43373</v>
      </c>
      <c r="C33" s="120" t="s">
        <v>5</v>
      </c>
      <c r="D33" s="121" t="s">
        <v>5</v>
      </c>
      <c r="E33" s="121" t="s">
        <v>5</v>
      </c>
      <c r="F33" s="121" t="s">
        <v>5</v>
      </c>
      <c r="G33" s="113">
        <f t="shared" si="1"/>
        <v>0</v>
      </c>
      <c r="H33" s="122"/>
      <c r="I33" s="121" t="s">
        <v>5</v>
      </c>
      <c r="J33" s="121" t="s">
        <v>5</v>
      </c>
      <c r="K33" s="121" t="s">
        <v>5</v>
      </c>
      <c r="L33" s="121" t="s">
        <v>5</v>
      </c>
      <c r="M33" s="113">
        <f t="shared" si="2"/>
        <v>0</v>
      </c>
      <c r="N33" s="122"/>
      <c r="O33" s="121" t="s">
        <v>5</v>
      </c>
      <c r="P33" s="121" t="s">
        <v>5</v>
      </c>
      <c r="Q33" s="121" t="s">
        <v>5</v>
      </c>
      <c r="R33" s="121" t="s">
        <v>5</v>
      </c>
      <c r="S33" s="113">
        <f t="shared" si="3"/>
        <v>0</v>
      </c>
      <c r="T33" s="122"/>
      <c r="U33" s="121" t="s">
        <v>5</v>
      </c>
      <c r="V33" s="121" t="s">
        <v>5</v>
      </c>
      <c r="W33" s="121" t="s">
        <v>5</v>
      </c>
      <c r="X33" s="121" t="s">
        <v>5</v>
      </c>
      <c r="Y33" s="113">
        <f t="shared" si="4"/>
        <v>0</v>
      </c>
      <c r="Z33" s="123"/>
      <c r="AA33" s="1">
        <f t="shared" si="5"/>
        <v>40</v>
      </c>
    </row>
    <row r="34" spans="1:27" ht="15.75" thickBot="1" x14ac:dyDescent="0.3">
      <c r="A34" s="95" t="str">
        <f t="shared" si="0"/>
        <v/>
      </c>
      <c r="B34" s="102" t="str">
        <f t="shared" si="7"/>
        <v/>
      </c>
      <c r="C34" s="124"/>
      <c r="D34" s="125"/>
      <c r="E34" s="125"/>
      <c r="F34" s="125"/>
      <c r="G34" s="117">
        <f t="shared" si="1"/>
        <v>0</v>
      </c>
      <c r="H34" s="126"/>
      <c r="I34" s="125"/>
      <c r="J34" s="125"/>
      <c r="K34" s="125"/>
      <c r="L34" s="125"/>
      <c r="M34" s="117">
        <f t="shared" si="2"/>
        <v>0</v>
      </c>
      <c r="N34" s="126"/>
      <c r="O34" s="125"/>
      <c r="P34" s="125"/>
      <c r="Q34" s="125"/>
      <c r="R34" s="125"/>
      <c r="S34" s="117">
        <f t="shared" si="3"/>
        <v>0</v>
      </c>
      <c r="T34" s="126"/>
      <c r="U34" s="125"/>
      <c r="V34" s="125"/>
      <c r="W34" s="125"/>
      <c r="X34" s="125"/>
      <c r="Y34" s="117">
        <f t="shared" si="4"/>
        <v>0</v>
      </c>
      <c r="Z34" s="127"/>
      <c r="AA34" s="1" t="e">
        <f t="shared" si="5"/>
        <v>#VALUE!</v>
      </c>
    </row>
    <row r="35" spans="1:27" s="1" customFormat="1" x14ac:dyDescent="0.25">
      <c r="A35" s="82"/>
      <c r="B35" s="83"/>
      <c r="C35" s="97"/>
      <c r="D35" s="97"/>
      <c r="E35" s="97"/>
      <c r="F35" s="97"/>
      <c r="G35" s="97"/>
      <c r="H35" s="98"/>
      <c r="I35" s="97"/>
      <c r="J35" s="97"/>
      <c r="K35" s="97"/>
      <c r="L35" s="97"/>
      <c r="M35" s="97"/>
      <c r="N35" s="98"/>
      <c r="O35" s="97"/>
      <c r="P35" s="97"/>
      <c r="Q35" s="97"/>
      <c r="R35" s="97"/>
      <c r="S35" s="97"/>
      <c r="T35" s="98"/>
      <c r="U35" s="97"/>
      <c r="V35" s="97"/>
      <c r="W35" s="97"/>
      <c r="X35" s="97"/>
      <c r="Y35" s="97"/>
      <c r="Z35" s="98"/>
    </row>
    <row r="36" spans="1:27" ht="18.75" x14ac:dyDescent="0.3">
      <c r="A36" s="1"/>
      <c r="B36" s="28" t="s">
        <v>6</v>
      </c>
      <c r="C36" s="29" t="s">
        <v>13</v>
      </c>
      <c r="D36" s="1"/>
      <c r="E36" s="1"/>
      <c r="F36" s="36" t="s">
        <v>67</v>
      </c>
      <c r="G36" s="132">
        <f>SUM(G4:G34)</f>
        <v>6.7083333333333339</v>
      </c>
      <c r="H36" s="133">
        <f>SUM(H4:H34)</f>
        <v>0</v>
      </c>
      <c r="I36" s="1"/>
      <c r="J36" s="1"/>
      <c r="K36" s="1"/>
      <c r="L36" s="36" t="s">
        <v>67</v>
      </c>
      <c r="M36" s="132">
        <f>SUM(M4:M34)</f>
        <v>2.1874999999999996</v>
      </c>
      <c r="N36" s="133">
        <f>SUM(N4:N34)</f>
        <v>0</v>
      </c>
      <c r="O36" s="1"/>
      <c r="P36" s="1"/>
      <c r="Q36" s="1"/>
      <c r="R36" s="36" t="s">
        <v>67</v>
      </c>
      <c r="S36" s="132">
        <f>SUM(S4:S34)</f>
        <v>6.7083333333333339</v>
      </c>
      <c r="T36" s="133">
        <f>SUM(T4:T34)</f>
        <v>0</v>
      </c>
      <c r="U36" s="1"/>
      <c r="V36" s="1"/>
      <c r="W36" s="1"/>
      <c r="X36" s="36" t="s">
        <v>67</v>
      </c>
      <c r="Y36" s="132">
        <f>SUM(Y4:Y34)</f>
        <v>8.1250000000000018</v>
      </c>
      <c r="Z36" s="133">
        <f>SUM(Z4:Z34)</f>
        <v>0</v>
      </c>
    </row>
    <row r="37" spans="1:27" ht="18.75" x14ac:dyDescent="0.3">
      <c r="A37" s="1"/>
      <c r="B37" s="30" t="s">
        <v>14</v>
      </c>
      <c r="C37" s="31" t="s">
        <v>15</v>
      </c>
      <c r="D37" s="1"/>
      <c r="E37" s="1"/>
      <c r="F37" s="36" t="s">
        <v>68</v>
      </c>
      <c r="G37" s="86">
        <f>SUM(G4:G34)</f>
        <v>6.7083333333333339</v>
      </c>
      <c r="H37" s="1"/>
      <c r="I37" s="1"/>
      <c r="J37" s="1"/>
      <c r="K37" s="1"/>
      <c r="L37" s="36" t="s">
        <v>68</v>
      </c>
      <c r="M37" s="86">
        <f>SUM(M4:M34)</f>
        <v>2.1874999999999996</v>
      </c>
      <c r="N37" s="1"/>
      <c r="O37" s="1"/>
      <c r="P37" s="1"/>
      <c r="Q37" s="1"/>
      <c r="R37" s="36" t="s">
        <v>68</v>
      </c>
      <c r="S37" s="86">
        <f>SUM(S4:S34)</f>
        <v>6.7083333333333339</v>
      </c>
      <c r="T37" s="1"/>
      <c r="U37" s="1"/>
      <c r="V37" s="1"/>
      <c r="W37" s="1"/>
      <c r="X37" s="36" t="s">
        <v>68</v>
      </c>
      <c r="Y37" s="86">
        <f>SUM(Y4:Y34)</f>
        <v>8.1250000000000018</v>
      </c>
      <c r="Z37" s="1"/>
    </row>
    <row r="38" spans="1:27" ht="18.75" x14ac:dyDescent="0.3">
      <c r="A38" s="1"/>
      <c r="B38" s="32" t="s">
        <v>1</v>
      </c>
      <c r="C38" s="29" t="s">
        <v>16</v>
      </c>
      <c r="D38" s="1"/>
      <c r="E38" s="1"/>
      <c r="F38" s="1" t="s">
        <v>70</v>
      </c>
      <c r="G38" s="139">
        <f>SUMIF($AA$4:$AA$34,WEEKNUM($B$4),$G$4:$G$34)</f>
        <v>0.20833333333333337</v>
      </c>
      <c r="H38" s="1"/>
      <c r="I38" s="1"/>
      <c r="J38" s="1"/>
      <c r="K38" s="1"/>
      <c r="L38" s="1"/>
      <c r="M38" s="139">
        <f>SUMIF($AA$4:$AA$34,WEEKNUM($B$4),$M$4:$M$34)</f>
        <v>0.20833333333333337</v>
      </c>
      <c r="N38" s="1"/>
      <c r="O38" s="1"/>
      <c r="P38" s="1"/>
      <c r="Q38" s="1"/>
      <c r="R38" s="1"/>
      <c r="S38" s="139">
        <f>SUMIF($AA$4:$AA$34,WEEKNUM($B$4),$S$4:$S$34)</f>
        <v>0.20833333333333337</v>
      </c>
      <c r="T38" s="1"/>
      <c r="U38" s="1"/>
      <c r="V38" s="1"/>
      <c r="W38" s="1"/>
      <c r="X38" s="1"/>
      <c r="Y38" s="139">
        <f>SUMIF($AA$4:$AA$34,WEEKNUM($B$4),$Y$4:$Y$34)</f>
        <v>0.20833333333333337</v>
      </c>
      <c r="Z38" s="1"/>
    </row>
    <row r="39" spans="1:27" ht="18.75" x14ac:dyDescent="0.3">
      <c r="B39" s="33" t="s">
        <v>5</v>
      </c>
      <c r="C39" s="34" t="s">
        <v>12</v>
      </c>
      <c r="F39" s="36" t="s">
        <v>71</v>
      </c>
      <c r="G39" s="139">
        <f>SUMIF($AA$4:$AA$34,WEEKNUM($B$4)+1,$G$4:$G$34)</f>
        <v>1.6249999999999996</v>
      </c>
      <c r="M39" s="139">
        <f>SUMIF($AA$4:$AA$34,WEEKNUM($B$4)+1,$M$4:$M$34)</f>
        <v>0.35416666666666657</v>
      </c>
      <c r="S39" s="139">
        <f>SUMIF($AA$4:$AA$34,WEEKNUM($B$4)+1,$S$4:$S$34)</f>
        <v>1.6249999999999996</v>
      </c>
      <c r="Y39" s="139">
        <f>SUMIF($AA$4:$AA$34,WEEKNUM($B$4)+1,$Y$4:$Y$34)</f>
        <v>1.9791666666666661</v>
      </c>
    </row>
    <row r="40" spans="1:27" ht="18.75" x14ac:dyDescent="0.3">
      <c r="B40" s="35" t="s">
        <v>17</v>
      </c>
      <c r="C40" s="34" t="s">
        <v>11</v>
      </c>
      <c r="F40" s="36" t="s">
        <v>72</v>
      </c>
      <c r="G40" s="139">
        <f>SUMIF($AA$4:$AA$34,WEEKNUM($B$4)+2,$G$4:$G$34)</f>
        <v>1.6249999999999996</v>
      </c>
      <c r="M40" s="139">
        <f>SUMIF($AA$4:$AA$34,WEEKNUM($B$4)+2,$M$4:$M$34)</f>
        <v>0</v>
      </c>
      <c r="S40" s="139">
        <f>SUMIF($AA$4:$AA$34,WEEKNUM($B$4)+2,$S$4:$S$34)</f>
        <v>1.6249999999999996</v>
      </c>
      <c r="Y40" s="139">
        <f>SUMIF($AA$4:$AA$34,WEEKNUM($B$4)+2,$Y$4:$Y$34)</f>
        <v>1.9791666666666661</v>
      </c>
    </row>
    <row r="41" spans="1:27" ht="18.75" x14ac:dyDescent="0.3">
      <c r="F41" s="36" t="s">
        <v>73</v>
      </c>
      <c r="G41" s="139">
        <f>SUMIF($AA$4:$AA$34,WEEKNUM($B$4)+3,$G$4:$G$34)</f>
        <v>1.6249999999999996</v>
      </c>
      <c r="M41" s="139">
        <f>SUMIF($AA$4:$AA$34,WEEKNUM($B$4)+3,$M$4:$M$34)</f>
        <v>0</v>
      </c>
      <c r="S41" s="139">
        <f>SUMIF($AA$4:$AA$34,WEEKNUM($B$4)+3,$S$4:$S$34)</f>
        <v>1.6249999999999996</v>
      </c>
      <c r="Y41" s="139">
        <f>SUMIF($AA$4:$AA$34,WEEKNUM($B$4)+3,$Y$4:$Y$34)</f>
        <v>1.9791666666666661</v>
      </c>
    </row>
    <row r="42" spans="1:27" ht="18.75" x14ac:dyDescent="0.3">
      <c r="F42" s="36" t="s">
        <v>74</v>
      </c>
      <c r="G42" s="139">
        <f>SUMIF($AA$4:$AA$34,WEEKNUM($B$4)+4,$G$4:$G$34)</f>
        <v>1.6249999999999996</v>
      </c>
      <c r="M42" s="139">
        <f>SUMIF($AA$4:$AA$34,WEEKNUM($B$4)+4,$M$4:$M$34)</f>
        <v>1.6249999999999996</v>
      </c>
      <c r="S42" s="139">
        <f>SUMIF($AA$4:$AA$34,WEEKNUM($B$4)+4,$S$4:$S$34)</f>
        <v>1.6249999999999996</v>
      </c>
      <c r="Y42" s="139">
        <f>SUMIF($AA$4:$AA$34,WEEKNUM($B$4)+4,$Y$4:$Y$34)</f>
        <v>1.9791666666666661</v>
      </c>
    </row>
  </sheetData>
  <mergeCells count="1">
    <mergeCell ref="D1:Z1"/>
  </mergeCells>
  <conditionalFormatting sqref="H5:H33 A4:F8 A10:F15 A9:B9 A17:F33 A16:B16 C7:F33">
    <cfRule type="expression" dxfId="59" priority="36">
      <formula>WEEKDAY($B4,2)&gt;5</formula>
    </cfRule>
  </conditionalFormatting>
  <conditionalFormatting sqref="G4:G34">
    <cfRule type="expression" dxfId="58" priority="35">
      <formula>WEEKDAY($B4,2)&gt;5</formula>
    </cfRule>
  </conditionalFormatting>
  <conditionalFormatting sqref="C9:F9 C14:D14 C19:D19 C24:D24 C29:D29">
    <cfRule type="expression" dxfId="57" priority="34">
      <formula>WEEKDAY($B9,2)&gt;5</formula>
    </cfRule>
  </conditionalFormatting>
  <conditionalFormatting sqref="G9">
    <cfRule type="expression" dxfId="56" priority="33">
      <formula>WEEKDAY($B9,2)&gt;5</formula>
    </cfRule>
  </conditionalFormatting>
  <conditionalFormatting sqref="C16:F16">
    <cfRule type="expression" dxfId="55" priority="32">
      <formula>WEEKDAY($B16,2)&gt;5</formula>
    </cfRule>
  </conditionalFormatting>
  <conditionalFormatting sqref="U16:X17">
    <cfRule type="expression" dxfId="54" priority="17">
      <formula>WEEKDAY($B16,2)&gt;5</formula>
    </cfRule>
  </conditionalFormatting>
  <conditionalFormatting sqref="N5:N33 I4:L33">
    <cfRule type="expression" dxfId="53" priority="31">
      <formula>WEEKDAY($B4,2)&gt;5</formula>
    </cfRule>
  </conditionalFormatting>
  <conditionalFormatting sqref="M4:M34">
    <cfRule type="expression" dxfId="52" priority="30">
      <formula>WEEKDAY($B4,2)&gt;5</formula>
    </cfRule>
  </conditionalFormatting>
  <conditionalFormatting sqref="I9:L9 I14:J14 I19:J19 I24:J24 I29:J29">
    <cfRule type="expression" dxfId="51" priority="29">
      <formula>WEEKDAY($B9,2)&gt;5</formula>
    </cfRule>
  </conditionalFormatting>
  <conditionalFormatting sqref="M9">
    <cfRule type="expression" dxfId="50" priority="28">
      <formula>WEEKDAY($B9,2)&gt;5</formula>
    </cfRule>
  </conditionalFormatting>
  <conditionalFormatting sqref="I16:L16">
    <cfRule type="expression" dxfId="49" priority="27">
      <formula>WEEKDAY($B16,2)&gt;5</formula>
    </cfRule>
  </conditionalFormatting>
  <conditionalFormatting sqref="T5:T33 O4:R33">
    <cfRule type="expression" dxfId="48" priority="26">
      <formula>WEEKDAY($B4,2)&gt;5</formula>
    </cfRule>
  </conditionalFormatting>
  <conditionalFormatting sqref="S4:S34">
    <cfRule type="expression" dxfId="47" priority="25">
      <formula>WEEKDAY($B4,2)&gt;5</formula>
    </cfRule>
  </conditionalFormatting>
  <conditionalFormatting sqref="O19:P19 O24:P24 O29:P29 O9:R10 O13:P14">
    <cfRule type="expression" dxfId="46" priority="24">
      <formula>WEEKDAY($B9,2)&gt;5</formula>
    </cfRule>
  </conditionalFormatting>
  <conditionalFormatting sqref="S9">
    <cfRule type="expression" dxfId="45" priority="23">
      <formula>WEEKDAY($B9,2)&gt;5</formula>
    </cfRule>
  </conditionalFormatting>
  <conditionalFormatting sqref="O16:R17">
    <cfRule type="expression" dxfId="44" priority="22">
      <formula>WEEKDAY($B16,2)&gt;5</formula>
    </cfRule>
  </conditionalFormatting>
  <conditionalFormatting sqref="Z5:Z33 U4:X33">
    <cfRule type="expression" dxfId="43" priority="21">
      <formula>WEEKDAY($B4,2)&gt;5</formula>
    </cfRule>
  </conditionalFormatting>
  <conditionalFormatting sqref="Y4:Y34">
    <cfRule type="expression" dxfId="42" priority="20">
      <formula>WEEKDAY($B4,2)&gt;5</formula>
    </cfRule>
  </conditionalFormatting>
  <conditionalFormatting sqref="U14:V14 U19:V19 U24:V24 U29:V29 U9:X10">
    <cfRule type="expression" dxfId="41" priority="19">
      <formula>WEEKDAY($B9,2)&gt;5</formula>
    </cfRule>
  </conditionalFormatting>
  <conditionalFormatting sqref="Y9">
    <cfRule type="expression" dxfId="40" priority="18">
      <formula>WEEKDAY($B9,2)&gt;5</formula>
    </cfRule>
  </conditionalFormatting>
  <conditionalFormatting sqref="C4:F34">
    <cfRule type="cellIs" dxfId="39" priority="16" operator="equal">
      <formula>"R"</formula>
    </cfRule>
    <cfRule type="cellIs" dxfId="38" priority="15" operator="equal">
      <formula>"CP"</formula>
    </cfRule>
    <cfRule type="cellIs" dxfId="37" priority="8" operator="equal">
      <formula>"M"</formula>
    </cfRule>
    <cfRule type="cellIs" dxfId="36" priority="7" operator="equal">
      <formula>"RC"</formula>
    </cfRule>
  </conditionalFormatting>
  <conditionalFormatting sqref="I4:L34">
    <cfRule type="cellIs" dxfId="35" priority="14" operator="equal">
      <formula>"R"</formula>
    </cfRule>
    <cfRule type="cellIs" dxfId="34" priority="13" operator="equal">
      <formula>"CP"</formula>
    </cfRule>
    <cfRule type="cellIs" dxfId="33" priority="6" operator="equal">
      <formula>"M"</formula>
    </cfRule>
    <cfRule type="cellIs" dxfId="32" priority="5" operator="equal">
      <formula>"RC"</formula>
    </cfRule>
  </conditionalFormatting>
  <conditionalFormatting sqref="O4:R34">
    <cfRule type="cellIs" dxfId="31" priority="12" operator="equal">
      <formula>"R"</formula>
    </cfRule>
    <cfRule type="cellIs" dxfId="30" priority="11" operator="equal">
      <formula>"CP"</formula>
    </cfRule>
    <cfRule type="cellIs" dxfId="29" priority="4" operator="equal">
      <formula>"M"</formula>
    </cfRule>
    <cfRule type="cellIs" dxfId="28" priority="3" operator="equal">
      <formula>"RC"</formula>
    </cfRule>
  </conditionalFormatting>
  <conditionalFormatting sqref="U4:X34">
    <cfRule type="cellIs" dxfId="27" priority="10" operator="equal">
      <formula>"R"</formula>
    </cfRule>
    <cfRule type="cellIs" dxfId="26" priority="9" operator="equal">
      <formula>"CP"</formula>
    </cfRule>
    <cfRule type="cellIs" dxfId="25" priority="2" operator="equal">
      <formula>"M"</formula>
    </cfRule>
    <cfRule type="cellIs" dxfId="24" priority="1" operator="equal">
      <formula>"RC"</formula>
    </cfRule>
  </conditionalFormatting>
  <dataValidations count="1">
    <dataValidation type="list" allowBlank="1" showInputMessage="1" showErrorMessage="1" sqref="C1">
      <formula1>"janvier,février,mars,avril,mai,juin,juillet,août,septembre,octobre,novembre,décembre"</formula1>
    </dataValidation>
  </dataValidations>
  <pageMargins left="0.31496062992125984" right="0.31496062992125984" top="0.74803149606299213" bottom="0.74803149606299213" header="0.31496062992125984" footer="0.31496062992125984"/>
  <pageSetup paperSize="9" scale="4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S42"/>
  <sheetViews>
    <sheetView zoomScale="80" zoomScaleNormal="80" workbookViewId="0">
      <selection activeCell="U8" sqref="U8"/>
    </sheetView>
  </sheetViews>
  <sheetFormatPr baseColWidth="10" defaultRowHeight="15" x14ac:dyDescent="0.25"/>
  <cols>
    <col min="7" max="7" width="11.42578125" bestFit="1" customWidth="1"/>
    <col min="8" max="8" width="11" bestFit="1" customWidth="1"/>
    <col min="13" max="13" width="11.42578125" bestFit="1" customWidth="1"/>
    <col min="14" max="14" width="11" bestFit="1" customWidth="1"/>
    <col min="17" max="17" width="11.42578125" bestFit="1" customWidth="1"/>
    <col min="18" max="18" width="11" bestFit="1" customWidth="1"/>
    <col min="19" max="19" width="0" hidden="1" customWidth="1"/>
  </cols>
  <sheetData>
    <row r="1" spans="1:19" ht="17.25" thickTop="1" thickBot="1" x14ac:dyDescent="0.3">
      <c r="A1" s="80"/>
      <c r="B1" s="144">
        <v>2018</v>
      </c>
      <c r="C1" s="145" t="s">
        <v>55</v>
      </c>
      <c r="D1" s="239" t="s">
        <v>69</v>
      </c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</row>
    <row r="2" spans="1:19" ht="15.75" thickTop="1" x14ac:dyDescent="0.25">
      <c r="A2" s="1"/>
      <c r="B2" s="1"/>
      <c r="C2" s="80"/>
      <c r="D2" s="80"/>
      <c r="E2" s="81" t="s">
        <v>41</v>
      </c>
      <c r="F2" s="81" t="s">
        <v>42</v>
      </c>
      <c r="G2" s="80"/>
      <c r="H2" s="80"/>
      <c r="I2" s="80"/>
      <c r="J2" s="80"/>
      <c r="K2" s="81" t="s">
        <v>64</v>
      </c>
      <c r="L2" s="81" t="s">
        <v>65</v>
      </c>
      <c r="M2" s="80"/>
      <c r="N2" s="80"/>
      <c r="O2" s="80"/>
      <c r="P2" s="81" t="s">
        <v>29</v>
      </c>
      <c r="Q2" s="81" t="s">
        <v>30</v>
      </c>
      <c r="R2" s="80"/>
    </row>
    <row r="3" spans="1:19" ht="15.75" thickBot="1" x14ac:dyDescent="0.3">
      <c r="A3" s="1"/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66</v>
      </c>
      <c r="I3" s="1" t="s">
        <v>50</v>
      </c>
      <c r="J3" s="1" t="s">
        <v>51</v>
      </c>
      <c r="K3" s="1" t="s">
        <v>52</v>
      </c>
      <c r="L3" s="1" t="s">
        <v>53</v>
      </c>
      <c r="M3" s="1" t="s">
        <v>54</v>
      </c>
      <c r="N3" s="1" t="s">
        <v>66</v>
      </c>
      <c r="O3" s="1" t="s">
        <v>50</v>
      </c>
      <c r="P3" s="1" t="s">
        <v>51</v>
      </c>
      <c r="Q3" s="1" t="s">
        <v>54</v>
      </c>
      <c r="R3" s="1" t="s">
        <v>66</v>
      </c>
      <c r="S3" s="1" t="s">
        <v>78</v>
      </c>
    </row>
    <row r="4" spans="1:19" x14ac:dyDescent="0.25">
      <c r="A4" s="92">
        <f>B4</f>
        <v>43344</v>
      </c>
      <c r="B4" s="99">
        <f>DATE(B1,MONTH("1/"&amp;C1),1)</f>
        <v>43344</v>
      </c>
      <c r="C4" s="107" t="s">
        <v>5</v>
      </c>
      <c r="D4" s="108" t="s">
        <v>5</v>
      </c>
      <c r="E4" s="108">
        <v>0.75</v>
      </c>
      <c r="F4" s="108">
        <v>0.95833333333333337</v>
      </c>
      <c r="G4" s="109">
        <f>IFERROR(MOD(D4-C4,1),0)+IFERROR(MOD(F4-E4,1),0)</f>
        <v>0.20833333333333337</v>
      </c>
      <c r="H4" s="118"/>
      <c r="I4" s="108" t="s">
        <v>5</v>
      </c>
      <c r="J4" s="108" t="s">
        <v>5</v>
      </c>
      <c r="K4" s="108">
        <v>0.75</v>
      </c>
      <c r="L4" s="108">
        <v>0.95833333333333337</v>
      </c>
      <c r="M4" s="109">
        <f>IFERROR(MOD(J4-I4,1),0)+IFERROR(MOD(L4-K4,1),0)</f>
        <v>0.20833333333333337</v>
      </c>
      <c r="N4" s="118"/>
      <c r="O4" s="108">
        <v>0.29166666666666669</v>
      </c>
      <c r="P4" s="108">
        <v>0.60416666666666663</v>
      </c>
      <c r="Q4" s="109">
        <f>IFERROR(MOD(P4-O4,1),0)</f>
        <v>0.31249999999999994</v>
      </c>
      <c r="R4" s="119"/>
      <c r="S4">
        <f>WEEKNUM(B4)</f>
        <v>35</v>
      </c>
    </row>
    <row r="5" spans="1:19" x14ac:dyDescent="0.25">
      <c r="A5" s="93">
        <f t="shared" ref="A5:A34" si="0">B5</f>
        <v>43345</v>
      </c>
      <c r="B5" s="100">
        <f>B4+1</f>
        <v>43345</v>
      </c>
      <c r="C5" s="120" t="s">
        <v>5</v>
      </c>
      <c r="D5" s="121" t="s">
        <v>5</v>
      </c>
      <c r="E5" s="121" t="s">
        <v>5</v>
      </c>
      <c r="F5" s="121" t="s">
        <v>5</v>
      </c>
      <c r="G5" s="113">
        <f t="shared" ref="G5:G34" si="1">IFERROR(MOD(D5-C5,1),0)+IFERROR(MOD(F5-E5,1),0)</f>
        <v>0</v>
      </c>
      <c r="H5" s="122"/>
      <c r="I5" s="121" t="s">
        <v>5</v>
      </c>
      <c r="J5" s="121" t="s">
        <v>5</v>
      </c>
      <c r="K5" s="121" t="s">
        <v>5</v>
      </c>
      <c r="L5" s="121" t="s">
        <v>5</v>
      </c>
      <c r="M5" s="113">
        <f t="shared" ref="M5:M34" si="2">IFERROR(MOD(J5-I5,1),0)+IFERROR(MOD(L5-K5,1),0)</f>
        <v>0</v>
      </c>
      <c r="N5" s="122"/>
      <c r="O5" s="112">
        <v>0.29166666666666669</v>
      </c>
      <c r="P5" s="112">
        <v>0.60416666666666663</v>
      </c>
      <c r="Q5" s="113">
        <f t="shared" ref="Q5:Q34" si="3">IFERROR(MOD(P5-O5,1),0)</f>
        <v>0.31249999999999994</v>
      </c>
      <c r="R5" s="123"/>
      <c r="S5" s="1">
        <f t="shared" ref="S5:S34" si="4">WEEKNUM(B5)</f>
        <v>36</v>
      </c>
    </row>
    <row r="6" spans="1:19" x14ac:dyDescent="0.25">
      <c r="A6" s="93">
        <f t="shared" si="0"/>
        <v>43346</v>
      </c>
      <c r="B6" s="100">
        <f t="shared" ref="B6:B30" si="5">B5+1</f>
        <v>43346</v>
      </c>
      <c r="C6" s="120">
        <v>0.41666666666666669</v>
      </c>
      <c r="D6" s="121">
        <v>0.60416666666666663</v>
      </c>
      <c r="E6" s="121">
        <v>0.75</v>
      </c>
      <c r="F6" s="121">
        <v>0.91666666666666663</v>
      </c>
      <c r="G6" s="113">
        <f t="shared" si="1"/>
        <v>0.35416666666666657</v>
      </c>
      <c r="H6" s="122"/>
      <c r="I6" s="121">
        <v>0.41666666666666669</v>
      </c>
      <c r="J6" s="121">
        <v>0.60416666666666663</v>
      </c>
      <c r="K6" s="121">
        <v>0.75</v>
      </c>
      <c r="L6" s="121">
        <v>0.91666666666666663</v>
      </c>
      <c r="M6" s="113">
        <f t="shared" si="2"/>
        <v>0.35416666666666657</v>
      </c>
      <c r="N6" s="122"/>
      <c r="O6" s="112">
        <v>0.29166666666666669</v>
      </c>
      <c r="P6" s="112">
        <v>0.60416666666666663</v>
      </c>
      <c r="Q6" s="113">
        <f t="shared" si="3"/>
        <v>0.31249999999999994</v>
      </c>
      <c r="R6" s="123"/>
      <c r="S6" s="1">
        <f t="shared" si="4"/>
        <v>36</v>
      </c>
    </row>
    <row r="7" spans="1:19" x14ac:dyDescent="0.25">
      <c r="A7" s="93">
        <f t="shared" si="0"/>
        <v>43347</v>
      </c>
      <c r="B7" s="100">
        <f t="shared" si="5"/>
        <v>43347</v>
      </c>
      <c r="C7" s="120">
        <v>0.41666666666666669</v>
      </c>
      <c r="D7" s="121">
        <v>0.60416666666666663</v>
      </c>
      <c r="E7" s="121">
        <v>0.75</v>
      </c>
      <c r="F7" s="121">
        <v>0.91666666666666663</v>
      </c>
      <c r="G7" s="113">
        <f t="shared" si="1"/>
        <v>0.35416666666666657</v>
      </c>
      <c r="H7" s="122"/>
      <c r="I7" s="121">
        <v>0.41666666666666669</v>
      </c>
      <c r="J7" s="121">
        <v>0.60416666666666663</v>
      </c>
      <c r="K7" s="121">
        <v>0.75</v>
      </c>
      <c r="L7" s="121">
        <v>0.91666666666666663</v>
      </c>
      <c r="M7" s="113">
        <f t="shared" si="2"/>
        <v>0.35416666666666657</v>
      </c>
      <c r="N7" s="122"/>
      <c r="O7" s="112">
        <v>0.29166666666666669</v>
      </c>
      <c r="P7" s="112">
        <v>0.60416666666666663</v>
      </c>
      <c r="Q7" s="113">
        <f t="shared" si="3"/>
        <v>0.31249999999999994</v>
      </c>
      <c r="R7" s="123"/>
      <c r="S7" s="1">
        <f t="shared" si="4"/>
        <v>36</v>
      </c>
    </row>
    <row r="8" spans="1:19" x14ac:dyDescent="0.25">
      <c r="A8" s="93">
        <f t="shared" si="0"/>
        <v>43348</v>
      </c>
      <c r="B8" s="100">
        <f t="shared" si="5"/>
        <v>43348</v>
      </c>
      <c r="C8" s="120">
        <v>0.41666666666666669</v>
      </c>
      <c r="D8" s="121">
        <v>0.60416666666666663</v>
      </c>
      <c r="E8" s="121">
        <v>0.75</v>
      </c>
      <c r="F8" s="121">
        <v>0.91666666666666663</v>
      </c>
      <c r="G8" s="113">
        <f t="shared" si="1"/>
        <v>0.35416666666666657</v>
      </c>
      <c r="H8" s="122"/>
      <c r="I8" s="121">
        <v>0.41666666666666669</v>
      </c>
      <c r="J8" s="121">
        <v>0.60416666666666663</v>
      </c>
      <c r="K8" s="121">
        <v>0.75</v>
      </c>
      <c r="L8" s="121">
        <v>0.91666666666666663</v>
      </c>
      <c r="M8" s="113">
        <f t="shared" si="2"/>
        <v>0.35416666666666657</v>
      </c>
      <c r="N8" s="122"/>
      <c r="O8" s="112" t="s">
        <v>5</v>
      </c>
      <c r="P8" s="112" t="s">
        <v>5</v>
      </c>
      <c r="Q8" s="113">
        <f t="shared" si="3"/>
        <v>0</v>
      </c>
      <c r="R8" s="123"/>
      <c r="S8" s="1">
        <f t="shared" si="4"/>
        <v>36</v>
      </c>
    </row>
    <row r="9" spans="1:19" x14ac:dyDescent="0.25">
      <c r="A9" s="93">
        <f t="shared" si="0"/>
        <v>43349</v>
      </c>
      <c r="B9" s="100">
        <f t="shared" si="5"/>
        <v>43349</v>
      </c>
      <c r="C9" s="120">
        <v>0.41666666666666669</v>
      </c>
      <c r="D9" s="121">
        <v>0.60416666666666663</v>
      </c>
      <c r="E9" s="121">
        <v>0.75</v>
      </c>
      <c r="F9" s="121">
        <v>0.91666666666666663</v>
      </c>
      <c r="G9" s="113">
        <f t="shared" si="1"/>
        <v>0.35416666666666657</v>
      </c>
      <c r="H9" s="122"/>
      <c r="I9" s="121">
        <v>0.41666666666666669</v>
      </c>
      <c r="J9" s="121">
        <v>0.60416666666666663</v>
      </c>
      <c r="K9" s="121">
        <v>0.75</v>
      </c>
      <c r="L9" s="121">
        <v>0.91666666666666663</v>
      </c>
      <c r="M9" s="113">
        <f t="shared" si="2"/>
        <v>0.35416666666666657</v>
      </c>
      <c r="N9" s="122"/>
      <c r="O9" s="112" t="s">
        <v>5</v>
      </c>
      <c r="P9" s="112" t="s">
        <v>5</v>
      </c>
      <c r="Q9" s="113">
        <f t="shared" si="3"/>
        <v>0</v>
      </c>
      <c r="R9" s="123"/>
      <c r="S9" s="1">
        <f t="shared" si="4"/>
        <v>36</v>
      </c>
    </row>
    <row r="10" spans="1:19" x14ac:dyDescent="0.25">
      <c r="A10" s="93">
        <f t="shared" si="0"/>
        <v>43350</v>
      </c>
      <c r="B10" s="100">
        <f t="shared" si="5"/>
        <v>43350</v>
      </c>
      <c r="C10" s="120">
        <v>0.41666666666666669</v>
      </c>
      <c r="D10" s="121">
        <v>0.60416666666666663</v>
      </c>
      <c r="E10" s="121">
        <v>0.75</v>
      </c>
      <c r="F10" s="121">
        <v>0.91666666666666663</v>
      </c>
      <c r="G10" s="113">
        <f t="shared" si="1"/>
        <v>0.35416666666666657</v>
      </c>
      <c r="H10" s="122"/>
      <c r="I10" s="121">
        <v>0.41666666666666669</v>
      </c>
      <c r="J10" s="121">
        <v>0.60416666666666663</v>
      </c>
      <c r="K10" s="121">
        <v>0.75</v>
      </c>
      <c r="L10" s="121">
        <v>0.91666666666666663</v>
      </c>
      <c r="M10" s="113">
        <f t="shared" si="2"/>
        <v>0.35416666666666657</v>
      </c>
      <c r="N10" s="122"/>
      <c r="O10" s="112">
        <v>0.29166666666666669</v>
      </c>
      <c r="P10" s="112">
        <v>0.60416666666666663</v>
      </c>
      <c r="Q10" s="113">
        <f t="shared" si="3"/>
        <v>0.31249999999999994</v>
      </c>
      <c r="R10" s="123"/>
      <c r="S10" s="1">
        <f t="shared" si="4"/>
        <v>36</v>
      </c>
    </row>
    <row r="11" spans="1:19" x14ac:dyDescent="0.25">
      <c r="A11" s="93">
        <f t="shared" si="0"/>
        <v>43351</v>
      </c>
      <c r="B11" s="100">
        <f t="shared" si="5"/>
        <v>43351</v>
      </c>
      <c r="C11" s="120" t="s">
        <v>5</v>
      </c>
      <c r="D11" s="121" t="s">
        <v>5</v>
      </c>
      <c r="E11" s="121">
        <v>0.75</v>
      </c>
      <c r="F11" s="121">
        <v>0.95833333333333337</v>
      </c>
      <c r="G11" s="113">
        <f t="shared" si="1"/>
        <v>0.20833333333333337</v>
      </c>
      <c r="H11" s="122"/>
      <c r="I11" s="121" t="s">
        <v>5</v>
      </c>
      <c r="J11" s="121" t="s">
        <v>5</v>
      </c>
      <c r="K11" s="121">
        <v>0.75</v>
      </c>
      <c r="L11" s="121">
        <v>0.95833333333333337</v>
      </c>
      <c r="M11" s="113">
        <f t="shared" si="2"/>
        <v>0.20833333333333337</v>
      </c>
      <c r="N11" s="122"/>
      <c r="O11" s="112">
        <v>0.29166666666666669</v>
      </c>
      <c r="P11" s="112">
        <v>0.60416666666666663</v>
      </c>
      <c r="Q11" s="113">
        <f t="shared" si="3"/>
        <v>0.31249999999999994</v>
      </c>
      <c r="R11" s="123"/>
      <c r="S11" s="1">
        <f t="shared" si="4"/>
        <v>36</v>
      </c>
    </row>
    <row r="12" spans="1:19" x14ac:dyDescent="0.25">
      <c r="A12" s="93">
        <f t="shared" si="0"/>
        <v>43352</v>
      </c>
      <c r="B12" s="100">
        <f t="shared" si="5"/>
        <v>43352</v>
      </c>
      <c r="C12" s="120" t="s">
        <v>5</v>
      </c>
      <c r="D12" s="121" t="s">
        <v>5</v>
      </c>
      <c r="E12" s="121" t="s">
        <v>5</v>
      </c>
      <c r="F12" s="121" t="s">
        <v>5</v>
      </c>
      <c r="G12" s="113">
        <f t="shared" si="1"/>
        <v>0</v>
      </c>
      <c r="H12" s="122"/>
      <c r="I12" s="121" t="s">
        <v>6</v>
      </c>
      <c r="J12" s="121" t="s">
        <v>6</v>
      </c>
      <c r="K12" s="121" t="s">
        <v>6</v>
      </c>
      <c r="L12" s="121" t="s">
        <v>6</v>
      </c>
      <c r="M12" s="113">
        <f t="shared" si="2"/>
        <v>0</v>
      </c>
      <c r="N12" s="122"/>
      <c r="O12" s="112">
        <v>0.29166666666666669</v>
      </c>
      <c r="P12" s="112">
        <v>0.60416666666666663</v>
      </c>
      <c r="Q12" s="113">
        <f t="shared" si="3"/>
        <v>0.31249999999999994</v>
      </c>
      <c r="R12" s="123"/>
      <c r="S12" s="1">
        <f t="shared" si="4"/>
        <v>37</v>
      </c>
    </row>
    <row r="13" spans="1:19" x14ac:dyDescent="0.25">
      <c r="A13" s="93">
        <f t="shared" si="0"/>
        <v>43353</v>
      </c>
      <c r="B13" s="100">
        <f t="shared" si="5"/>
        <v>43353</v>
      </c>
      <c r="C13" s="120">
        <v>0.41666666666666702</v>
      </c>
      <c r="D13" s="121">
        <v>0.60416666666666696</v>
      </c>
      <c r="E13" s="121">
        <v>0.75</v>
      </c>
      <c r="F13" s="121">
        <v>0.91666666666666663</v>
      </c>
      <c r="G13" s="113">
        <f t="shared" si="1"/>
        <v>0.35416666666666657</v>
      </c>
      <c r="H13" s="122"/>
      <c r="I13" s="121" t="s">
        <v>5</v>
      </c>
      <c r="J13" s="121" t="s">
        <v>5</v>
      </c>
      <c r="K13" s="121" t="s">
        <v>5</v>
      </c>
      <c r="L13" s="121" t="s">
        <v>5</v>
      </c>
      <c r="M13" s="113">
        <f t="shared" si="2"/>
        <v>0</v>
      </c>
      <c r="N13" s="122"/>
      <c r="O13" s="112">
        <v>0.29166666666666669</v>
      </c>
      <c r="P13" s="112">
        <v>0.60416666666666663</v>
      </c>
      <c r="Q13" s="113">
        <f t="shared" si="3"/>
        <v>0.31249999999999994</v>
      </c>
      <c r="R13" s="123"/>
      <c r="S13" s="1">
        <f t="shared" si="4"/>
        <v>37</v>
      </c>
    </row>
    <row r="14" spans="1:19" x14ac:dyDescent="0.25">
      <c r="A14" s="93">
        <f t="shared" si="0"/>
        <v>43354</v>
      </c>
      <c r="B14" s="100">
        <f t="shared" si="5"/>
        <v>43354</v>
      </c>
      <c r="C14" s="120">
        <v>0.41666666666666702</v>
      </c>
      <c r="D14" s="121">
        <v>0.60416666666666696</v>
      </c>
      <c r="E14" s="121">
        <v>0.75</v>
      </c>
      <c r="F14" s="121">
        <v>0.91666666666666663</v>
      </c>
      <c r="G14" s="113">
        <f t="shared" si="1"/>
        <v>0.35416666666666657</v>
      </c>
      <c r="H14" s="122"/>
      <c r="I14" s="121">
        <v>0.41666666666666669</v>
      </c>
      <c r="J14" s="121">
        <v>0.60416666666666663</v>
      </c>
      <c r="K14" s="121">
        <v>0.75</v>
      </c>
      <c r="L14" s="121">
        <v>0.91666666666666663</v>
      </c>
      <c r="M14" s="113">
        <f t="shared" si="2"/>
        <v>0.35416666666666657</v>
      </c>
      <c r="N14" s="122"/>
      <c r="O14" s="112" t="s">
        <v>5</v>
      </c>
      <c r="P14" s="112" t="s">
        <v>5</v>
      </c>
      <c r="Q14" s="113">
        <f t="shared" si="3"/>
        <v>0</v>
      </c>
      <c r="R14" s="123"/>
      <c r="S14" s="1">
        <f t="shared" si="4"/>
        <v>37</v>
      </c>
    </row>
    <row r="15" spans="1:19" x14ac:dyDescent="0.25">
      <c r="A15" s="93">
        <f t="shared" si="0"/>
        <v>43355</v>
      </c>
      <c r="B15" s="100">
        <f t="shared" si="5"/>
        <v>43355</v>
      </c>
      <c r="C15" s="120">
        <v>0.41666666666666702</v>
      </c>
      <c r="D15" s="121">
        <v>0.60416666666666696</v>
      </c>
      <c r="E15" s="121">
        <v>0.75</v>
      </c>
      <c r="F15" s="121">
        <v>0.91666666666666663</v>
      </c>
      <c r="G15" s="113">
        <f t="shared" si="1"/>
        <v>0.35416666666666657</v>
      </c>
      <c r="H15" s="122"/>
      <c r="I15" s="121">
        <v>0.41666666666666669</v>
      </c>
      <c r="J15" s="121">
        <v>0.60416666666666663</v>
      </c>
      <c r="K15" s="121">
        <v>0.75</v>
      </c>
      <c r="L15" s="121">
        <v>0.91666666666666663</v>
      </c>
      <c r="M15" s="113">
        <f t="shared" si="2"/>
        <v>0.35416666666666657</v>
      </c>
      <c r="N15" s="122"/>
      <c r="O15" s="112" t="s">
        <v>5</v>
      </c>
      <c r="P15" s="112" t="s">
        <v>5</v>
      </c>
      <c r="Q15" s="113">
        <f t="shared" si="3"/>
        <v>0</v>
      </c>
      <c r="R15" s="123"/>
      <c r="S15" s="1">
        <f t="shared" si="4"/>
        <v>37</v>
      </c>
    </row>
    <row r="16" spans="1:19" x14ac:dyDescent="0.25">
      <c r="A16" s="93">
        <f t="shared" si="0"/>
        <v>43356</v>
      </c>
      <c r="B16" s="100">
        <f t="shared" si="5"/>
        <v>43356</v>
      </c>
      <c r="C16" s="120">
        <v>0.41666666666666702</v>
      </c>
      <c r="D16" s="121">
        <v>0.60416666666666696</v>
      </c>
      <c r="E16" s="121">
        <v>0.75</v>
      </c>
      <c r="F16" s="121">
        <v>0.91666666666666663</v>
      </c>
      <c r="G16" s="113">
        <f t="shared" si="1"/>
        <v>0.35416666666666657</v>
      </c>
      <c r="H16" s="122"/>
      <c r="I16" s="121">
        <v>0.41666666666666669</v>
      </c>
      <c r="J16" s="121">
        <v>0.60416666666666663</v>
      </c>
      <c r="K16" s="121">
        <v>0.75</v>
      </c>
      <c r="L16" s="121">
        <v>0.91666666666666663</v>
      </c>
      <c r="M16" s="113">
        <f t="shared" si="2"/>
        <v>0.35416666666666657</v>
      </c>
      <c r="N16" s="122"/>
      <c r="O16" s="112">
        <v>0.29166666666666669</v>
      </c>
      <c r="P16" s="112">
        <v>0.60416666666666663</v>
      </c>
      <c r="Q16" s="113">
        <f t="shared" si="3"/>
        <v>0.31249999999999994</v>
      </c>
      <c r="R16" s="123"/>
      <c r="S16" s="1">
        <f t="shared" si="4"/>
        <v>37</v>
      </c>
    </row>
    <row r="17" spans="1:19" x14ac:dyDescent="0.25">
      <c r="A17" s="93">
        <f t="shared" si="0"/>
        <v>43357</v>
      </c>
      <c r="B17" s="100">
        <f t="shared" si="5"/>
        <v>43357</v>
      </c>
      <c r="C17" s="120">
        <v>0.41666666666666702</v>
      </c>
      <c r="D17" s="121">
        <v>0.60416666666666696</v>
      </c>
      <c r="E17" s="121">
        <v>0.75</v>
      </c>
      <c r="F17" s="121">
        <v>0.91666666666666663</v>
      </c>
      <c r="G17" s="113">
        <f t="shared" si="1"/>
        <v>0.35416666666666657</v>
      </c>
      <c r="H17" s="122"/>
      <c r="I17" s="121">
        <v>0.41666666666666669</v>
      </c>
      <c r="J17" s="121">
        <v>0.60416666666666663</v>
      </c>
      <c r="K17" s="121">
        <v>0.75</v>
      </c>
      <c r="L17" s="121">
        <v>0.91666666666666663</v>
      </c>
      <c r="M17" s="113">
        <f t="shared" si="2"/>
        <v>0.35416666666666657</v>
      </c>
      <c r="N17" s="122"/>
      <c r="O17" s="112">
        <v>0.29166666666666669</v>
      </c>
      <c r="P17" s="112">
        <v>0.60416666666666663</v>
      </c>
      <c r="Q17" s="113">
        <f t="shared" si="3"/>
        <v>0.31249999999999994</v>
      </c>
      <c r="R17" s="123"/>
      <c r="S17" s="1">
        <f t="shared" si="4"/>
        <v>37</v>
      </c>
    </row>
    <row r="18" spans="1:19" x14ac:dyDescent="0.25">
      <c r="A18" s="93">
        <f t="shared" si="0"/>
        <v>43358</v>
      </c>
      <c r="B18" s="100">
        <f t="shared" si="5"/>
        <v>43358</v>
      </c>
      <c r="C18" s="120" t="s">
        <v>5</v>
      </c>
      <c r="D18" s="121" t="s">
        <v>5</v>
      </c>
      <c r="E18" s="121">
        <v>0.75</v>
      </c>
      <c r="F18" s="121">
        <v>0.95833333333333337</v>
      </c>
      <c r="G18" s="113">
        <f t="shared" si="1"/>
        <v>0.20833333333333337</v>
      </c>
      <c r="H18" s="122"/>
      <c r="I18" s="121" t="s">
        <v>5</v>
      </c>
      <c r="J18" s="121" t="s">
        <v>5</v>
      </c>
      <c r="K18" s="121">
        <v>0.75</v>
      </c>
      <c r="L18" s="121">
        <v>0.95833333333333337</v>
      </c>
      <c r="M18" s="113">
        <f t="shared" si="2"/>
        <v>0.20833333333333337</v>
      </c>
      <c r="N18" s="122"/>
      <c r="O18" s="112">
        <v>0.29166666666666669</v>
      </c>
      <c r="P18" s="112">
        <v>0.60416666666666663</v>
      </c>
      <c r="Q18" s="113">
        <f t="shared" si="3"/>
        <v>0.31249999999999994</v>
      </c>
      <c r="R18" s="123"/>
      <c r="S18" s="1">
        <f t="shared" si="4"/>
        <v>37</v>
      </c>
    </row>
    <row r="19" spans="1:19" x14ac:dyDescent="0.25">
      <c r="A19" s="93">
        <f t="shared" si="0"/>
        <v>43359</v>
      </c>
      <c r="B19" s="100">
        <f t="shared" si="5"/>
        <v>43359</v>
      </c>
      <c r="C19" s="120" t="s">
        <v>5</v>
      </c>
      <c r="D19" s="121" t="s">
        <v>5</v>
      </c>
      <c r="E19" s="121" t="s">
        <v>5</v>
      </c>
      <c r="F19" s="121" t="s">
        <v>5</v>
      </c>
      <c r="G19" s="113">
        <f t="shared" si="1"/>
        <v>0</v>
      </c>
      <c r="H19" s="122"/>
      <c r="I19" s="121" t="s">
        <v>5</v>
      </c>
      <c r="J19" s="121" t="s">
        <v>5</v>
      </c>
      <c r="K19" s="121" t="s">
        <v>5</v>
      </c>
      <c r="L19" s="121" t="s">
        <v>5</v>
      </c>
      <c r="M19" s="113">
        <f t="shared" si="2"/>
        <v>0</v>
      </c>
      <c r="N19" s="122"/>
      <c r="O19" s="112">
        <v>0.29166666666666669</v>
      </c>
      <c r="P19" s="112">
        <v>0.60416666666666663</v>
      </c>
      <c r="Q19" s="113">
        <f t="shared" si="3"/>
        <v>0.31249999999999994</v>
      </c>
      <c r="R19" s="123"/>
      <c r="S19" s="1">
        <f t="shared" si="4"/>
        <v>38</v>
      </c>
    </row>
    <row r="20" spans="1:19" x14ac:dyDescent="0.25">
      <c r="A20" s="93">
        <f t="shared" si="0"/>
        <v>43360</v>
      </c>
      <c r="B20" s="100">
        <f t="shared" si="5"/>
        <v>43360</v>
      </c>
      <c r="C20" s="120">
        <v>0.41666666666666702</v>
      </c>
      <c r="D20" s="121">
        <v>0.60416666666666696</v>
      </c>
      <c r="E20" s="121">
        <v>0.75</v>
      </c>
      <c r="F20" s="121">
        <v>0.91666666666666663</v>
      </c>
      <c r="G20" s="113">
        <f t="shared" si="1"/>
        <v>0.35416666666666657</v>
      </c>
      <c r="H20" s="122"/>
      <c r="I20" s="121">
        <v>0.41666666666666669</v>
      </c>
      <c r="J20" s="121">
        <v>0.60416666666666663</v>
      </c>
      <c r="K20" s="121">
        <v>0.75</v>
      </c>
      <c r="L20" s="121">
        <v>0.91666666666666663</v>
      </c>
      <c r="M20" s="113">
        <f t="shared" si="2"/>
        <v>0.35416666666666657</v>
      </c>
      <c r="N20" s="122"/>
      <c r="O20" s="112">
        <v>0.29166666666666669</v>
      </c>
      <c r="P20" s="112">
        <v>0.60416666666666663</v>
      </c>
      <c r="Q20" s="113">
        <f t="shared" si="3"/>
        <v>0.31249999999999994</v>
      </c>
      <c r="R20" s="123"/>
      <c r="S20" s="1">
        <f t="shared" si="4"/>
        <v>38</v>
      </c>
    </row>
    <row r="21" spans="1:19" x14ac:dyDescent="0.25">
      <c r="A21" s="93">
        <f t="shared" si="0"/>
        <v>43361</v>
      </c>
      <c r="B21" s="100">
        <f t="shared" si="5"/>
        <v>43361</v>
      </c>
      <c r="C21" s="120">
        <v>0.41666666666666702</v>
      </c>
      <c r="D21" s="121">
        <v>0.60416666666666696</v>
      </c>
      <c r="E21" s="121">
        <v>0.75</v>
      </c>
      <c r="F21" s="121">
        <v>0.91666666666666663</v>
      </c>
      <c r="G21" s="113">
        <f t="shared" si="1"/>
        <v>0.35416666666666657</v>
      </c>
      <c r="H21" s="122"/>
      <c r="I21" s="121">
        <v>0.41666666666666669</v>
      </c>
      <c r="J21" s="121">
        <v>0.60416666666666663</v>
      </c>
      <c r="K21" s="121">
        <v>0.75</v>
      </c>
      <c r="L21" s="121">
        <v>0.91666666666666663</v>
      </c>
      <c r="M21" s="113">
        <f t="shared" si="2"/>
        <v>0.35416666666666657</v>
      </c>
      <c r="N21" s="122"/>
      <c r="O21" s="112">
        <v>0.29166666666666669</v>
      </c>
      <c r="P21" s="112">
        <v>0.60416666666666663</v>
      </c>
      <c r="Q21" s="113">
        <f t="shared" si="3"/>
        <v>0.31249999999999994</v>
      </c>
      <c r="R21" s="123"/>
      <c r="S21" s="1">
        <f t="shared" si="4"/>
        <v>38</v>
      </c>
    </row>
    <row r="22" spans="1:19" x14ac:dyDescent="0.25">
      <c r="A22" s="93">
        <f t="shared" si="0"/>
        <v>43362</v>
      </c>
      <c r="B22" s="100">
        <f t="shared" si="5"/>
        <v>43362</v>
      </c>
      <c r="C22" s="120">
        <v>0.41666666666666702</v>
      </c>
      <c r="D22" s="121">
        <v>0.60416666666666696</v>
      </c>
      <c r="E22" s="121">
        <v>0.75</v>
      </c>
      <c r="F22" s="121">
        <v>0.91666666666666663</v>
      </c>
      <c r="G22" s="113">
        <f t="shared" si="1"/>
        <v>0.35416666666666657</v>
      </c>
      <c r="H22" s="122"/>
      <c r="I22" s="121">
        <v>0.41666666666666669</v>
      </c>
      <c r="J22" s="121">
        <v>0.60416666666666663</v>
      </c>
      <c r="K22" s="121">
        <v>0.75</v>
      </c>
      <c r="L22" s="121">
        <v>0.91666666666666663</v>
      </c>
      <c r="M22" s="113">
        <f t="shared" si="2"/>
        <v>0.35416666666666657</v>
      </c>
      <c r="N22" s="122"/>
      <c r="O22" s="112" t="s">
        <v>5</v>
      </c>
      <c r="P22" s="112" t="s">
        <v>5</v>
      </c>
      <c r="Q22" s="113">
        <f t="shared" si="3"/>
        <v>0</v>
      </c>
      <c r="R22" s="123"/>
      <c r="S22" s="1">
        <f t="shared" si="4"/>
        <v>38</v>
      </c>
    </row>
    <row r="23" spans="1:19" x14ac:dyDescent="0.25">
      <c r="A23" s="93">
        <f t="shared" si="0"/>
        <v>43363</v>
      </c>
      <c r="B23" s="100">
        <f t="shared" si="5"/>
        <v>43363</v>
      </c>
      <c r="C23" s="120">
        <v>0.41666666666666702</v>
      </c>
      <c r="D23" s="121">
        <v>0.60416666666666696</v>
      </c>
      <c r="E23" s="121">
        <v>0.75</v>
      </c>
      <c r="F23" s="121">
        <v>0.91666666666666663</v>
      </c>
      <c r="G23" s="113">
        <f t="shared" si="1"/>
        <v>0.35416666666666657</v>
      </c>
      <c r="H23" s="122"/>
      <c r="I23" s="121">
        <v>0.41666666666666669</v>
      </c>
      <c r="J23" s="121">
        <v>0.60416666666666663</v>
      </c>
      <c r="K23" s="121">
        <v>0.75</v>
      </c>
      <c r="L23" s="121">
        <v>0.91666666666666663</v>
      </c>
      <c r="M23" s="113">
        <f t="shared" si="2"/>
        <v>0.35416666666666657</v>
      </c>
      <c r="N23" s="122"/>
      <c r="O23" s="112" t="s">
        <v>5</v>
      </c>
      <c r="P23" s="112" t="s">
        <v>5</v>
      </c>
      <c r="Q23" s="113">
        <f t="shared" si="3"/>
        <v>0</v>
      </c>
      <c r="R23" s="123"/>
      <c r="S23" s="1">
        <f t="shared" si="4"/>
        <v>38</v>
      </c>
    </row>
    <row r="24" spans="1:19" x14ac:dyDescent="0.25">
      <c r="A24" s="93">
        <f t="shared" si="0"/>
        <v>43364</v>
      </c>
      <c r="B24" s="100">
        <f t="shared" si="5"/>
        <v>43364</v>
      </c>
      <c r="C24" s="120">
        <v>0.41666666666666702</v>
      </c>
      <c r="D24" s="121">
        <v>0.60416666666666696</v>
      </c>
      <c r="E24" s="121">
        <v>0.75</v>
      </c>
      <c r="F24" s="121">
        <v>0.91666666666666663</v>
      </c>
      <c r="G24" s="113">
        <f t="shared" si="1"/>
        <v>0.35416666666666657</v>
      </c>
      <c r="H24" s="122"/>
      <c r="I24" s="121">
        <v>0.41666666666666669</v>
      </c>
      <c r="J24" s="121">
        <v>0.60416666666666663</v>
      </c>
      <c r="K24" s="121">
        <v>0.75</v>
      </c>
      <c r="L24" s="121">
        <v>0.91666666666666663</v>
      </c>
      <c r="M24" s="113">
        <f t="shared" si="2"/>
        <v>0.35416666666666657</v>
      </c>
      <c r="N24" s="122"/>
      <c r="O24" s="112">
        <v>0.29166666666666669</v>
      </c>
      <c r="P24" s="112">
        <v>0.60416666666666663</v>
      </c>
      <c r="Q24" s="113">
        <f t="shared" si="3"/>
        <v>0.31249999999999994</v>
      </c>
      <c r="R24" s="123"/>
      <c r="S24" s="1">
        <f t="shared" si="4"/>
        <v>38</v>
      </c>
    </row>
    <row r="25" spans="1:19" x14ac:dyDescent="0.25">
      <c r="A25" s="93">
        <f t="shared" si="0"/>
        <v>43365</v>
      </c>
      <c r="B25" s="100">
        <f t="shared" si="5"/>
        <v>43365</v>
      </c>
      <c r="C25" s="120" t="s">
        <v>5</v>
      </c>
      <c r="D25" s="121" t="s">
        <v>5</v>
      </c>
      <c r="E25" s="121">
        <v>0.75</v>
      </c>
      <c r="F25" s="121">
        <v>0.95833333333333337</v>
      </c>
      <c r="G25" s="113">
        <f t="shared" si="1"/>
        <v>0.20833333333333337</v>
      </c>
      <c r="H25" s="122"/>
      <c r="I25" s="121" t="s">
        <v>5</v>
      </c>
      <c r="J25" s="121" t="s">
        <v>5</v>
      </c>
      <c r="K25" s="121">
        <v>0.75</v>
      </c>
      <c r="L25" s="121">
        <v>0.95833333333333337</v>
      </c>
      <c r="M25" s="113">
        <f t="shared" si="2"/>
        <v>0.20833333333333337</v>
      </c>
      <c r="N25" s="122"/>
      <c r="O25" s="112">
        <v>0.29166666666666669</v>
      </c>
      <c r="P25" s="112">
        <v>0.60416666666666663</v>
      </c>
      <c r="Q25" s="113">
        <f t="shared" si="3"/>
        <v>0.31249999999999994</v>
      </c>
      <c r="R25" s="123"/>
      <c r="S25" s="1">
        <f t="shared" si="4"/>
        <v>38</v>
      </c>
    </row>
    <row r="26" spans="1:19" x14ac:dyDescent="0.25">
      <c r="A26" s="93">
        <f t="shared" si="0"/>
        <v>43366</v>
      </c>
      <c r="B26" s="100">
        <f t="shared" si="5"/>
        <v>43366</v>
      </c>
      <c r="C26" s="120" t="s">
        <v>5</v>
      </c>
      <c r="D26" s="121" t="s">
        <v>5</v>
      </c>
      <c r="E26" s="121" t="s">
        <v>5</v>
      </c>
      <c r="F26" s="121" t="s">
        <v>5</v>
      </c>
      <c r="G26" s="113">
        <f t="shared" si="1"/>
        <v>0</v>
      </c>
      <c r="H26" s="122"/>
      <c r="I26" s="121" t="s">
        <v>5</v>
      </c>
      <c r="J26" s="121" t="s">
        <v>5</v>
      </c>
      <c r="K26" s="121" t="s">
        <v>5</v>
      </c>
      <c r="L26" s="121" t="s">
        <v>5</v>
      </c>
      <c r="M26" s="113">
        <f t="shared" si="2"/>
        <v>0</v>
      </c>
      <c r="N26" s="122"/>
      <c r="O26" s="112">
        <v>0.29166666666666669</v>
      </c>
      <c r="P26" s="112">
        <v>0.60416666666666663</v>
      </c>
      <c r="Q26" s="113">
        <f t="shared" si="3"/>
        <v>0.31249999999999994</v>
      </c>
      <c r="R26" s="123"/>
      <c r="S26" s="1">
        <f t="shared" si="4"/>
        <v>39</v>
      </c>
    </row>
    <row r="27" spans="1:19" x14ac:dyDescent="0.25">
      <c r="A27" s="93">
        <f t="shared" si="0"/>
        <v>43367</v>
      </c>
      <c r="B27" s="100">
        <f t="shared" si="5"/>
        <v>43367</v>
      </c>
      <c r="C27" s="120">
        <v>0.41666666666666702</v>
      </c>
      <c r="D27" s="121">
        <v>0.60416666666666696</v>
      </c>
      <c r="E27" s="121">
        <v>0.75</v>
      </c>
      <c r="F27" s="121">
        <v>0.91666666666666663</v>
      </c>
      <c r="G27" s="113">
        <f t="shared" si="1"/>
        <v>0.35416666666666657</v>
      </c>
      <c r="H27" s="122"/>
      <c r="I27" s="121">
        <v>0.41666666666666702</v>
      </c>
      <c r="J27" s="121">
        <v>0.60416666666666696</v>
      </c>
      <c r="K27" s="121">
        <v>0.75</v>
      </c>
      <c r="L27" s="121">
        <v>0.91666666666666663</v>
      </c>
      <c r="M27" s="113">
        <f t="shared" si="2"/>
        <v>0.35416666666666657</v>
      </c>
      <c r="N27" s="122"/>
      <c r="O27" s="112">
        <v>0.29166666666666669</v>
      </c>
      <c r="P27" s="112">
        <v>0.60416666666666663</v>
      </c>
      <c r="Q27" s="113">
        <f t="shared" si="3"/>
        <v>0.31249999999999994</v>
      </c>
      <c r="R27" s="123"/>
      <c r="S27" s="1">
        <f t="shared" si="4"/>
        <v>39</v>
      </c>
    </row>
    <row r="28" spans="1:19" x14ac:dyDescent="0.25">
      <c r="A28" s="93">
        <f t="shared" si="0"/>
        <v>43368</v>
      </c>
      <c r="B28" s="100">
        <f t="shared" si="5"/>
        <v>43368</v>
      </c>
      <c r="C28" s="120">
        <v>0.41666666666666702</v>
      </c>
      <c r="D28" s="121">
        <v>0.60416666666666696</v>
      </c>
      <c r="E28" s="121">
        <v>0.75</v>
      </c>
      <c r="F28" s="121">
        <v>0.91666666666666663</v>
      </c>
      <c r="G28" s="113">
        <f t="shared" si="1"/>
        <v>0.35416666666666657</v>
      </c>
      <c r="H28" s="122"/>
      <c r="I28" s="121">
        <v>0.41666666666666702</v>
      </c>
      <c r="J28" s="121">
        <v>0.60416666666666696</v>
      </c>
      <c r="K28" s="121">
        <v>0.75</v>
      </c>
      <c r="L28" s="121">
        <v>0.91666666666666663</v>
      </c>
      <c r="M28" s="113">
        <f t="shared" si="2"/>
        <v>0.35416666666666657</v>
      </c>
      <c r="N28" s="122"/>
      <c r="O28" s="112">
        <v>0.29166666666666669</v>
      </c>
      <c r="P28" s="112">
        <v>0.60416666666666663</v>
      </c>
      <c r="Q28" s="113">
        <f t="shared" si="3"/>
        <v>0.31249999999999994</v>
      </c>
      <c r="R28" s="123"/>
      <c r="S28" s="1">
        <f t="shared" si="4"/>
        <v>39</v>
      </c>
    </row>
    <row r="29" spans="1:19" x14ac:dyDescent="0.25">
      <c r="A29" s="93">
        <f t="shared" si="0"/>
        <v>43369</v>
      </c>
      <c r="B29" s="100">
        <f t="shared" si="5"/>
        <v>43369</v>
      </c>
      <c r="C29" s="120">
        <v>0.41666666666666702</v>
      </c>
      <c r="D29" s="121">
        <v>0.60416666666666696</v>
      </c>
      <c r="E29" s="121">
        <v>0.75</v>
      </c>
      <c r="F29" s="121">
        <v>0.91666666666666663</v>
      </c>
      <c r="G29" s="113">
        <f t="shared" si="1"/>
        <v>0.35416666666666657</v>
      </c>
      <c r="H29" s="122"/>
      <c r="I29" s="121">
        <v>0.41666666666666702</v>
      </c>
      <c r="J29" s="121">
        <v>0.60416666666666696</v>
      </c>
      <c r="K29" s="121">
        <v>0.75</v>
      </c>
      <c r="L29" s="121">
        <v>0.91666666666666663</v>
      </c>
      <c r="M29" s="113">
        <f t="shared" si="2"/>
        <v>0.35416666666666657</v>
      </c>
      <c r="N29" s="122"/>
      <c r="O29" s="112" t="s">
        <v>5</v>
      </c>
      <c r="P29" s="112" t="s">
        <v>5</v>
      </c>
      <c r="Q29" s="113">
        <f t="shared" si="3"/>
        <v>0</v>
      </c>
      <c r="R29" s="123"/>
      <c r="S29" s="1">
        <f t="shared" si="4"/>
        <v>39</v>
      </c>
    </row>
    <row r="30" spans="1:19" x14ac:dyDescent="0.25">
      <c r="A30" s="93">
        <f t="shared" si="0"/>
        <v>43370</v>
      </c>
      <c r="B30" s="100">
        <f t="shared" si="5"/>
        <v>43370</v>
      </c>
      <c r="C30" s="120">
        <v>0.41666666666666702</v>
      </c>
      <c r="D30" s="121">
        <v>0.60416666666666696</v>
      </c>
      <c r="E30" s="121">
        <v>0.75</v>
      </c>
      <c r="F30" s="121">
        <v>0.91666666666666663</v>
      </c>
      <c r="G30" s="113">
        <f t="shared" si="1"/>
        <v>0.35416666666666657</v>
      </c>
      <c r="H30" s="122"/>
      <c r="I30" s="121">
        <v>0.41666666666666702</v>
      </c>
      <c r="J30" s="121">
        <v>0.60416666666666696</v>
      </c>
      <c r="K30" s="121">
        <v>0.75</v>
      </c>
      <c r="L30" s="121">
        <v>0.91666666666666663</v>
      </c>
      <c r="M30" s="113">
        <f t="shared" si="2"/>
        <v>0.35416666666666657</v>
      </c>
      <c r="N30" s="122"/>
      <c r="O30" s="112" t="s">
        <v>5</v>
      </c>
      <c r="P30" s="112" t="s">
        <v>5</v>
      </c>
      <c r="Q30" s="113">
        <f t="shared" si="3"/>
        <v>0</v>
      </c>
      <c r="R30" s="123"/>
      <c r="S30" s="1">
        <f t="shared" si="4"/>
        <v>39</v>
      </c>
    </row>
    <row r="31" spans="1:19" x14ac:dyDescent="0.25">
      <c r="A31" s="94">
        <f t="shared" si="0"/>
        <v>43371</v>
      </c>
      <c r="B31" s="101">
        <f>IF(MONTH(B30+1)=MONTH(B30),B30+1,"")</f>
        <v>43371</v>
      </c>
      <c r="C31" s="120">
        <v>0.41666666666666702</v>
      </c>
      <c r="D31" s="121">
        <v>0.60416666666666696</v>
      </c>
      <c r="E31" s="121">
        <v>0.75</v>
      </c>
      <c r="F31" s="121">
        <v>0.91666666666666663</v>
      </c>
      <c r="G31" s="113">
        <f t="shared" si="1"/>
        <v>0.35416666666666657</v>
      </c>
      <c r="H31" s="122"/>
      <c r="I31" s="121">
        <v>0.41666666666666702</v>
      </c>
      <c r="J31" s="121">
        <v>0.60416666666666696</v>
      </c>
      <c r="K31" s="121">
        <v>0.75</v>
      </c>
      <c r="L31" s="121">
        <v>0.91666666666666663</v>
      </c>
      <c r="M31" s="113">
        <f t="shared" si="2"/>
        <v>0.35416666666666657</v>
      </c>
      <c r="N31" s="122"/>
      <c r="O31" s="112">
        <v>0.29166666666666669</v>
      </c>
      <c r="P31" s="112">
        <v>0.60416666666666663</v>
      </c>
      <c r="Q31" s="113">
        <f t="shared" si="3"/>
        <v>0.31249999999999994</v>
      </c>
      <c r="R31" s="123"/>
      <c r="S31" s="1">
        <f t="shared" si="4"/>
        <v>39</v>
      </c>
    </row>
    <row r="32" spans="1:19" x14ac:dyDescent="0.25">
      <c r="A32" s="94">
        <f t="shared" si="0"/>
        <v>43372</v>
      </c>
      <c r="B32" s="101">
        <f t="shared" ref="B32:B34" si="6">IF(MONTH(B31+1)=MONTH(B31),B31+1,"")</f>
        <v>43372</v>
      </c>
      <c r="C32" s="120" t="s">
        <v>5</v>
      </c>
      <c r="D32" s="121" t="s">
        <v>5</v>
      </c>
      <c r="E32" s="121">
        <v>0.75</v>
      </c>
      <c r="F32" s="121">
        <v>0.95833333333333337</v>
      </c>
      <c r="G32" s="113">
        <f t="shared" si="1"/>
        <v>0.20833333333333337</v>
      </c>
      <c r="H32" s="122"/>
      <c r="I32" s="121" t="s">
        <v>5</v>
      </c>
      <c r="J32" s="121" t="s">
        <v>5</v>
      </c>
      <c r="K32" s="121">
        <v>0.75</v>
      </c>
      <c r="L32" s="121">
        <v>0.95833333333333337</v>
      </c>
      <c r="M32" s="113">
        <f t="shared" si="2"/>
        <v>0.20833333333333337</v>
      </c>
      <c r="N32" s="122"/>
      <c r="O32" s="112">
        <v>0.29166666666666669</v>
      </c>
      <c r="P32" s="112">
        <v>0.60416666666666663</v>
      </c>
      <c r="Q32" s="113">
        <f t="shared" si="3"/>
        <v>0.31249999999999994</v>
      </c>
      <c r="R32" s="123"/>
      <c r="S32" s="1">
        <f t="shared" si="4"/>
        <v>39</v>
      </c>
    </row>
    <row r="33" spans="1:19" x14ac:dyDescent="0.25">
      <c r="A33" s="94">
        <f t="shared" si="0"/>
        <v>43373</v>
      </c>
      <c r="B33" s="101">
        <f t="shared" si="6"/>
        <v>43373</v>
      </c>
      <c r="C33" s="120" t="s">
        <v>5</v>
      </c>
      <c r="D33" s="121" t="s">
        <v>5</v>
      </c>
      <c r="E33" s="121" t="s">
        <v>5</v>
      </c>
      <c r="F33" s="121" t="s">
        <v>5</v>
      </c>
      <c r="G33" s="113">
        <f t="shared" si="1"/>
        <v>0</v>
      </c>
      <c r="H33" s="122"/>
      <c r="I33" s="121" t="s">
        <v>5</v>
      </c>
      <c r="J33" s="121" t="s">
        <v>5</v>
      </c>
      <c r="K33" s="121" t="s">
        <v>5</v>
      </c>
      <c r="L33" s="121" t="s">
        <v>5</v>
      </c>
      <c r="M33" s="113">
        <f t="shared" si="2"/>
        <v>0</v>
      </c>
      <c r="N33" s="122"/>
      <c r="O33" s="112">
        <v>0.29166666666666669</v>
      </c>
      <c r="P33" s="112">
        <v>0.60416666666666663</v>
      </c>
      <c r="Q33" s="113">
        <f t="shared" si="3"/>
        <v>0.31249999999999994</v>
      </c>
      <c r="R33" s="123"/>
      <c r="S33" s="1">
        <f t="shared" si="4"/>
        <v>40</v>
      </c>
    </row>
    <row r="34" spans="1:19" ht="15.75" thickBot="1" x14ac:dyDescent="0.3">
      <c r="A34" s="95" t="str">
        <f t="shared" si="0"/>
        <v/>
      </c>
      <c r="B34" s="102" t="str">
        <f t="shared" si="6"/>
        <v/>
      </c>
      <c r="C34" s="124"/>
      <c r="D34" s="125"/>
      <c r="E34" s="125"/>
      <c r="F34" s="125"/>
      <c r="G34" s="117">
        <f t="shared" si="1"/>
        <v>0</v>
      </c>
      <c r="H34" s="126"/>
      <c r="I34" s="125"/>
      <c r="J34" s="125"/>
      <c r="K34" s="125"/>
      <c r="L34" s="125"/>
      <c r="M34" s="117">
        <f t="shared" si="2"/>
        <v>0</v>
      </c>
      <c r="N34" s="126"/>
      <c r="O34" s="116"/>
      <c r="P34" s="116"/>
      <c r="Q34" s="117">
        <f t="shared" si="3"/>
        <v>0</v>
      </c>
      <c r="R34" s="127"/>
      <c r="S34" s="1" t="e">
        <f t="shared" si="4"/>
        <v>#VALUE!</v>
      </c>
    </row>
    <row r="35" spans="1:19" x14ac:dyDescent="0.25">
      <c r="A35" s="82"/>
      <c r="B35" s="83"/>
      <c r="C35" s="97"/>
      <c r="D35" s="97"/>
      <c r="E35" s="97"/>
      <c r="F35" s="97"/>
      <c r="G35" s="97"/>
      <c r="H35" s="98"/>
      <c r="I35" s="97"/>
      <c r="J35" s="97"/>
      <c r="K35" s="97"/>
      <c r="L35" s="97"/>
      <c r="M35" s="97"/>
      <c r="N35" s="98"/>
      <c r="O35" s="97"/>
      <c r="P35" s="97"/>
      <c r="Q35" s="97"/>
      <c r="R35" s="98"/>
    </row>
    <row r="36" spans="1:19" ht="18.75" x14ac:dyDescent="0.3">
      <c r="A36" s="1"/>
      <c r="B36" s="28" t="s">
        <v>6</v>
      </c>
      <c r="C36" s="29" t="s">
        <v>13</v>
      </c>
      <c r="D36" s="1"/>
      <c r="E36" s="1"/>
      <c r="F36" s="36" t="s">
        <v>67</v>
      </c>
      <c r="G36" s="132">
        <f>SUM(G4:G34)</f>
        <v>8.1250000000000018</v>
      </c>
      <c r="H36" s="133">
        <f>SUM(H4:H34)</f>
        <v>0</v>
      </c>
      <c r="I36" s="1"/>
      <c r="J36" s="1"/>
      <c r="K36" s="1"/>
      <c r="L36" s="1" t="s">
        <v>67</v>
      </c>
      <c r="M36" s="132">
        <f>SUM(M4:M34)</f>
        <v>7.7708333333333348</v>
      </c>
      <c r="N36" s="133">
        <f>SUM(N4:N34)</f>
        <v>0</v>
      </c>
      <c r="O36" s="1"/>
      <c r="P36" s="1"/>
      <c r="Q36" s="132">
        <f>SUM(Q4:Q34)</f>
        <v>6.8749999999999991</v>
      </c>
      <c r="R36" s="133">
        <f>SUM(R4:R34)</f>
        <v>0</v>
      </c>
    </row>
    <row r="37" spans="1:19" ht="18.75" x14ac:dyDescent="0.3">
      <c r="A37" s="1"/>
      <c r="B37" s="30" t="s">
        <v>14</v>
      </c>
      <c r="C37" s="31" t="s">
        <v>15</v>
      </c>
      <c r="D37" s="1"/>
      <c r="E37" s="1"/>
      <c r="F37" s="36" t="s">
        <v>68</v>
      </c>
      <c r="G37" s="86">
        <f>SUM(G4:G34)</f>
        <v>8.1250000000000018</v>
      </c>
      <c r="H37" s="1"/>
      <c r="I37" s="1"/>
      <c r="J37" s="1"/>
      <c r="K37" s="1"/>
      <c r="L37" s="1" t="s">
        <v>68</v>
      </c>
      <c r="M37" s="86">
        <f>SUM(M4:M34)</f>
        <v>7.7708333333333348</v>
      </c>
      <c r="N37" s="1"/>
      <c r="O37" s="1"/>
      <c r="P37" s="1"/>
      <c r="Q37" s="86">
        <f>SUM(Q4:Q34)</f>
        <v>6.8749999999999991</v>
      </c>
      <c r="R37" s="1"/>
    </row>
    <row r="38" spans="1:19" ht="18.75" x14ac:dyDescent="0.3">
      <c r="A38" s="1"/>
      <c r="B38" s="32" t="s">
        <v>1</v>
      </c>
      <c r="C38" s="29" t="s">
        <v>16</v>
      </c>
      <c r="D38" s="1"/>
      <c r="E38" s="1"/>
      <c r="F38" s="36" t="s">
        <v>79</v>
      </c>
      <c r="G38" s="139">
        <f>SUMIF($S$4:$S$34,WEEKNUM($B$4),$G$4:$G$34)</f>
        <v>0.20833333333333337</v>
      </c>
      <c r="H38" s="1"/>
      <c r="I38" s="1"/>
      <c r="J38" s="1"/>
      <c r="K38" s="1"/>
      <c r="L38" s="1"/>
      <c r="M38" s="139">
        <f>SUMIF($S$4:$S$34,WEEKNUM($B$4),$M$4:$M$34)</f>
        <v>0.20833333333333337</v>
      </c>
      <c r="N38" s="1"/>
      <c r="O38" s="1"/>
      <c r="P38" s="1"/>
      <c r="Q38" s="139">
        <f>SUMIF($S$4:$S$34,WEEKNUM($B$4),$Q$4:$Q$34)</f>
        <v>0.31249999999999994</v>
      </c>
      <c r="R38" s="1"/>
    </row>
    <row r="39" spans="1:19" ht="18.75" x14ac:dyDescent="0.3">
      <c r="B39" s="33" t="s">
        <v>5</v>
      </c>
      <c r="C39" s="34" t="s">
        <v>12</v>
      </c>
      <c r="F39" s="36" t="s">
        <v>80</v>
      </c>
      <c r="G39" s="139">
        <f>SUMIF($S$4:$S$34,WEEKNUM($B$4)+1,$G$4:$G$34)</f>
        <v>1.9791666666666661</v>
      </c>
      <c r="M39" s="139">
        <f>SUMIF($S$4:$S$34,WEEKNUM($B$4)+1,$M$4:$M$34)</f>
        <v>1.9791666666666661</v>
      </c>
      <c r="Q39" s="139">
        <f>SUMIF($S$4:$S$34,WEEKNUM($B$4)+1,$Q$4:$Q$34)</f>
        <v>1.5624999999999998</v>
      </c>
    </row>
    <row r="40" spans="1:19" ht="18.75" x14ac:dyDescent="0.3">
      <c r="B40" s="35" t="s">
        <v>17</v>
      </c>
      <c r="C40" s="34" t="s">
        <v>11</v>
      </c>
      <c r="F40" s="36" t="s">
        <v>81</v>
      </c>
      <c r="G40" s="139">
        <f>SUMIF($S$4:$S$34,WEEKNUM($B$4)+2,$G$4:$G$34)</f>
        <v>1.9791666666666661</v>
      </c>
      <c r="M40" s="139">
        <f>SUMIF($S$4:$S$34,WEEKNUM($B$4)+2,$M$4:$M$34)</f>
        <v>1.6249999999999996</v>
      </c>
      <c r="Q40" s="139">
        <f>SUMIF($S$4:$S$34,WEEKNUM($B$4)+2,$Q$4:$Q$34)</f>
        <v>1.5624999999999998</v>
      </c>
    </row>
    <row r="41" spans="1:19" ht="18.75" x14ac:dyDescent="0.3">
      <c r="F41" s="36" t="s">
        <v>82</v>
      </c>
      <c r="G41" s="139">
        <f>SUMIF($S$4:$S$34,WEEKNUM($B$4)+3,$G$4:$G$34)</f>
        <v>1.9791666666666661</v>
      </c>
      <c r="M41" s="139">
        <f>SUMIF($S$4:$S$34,WEEKNUM($B$4)+3,$M$4:$M$34)</f>
        <v>1.9791666666666661</v>
      </c>
      <c r="Q41" s="139">
        <f>SUMIF($S$4:$S$34,WEEKNUM($B$4)+3,$Q$4:$Q$34)</f>
        <v>1.5624999999999998</v>
      </c>
    </row>
    <row r="42" spans="1:19" ht="18.75" x14ac:dyDescent="0.3">
      <c r="F42" s="36" t="s">
        <v>83</v>
      </c>
      <c r="G42" s="139">
        <f>SUMIF($S$4:$S$34,WEEKNUM($B$4)+4,$G$4:$G$34)</f>
        <v>1.9791666666666661</v>
      </c>
      <c r="M42" s="139">
        <f>SUMIF($S$4:$S$34,WEEKNUM($B$4)+4,$M$4:$M$34)</f>
        <v>1.9791666666666661</v>
      </c>
      <c r="Q42" s="139">
        <f>SUMIF($S$4:$S$34,WEEKNUM($B$4)+4,$Q$4:$Q$34)</f>
        <v>1.5624999999999998</v>
      </c>
    </row>
  </sheetData>
  <mergeCells count="1">
    <mergeCell ref="D1:R1"/>
  </mergeCells>
  <conditionalFormatting sqref="H5:H33 A4:F33">
    <cfRule type="expression" dxfId="23" priority="35">
      <formula>WEEKDAY($B4,2)&gt;5</formula>
    </cfRule>
  </conditionalFormatting>
  <conditionalFormatting sqref="G4:G34">
    <cfRule type="expression" dxfId="22" priority="34">
      <formula>WEEKDAY($B4,2)&gt;5</formula>
    </cfRule>
  </conditionalFormatting>
  <conditionalFormatting sqref="C14:D14 C19:D19 C24:D24 C29:D29 C9:F10">
    <cfRule type="expression" dxfId="21" priority="33">
      <formula>WEEKDAY($B9,2)&gt;5</formula>
    </cfRule>
  </conditionalFormatting>
  <conditionalFormatting sqref="G9">
    <cfRule type="expression" dxfId="20" priority="32">
      <formula>WEEKDAY($B9,2)&gt;5</formula>
    </cfRule>
  </conditionalFormatting>
  <conditionalFormatting sqref="C16:F17">
    <cfRule type="expression" dxfId="19" priority="31">
      <formula>WEEKDAY($B16,2)&gt;5</formula>
    </cfRule>
  </conditionalFormatting>
  <conditionalFormatting sqref="N5:N33 I4:L33">
    <cfRule type="expression" dxfId="18" priority="29">
      <formula>WEEKDAY($B4,2)&gt;5</formula>
    </cfRule>
  </conditionalFormatting>
  <conditionalFormatting sqref="M4:M34">
    <cfRule type="expression" dxfId="17" priority="28">
      <formula>WEEKDAY($B4,2)&gt;5</formula>
    </cfRule>
  </conditionalFormatting>
  <conditionalFormatting sqref="I9:L9 I19:J19 I24:J24 I14:J17 I28:J29">
    <cfRule type="expression" dxfId="16" priority="27">
      <formula>WEEKDAY($B9,2)&gt;5</formula>
    </cfRule>
  </conditionalFormatting>
  <conditionalFormatting sqref="M9">
    <cfRule type="expression" dxfId="15" priority="26">
      <formula>WEEKDAY($B9,2)&gt;5</formula>
    </cfRule>
  </conditionalFormatting>
  <conditionalFormatting sqref="I16:L16">
    <cfRule type="expression" dxfId="14" priority="25">
      <formula>WEEKDAY($B16,2)&gt;5</formula>
    </cfRule>
  </conditionalFormatting>
  <conditionalFormatting sqref="R5:R33 O4:P34">
    <cfRule type="expression" dxfId="13" priority="24">
      <formula>WEEKDAY($B4,2)&gt;5</formula>
    </cfRule>
  </conditionalFormatting>
  <conditionalFormatting sqref="Q4:Q34">
    <cfRule type="expression" dxfId="12" priority="23">
      <formula>WEEKDAY($B4,2)&gt;5</formula>
    </cfRule>
  </conditionalFormatting>
  <conditionalFormatting sqref="O19:P19 O24:P24 O29:P29 O9:P10 O13:P14">
    <cfRule type="expression" dxfId="11" priority="22">
      <formula>WEEKDAY($B9,2)&gt;5</formula>
    </cfRule>
  </conditionalFormatting>
  <conditionalFormatting sqref="Q9">
    <cfRule type="expression" dxfId="10" priority="21">
      <formula>WEEKDAY($B9,2)&gt;5</formula>
    </cfRule>
  </conditionalFormatting>
  <conditionalFormatting sqref="O16:P17">
    <cfRule type="expression" dxfId="9" priority="20">
      <formula>WEEKDAY($B16,2)&gt;5</formula>
    </cfRule>
  </conditionalFormatting>
  <conditionalFormatting sqref="C4:F34 I4:L34 O4:P34">
    <cfRule type="cellIs" dxfId="8" priority="14" operator="equal">
      <formula>"CP"</formula>
    </cfRule>
    <cfRule type="cellIs" dxfId="7" priority="15" operator="equal">
      <formula>"R"</formula>
    </cfRule>
  </conditionalFormatting>
  <conditionalFormatting sqref="O4:O34">
    <cfRule type="cellIs" dxfId="6" priority="7" operator="equal">
      <formula>0.291666666666667</formula>
    </cfRule>
  </conditionalFormatting>
  <conditionalFormatting sqref="C4:F34">
    <cfRule type="cellIs" dxfId="5" priority="6" operator="equal">
      <formula>"M"</formula>
    </cfRule>
    <cfRule type="cellIs" dxfId="4" priority="5" operator="equal">
      <formula>"RC"</formula>
    </cfRule>
  </conditionalFormatting>
  <conditionalFormatting sqref="I4:L34">
    <cfRule type="cellIs" dxfId="3" priority="4" operator="equal">
      <formula>"M"</formula>
    </cfRule>
    <cfRule type="cellIs" dxfId="2" priority="3" operator="equal">
      <formula>"RC"</formula>
    </cfRule>
  </conditionalFormatting>
  <conditionalFormatting sqref="O4:P34">
    <cfRule type="cellIs" dxfId="1" priority="2" operator="equal">
      <formula>"M"</formula>
    </cfRule>
    <cfRule type="cellIs" dxfId="0" priority="1" operator="equal">
      <formula>"RC"</formula>
    </cfRule>
  </conditionalFormatting>
  <dataValidations count="1">
    <dataValidation type="list" allowBlank="1" showInputMessage="1" showErrorMessage="1" sqref="C1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6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Feuil1</vt:lpstr>
      <vt:lpstr>Hebergement</vt:lpstr>
      <vt:lpstr>Etages_technique</vt:lpstr>
      <vt:lpstr>Cuisines</vt:lpstr>
      <vt:lpstr>Rest</vt:lpstr>
      <vt:lpstr>Cuisines!Zone_d_impression</vt:lpstr>
      <vt:lpstr>Etages_technique!Zone_d_impression</vt:lpstr>
      <vt:lpstr>Hebergement!Zone_d_impression</vt:lpstr>
      <vt:lpstr>Rest!Zone_d_impression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Guy Blancher</cp:lastModifiedBy>
  <cp:lastPrinted>2018-07-19T14:13:14Z</cp:lastPrinted>
  <dcterms:created xsi:type="dcterms:W3CDTF">2018-07-10T14:48:05Z</dcterms:created>
  <dcterms:modified xsi:type="dcterms:W3CDTF">2018-08-14T09:59:54Z</dcterms:modified>
</cp:coreProperties>
</file>