
<file path=[Content_Types].xml><?xml version="1.0" encoding="utf-8"?>
<Types xmlns="http://schemas.openxmlformats.org/package/2006/content-types">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drawings/drawing4.xml" ContentType="application/vnd.openxmlformats-officedocument.drawing+xml"/>
  <Override PartName="/xl/ctrlProps/ctrlProp5.xml" ContentType="application/vnd.ms-excel.controlproperties+xml"/>
  <Override PartName="/xl/ctrlProps/ctrlProp6.xml" ContentType="application/vnd.ms-excel.controlproperties+xml"/>
  <Override PartName="/xl/comments2.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trlProps/ctrlProp7.xml" ContentType="application/vnd.ms-excel.controlproperties+xml"/>
  <Override PartName="/xl/ctrlProps/ctrlProp8.xml" ContentType="application/vnd.ms-excel.controlproperties+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autoCompressPictures="0"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0385" windowHeight="10245" tabRatio="870" firstSheet="1" activeTab="1"/>
  </bookViews>
  <sheets>
    <sheet name="Injection" sheetId="72" state="hidden" r:id="rId1"/>
    <sheet name="Astreintes" sheetId="19" r:id="rId2"/>
    <sheet name="Prime encadrement de nuit" sheetId="71" r:id="rId3"/>
    <sheet name="Indem horaire travail de nuit" sheetId="69" r:id="rId4"/>
    <sheet name="Planning" sheetId="63" r:id="rId5"/>
    <sheet name="Personnels" sheetId="66" r:id="rId6"/>
    <sheet name="Astreintes (2)" sheetId="73" r:id="rId7"/>
    <sheet name="Liste complète des PERS DIR" sheetId="67" state="hidden" r:id="rId8"/>
    <sheet name="Paramètres" sheetId="59" state="hidden" r:id="rId9"/>
  </sheets>
  <definedNames>
    <definedName name="_xlnm._FilterDatabase" localSheetId="1" hidden="1">Astreintes!$L$17:$L$17</definedName>
    <definedName name="_xlnm._FilterDatabase" localSheetId="6" hidden="1">'Astreintes (2)'!$L$17:$L$19</definedName>
    <definedName name="_xlnm._FilterDatabase" localSheetId="3" hidden="1">'Indem horaire travail de nuit'!$H$17:$H$45</definedName>
    <definedName name="_xlnm._FilterDatabase" localSheetId="7" hidden="1">'Liste complète des PERS DIR'!$A$1:$K$56</definedName>
    <definedName name="_xlnm._FilterDatabase" localSheetId="2" hidden="1">'Prime encadrement de nuit'!$L$17:$L$18</definedName>
    <definedName name="CAT" localSheetId="6">#REF!</definedName>
    <definedName name="CAT" localSheetId="3">#REF!</definedName>
    <definedName name="CAT" localSheetId="2">#REF!</definedName>
    <definedName name="CAT">#REF!</definedName>
    <definedName name="feries">Paramètres!$F$2:$F$14</definedName>
    <definedName name="Fériés">Paramètres!$F$2:$F$14</definedName>
    <definedName name="jours_fériés_année_en_cours">Paramètres!$F$2:$F$14</definedName>
    <definedName name="JSFERIE">Planning!$B$2:$B$32</definedName>
    <definedName name="Liste_affectation_deroulante">Paramètres!$K$2:$K$49</definedName>
    <definedName name="liste_deroulante_structure" localSheetId="6">Personnels!#REF!</definedName>
    <definedName name="liste_deroulante_structure" localSheetId="3">Personnels!#REF!</definedName>
    <definedName name="liste_deroulante_structure" localSheetId="2">Personnels!#REF!</definedName>
    <definedName name="liste_deroulante_structure">Personnels!#REF!</definedName>
    <definedName name="Liste_jours">Paramètres!$D$2:$D$30</definedName>
    <definedName name="liste_mois">Paramètres!$I$2:$I$140</definedName>
    <definedName name="mois_cours" localSheetId="6">'Astreintes (2)'!$E$12</definedName>
    <definedName name="mois_cours" localSheetId="3">'Indem horaire travail de nuit'!$E$12</definedName>
    <definedName name="mois_cours" localSheetId="2">'Prime encadrement de nuit'!$E$12</definedName>
    <definedName name="mois_cours">Astreintes!$E$12</definedName>
    <definedName name="vendredi_01_janvier_2016">Paramètres!$F$2:$F$14</definedName>
  </definedNames>
  <calcPr calcId="152511"/>
</workbook>
</file>

<file path=xl/calcChain.xml><?xml version="1.0" encoding="utf-8"?>
<calcChain xmlns="http://schemas.openxmlformats.org/spreadsheetml/2006/main">
  <c r="L45" i="19" l="1"/>
  <c r="K45" i="19"/>
  <c r="H45" i="19"/>
  <c r="E32" i="59" l="1"/>
  <c r="D30" i="59"/>
  <c r="D29" i="59"/>
  <c r="D28" i="59"/>
  <c r="D27" i="59"/>
  <c r="D26" i="59"/>
  <c r="D25" i="59"/>
  <c r="D24" i="59"/>
  <c r="D23" i="59"/>
  <c r="D22" i="59"/>
  <c r="D21" i="59"/>
  <c r="D20" i="59"/>
  <c r="D19" i="59"/>
  <c r="D18" i="59"/>
  <c r="D17" i="59"/>
  <c r="D16" i="59"/>
  <c r="D15" i="59"/>
  <c r="F14" i="59"/>
  <c r="D14" i="59"/>
  <c r="F13" i="59"/>
  <c r="D13" i="59"/>
  <c r="F12" i="59"/>
  <c r="D12" i="59"/>
  <c r="F11" i="59"/>
  <c r="D11" i="59"/>
  <c r="F10" i="59"/>
  <c r="D10" i="59"/>
  <c r="F9" i="59"/>
  <c r="D9" i="59"/>
  <c r="F8" i="59"/>
  <c r="D8" i="59"/>
  <c r="F7" i="59"/>
  <c r="D7" i="59"/>
  <c r="F6" i="59"/>
  <c r="D6" i="59"/>
  <c r="F5" i="59"/>
  <c r="D5" i="59"/>
  <c r="F4" i="59"/>
  <c r="D4" i="59"/>
  <c r="F3" i="59"/>
  <c r="D3" i="59"/>
  <c r="A3" i="59"/>
  <c r="G2" i="59"/>
  <c r="F2" i="59"/>
  <c r="D2" i="59"/>
  <c r="B2" i="59"/>
  <c r="B1" i="59"/>
  <c r="L56" i="67"/>
  <c r="M56" i="67" s="1"/>
  <c r="H56" i="67"/>
  <c r="L55" i="67"/>
  <c r="M55" i="67" s="1"/>
  <c r="H55" i="67"/>
  <c r="L54" i="67"/>
  <c r="M54" i="67" s="1"/>
  <c r="H54" i="67"/>
  <c r="L53" i="67"/>
  <c r="M53" i="67" s="1"/>
  <c r="H53" i="67"/>
  <c r="L52" i="67"/>
  <c r="M52" i="67" s="1"/>
  <c r="H52" i="67"/>
  <c r="L51" i="67"/>
  <c r="M51" i="67" s="1"/>
  <c r="H51" i="67"/>
  <c r="L50" i="67"/>
  <c r="M50" i="67" s="1"/>
  <c r="H50" i="67"/>
  <c r="L49" i="67"/>
  <c r="M49" i="67" s="1"/>
  <c r="H49" i="67"/>
  <c r="L48" i="67"/>
  <c r="M48" i="67" s="1"/>
  <c r="H48" i="67"/>
  <c r="L47" i="67"/>
  <c r="M47" i="67" s="1"/>
  <c r="H47" i="67"/>
  <c r="L46" i="67"/>
  <c r="M46" i="67" s="1"/>
  <c r="H46" i="67"/>
  <c r="L45" i="67"/>
  <c r="M45" i="67" s="1"/>
  <c r="H45" i="67"/>
  <c r="L44" i="67"/>
  <c r="M44" i="67" s="1"/>
  <c r="H44" i="67"/>
  <c r="L43" i="67"/>
  <c r="M43" i="67" s="1"/>
  <c r="H43" i="67"/>
  <c r="L42" i="67"/>
  <c r="M42" i="67" s="1"/>
  <c r="H42" i="67"/>
  <c r="L41" i="67"/>
  <c r="M41" i="67" s="1"/>
  <c r="H41" i="67"/>
  <c r="L40" i="67"/>
  <c r="M40" i="67" s="1"/>
  <c r="H40" i="67"/>
  <c r="L39" i="67"/>
  <c r="M39" i="67" s="1"/>
  <c r="H39" i="67"/>
  <c r="L38" i="67"/>
  <c r="M38" i="67" s="1"/>
  <c r="H38" i="67"/>
  <c r="L37" i="67"/>
  <c r="M37" i="67" s="1"/>
  <c r="H37" i="67"/>
  <c r="L36" i="67"/>
  <c r="M36" i="67" s="1"/>
  <c r="H36" i="67"/>
  <c r="L35" i="67"/>
  <c r="M35" i="67" s="1"/>
  <c r="H35" i="67"/>
  <c r="L34" i="67"/>
  <c r="M34" i="67" s="1"/>
  <c r="H34" i="67"/>
  <c r="L33" i="67"/>
  <c r="M33" i="67" s="1"/>
  <c r="H33" i="67"/>
  <c r="L32" i="67"/>
  <c r="M32" i="67" s="1"/>
  <c r="H32" i="67"/>
  <c r="L31" i="67"/>
  <c r="M31" i="67" s="1"/>
  <c r="H31" i="67"/>
  <c r="L30" i="67"/>
  <c r="M30" i="67" s="1"/>
  <c r="H30" i="67"/>
  <c r="L29" i="67"/>
  <c r="M29" i="67" s="1"/>
  <c r="H29" i="67"/>
  <c r="L28" i="67"/>
  <c r="M28" i="67" s="1"/>
  <c r="H28" i="67"/>
  <c r="L27" i="67"/>
  <c r="M27" i="67" s="1"/>
  <c r="H27" i="67"/>
  <c r="L26" i="67"/>
  <c r="M26" i="67" s="1"/>
  <c r="H26" i="67"/>
  <c r="L25" i="67"/>
  <c r="M25" i="67" s="1"/>
  <c r="H25" i="67"/>
  <c r="L24" i="67"/>
  <c r="M24" i="67" s="1"/>
  <c r="H24" i="67"/>
  <c r="L23" i="67"/>
  <c r="M23" i="67" s="1"/>
  <c r="H23" i="67"/>
  <c r="L22" i="67"/>
  <c r="M22" i="67" s="1"/>
  <c r="H22" i="67"/>
  <c r="L21" i="67"/>
  <c r="M21" i="67" s="1"/>
  <c r="H21" i="67"/>
  <c r="L20" i="67"/>
  <c r="M20" i="67" s="1"/>
  <c r="H20" i="67"/>
  <c r="L19" i="67"/>
  <c r="M19" i="67" s="1"/>
  <c r="H19" i="67"/>
  <c r="L18" i="67"/>
  <c r="M18" i="67" s="1"/>
  <c r="H18" i="67"/>
  <c r="L17" i="67"/>
  <c r="M17" i="67" s="1"/>
  <c r="H17" i="67"/>
  <c r="L16" i="67"/>
  <c r="M16" i="67" s="1"/>
  <c r="H16" i="67"/>
  <c r="L15" i="67"/>
  <c r="M15" i="67" s="1"/>
  <c r="H15" i="67"/>
  <c r="L14" i="67"/>
  <c r="M14" i="67" s="1"/>
  <c r="H14" i="67"/>
  <c r="L13" i="67"/>
  <c r="M13" i="67" s="1"/>
  <c r="H13" i="67"/>
  <c r="L12" i="67"/>
  <c r="M12" i="67" s="1"/>
  <c r="H12" i="67"/>
  <c r="L11" i="67"/>
  <c r="M11" i="67" s="1"/>
  <c r="H11" i="67"/>
  <c r="L10" i="67"/>
  <c r="M10" i="67" s="1"/>
  <c r="H10" i="67"/>
  <c r="L9" i="67"/>
  <c r="M9" i="67" s="1"/>
  <c r="H9" i="67"/>
  <c r="L8" i="67"/>
  <c r="M8" i="67" s="1"/>
  <c r="H8" i="67"/>
  <c r="L7" i="67"/>
  <c r="M7" i="67" s="1"/>
  <c r="H7" i="67"/>
  <c r="L6" i="67"/>
  <c r="M6" i="67" s="1"/>
  <c r="H6" i="67"/>
  <c r="L5" i="67"/>
  <c r="M5" i="67" s="1"/>
  <c r="H5" i="67"/>
  <c r="L4" i="67"/>
  <c r="M4" i="67" s="1"/>
  <c r="H4" i="67"/>
  <c r="L3" i="67"/>
  <c r="M3" i="67" s="1"/>
  <c r="H3" i="67"/>
  <c r="L2" i="67"/>
  <c r="M2" i="67" s="1"/>
  <c r="H2" i="67"/>
  <c r="P1" i="67"/>
  <c r="L1" i="67"/>
  <c r="K1" i="67"/>
  <c r="H1" i="67"/>
  <c r="C37" i="73"/>
  <c r="E13" i="73"/>
  <c r="B208" i="66"/>
  <c r="B207" i="66"/>
  <c r="E206" i="66"/>
  <c r="B206" i="66"/>
  <c r="E205" i="66"/>
  <c r="B205" i="66"/>
  <c r="E204" i="66"/>
  <c r="B204" i="66"/>
  <c r="E203" i="66"/>
  <c r="B203" i="66"/>
  <c r="E202" i="66"/>
  <c r="B202" i="66"/>
  <c r="E201" i="66"/>
  <c r="B201" i="66"/>
  <c r="E200" i="66"/>
  <c r="B200" i="66"/>
  <c r="E199" i="66"/>
  <c r="B199" i="66"/>
  <c r="E198" i="66"/>
  <c r="B198" i="66"/>
  <c r="E197" i="66"/>
  <c r="B197" i="66"/>
  <c r="E196" i="66"/>
  <c r="B196" i="66"/>
  <c r="E195" i="66"/>
  <c r="B195" i="66"/>
  <c r="E194" i="66"/>
  <c r="B194" i="66"/>
  <c r="E193" i="66"/>
  <c r="B193" i="66"/>
  <c r="E192" i="66"/>
  <c r="B192" i="66"/>
  <c r="E191" i="66"/>
  <c r="B191" i="66"/>
  <c r="E190" i="66"/>
  <c r="B190" i="66"/>
  <c r="E189" i="66"/>
  <c r="B189" i="66"/>
  <c r="E188" i="66"/>
  <c r="B188" i="66"/>
  <c r="E187" i="66"/>
  <c r="B187" i="66"/>
  <c r="E186" i="66"/>
  <c r="B186" i="66"/>
  <c r="E185" i="66"/>
  <c r="B185" i="66"/>
  <c r="E184" i="66"/>
  <c r="B184" i="66"/>
  <c r="E183" i="66"/>
  <c r="B183" i="66"/>
  <c r="E182" i="66"/>
  <c r="B182" i="66"/>
  <c r="E181" i="66"/>
  <c r="B181" i="66"/>
  <c r="E180" i="66"/>
  <c r="B180" i="66"/>
  <c r="E179" i="66"/>
  <c r="B179" i="66"/>
  <c r="E178" i="66"/>
  <c r="B178" i="66"/>
  <c r="E177" i="66"/>
  <c r="B177" i="66"/>
  <c r="E176" i="66"/>
  <c r="B176" i="66"/>
  <c r="E175" i="66"/>
  <c r="B175" i="66"/>
  <c r="E174" i="66"/>
  <c r="C174" i="66"/>
  <c r="B174" i="66"/>
  <c r="E173" i="66"/>
  <c r="C173" i="66"/>
  <c r="B173" i="66"/>
  <c r="E172" i="66"/>
  <c r="C172" i="66"/>
  <c r="B172" i="66"/>
  <c r="E171" i="66"/>
  <c r="C171" i="66"/>
  <c r="B171" i="66"/>
  <c r="E170" i="66"/>
  <c r="C170" i="66"/>
  <c r="B170" i="66"/>
  <c r="E169" i="66"/>
  <c r="C169" i="66"/>
  <c r="B169" i="66"/>
  <c r="E168" i="66"/>
  <c r="C168" i="66"/>
  <c r="B168" i="66"/>
  <c r="E167" i="66"/>
  <c r="C167" i="66"/>
  <c r="B167" i="66"/>
  <c r="E166" i="66"/>
  <c r="C166" i="66"/>
  <c r="B166" i="66"/>
  <c r="E165" i="66"/>
  <c r="C165" i="66"/>
  <c r="B165" i="66"/>
  <c r="E164" i="66"/>
  <c r="C164" i="66"/>
  <c r="B164" i="66"/>
  <c r="E163" i="66"/>
  <c r="C163" i="66"/>
  <c r="B163" i="66"/>
  <c r="E162" i="66"/>
  <c r="C162" i="66"/>
  <c r="B162" i="66"/>
  <c r="A162" i="66"/>
  <c r="E161" i="66"/>
  <c r="C161" i="66"/>
  <c r="B161" i="66"/>
  <c r="A161" i="66"/>
  <c r="E160" i="66"/>
  <c r="C160" i="66"/>
  <c r="B160" i="66"/>
  <c r="A160" i="66"/>
  <c r="G159" i="66"/>
  <c r="F159" i="66"/>
  <c r="E159" i="66"/>
  <c r="D159" i="66"/>
  <c r="C159" i="66"/>
  <c r="B159" i="66"/>
  <c r="A159" i="66"/>
  <c r="G158" i="66"/>
  <c r="F158" i="66"/>
  <c r="E158" i="66"/>
  <c r="D158" i="66"/>
  <c r="C158" i="66"/>
  <c r="B158" i="66"/>
  <c r="A158" i="66"/>
  <c r="G157" i="66"/>
  <c r="F157" i="66"/>
  <c r="E157" i="66"/>
  <c r="D157" i="66"/>
  <c r="C157" i="66"/>
  <c r="B157" i="66"/>
  <c r="A157" i="66"/>
  <c r="G156" i="66"/>
  <c r="F156" i="66"/>
  <c r="E156" i="66"/>
  <c r="D156" i="66"/>
  <c r="C156" i="66"/>
  <c r="B156" i="66"/>
  <c r="A156" i="66"/>
  <c r="G155" i="66"/>
  <c r="F155" i="66"/>
  <c r="E155" i="66"/>
  <c r="D155" i="66"/>
  <c r="C155" i="66"/>
  <c r="B155" i="66"/>
  <c r="A155" i="66"/>
  <c r="G154" i="66"/>
  <c r="F154" i="66"/>
  <c r="E154" i="66"/>
  <c r="D154" i="66"/>
  <c r="C154" i="66"/>
  <c r="B154" i="66"/>
  <c r="A154" i="66"/>
  <c r="G153" i="66"/>
  <c r="F153" i="66"/>
  <c r="E153" i="66"/>
  <c r="D153" i="66"/>
  <c r="C153" i="66"/>
  <c r="B153" i="66"/>
  <c r="A153" i="66"/>
  <c r="G152" i="66"/>
  <c r="F152" i="66"/>
  <c r="E152" i="66"/>
  <c r="D152" i="66"/>
  <c r="C152" i="66"/>
  <c r="B152" i="66"/>
  <c r="A152" i="66"/>
  <c r="G151" i="66"/>
  <c r="F151" i="66"/>
  <c r="E151" i="66"/>
  <c r="D151" i="66"/>
  <c r="C151" i="66"/>
  <c r="B151" i="66"/>
  <c r="A151" i="66"/>
  <c r="G150" i="66"/>
  <c r="F150" i="66"/>
  <c r="E150" i="66"/>
  <c r="D150" i="66"/>
  <c r="C150" i="66"/>
  <c r="B150" i="66"/>
  <c r="A150" i="66"/>
  <c r="G149" i="66"/>
  <c r="F149" i="66"/>
  <c r="E149" i="66"/>
  <c r="D149" i="66"/>
  <c r="C149" i="66"/>
  <c r="B149" i="66"/>
  <c r="A149" i="66"/>
  <c r="G148" i="66"/>
  <c r="F148" i="66"/>
  <c r="E148" i="66"/>
  <c r="D148" i="66"/>
  <c r="C148" i="66"/>
  <c r="B148" i="66"/>
  <c r="A148" i="66"/>
  <c r="G147" i="66"/>
  <c r="F147" i="66"/>
  <c r="E147" i="66"/>
  <c r="D147" i="66"/>
  <c r="C147" i="66"/>
  <c r="B147" i="66"/>
  <c r="A147" i="66"/>
  <c r="G146" i="66"/>
  <c r="F146" i="66"/>
  <c r="E146" i="66"/>
  <c r="D146" i="66"/>
  <c r="C146" i="66"/>
  <c r="B146" i="66"/>
  <c r="A146" i="66"/>
  <c r="G145" i="66"/>
  <c r="F145" i="66"/>
  <c r="E145" i="66"/>
  <c r="D145" i="66"/>
  <c r="C145" i="66"/>
  <c r="B145" i="66"/>
  <c r="A145" i="66"/>
  <c r="G144" i="66"/>
  <c r="F144" i="66"/>
  <c r="E144" i="66"/>
  <c r="D144" i="66"/>
  <c r="C144" i="66"/>
  <c r="B144" i="66"/>
  <c r="A144" i="66"/>
  <c r="G143" i="66"/>
  <c r="F143" i="66"/>
  <c r="E143" i="66"/>
  <c r="D143" i="66"/>
  <c r="C143" i="66"/>
  <c r="B143" i="66"/>
  <c r="A143" i="66"/>
  <c r="G142" i="66"/>
  <c r="F142" i="66"/>
  <c r="E142" i="66"/>
  <c r="D142" i="66"/>
  <c r="C142" i="66"/>
  <c r="B142" i="66"/>
  <c r="A142" i="66"/>
  <c r="G141" i="66"/>
  <c r="F141" i="66"/>
  <c r="E141" i="66"/>
  <c r="D141" i="66"/>
  <c r="C141" i="66"/>
  <c r="B141" i="66"/>
  <c r="A141" i="66"/>
  <c r="G140" i="66"/>
  <c r="F140" i="66"/>
  <c r="E140" i="66"/>
  <c r="D140" i="66"/>
  <c r="C140" i="66"/>
  <c r="B140" i="66"/>
  <c r="A140" i="66"/>
  <c r="G139" i="66"/>
  <c r="F139" i="66"/>
  <c r="E139" i="66"/>
  <c r="D139" i="66"/>
  <c r="C139" i="66"/>
  <c r="B139" i="66"/>
  <c r="A139" i="66"/>
  <c r="G138" i="66"/>
  <c r="F138" i="66"/>
  <c r="E138" i="66"/>
  <c r="D138" i="66"/>
  <c r="C138" i="66"/>
  <c r="B138" i="66"/>
  <c r="A138" i="66"/>
  <c r="G137" i="66"/>
  <c r="F137" i="66"/>
  <c r="E137" i="66"/>
  <c r="D137" i="66"/>
  <c r="C137" i="66"/>
  <c r="B137" i="66"/>
  <c r="A137" i="66"/>
  <c r="G136" i="66"/>
  <c r="F136" i="66"/>
  <c r="E136" i="66"/>
  <c r="D136" i="66"/>
  <c r="C136" i="66"/>
  <c r="B136" i="66"/>
  <c r="A136" i="66"/>
  <c r="G135" i="66"/>
  <c r="F135" i="66"/>
  <c r="E135" i="66"/>
  <c r="D135" i="66"/>
  <c r="C135" i="66"/>
  <c r="B135" i="66"/>
  <c r="A135" i="66"/>
  <c r="G134" i="66"/>
  <c r="F134" i="66"/>
  <c r="E134" i="66"/>
  <c r="D134" i="66"/>
  <c r="C134" i="66"/>
  <c r="B134" i="66"/>
  <c r="A134" i="66"/>
  <c r="G133" i="66"/>
  <c r="F133" i="66"/>
  <c r="E133" i="66"/>
  <c r="D133" i="66"/>
  <c r="C133" i="66"/>
  <c r="B133" i="66"/>
  <c r="A133" i="66"/>
  <c r="G132" i="66"/>
  <c r="F132" i="66"/>
  <c r="E132" i="66"/>
  <c r="D132" i="66"/>
  <c r="C132" i="66"/>
  <c r="B132" i="66"/>
  <c r="A132" i="66"/>
  <c r="G131" i="66"/>
  <c r="F131" i="66"/>
  <c r="E131" i="66"/>
  <c r="D131" i="66"/>
  <c r="C131" i="66"/>
  <c r="B131" i="66"/>
  <c r="A131" i="66"/>
  <c r="G130" i="66"/>
  <c r="F130" i="66"/>
  <c r="E130" i="66"/>
  <c r="D130" i="66"/>
  <c r="C130" i="66"/>
  <c r="B130" i="66"/>
  <c r="A130" i="66"/>
  <c r="G129" i="66"/>
  <c r="F129" i="66"/>
  <c r="E129" i="66"/>
  <c r="D129" i="66"/>
  <c r="C129" i="66"/>
  <c r="B129" i="66"/>
  <c r="A129" i="66"/>
  <c r="G128" i="66"/>
  <c r="F128" i="66"/>
  <c r="E128" i="66"/>
  <c r="D128" i="66"/>
  <c r="C128" i="66"/>
  <c r="B128" i="66"/>
  <c r="A128" i="66"/>
  <c r="G127" i="66"/>
  <c r="F127" i="66"/>
  <c r="E127" i="66"/>
  <c r="D127" i="66"/>
  <c r="C127" i="66"/>
  <c r="B127" i="66"/>
  <c r="A127" i="66"/>
  <c r="G126" i="66"/>
  <c r="F126" i="66"/>
  <c r="E126" i="66"/>
  <c r="D126" i="66"/>
  <c r="C126" i="66"/>
  <c r="B126" i="66"/>
  <c r="A126" i="66"/>
  <c r="G125" i="66"/>
  <c r="F125" i="66"/>
  <c r="E125" i="66"/>
  <c r="D125" i="66"/>
  <c r="C125" i="66"/>
  <c r="B125" i="66"/>
  <c r="A125" i="66"/>
  <c r="G124" i="66"/>
  <c r="F124" i="66"/>
  <c r="E124" i="66"/>
  <c r="D124" i="66"/>
  <c r="C124" i="66"/>
  <c r="B124" i="66"/>
  <c r="A124" i="66"/>
  <c r="G123" i="66"/>
  <c r="F123" i="66"/>
  <c r="E123" i="66"/>
  <c r="D123" i="66"/>
  <c r="C123" i="66"/>
  <c r="B123" i="66"/>
  <c r="A123" i="66"/>
  <c r="G122" i="66"/>
  <c r="F122" i="66"/>
  <c r="E122" i="66"/>
  <c r="D122" i="66"/>
  <c r="C122" i="66"/>
  <c r="B122" i="66"/>
  <c r="A122" i="66"/>
  <c r="G121" i="66"/>
  <c r="F121" i="66"/>
  <c r="E121" i="66"/>
  <c r="D121" i="66"/>
  <c r="C121" i="66"/>
  <c r="B121" i="66"/>
  <c r="A121" i="66"/>
  <c r="G120" i="66"/>
  <c r="F120" i="66"/>
  <c r="E120" i="66"/>
  <c r="D120" i="66"/>
  <c r="C120" i="66"/>
  <c r="B120" i="66"/>
  <c r="A120" i="66"/>
  <c r="G119" i="66"/>
  <c r="F119" i="66"/>
  <c r="E119" i="66"/>
  <c r="D119" i="66"/>
  <c r="C119" i="66"/>
  <c r="B119" i="66"/>
  <c r="A119" i="66"/>
  <c r="G118" i="66"/>
  <c r="F118" i="66"/>
  <c r="E118" i="66"/>
  <c r="D118" i="66"/>
  <c r="C118" i="66"/>
  <c r="B118" i="66"/>
  <c r="A118" i="66"/>
  <c r="G117" i="66"/>
  <c r="F117" i="66"/>
  <c r="E117" i="66"/>
  <c r="D117" i="66"/>
  <c r="C117" i="66"/>
  <c r="B117" i="66"/>
  <c r="A117" i="66"/>
  <c r="G116" i="66"/>
  <c r="F116" i="66"/>
  <c r="E116" i="66"/>
  <c r="D116" i="66"/>
  <c r="C116" i="66"/>
  <c r="B116" i="66"/>
  <c r="A116" i="66"/>
  <c r="G115" i="66"/>
  <c r="F115" i="66"/>
  <c r="E115" i="66"/>
  <c r="D115" i="66"/>
  <c r="C115" i="66"/>
  <c r="B115" i="66"/>
  <c r="A115" i="66"/>
  <c r="G114" i="66"/>
  <c r="F114" i="66"/>
  <c r="E114" i="66"/>
  <c r="D114" i="66"/>
  <c r="C114" i="66"/>
  <c r="B114" i="66"/>
  <c r="A114" i="66"/>
  <c r="G113" i="66"/>
  <c r="F113" i="66"/>
  <c r="E113" i="66"/>
  <c r="D113" i="66"/>
  <c r="C113" i="66"/>
  <c r="B113" i="66"/>
  <c r="A113" i="66"/>
  <c r="G112" i="66"/>
  <c r="F112" i="66"/>
  <c r="E112" i="66"/>
  <c r="D112" i="66"/>
  <c r="C112" i="66"/>
  <c r="B112" i="66"/>
  <c r="A112" i="66"/>
  <c r="G111" i="66"/>
  <c r="F111" i="66"/>
  <c r="E111" i="66"/>
  <c r="D111" i="66"/>
  <c r="C111" i="66"/>
  <c r="B111" i="66"/>
  <c r="A111" i="66"/>
  <c r="G110" i="66"/>
  <c r="F110" i="66"/>
  <c r="E110" i="66"/>
  <c r="D110" i="66"/>
  <c r="C110" i="66"/>
  <c r="B110" i="66"/>
  <c r="A110" i="66"/>
  <c r="G109" i="66"/>
  <c r="F109" i="66"/>
  <c r="E109" i="66"/>
  <c r="D109" i="66"/>
  <c r="C109" i="66"/>
  <c r="B109" i="66"/>
  <c r="A109" i="66"/>
  <c r="G108" i="66"/>
  <c r="F108" i="66"/>
  <c r="E108" i="66"/>
  <c r="D108" i="66"/>
  <c r="C108" i="66"/>
  <c r="B108" i="66"/>
  <c r="A108" i="66"/>
  <c r="G107" i="66"/>
  <c r="F107" i="66"/>
  <c r="E107" i="66"/>
  <c r="D107" i="66"/>
  <c r="C107" i="66"/>
  <c r="B107" i="66"/>
  <c r="A107" i="66"/>
  <c r="G106" i="66"/>
  <c r="F106" i="66"/>
  <c r="E106" i="66"/>
  <c r="D106" i="66"/>
  <c r="C106" i="66"/>
  <c r="B106" i="66"/>
  <c r="A106" i="66"/>
  <c r="G105" i="66"/>
  <c r="F105" i="66"/>
  <c r="E105" i="66"/>
  <c r="D105" i="66"/>
  <c r="C105" i="66"/>
  <c r="B105" i="66"/>
  <c r="H105" i="66" s="1"/>
  <c r="A105" i="66"/>
  <c r="G104" i="66"/>
  <c r="F104" i="66"/>
  <c r="E104" i="66"/>
  <c r="D104" i="66"/>
  <c r="C104" i="66"/>
  <c r="B104" i="66"/>
  <c r="A104" i="66"/>
  <c r="G103" i="66"/>
  <c r="F103" i="66"/>
  <c r="E103" i="66"/>
  <c r="D103" i="66"/>
  <c r="C103" i="66"/>
  <c r="B103" i="66"/>
  <c r="H103" i="66" s="1"/>
  <c r="A103" i="66"/>
  <c r="G102" i="66"/>
  <c r="F102" i="66"/>
  <c r="E102" i="66"/>
  <c r="D102" i="66"/>
  <c r="C102" i="66"/>
  <c r="B102" i="66"/>
  <c r="A102" i="66"/>
  <c r="G101" i="66"/>
  <c r="F101" i="66"/>
  <c r="E101" i="66"/>
  <c r="D101" i="66"/>
  <c r="C101" i="66"/>
  <c r="B101" i="66"/>
  <c r="H101" i="66" s="1"/>
  <c r="A101" i="66"/>
  <c r="G100" i="66"/>
  <c r="F100" i="66"/>
  <c r="E100" i="66"/>
  <c r="D100" i="66"/>
  <c r="C100" i="66"/>
  <c r="B100" i="66"/>
  <c r="A100" i="66"/>
  <c r="G99" i="66"/>
  <c r="F99" i="66"/>
  <c r="E99" i="66"/>
  <c r="D99" i="66"/>
  <c r="C99" i="66"/>
  <c r="B99" i="66"/>
  <c r="H99" i="66" s="1"/>
  <c r="A99" i="66"/>
  <c r="G98" i="66"/>
  <c r="F98" i="66"/>
  <c r="E98" i="66"/>
  <c r="D98" i="66"/>
  <c r="C98" i="66"/>
  <c r="B98" i="66"/>
  <c r="A98" i="66"/>
  <c r="G97" i="66"/>
  <c r="F97" i="66"/>
  <c r="E97" i="66"/>
  <c r="D97" i="66"/>
  <c r="C97" i="66"/>
  <c r="B97" i="66"/>
  <c r="H97" i="66" s="1"/>
  <c r="A97" i="66"/>
  <c r="G96" i="66"/>
  <c r="F96" i="66"/>
  <c r="E96" i="66"/>
  <c r="D96" i="66"/>
  <c r="C96" i="66"/>
  <c r="B96" i="66"/>
  <c r="A96" i="66"/>
  <c r="G95" i="66"/>
  <c r="F95" i="66"/>
  <c r="E95" i="66"/>
  <c r="D95" i="66"/>
  <c r="C95" i="66"/>
  <c r="B95" i="66"/>
  <c r="H95" i="66" s="1"/>
  <c r="A95" i="66"/>
  <c r="G94" i="66"/>
  <c r="F94" i="66"/>
  <c r="E94" i="66"/>
  <c r="D94" i="66"/>
  <c r="C94" i="66"/>
  <c r="B94" i="66"/>
  <c r="A94" i="66"/>
  <c r="G93" i="66"/>
  <c r="F93" i="66"/>
  <c r="E93" i="66"/>
  <c r="D93" i="66"/>
  <c r="C93" i="66"/>
  <c r="B93" i="66"/>
  <c r="H93" i="66" s="1"/>
  <c r="A93" i="66"/>
  <c r="G92" i="66"/>
  <c r="F92" i="66"/>
  <c r="E92" i="66"/>
  <c r="D92" i="66"/>
  <c r="C92" i="66"/>
  <c r="B92" i="66"/>
  <c r="A92" i="66"/>
  <c r="G91" i="66"/>
  <c r="F91" i="66"/>
  <c r="E91" i="66"/>
  <c r="D91" i="66"/>
  <c r="C91" i="66"/>
  <c r="B91" i="66"/>
  <c r="H91" i="66" s="1"/>
  <c r="A91" i="66"/>
  <c r="G90" i="66"/>
  <c r="F90" i="66"/>
  <c r="E90" i="66"/>
  <c r="D90" i="66"/>
  <c r="C90" i="66"/>
  <c r="B90" i="66"/>
  <c r="A90" i="66"/>
  <c r="G89" i="66"/>
  <c r="F89" i="66"/>
  <c r="E89" i="66"/>
  <c r="D89" i="66"/>
  <c r="C89" i="66"/>
  <c r="B89" i="66"/>
  <c r="H89" i="66" s="1"/>
  <c r="A89" i="66"/>
  <c r="G88" i="66"/>
  <c r="F88" i="66"/>
  <c r="E88" i="66"/>
  <c r="D88" i="66"/>
  <c r="C88" i="66"/>
  <c r="B88" i="66"/>
  <c r="A88" i="66"/>
  <c r="G87" i="66"/>
  <c r="F87" i="66"/>
  <c r="E87" i="66"/>
  <c r="D87" i="66"/>
  <c r="C87" i="66"/>
  <c r="B87" i="66"/>
  <c r="H87" i="66" s="1"/>
  <c r="A87" i="66"/>
  <c r="G86" i="66"/>
  <c r="F86" i="66"/>
  <c r="E86" i="66"/>
  <c r="D86" i="66"/>
  <c r="C86" i="66"/>
  <c r="B86" i="66"/>
  <c r="A86" i="66"/>
  <c r="G85" i="66"/>
  <c r="F85" i="66"/>
  <c r="E85" i="66"/>
  <c r="D85" i="66"/>
  <c r="C85" i="66"/>
  <c r="B85" i="66"/>
  <c r="H85" i="66" s="1"/>
  <c r="A85" i="66"/>
  <c r="G84" i="66"/>
  <c r="F84" i="66"/>
  <c r="E84" i="66"/>
  <c r="D84" i="66"/>
  <c r="C84" i="66"/>
  <c r="B84" i="66"/>
  <c r="A84" i="66"/>
  <c r="G83" i="66"/>
  <c r="F83" i="66"/>
  <c r="E83" i="66"/>
  <c r="D83" i="66"/>
  <c r="C83" i="66"/>
  <c r="B83" i="66"/>
  <c r="H83" i="66" s="1"/>
  <c r="A83" i="66"/>
  <c r="G82" i="66"/>
  <c r="F82" i="66"/>
  <c r="E82" i="66"/>
  <c r="D82" i="66"/>
  <c r="C82" i="66"/>
  <c r="B82" i="66"/>
  <c r="A82" i="66"/>
  <c r="G81" i="66"/>
  <c r="F81" i="66"/>
  <c r="E81" i="66"/>
  <c r="D81" i="66"/>
  <c r="C81" i="66"/>
  <c r="B81" i="66"/>
  <c r="H81" i="66" s="1"/>
  <c r="A81" i="66"/>
  <c r="G80" i="66"/>
  <c r="F80" i="66"/>
  <c r="E80" i="66"/>
  <c r="D80" i="66"/>
  <c r="C80" i="66"/>
  <c r="B80" i="66"/>
  <c r="A80" i="66"/>
  <c r="G79" i="66"/>
  <c r="F79" i="66"/>
  <c r="E79" i="66"/>
  <c r="D79" i="66"/>
  <c r="C79" i="66"/>
  <c r="B79" i="66"/>
  <c r="H79" i="66" s="1"/>
  <c r="A79" i="66"/>
  <c r="G78" i="66"/>
  <c r="F78" i="66"/>
  <c r="E78" i="66"/>
  <c r="D78" i="66"/>
  <c r="C78" i="66"/>
  <c r="B78" i="66"/>
  <c r="A78" i="66"/>
  <c r="G77" i="66"/>
  <c r="F77" i="66"/>
  <c r="E77" i="66"/>
  <c r="D77" i="66"/>
  <c r="C77" i="66"/>
  <c r="B77" i="66"/>
  <c r="H77" i="66" s="1"/>
  <c r="A77" i="66"/>
  <c r="G76" i="66"/>
  <c r="F76" i="66"/>
  <c r="E76" i="66"/>
  <c r="D76" i="66"/>
  <c r="C76" i="66"/>
  <c r="B76" i="66"/>
  <c r="A76" i="66"/>
  <c r="G75" i="66"/>
  <c r="F75" i="66"/>
  <c r="E75" i="66"/>
  <c r="D75" i="66"/>
  <c r="C75" i="66"/>
  <c r="B75" i="66"/>
  <c r="H75" i="66" s="1"/>
  <c r="A75" i="66"/>
  <c r="G74" i="66"/>
  <c r="F74" i="66"/>
  <c r="E74" i="66"/>
  <c r="D74" i="66"/>
  <c r="C74" i="66"/>
  <c r="B74" i="66"/>
  <c r="A74" i="66"/>
  <c r="G73" i="66"/>
  <c r="F73" i="66"/>
  <c r="E73" i="66"/>
  <c r="D73" i="66"/>
  <c r="C73" i="66"/>
  <c r="B73" i="66"/>
  <c r="H73" i="66" s="1"/>
  <c r="A73" i="66"/>
  <c r="G72" i="66"/>
  <c r="F72" i="66"/>
  <c r="E72" i="66"/>
  <c r="D72" i="66"/>
  <c r="C72" i="66"/>
  <c r="B72" i="66"/>
  <c r="A72" i="66"/>
  <c r="G71" i="66"/>
  <c r="F71" i="66"/>
  <c r="E71" i="66"/>
  <c r="D71" i="66"/>
  <c r="C71" i="66"/>
  <c r="B71" i="66"/>
  <c r="H71" i="66" s="1"/>
  <c r="A71" i="66"/>
  <c r="G70" i="66"/>
  <c r="F70" i="66"/>
  <c r="E70" i="66"/>
  <c r="D70" i="66"/>
  <c r="C70" i="66"/>
  <c r="B70" i="66"/>
  <c r="A70" i="66"/>
  <c r="G69" i="66"/>
  <c r="F69" i="66"/>
  <c r="E69" i="66"/>
  <c r="D69" i="66"/>
  <c r="C69" i="66"/>
  <c r="B69" i="66"/>
  <c r="H69" i="66" s="1"/>
  <c r="A69" i="66"/>
  <c r="G68" i="66"/>
  <c r="F68" i="66"/>
  <c r="E68" i="66"/>
  <c r="D68" i="66"/>
  <c r="C68" i="66"/>
  <c r="B68" i="66"/>
  <c r="A68" i="66"/>
  <c r="G67" i="66"/>
  <c r="F67" i="66"/>
  <c r="E67" i="66"/>
  <c r="D67" i="66"/>
  <c r="C67" i="66"/>
  <c r="B67" i="66"/>
  <c r="H67" i="66" s="1"/>
  <c r="A67" i="66"/>
  <c r="G66" i="66"/>
  <c r="F66" i="66"/>
  <c r="E66" i="66"/>
  <c r="D66" i="66"/>
  <c r="C66" i="66"/>
  <c r="B66" i="66"/>
  <c r="A66" i="66"/>
  <c r="G65" i="66"/>
  <c r="F65" i="66"/>
  <c r="E65" i="66"/>
  <c r="D65" i="66"/>
  <c r="C65" i="66"/>
  <c r="B65" i="66"/>
  <c r="H65" i="66" s="1"/>
  <c r="A65" i="66"/>
  <c r="G64" i="66"/>
  <c r="F64" i="66"/>
  <c r="E64" i="66"/>
  <c r="D64" i="66"/>
  <c r="C64" i="66"/>
  <c r="B64" i="66"/>
  <c r="A64" i="66"/>
  <c r="G63" i="66"/>
  <c r="F63" i="66"/>
  <c r="E63" i="66"/>
  <c r="D63" i="66"/>
  <c r="C63" i="66"/>
  <c r="B63" i="66"/>
  <c r="H63" i="66" s="1"/>
  <c r="A63" i="66"/>
  <c r="G62" i="66"/>
  <c r="F62" i="66"/>
  <c r="E62" i="66"/>
  <c r="D62" i="66"/>
  <c r="C62" i="66"/>
  <c r="B62" i="66"/>
  <c r="A62" i="66"/>
  <c r="G61" i="66"/>
  <c r="F61" i="66"/>
  <c r="E61" i="66"/>
  <c r="D61" i="66"/>
  <c r="C61" i="66"/>
  <c r="B61" i="66"/>
  <c r="H61" i="66" s="1"/>
  <c r="A61" i="66"/>
  <c r="G60" i="66"/>
  <c r="F60" i="66"/>
  <c r="E60" i="66"/>
  <c r="D60" i="66"/>
  <c r="C60" i="66"/>
  <c r="B60" i="66"/>
  <c r="A60" i="66"/>
  <c r="G59" i="66"/>
  <c r="F59" i="66"/>
  <c r="E59" i="66"/>
  <c r="D59" i="66"/>
  <c r="C59" i="66"/>
  <c r="B59" i="66"/>
  <c r="H59" i="66" s="1"/>
  <c r="A59" i="66"/>
  <c r="G58" i="66"/>
  <c r="F58" i="66"/>
  <c r="E58" i="66"/>
  <c r="D58" i="66"/>
  <c r="C58" i="66"/>
  <c r="B58" i="66"/>
  <c r="A58" i="66"/>
  <c r="G57" i="66"/>
  <c r="F57" i="66"/>
  <c r="E57" i="66"/>
  <c r="D57" i="66"/>
  <c r="C57" i="66"/>
  <c r="B57" i="66"/>
  <c r="H57" i="66" s="1"/>
  <c r="A57" i="66"/>
  <c r="G56" i="66"/>
  <c r="F56" i="66"/>
  <c r="E56" i="66"/>
  <c r="D56" i="66"/>
  <c r="C56" i="66"/>
  <c r="B56" i="66"/>
  <c r="A56" i="66"/>
  <c r="G55" i="66"/>
  <c r="F55" i="66"/>
  <c r="E55" i="66"/>
  <c r="D55" i="66"/>
  <c r="C55" i="66"/>
  <c r="B55" i="66"/>
  <c r="H55" i="66" s="1"/>
  <c r="A55" i="66"/>
  <c r="G54" i="66"/>
  <c r="F54" i="66"/>
  <c r="E54" i="66"/>
  <c r="D54" i="66"/>
  <c r="C54" i="66"/>
  <c r="B54" i="66"/>
  <c r="A54" i="66"/>
  <c r="G53" i="66"/>
  <c r="F53" i="66"/>
  <c r="E53" i="66"/>
  <c r="D53" i="66"/>
  <c r="C53" i="66"/>
  <c r="B53" i="66"/>
  <c r="H53" i="66" s="1"/>
  <c r="A53" i="66"/>
  <c r="G52" i="66"/>
  <c r="F52" i="66"/>
  <c r="E52" i="66"/>
  <c r="D52" i="66"/>
  <c r="C52" i="66"/>
  <c r="B52" i="66"/>
  <c r="A52" i="66"/>
  <c r="G51" i="66"/>
  <c r="F51" i="66"/>
  <c r="E51" i="66"/>
  <c r="D51" i="66"/>
  <c r="C51" i="66"/>
  <c r="B51" i="66"/>
  <c r="H51" i="66" s="1"/>
  <c r="A51" i="66"/>
  <c r="G50" i="66"/>
  <c r="F50" i="66"/>
  <c r="E50" i="66"/>
  <c r="D50" i="66"/>
  <c r="C50" i="66"/>
  <c r="B50" i="66"/>
  <c r="A50" i="66"/>
  <c r="G49" i="66"/>
  <c r="F49" i="66"/>
  <c r="E49" i="66"/>
  <c r="D49" i="66"/>
  <c r="C49" i="66"/>
  <c r="B49" i="66"/>
  <c r="H49" i="66" s="1"/>
  <c r="A49" i="66"/>
  <c r="G48" i="66"/>
  <c r="F48" i="66"/>
  <c r="E48" i="66"/>
  <c r="D48" i="66"/>
  <c r="C48" i="66"/>
  <c r="B48" i="66"/>
  <c r="A48" i="66"/>
  <c r="G47" i="66"/>
  <c r="F47" i="66"/>
  <c r="E47" i="66"/>
  <c r="D47" i="66"/>
  <c r="C47" i="66"/>
  <c r="B47" i="66"/>
  <c r="H47" i="66" s="1"/>
  <c r="A47" i="66"/>
  <c r="G46" i="66"/>
  <c r="F46" i="66"/>
  <c r="E46" i="66"/>
  <c r="D46" i="66"/>
  <c r="C46" i="66"/>
  <c r="B46" i="66"/>
  <c r="A46" i="66"/>
  <c r="G45" i="66"/>
  <c r="F45" i="66"/>
  <c r="E45" i="66"/>
  <c r="D45" i="66"/>
  <c r="C45" i="66"/>
  <c r="B45" i="66"/>
  <c r="H45" i="66" s="1"/>
  <c r="A45" i="66"/>
  <c r="G44" i="66"/>
  <c r="F44" i="66"/>
  <c r="E44" i="66"/>
  <c r="D44" i="66"/>
  <c r="C44" i="66"/>
  <c r="B44" i="66"/>
  <c r="A44" i="66"/>
  <c r="G43" i="66"/>
  <c r="F43" i="66"/>
  <c r="E43" i="66"/>
  <c r="D43" i="66"/>
  <c r="C43" i="66"/>
  <c r="B43" i="66"/>
  <c r="H43" i="66" s="1"/>
  <c r="A43" i="66"/>
  <c r="G42" i="66"/>
  <c r="F42" i="66"/>
  <c r="E42" i="66"/>
  <c r="D42" i="66"/>
  <c r="C42" i="66"/>
  <c r="B42" i="66"/>
  <c r="A42" i="66"/>
  <c r="G41" i="66"/>
  <c r="F41" i="66"/>
  <c r="E41" i="66"/>
  <c r="D41" i="66"/>
  <c r="C41" i="66"/>
  <c r="B41" i="66"/>
  <c r="H41" i="66" s="1"/>
  <c r="A41" i="66"/>
  <c r="G40" i="66"/>
  <c r="F40" i="66"/>
  <c r="E40" i="66"/>
  <c r="D40" i="66"/>
  <c r="C40" i="66"/>
  <c r="B40" i="66"/>
  <c r="A40" i="66"/>
  <c r="G39" i="66"/>
  <c r="F39" i="66"/>
  <c r="E39" i="66"/>
  <c r="D39" i="66"/>
  <c r="C39" i="66"/>
  <c r="B39" i="66"/>
  <c r="H39" i="66" s="1"/>
  <c r="A39" i="66"/>
  <c r="G38" i="66"/>
  <c r="F38" i="66"/>
  <c r="E38" i="66"/>
  <c r="D38" i="66"/>
  <c r="C38" i="66"/>
  <c r="B38" i="66"/>
  <c r="A38" i="66"/>
  <c r="G37" i="66"/>
  <c r="F37" i="66"/>
  <c r="E37" i="66"/>
  <c r="D37" i="66"/>
  <c r="C37" i="66"/>
  <c r="B37" i="66"/>
  <c r="H37" i="66" s="1"/>
  <c r="A37" i="66"/>
  <c r="G36" i="66"/>
  <c r="F36" i="66"/>
  <c r="E36" i="66"/>
  <c r="D36" i="66"/>
  <c r="C36" i="66"/>
  <c r="B36" i="66"/>
  <c r="A36" i="66"/>
  <c r="G35" i="66"/>
  <c r="F35" i="66"/>
  <c r="E35" i="66"/>
  <c r="D35" i="66"/>
  <c r="C35" i="66"/>
  <c r="B35" i="66"/>
  <c r="H35" i="66" s="1"/>
  <c r="A35" i="66"/>
  <c r="G34" i="66"/>
  <c r="F34" i="66"/>
  <c r="E34" i="66"/>
  <c r="D34" i="66"/>
  <c r="C34" i="66"/>
  <c r="B34" i="66"/>
  <c r="A34" i="66"/>
  <c r="G33" i="66"/>
  <c r="F33" i="66"/>
  <c r="E33" i="66"/>
  <c r="D33" i="66"/>
  <c r="C33" i="66"/>
  <c r="B33" i="66"/>
  <c r="H33" i="66" s="1"/>
  <c r="A33" i="66"/>
  <c r="G32" i="66"/>
  <c r="F32" i="66"/>
  <c r="E32" i="66"/>
  <c r="D32" i="66"/>
  <c r="C32" i="66"/>
  <c r="B32" i="66"/>
  <c r="A32" i="66"/>
  <c r="G31" i="66"/>
  <c r="F31" i="66"/>
  <c r="E31" i="66"/>
  <c r="D31" i="66"/>
  <c r="C31" i="66"/>
  <c r="B31" i="66"/>
  <c r="H31" i="66" s="1"/>
  <c r="A31" i="66"/>
  <c r="G30" i="66"/>
  <c r="F30" i="66"/>
  <c r="E30" i="66"/>
  <c r="D30" i="66"/>
  <c r="C30" i="66"/>
  <c r="B30" i="66"/>
  <c r="A30" i="66"/>
  <c r="G29" i="66"/>
  <c r="F29" i="66"/>
  <c r="E29" i="66"/>
  <c r="D29" i="66"/>
  <c r="C29" i="66"/>
  <c r="B29" i="66"/>
  <c r="H29" i="66" s="1"/>
  <c r="A29" i="66"/>
  <c r="G28" i="66"/>
  <c r="F28" i="66"/>
  <c r="E28" i="66"/>
  <c r="D28" i="66"/>
  <c r="C28" i="66"/>
  <c r="B28" i="66"/>
  <c r="A28" i="66"/>
  <c r="G27" i="66"/>
  <c r="F27" i="66"/>
  <c r="C44" i="73" s="1"/>
  <c r="E27" i="66"/>
  <c r="D27" i="66"/>
  <c r="C27" i="66"/>
  <c r="E44" i="73" s="1"/>
  <c r="B27" i="66"/>
  <c r="H27" i="66" s="1"/>
  <c r="A27" i="66"/>
  <c r="B44" i="73" s="1"/>
  <c r="G26" i="66"/>
  <c r="F26" i="66"/>
  <c r="C43" i="73" s="1"/>
  <c r="E26" i="66"/>
  <c r="D26" i="66"/>
  <c r="C26" i="66"/>
  <c r="E43" i="73" s="1"/>
  <c r="B26" i="66"/>
  <c r="A26" i="66"/>
  <c r="B43" i="73" s="1"/>
  <c r="G25" i="66"/>
  <c r="F25" i="66"/>
  <c r="C42" i="73" s="1"/>
  <c r="E25" i="66"/>
  <c r="D25" i="66"/>
  <c r="C25" i="66"/>
  <c r="E42" i="73" s="1"/>
  <c r="B25" i="66"/>
  <c r="H25" i="66" s="1"/>
  <c r="A25" i="66"/>
  <c r="B42" i="73" s="1"/>
  <c r="G24" i="66"/>
  <c r="F24" i="66"/>
  <c r="C41" i="73" s="1"/>
  <c r="E24" i="66"/>
  <c r="D24" i="66"/>
  <c r="C24" i="66"/>
  <c r="E41" i="73" s="1"/>
  <c r="B24" i="66"/>
  <c r="A24" i="66"/>
  <c r="B41" i="73" s="1"/>
  <c r="G23" i="66"/>
  <c r="F23" i="66"/>
  <c r="C40" i="73" s="1"/>
  <c r="E23" i="66"/>
  <c r="D23" i="66"/>
  <c r="C23" i="66"/>
  <c r="E40" i="73" s="1"/>
  <c r="B23" i="66"/>
  <c r="H23" i="66" s="1"/>
  <c r="A23" i="66"/>
  <c r="B40" i="73" s="1"/>
  <c r="G22" i="66"/>
  <c r="F22" i="66"/>
  <c r="C39" i="73" s="1"/>
  <c r="E22" i="66"/>
  <c r="D22" i="66"/>
  <c r="C22" i="66"/>
  <c r="E39" i="73" s="1"/>
  <c r="B22" i="66"/>
  <c r="A22" i="66"/>
  <c r="B39" i="73" s="1"/>
  <c r="G21" i="66"/>
  <c r="F21" i="66"/>
  <c r="C38" i="73" s="1"/>
  <c r="E21" i="66"/>
  <c r="D21" i="66"/>
  <c r="C21" i="66"/>
  <c r="E38" i="73" s="1"/>
  <c r="B21" i="66"/>
  <c r="H21" i="66" s="1"/>
  <c r="A21" i="66"/>
  <c r="B38" i="73" s="1"/>
  <c r="G20" i="66"/>
  <c r="F20" i="66"/>
  <c r="E20" i="66"/>
  <c r="D20" i="66"/>
  <c r="C20" i="66"/>
  <c r="E37" i="73" s="1"/>
  <c r="B20" i="66"/>
  <c r="A20" i="66"/>
  <c r="B37" i="73" s="1"/>
  <c r="G19" i="66"/>
  <c r="F19" i="66"/>
  <c r="C36" i="73" s="1"/>
  <c r="E19" i="66"/>
  <c r="D19" i="66"/>
  <c r="C19" i="66"/>
  <c r="E36" i="73" s="1"/>
  <c r="B19" i="66"/>
  <c r="H19" i="66" s="1"/>
  <c r="A19" i="66"/>
  <c r="B36" i="73" s="1"/>
  <c r="G18" i="66"/>
  <c r="F18" i="66"/>
  <c r="C35" i="73" s="1"/>
  <c r="E18" i="66"/>
  <c r="D18" i="66"/>
  <c r="C18" i="66"/>
  <c r="E35" i="73" s="1"/>
  <c r="B18" i="66"/>
  <c r="A18" i="66"/>
  <c r="B35" i="73" s="1"/>
  <c r="G17" i="66"/>
  <c r="F17" i="66"/>
  <c r="C34" i="73" s="1"/>
  <c r="E17" i="66"/>
  <c r="D17" i="66"/>
  <c r="C17" i="66"/>
  <c r="E34" i="73" s="1"/>
  <c r="B17" i="66"/>
  <c r="H17" i="66" s="1"/>
  <c r="A17" i="66"/>
  <c r="B34" i="73" s="1"/>
  <c r="G16" i="66"/>
  <c r="F16" i="66"/>
  <c r="C33" i="73" s="1"/>
  <c r="E16" i="66"/>
  <c r="D16" i="66"/>
  <c r="C16" i="66"/>
  <c r="E33" i="73" s="1"/>
  <c r="B16" i="66"/>
  <c r="A16" i="66"/>
  <c r="B33" i="69" s="1"/>
  <c r="G15" i="66"/>
  <c r="F15" i="66"/>
  <c r="C32" i="73" s="1"/>
  <c r="E15" i="66"/>
  <c r="D15" i="66"/>
  <c r="C15" i="66"/>
  <c r="E32" i="69" s="1"/>
  <c r="B15" i="66"/>
  <c r="H15" i="66" s="1"/>
  <c r="A15" i="66"/>
  <c r="B32" i="73" s="1"/>
  <c r="G14" i="66"/>
  <c r="F14" i="66"/>
  <c r="C31" i="73" s="1"/>
  <c r="E14" i="66"/>
  <c r="D14" i="66"/>
  <c r="C14" i="66"/>
  <c r="E31" i="73" s="1"/>
  <c r="B14" i="66"/>
  <c r="A14" i="66"/>
  <c r="B31" i="73" s="1"/>
  <c r="G13" i="66"/>
  <c r="F13" i="66"/>
  <c r="C30" i="73" s="1"/>
  <c r="E13" i="66"/>
  <c r="D13" i="66"/>
  <c r="C13" i="66"/>
  <c r="E30" i="73" s="1"/>
  <c r="B13" i="66"/>
  <c r="H13" i="66" s="1"/>
  <c r="A13" i="66"/>
  <c r="B30" i="73" s="1"/>
  <c r="G12" i="66"/>
  <c r="F12" i="66"/>
  <c r="C29" i="73" s="1"/>
  <c r="E12" i="66"/>
  <c r="D12" i="66"/>
  <c r="C12" i="66"/>
  <c r="E29" i="73" s="1"/>
  <c r="B12" i="66"/>
  <c r="A12" i="66"/>
  <c r="B29" i="69" s="1"/>
  <c r="G11" i="66"/>
  <c r="F11" i="66"/>
  <c r="C28" i="73" s="1"/>
  <c r="E11" i="66"/>
  <c r="D11" i="66"/>
  <c r="C11" i="66"/>
  <c r="E28" i="69" s="1"/>
  <c r="B11" i="66"/>
  <c r="H11" i="66" s="1"/>
  <c r="A11" i="66"/>
  <c r="B28" i="73" s="1"/>
  <c r="G10" i="66"/>
  <c r="F10" i="66"/>
  <c r="C27" i="73" s="1"/>
  <c r="E10" i="66"/>
  <c r="D10" i="66"/>
  <c r="C10" i="66"/>
  <c r="E27" i="73" s="1"/>
  <c r="B10" i="66"/>
  <c r="A10" i="66"/>
  <c r="B27" i="73" s="1"/>
  <c r="G9" i="66"/>
  <c r="F9" i="66"/>
  <c r="C26" i="73" s="1"/>
  <c r="E9" i="66"/>
  <c r="D9" i="66"/>
  <c r="C9" i="66"/>
  <c r="E26" i="73" s="1"/>
  <c r="B9" i="66"/>
  <c r="H9" i="66" s="1"/>
  <c r="A9" i="66"/>
  <c r="B26" i="73" s="1"/>
  <c r="G8" i="66"/>
  <c r="F8" i="66"/>
  <c r="C25" i="73" s="1"/>
  <c r="E8" i="66"/>
  <c r="D8" i="66"/>
  <c r="C8" i="66"/>
  <c r="E25" i="73" s="1"/>
  <c r="B8" i="66"/>
  <c r="A8" i="66"/>
  <c r="B25" i="69" s="1"/>
  <c r="G7" i="66"/>
  <c r="F7" i="66"/>
  <c r="C24" i="73" s="1"/>
  <c r="E7" i="66"/>
  <c r="D7" i="66"/>
  <c r="C7" i="66"/>
  <c r="E24" i="69" s="1"/>
  <c r="B7" i="66"/>
  <c r="H7" i="66" s="1"/>
  <c r="A7" i="66"/>
  <c r="B24" i="73" s="1"/>
  <c r="G6" i="66"/>
  <c r="F6" i="66"/>
  <c r="C23" i="73" s="1"/>
  <c r="E6" i="66"/>
  <c r="D6" i="66"/>
  <c r="C6" i="66"/>
  <c r="E23" i="73" s="1"/>
  <c r="B6" i="66"/>
  <c r="A6" i="66"/>
  <c r="B23" i="73" s="1"/>
  <c r="G5" i="66"/>
  <c r="F5" i="66"/>
  <c r="C22" i="73" s="1"/>
  <c r="E5" i="66"/>
  <c r="D5" i="66"/>
  <c r="C5" i="66"/>
  <c r="E22" i="73" s="1"/>
  <c r="B5" i="66"/>
  <c r="H5" i="66" s="1"/>
  <c r="A5" i="66"/>
  <c r="B22" i="73" s="1"/>
  <c r="G4" i="66"/>
  <c r="F4" i="66"/>
  <c r="C21" i="73" s="1"/>
  <c r="E4" i="66"/>
  <c r="D4" i="66"/>
  <c r="C4" i="66"/>
  <c r="E21" i="73" s="1"/>
  <c r="B4" i="66"/>
  <c r="A4" i="66"/>
  <c r="B21" i="69" s="1"/>
  <c r="G3" i="66"/>
  <c r="F3" i="66"/>
  <c r="C20" i="73" s="1"/>
  <c r="E3" i="66"/>
  <c r="D3" i="66"/>
  <c r="C3" i="66"/>
  <c r="E20" i="69" s="1"/>
  <c r="B3" i="66"/>
  <c r="H3" i="66" s="1"/>
  <c r="A3" i="66"/>
  <c r="B20" i="73" s="1"/>
  <c r="G2" i="66"/>
  <c r="F2" i="66"/>
  <c r="C19" i="73" s="1"/>
  <c r="E2" i="66"/>
  <c r="D2" i="66"/>
  <c r="C2" i="66"/>
  <c r="E19" i="73" s="1"/>
  <c r="B2" i="66"/>
  <c r="A2" i="66"/>
  <c r="B19" i="73" s="1"/>
  <c r="G1" i="66"/>
  <c r="F1" i="66"/>
  <c r="C18" i="73" s="1"/>
  <c r="E1" i="66"/>
  <c r="D1" i="66"/>
  <c r="C1" i="66"/>
  <c r="E18" i="73" s="1"/>
  <c r="B1" i="66"/>
  <c r="H1" i="66" s="1"/>
  <c r="A1" i="66"/>
  <c r="B18" i="73" s="1"/>
  <c r="DQ40" i="63"/>
  <c r="DP40" i="63"/>
  <c r="DO40" i="63"/>
  <c r="DN40" i="63"/>
  <c r="DM40" i="63"/>
  <c r="DL40" i="63"/>
  <c r="DK40" i="63"/>
  <c r="DJ40" i="63"/>
  <c r="DI40" i="63"/>
  <c r="DH40" i="63"/>
  <c r="DG40" i="63"/>
  <c r="DF40" i="63"/>
  <c r="DE40" i="63"/>
  <c r="DD40" i="63"/>
  <c r="DC40" i="63"/>
  <c r="DB40" i="63"/>
  <c r="DA40" i="63"/>
  <c r="CZ40" i="63"/>
  <c r="CY40" i="63"/>
  <c r="CX40" i="63"/>
  <c r="CW40" i="63"/>
  <c r="CV40" i="63"/>
  <c r="CU40" i="63"/>
  <c r="CT40" i="63"/>
  <c r="CS40" i="63"/>
  <c r="CR40" i="63"/>
  <c r="CQ40" i="63"/>
  <c r="CP40" i="63"/>
  <c r="CO40" i="63"/>
  <c r="CN40" i="63"/>
  <c r="CM40" i="63"/>
  <c r="CL40" i="63"/>
  <c r="CK40" i="63"/>
  <c r="CJ40" i="63"/>
  <c r="CI40" i="63"/>
  <c r="CH40" i="63"/>
  <c r="CG40" i="63"/>
  <c r="CF40" i="63"/>
  <c r="CE40" i="63"/>
  <c r="CD40" i="63"/>
  <c r="CC40" i="63"/>
  <c r="CB40" i="63"/>
  <c r="CA40" i="63"/>
  <c r="BZ40" i="63"/>
  <c r="BY40" i="63"/>
  <c r="BX40" i="63"/>
  <c r="BW40" i="63"/>
  <c r="BV40" i="63"/>
  <c r="BU40" i="63"/>
  <c r="BT40" i="63"/>
  <c r="BS40" i="63"/>
  <c r="BR40" i="63"/>
  <c r="BQ40" i="63"/>
  <c r="BP40" i="63"/>
  <c r="BO40" i="63"/>
  <c r="BN40" i="63"/>
  <c r="BM40" i="63"/>
  <c r="BL40" i="63"/>
  <c r="BK40" i="63"/>
  <c r="BJ40" i="63"/>
  <c r="BI40" i="63"/>
  <c r="BH40" i="63"/>
  <c r="BG40" i="63"/>
  <c r="BF40" i="63"/>
  <c r="BE40" i="63"/>
  <c r="BD40" i="63"/>
  <c r="BC40" i="63"/>
  <c r="BB40" i="63"/>
  <c r="BA40" i="63"/>
  <c r="AZ40" i="63"/>
  <c r="AY40" i="63"/>
  <c r="AX40" i="63"/>
  <c r="AW40" i="63"/>
  <c r="AV40" i="63"/>
  <c r="AU40" i="63"/>
  <c r="AT40" i="63"/>
  <c r="AS40" i="63"/>
  <c r="AR40" i="63"/>
  <c r="AQ40" i="63"/>
  <c r="AP40" i="63"/>
  <c r="AO40" i="63"/>
  <c r="AN40" i="63"/>
  <c r="AM40" i="63"/>
  <c r="AL40" i="63"/>
  <c r="AK40" i="63"/>
  <c r="AJ40" i="63"/>
  <c r="AI40" i="63"/>
  <c r="AH40" i="63"/>
  <c r="AG40" i="63"/>
  <c r="AF40" i="63"/>
  <c r="AE40" i="63"/>
  <c r="AD40" i="63"/>
  <c r="AC40" i="63"/>
  <c r="AB40" i="63"/>
  <c r="AA40" i="63"/>
  <c r="Z40" i="63"/>
  <c r="Y40" i="63"/>
  <c r="X40" i="63"/>
  <c r="W40" i="63"/>
  <c r="V40" i="63"/>
  <c r="U40" i="63"/>
  <c r="T40" i="63"/>
  <c r="S40" i="63"/>
  <c r="R40" i="63"/>
  <c r="Q40" i="63"/>
  <c r="P40" i="63"/>
  <c r="O40" i="63"/>
  <c r="N40" i="63"/>
  <c r="M40" i="63"/>
  <c r="L40" i="63"/>
  <c r="K40" i="63"/>
  <c r="J40" i="63"/>
  <c r="I40" i="63"/>
  <c r="H40" i="63"/>
  <c r="G40" i="63"/>
  <c r="F40" i="63"/>
  <c r="E40" i="63"/>
  <c r="D40" i="63"/>
  <c r="C40" i="63"/>
  <c r="DQ38" i="63"/>
  <c r="DP38" i="63"/>
  <c r="DO38" i="63"/>
  <c r="DN38" i="63"/>
  <c r="DM38" i="63"/>
  <c r="DL38" i="63"/>
  <c r="DK38" i="63"/>
  <c r="DJ38" i="63"/>
  <c r="DI38" i="63"/>
  <c r="DH38" i="63"/>
  <c r="DG38" i="63"/>
  <c r="DF38" i="63"/>
  <c r="DE38" i="63"/>
  <c r="DD38" i="63"/>
  <c r="DC38" i="63"/>
  <c r="DB38" i="63"/>
  <c r="DA38" i="63"/>
  <c r="CZ38" i="63"/>
  <c r="CY38" i="63"/>
  <c r="CX38" i="63"/>
  <c r="CW38" i="63"/>
  <c r="CV38" i="63"/>
  <c r="CU38" i="63"/>
  <c r="CT38" i="63"/>
  <c r="CS38" i="63"/>
  <c r="CR38" i="63"/>
  <c r="CQ38" i="63"/>
  <c r="CP38" i="63"/>
  <c r="CO38" i="63"/>
  <c r="CN38" i="63"/>
  <c r="CM38" i="63"/>
  <c r="CL38" i="63"/>
  <c r="CK38" i="63"/>
  <c r="CJ38" i="63"/>
  <c r="CI38" i="63"/>
  <c r="CH38" i="63"/>
  <c r="CG38" i="63"/>
  <c r="CF38" i="63"/>
  <c r="CE38" i="63"/>
  <c r="CD38" i="63"/>
  <c r="CC38" i="63"/>
  <c r="CB38" i="63"/>
  <c r="CA38" i="63"/>
  <c r="BZ38" i="63"/>
  <c r="BY38" i="63"/>
  <c r="BX38" i="63"/>
  <c r="BW38" i="63"/>
  <c r="BV38" i="63"/>
  <c r="BU38" i="63"/>
  <c r="BT38" i="63"/>
  <c r="BS38" i="63"/>
  <c r="BR38" i="63"/>
  <c r="BQ38" i="63"/>
  <c r="BP38" i="63"/>
  <c r="BO38" i="63"/>
  <c r="BN38" i="63"/>
  <c r="BM38" i="63"/>
  <c r="BL38" i="63"/>
  <c r="BK38" i="63"/>
  <c r="BJ38" i="63"/>
  <c r="BI38" i="63"/>
  <c r="BH38" i="63"/>
  <c r="BG38" i="63"/>
  <c r="BF38" i="63"/>
  <c r="BE38" i="63"/>
  <c r="BD38" i="63"/>
  <c r="BC38" i="63"/>
  <c r="BB38" i="63"/>
  <c r="BA38" i="63"/>
  <c r="AZ38" i="63"/>
  <c r="AY38" i="63"/>
  <c r="AX38" i="63"/>
  <c r="AW38" i="63"/>
  <c r="AV38" i="63"/>
  <c r="AU38" i="63"/>
  <c r="AT38" i="63"/>
  <c r="AS38" i="63"/>
  <c r="AR38" i="63"/>
  <c r="AQ38" i="63"/>
  <c r="AP38" i="63"/>
  <c r="AO38" i="63"/>
  <c r="AN38" i="63"/>
  <c r="AM38" i="63"/>
  <c r="AL38" i="63"/>
  <c r="AK38" i="63"/>
  <c r="AJ38" i="63"/>
  <c r="AI38" i="63"/>
  <c r="AH38" i="63"/>
  <c r="AG38" i="63"/>
  <c r="AF38" i="63"/>
  <c r="AE38" i="63"/>
  <c r="AD38" i="63"/>
  <c r="AC38" i="63"/>
  <c r="AB38" i="63"/>
  <c r="AA38" i="63"/>
  <c r="Z38" i="63"/>
  <c r="Y38" i="63"/>
  <c r="X38" i="63"/>
  <c r="W38" i="63"/>
  <c r="V38" i="63"/>
  <c r="U38" i="63"/>
  <c r="T38" i="63"/>
  <c r="S38" i="63"/>
  <c r="R38" i="63"/>
  <c r="Q38" i="63"/>
  <c r="P38" i="63"/>
  <c r="O38" i="63"/>
  <c r="N38" i="63"/>
  <c r="M38" i="63"/>
  <c r="L38" i="63"/>
  <c r="K38" i="63"/>
  <c r="J38" i="63"/>
  <c r="I38" i="63"/>
  <c r="H38" i="63"/>
  <c r="G38" i="63"/>
  <c r="F38" i="63"/>
  <c r="E38" i="63"/>
  <c r="D38" i="63"/>
  <c r="C38" i="63"/>
  <c r="DQ37" i="63"/>
  <c r="DP37" i="63"/>
  <c r="DO37" i="63"/>
  <c r="DN37" i="63"/>
  <c r="DM37" i="63"/>
  <c r="DL37" i="63"/>
  <c r="DK37" i="63"/>
  <c r="DJ37" i="63"/>
  <c r="DI37" i="63"/>
  <c r="DH37" i="63"/>
  <c r="DG37" i="63"/>
  <c r="DF37" i="63"/>
  <c r="DE37" i="63"/>
  <c r="DD37" i="63"/>
  <c r="DC37" i="63"/>
  <c r="DB37" i="63"/>
  <c r="DA37" i="63"/>
  <c r="CZ37" i="63"/>
  <c r="CY37" i="63"/>
  <c r="CX37" i="63"/>
  <c r="CW37" i="63"/>
  <c r="CV37" i="63"/>
  <c r="CU37" i="63"/>
  <c r="CT37" i="63"/>
  <c r="CS37" i="63"/>
  <c r="CR37" i="63"/>
  <c r="CQ37" i="63"/>
  <c r="CP37" i="63"/>
  <c r="CO37" i="63"/>
  <c r="CN37" i="63"/>
  <c r="CM37" i="63"/>
  <c r="CL37" i="63"/>
  <c r="CK37" i="63"/>
  <c r="CJ37" i="63"/>
  <c r="CI37" i="63"/>
  <c r="CH37" i="63"/>
  <c r="CG37" i="63"/>
  <c r="CF37" i="63"/>
  <c r="CE37" i="63"/>
  <c r="CD37" i="63"/>
  <c r="CC37" i="63"/>
  <c r="CB37" i="63"/>
  <c r="CA37" i="63"/>
  <c r="BZ37" i="63"/>
  <c r="BY37" i="63"/>
  <c r="BX37" i="63"/>
  <c r="BW37" i="63"/>
  <c r="BV37" i="63"/>
  <c r="BU37" i="63"/>
  <c r="BT37" i="63"/>
  <c r="BS37" i="63"/>
  <c r="BR37" i="63"/>
  <c r="BQ37" i="63"/>
  <c r="BP37" i="63"/>
  <c r="BO37" i="63"/>
  <c r="BN37" i="63"/>
  <c r="BM37" i="63"/>
  <c r="BL37" i="63"/>
  <c r="BK37" i="63"/>
  <c r="BJ37" i="63"/>
  <c r="BI37" i="63"/>
  <c r="BH37" i="63"/>
  <c r="BG37" i="63"/>
  <c r="BF37" i="63"/>
  <c r="BE37" i="63"/>
  <c r="BD37" i="63"/>
  <c r="BC37" i="63"/>
  <c r="BB37" i="63"/>
  <c r="BA37" i="63"/>
  <c r="AZ37" i="63"/>
  <c r="AY37" i="63"/>
  <c r="AX37" i="63"/>
  <c r="AW37" i="63"/>
  <c r="AV37" i="63"/>
  <c r="AU37" i="63"/>
  <c r="AT37" i="63"/>
  <c r="AS37" i="63"/>
  <c r="AR37" i="63"/>
  <c r="AQ37" i="63"/>
  <c r="AP37" i="63"/>
  <c r="AO37" i="63"/>
  <c r="AN37" i="63"/>
  <c r="AM37" i="63"/>
  <c r="AL37" i="63"/>
  <c r="AK37" i="63"/>
  <c r="AJ37" i="63"/>
  <c r="AI37" i="63"/>
  <c r="AH37" i="63"/>
  <c r="AG37" i="63"/>
  <c r="AF37" i="63"/>
  <c r="AE37" i="63"/>
  <c r="AD37" i="63"/>
  <c r="AC37" i="63"/>
  <c r="AB37" i="63"/>
  <c r="AA37" i="63"/>
  <c r="Z37" i="63"/>
  <c r="Y37" i="63"/>
  <c r="X37" i="63"/>
  <c r="W37" i="63"/>
  <c r="V37" i="63"/>
  <c r="U37" i="63"/>
  <c r="T37" i="63"/>
  <c r="S37" i="63"/>
  <c r="R37" i="63"/>
  <c r="Q37" i="63"/>
  <c r="P37" i="63"/>
  <c r="O37" i="63"/>
  <c r="N37" i="63"/>
  <c r="M37" i="63"/>
  <c r="L37" i="63"/>
  <c r="K37" i="63"/>
  <c r="J37" i="63"/>
  <c r="I37" i="63"/>
  <c r="H37" i="63"/>
  <c r="G37" i="63"/>
  <c r="F37" i="63"/>
  <c r="E37" i="63"/>
  <c r="D37" i="63"/>
  <c r="C37" i="63"/>
  <c r="DQ35" i="63"/>
  <c r="DP35" i="63"/>
  <c r="DO35" i="63"/>
  <c r="DN35" i="63"/>
  <c r="DM35" i="63"/>
  <c r="DL35" i="63"/>
  <c r="DK35" i="63"/>
  <c r="DJ35" i="63"/>
  <c r="DI35" i="63"/>
  <c r="DH35" i="63"/>
  <c r="DG35" i="63"/>
  <c r="DF35" i="63"/>
  <c r="DE35" i="63"/>
  <c r="DD35" i="63"/>
  <c r="DC35" i="63"/>
  <c r="DB35" i="63"/>
  <c r="DA35" i="63"/>
  <c r="CZ35" i="63"/>
  <c r="CY35" i="63"/>
  <c r="CX35" i="63"/>
  <c r="CW35" i="63"/>
  <c r="CV35" i="63"/>
  <c r="CU35" i="63"/>
  <c r="CT35" i="63"/>
  <c r="CS35" i="63"/>
  <c r="CR35" i="63"/>
  <c r="CQ35" i="63"/>
  <c r="CP35" i="63"/>
  <c r="CO35" i="63"/>
  <c r="CN35" i="63"/>
  <c r="CM35" i="63"/>
  <c r="CL35" i="63"/>
  <c r="CK35" i="63"/>
  <c r="CJ35" i="63"/>
  <c r="CI35" i="63"/>
  <c r="CH35" i="63"/>
  <c r="CG35" i="63"/>
  <c r="CF35" i="63"/>
  <c r="CE35" i="63"/>
  <c r="CD35" i="63"/>
  <c r="CC35" i="63"/>
  <c r="CB35" i="63"/>
  <c r="CA35" i="63"/>
  <c r="BZ35" i="63"/>
  <c r="BY35" i="63"/>
  <c r="BX35" i="63"/>
  <c r="BW35" i="63"/>
  <c r="BV35" i="63"/>
  <c r="BU35" i="63"/>
  <c r="BT35" i="63"/>
  <c r="BS35" i="63"/>
  <c r="BR35" i="63"/>
  <c r="BQ35" i="63"/>
  <c r="BP35" i="63"/>
  <c r="BO35" i="63"/>
  <c r="BN35" i="63"/>
  <c r="BM35" i="63"/>
  <c r="BL35" i="63"/>
  <c r="BK35" i="63"/>
  <c r="BJ35" i="63"/>
  <c r="BI35" i="63"/>
  <c r="BH35" i="63"/>
  <c r="BG35" i="63"/>
  <c r="BF35" i="63"/>
  <c r="BE35" i="63"/>
  <c r="BD35" i="63"/>
  <c r="BC35" i="63"/>
  <c r="BB35" i="63"/>
  <c r="BA35" i="63"/>
  <c r="AZ35" i="63"/>
  <c r="AY35" i="63"/>
  <c r="AX35" i="63"/>
  <c r="AW35" i="63"/>
  <c r="AV35" i="63"/>
  <c r="AU35" i="63"/>
  <c r="AT35" i="63"/>
  <c r="AS35" i="63"/>
  <c r="AR35" i="63"/>
  <c r="AQ35" i="63"/>
  <c r="AP35" i="63"/>
  <c r="AO35" i="63"/>
  <c r="AN35" i="63"/>
  <c r="AM35" i="63"/>
  <c r="AL35" i="63"/>
  <c r="AK35" i="63"/>
  <c r="AJ35" i="63"/>
  <c r="AI35" i="63"/>
  <c r="AH35" i="63"/>
  <c r="AG35" i="63"/>
  <c r="AF35" i="63"/>
  <c r="AE35" i="63"/>
  <c r="AD35" i="63"/>
  <c r="AC35" i="63"/>
  <c r="AB35" i="63"/>
  <c r="AA35" i="63"/>
  <c r="Z35" i="63"/>
  <c r="Y35" i="63"/>
  <c r="X35" i="63"/>
  <c r="W35" i="63"/>
  <c r="V35" i="63"/>
  <c r="U35" i="63"/>
  <c r="T35" i="63"/>
  <c r="S35" i="63"/>
  <c r="R35" i="63"/>
  <c r="Q35" i="63"/>
  <c r="P35" i="63"/>
  <c r="O35" i="63"/>
  <c r="N35" i="63"/>
  <c r="M35" i="63"/>
  <c r="L35" i="63"/>
  <c r="K35" i="63"/>
  <c r="J35" i="63"/>
  <c r="I35" i="63"/>
  <c r="D35" i="63"/>
  <c r="C35" i="63"/>
  <c r="DQ34" i="63"/>
  <c r="DP34" i="63"/>
  <c r="DO34" i="63"/>
  <c r="DN34" i="63"/>
  <c r="DM34" i="63"/>
  <c r="DL34" i="63"/>
  <c r="DK34" i="63"/>
  <c r="DJ34" i="63"/>
  <c r="DI34" i="63"/>
  <c r="DH34" i="63"/>
  <c r="DG34" i="63"/>
  <c r="DF34" i="63"/>
  <c r="DE34" i="63"/>
  <c r="DD34" i="63"/>
  <c r="DC34" i="63"/>
  <c r="DB34" i="63"/>
  <c r="DA34" i="63"/>
  <c r="CZ34" i="63"/>
  <c r="CY34" i="63"/>
  <c r="CX34" i="63"/>
  <c r="CW34" i="63"/>
  <c r="CV34" i="63"/>
  <c r="CU34" i="63"/>
  <c r="CT34" i="63"/>
  <c r="CS34" i="63"/>
  <c r="CR34" i="63"/>
  <c r="CQ34" i="63"/>
  <c r="CP34" i="63"/>
  <c r="CO34" i="63"/>
  <c r="CN34" i="63"/>
  <c r="CM34" i="63"/>
  <c r="CL34" i="63"/>
  <c r="CK34" i="63"/>
  <c r="CJ34" i="63"/>
  <c r="CI34" i="63"/>
  <c r="CH34" i="63"/>
  <c r="CG34" i="63"/>
  <c r="CF34" i="63"/>
  <c r="CE34" i="63"/>
  <c r="CD34" i="63"/>
  <c r="CC34" i="63"/>
  <c r="CB34" i="63"/>
  <c r="CA34" i="63"/>
  <c r="BZ34" i="63"/>
  <c r="BY34" i="63"/>
  <c r="BX34" i="63"/>
  <c r="BW34" i="63"/>
  <c r="BV34" i="63"/>
  <c r="BU34" i="63"/>
  <c r="BT34" i="63"/>
  <c r="BS34" i="63"/>
  <c r="BR34" i="63"/>
  <c r="BQ34" i="63"/>
  <c r="BP34" i="63"/>
  <c r="BO34" i="63"/>
  <c r="BN34" i="63"/>
  <c r="BM34" i="63"/>
  <c r="BL34" i="63"/>
  <c r="BK34" i="63"/>
  <c r="BJ34" i="63"/>
  <c r="BI34" i="63"/>
  <c r="BH34" i="63"/>
  <c r="BG34" i="63"/>
  <c r="BF34" i="63"/>
  <c r="BE34" i="63"/>
  <c r="BD34" i="63"/>
  <c r="BC34" i="63"/>
  <c r="BB34" i="63"/>
  <c r="BA34" i="63"/>
  <c r="AZ34" i="63"/>
  <c r="AY34" i="63"/>
  <c r="AX34" i="63"/>
  <c r="AW34" i="63"/>
  <c r="AV34" i="63"/>
  <c r="AU34" i="63"/>
  <c r="AT34" i="63"/>
  <c r="AS34" i="63"/>
  <c r="AR34" i="63"/>
  <c r="AQ34" i="63"/>
  <c r="AP34" i="63"/>
  <c r="AO34" i="63"/>
  <c r="AN34" i="63"/>
  <c r="AM34" i="63"/>
  <c r="AL34" i="63"/>
  <c r="AK34" i="63"/>
  <c r="AJ34" i="63"/>
  <c r="AI34" i="63"/>
  <c r="AH34" i="63"/>
  <c r="AG34" i="63"/>
  <c r="AF34" i="63"/>
  <c r="AE34" i="63"/>
  <c r="AD34" i="63"/>
  <c r="AC34" i="63"/>
  <c r="AB34" i="63"/>
  <c r="AA34" i="63"/>
  <c r="Z34" i="63"/>
  <c r="Y34" i="63"/>
  <c r="X34" i="63"/>
  <c r="W34" i="63"/>
  <c r="V34" i="63"/>
  <c r="U34" i="63"/>
  <c r="T34" i="63"/>
  <c r="S34" i="63"/>
  <c r="R34" i="63"/>
  <c r="Q34" i="63"/>
  <c r="P34" i="63"/>
  <c r="O34" i="63"/>
  <c r="N34" i="63"/>
  <c r="M34" i="63"/>
  <c r="L34" i="63"/>
  <c r="K34" i="63"/>
  <c r="J34" i="63"/>
  <c r="I34" i="63"/>
  <c r="D34" i="63"/>
  <c r="C34" i="63"/>
  <c r="A32" i="63"/>
  <c r="B32" i="63" s="1"/>
  <c r="A31" i="63"/>
  <c r="B31" i="63" s="1"/>
  <c r="A30" i="63"/>
  <c r="B30" i="63" s="1"/>
  <c r="B29" i="63"/>
  <c r="A29" i="63"/>
  <c r="B28" i="63"/>
  <c r="A28" i="63"/>
  <c r="B27" i="63"/>
  <c r="A27" i="63"/>
  <c r="B26" i="63"/>
  <c r="A26" i="63"/>
  <c r="B25" i="63"/>
  <c r="A25" i="63"/>
  <c r="B24" i="63"/>
  <c r="A24" i="63"/>
  <c r="B23" i="63"/>
  <c r="A23" i="63"/>
  <c r="B22" i="63"/>
  <c r="A22" i="63"/>
  <c r="B21" i="63"/>
  <c r="A21" i="63"/>
  <c r="B20" i="63"/>
  <c r="A20" i="63"/>
  <c r="B19" i="63"/>
  <c r="A19" i="63"/>
  <c r="B18" i="63"/>
  <c r="A18" i="63"/>
  <c r="B17" i="63"/>
  <c r="A17" i="63"/>
  <c r="B16" i="63"/>
  <c r="A16" i="63"/>
  <c r="B15" i="63"/>
  <c r="A15" i="63"/>
  <c r="B14" i="63"/>
  <c r="A14" i="63"/>
  <c r="B13" i="63"/>
  <c r="A13" i="63"/>
  <c r="B12" i="63"/>
  <c r="A12" i="63"/>
  <c r="B11" i="63"/>
  <c r="A11" i="63"/>
  <c r="B10" i="63"/>
  <c r="A10" i="63"/>
  <c r="B9" i="63"/>
  <c r="A9" i="63"/>
  <c r="B8" i="63"/>
  <c r="A8" i="63"/>
  <c r="B7" i="63"/>
  <c r="A7" i="63"/>
  <c r="B6" i="63"/>
  <c r="A6" i="63"/>
  <c r="B5" i="63"/>
  <c r="A5" i="63"/>
  <c r="B4" i="63"/>
  <c r="A4" i="63"/>
  <c r="B3" i="63"/>
  <c r="A3" i="63"/>
  <c r="B2" i="63"/>
  <c r="H35" i="63" s="1"/>
  <c r="A2" i="63"/>
  <c r="BO1" i="63"/>
  <c r="BN1" i="63"/>
  <c r="BM1" i="63"/>
  <c r="BL1" i="63"/>
  <c r="BK1" i="63"/>
  <c r="BJ1" i="63"/>
  <c r="BI1" i="63"/>
  <c r="BH1" i="63"/>
  <c r="BG1" i="63"/>
  <c r="BF1" i="63"/>
  <c r="BE1" i="63"/>
  <c r="BD1" i="63"/>
  <c r="BC1" i="63"/>
  <c r="BB1" i="63"/>
  <c r="BA1" i="63"/>
  <c r="AZ1" i="63"/>
  <c r="AY1" i="63"/>
  <c r="AW1" i="63"/>
  <c r="AV1" i="63"/>
  <c r="AU1" i="63"/>
  <c r="AT1" i="63"/>
  <c r="AS1" i="63"/>
  <c r="AR1" i="63"/>
  <c r="AQ1" i="63"/>
  <c r="AP1" i="63"/>
  <c r="AO1" i="63"/>
  <c r="AN1" i="63"/>
  <c r="AM1" i="63"/>
  <c r="AL1" i="63"/>
  <c r="AK1" i="63"/>
  <c r="AJ1" i="63"/>
  <c r="AI1" i="63"/>
  <c r="AH1" i="63"/>
  <c r="AG1" i="63"/>
  <c r="AF1" i="63"/>
  <c r="AE1" i="63"/>
  <c r="AD1" i="63"/>
  <c r="AC1" i="63"/>
  <c r="AA1" i="63"/>
  <c r="Y1" i="63"/>
  <c r="W1" i="63"/>
  <c r="U1" i="63"/>
  <c r="S1" i="63"/>
  <c r="Q1" i="63"/>
  <c r="O1" i="63"/>
  <c r="M1" i="63"/>
  <c r="L1" i="63"/>
  <c r="K1" i="63"/>
  <c r="J1" i="63"/>
  <c r="I1" i="63"/>
  <c r="H1" i="63"/>
  <c r="G1" i="63"/>
  <c r="F1" i="63"/>
  <c r="E1" i="63"/>
  <c r="D1" i="63"/>
  <c r="C1" i="63"/>
  <c r="B44" i="69"/>
  <c r="C43" i="69"/>
  <c r="B42" i="69"/>
  <c r="C41" i="69"/>
  <c r="B40" i="69"/>
  <c r="C39" i="69"/>
  <c r="B38" i="69"/>
  <c r="C37" i="69"/>
  <c r="B36" i="69"/>
  <c r="C35" i="69"/>
  <c r="B34" i="69"/>
  <c r="C33" i="69"/>
  <c r="B32" i="69"/>
  <c r="C31" i="69"/>
  <c r="B30" i="69"/>
  <c r="C29" i="69"/>
  <c r="B28" i="69"/>
  <c r="C27" i="69"/>
  <c r="B26" i="69"/>
  <c r="C25" i="69"/>
  <c r="B24" i="69"/>
  <c r="C23" i="69"/>
  <c r="B22" i="69"/>
  <c r="C21" i="69"/>
  <c r="B20" i="69"/>
  <c r="C19" i="69"/>
  <c r="B18" i="69"/>
  <c r="E13" i="69"/>
  <c r="E12" i="69"/>
  <c r="E10" i="69"/>
  <c r="C18" i="71"/>
  <c r="B18" i="71"/>
  <c r="E13" i="71"/>
  <c r="E12" i="71"/>
  <c r="E13" i="19"/>
  <c r="D32" i="73"/>
  <c r="D20" i="73"/>
  <c r="D25" i="69"/>
  <c r="D40" i="69"/>
  <c r="D24" i="69"/>
  <c r="D27" i="73"/>
  <c r="D42" i="69"/>
  <c r="D26" i="69"/>
  <c r="D40" i="73"/>
  <c r="D34" i="73"/>
  <c r="D30" i="73"/>
  <c r="D26" i="73"/>
  <c r="D22" i="73"/>
  <c r="D18" i="73"/>
  <c r="D25" i="73"/>
  <c r="D27" i="69"/>
  <c r="D23" i="69"/>
  <c r="D19" i="69"/>
  <c r="D36" i="69"/>
  <c r="D28" i="69"/>
  <c r="D18" i="69"/>
  <c r="D23" i="73"/>
  <c r="D44" i="69"/>
  <c r="D38" i="69"/>
  <c r="D30" i="69"/>
  <c r="D22" i="69"/>
  <c r="D18" i="71"/>
  <c r="D44" i="73"/>
  <c r="D36" i="73"/>
  <c r="D28" i="73"/>
  <c r="D24" i="73"/>
  <c r="D38" i="73"/>
  <c r="D21" i="73"/>
  <c r="D21" i="69"/>
  <c r="D32" i="69"/>
  <c r="D42" i="73"/>
  <c r="D19" i="73"/>
  <c r="D34" i="69"/>
  <c r="D20" i="69"/>
  <c r="C18" i="69" l="1"/>
  <c r="E19" i="69"/>
  <c r="C20" i="69"/>
  <c r="E21" i="69"/>
  <c r="C22" i="69"/>
  <c r="E23" i="69"/>
  <c r="C24" i="69"/>
  <c r="E25" i="69"/>
  <c r="C26" i="69"/>
  <c r="E27" i="69"/>
  <c r="C28" i="69"/>
  <c r="E29" i="69"/>
  <c r="C30" i="69"/>
  <c r="E31" i="69"/>
  <c r="C32" i="69"/>
  <c r="E33" i="69"/>
  <c r="C34" i="69"/>
  <c r="E35" i="69"/>
  <c r="C36" i="69"/>
  <c r="E37" i="69"/>
  <c r="C38" i="69"/>
  <c r="E39" i="69"/>
  <c r="C40" i="69"/>
  <c r="E41" i="69"/>
  <c r="C42" i="69"/>
  <c r="E43" i="69"/>
  <c r="C44" i="69"/>
  <c r="N1" i="63"/>
  <c r="P1" i="63"/>
  <c r="R1" i="63"/>
  <c r="T1" i="63"/>
  <c r="V1" i="63"/>
  <c r="X1" i="63"/>
  <c r="Z1" i="63"/>
  <c r="AB1" i="63"/>
  <c r="AX1" i="63"/>
  <c r="H2" i="66"/>
  <c r="H4" i="66"/>
  <c r="H6" i="66"/>
  <c r="H8" i="66"/>
  <c r="H10" i="66"/>
  <c r="H12" i="66"/>
  <c r="H14" i="66"/>
  <c r="H16" i="66"/>
  <c r="H18" i="66"/>
  <c r="H20" i="66"/>
  <c r="H22" i="66"/>
  <c r="H24" i="66"/>
  <c r="H26" i="66"/>
  <c r="H28" i="66"/>
  <c r="H30" i="66"/>
  <c r="H32" i="66"/>
  <c r="H34" i="66"/>
  <c r="H36" i="66"/>
  <c r="H38" i="66"/>
  <c r="H40" i="66"/>
  <c r="H42" i="66"/>
  <c r="H44" i="66"/>
  <c r="H46" i="66"/>
  <c r="H48" i="66"/>
  <c r="H50" i="66"/>
  <c r="H52" i="66"/>
  <c r="H54" i="66"/>
  <c r="H56" i="66"/>
  <c r="H58" i="66"/>
  <c r="H60" i="66"/>
  <c r="H62" i="66"/>
  <c r="H64" i="66"/>
  <c r="H66" i="66"/>
  <c r="H68" i="66"/>
  <c r="H70" i="66"/>
  <c r="H72" i="66"/>
  <c r="H74" i="66"/>
  <c r="H76" i="66"/>
  <c r="H78" i="66"/>
  <c r="H80" i="66"/>
  <c r="H82" i="66"/>
  <c r="H84" i="66"/>
  <c r="H86" i="66"/>
  <c r="H88" i="66"/>
  <c r="H90" i="66"/>
  <c r="H92" i="66"/>
  <c r="H94" i="66"/>
  <c r="H96" i="66"/>
  <c r="H98" i="66"/>
  <c r="H100" i="66"/>
  <c r="H102" i="66"/>
  <c r="H104" i="66"/>
  <c r="H106" i="66"/>
  <c r="H108" i="66"/>
  <c r="H110" i="66"/>
  <c r="H112" i="66"/>
  <c r="H114" i="66"/>
  <c r="H116" i="66"/>
  <c r="H118" i="66"/>
  <c r="H120" i="66"/>
  <c r="H122" i="66"/>
  <c r="H124" i="66"/>
  <c r="H126" i="66"/>
  <c r="H128" i="66"/>
  <c r="H130" i="66"/>
  <c r="H132" i="66"/>
  <c r="H134" i="66"/>
  <c r="H136" i="66"/>
  <c r="H138" i="66"/>
  <c r="H140" i="66"/>
  <c r="H142" i="66"/>
  <c r="H144" i="66"/>
  <c r="H146" i="66"/>
  <c r="H148" i="66"/>
  <c r="H150" i="66"/>
  <c r="H152" i="66"/>
  <c r="H154" i="66"/>
  <c r="H156" i="66"/>
  <c r="H158" i="66"/>
  <c r="G18" i="71"/>
  <c r="G20" i="69"/>
  <c r="G22" i="69"/>
  <c r="G26" i="69"/>
  <c r="G30" i="69"/>
  <c r="G34" i="69"/>
  <c r="G38" i="69"/>
  <c r="G42" i="69"/>
  <c r="G44" i="69"/>
  <c r="G19" i="73"/>
  <c r="G23" i="73"/>
  <c r="G27" i="73"/>
  <c r="G42" i="73"/>
  <c r="G18" i="69"/>
  <c r="G24" i="69"/>
  <c r="G28" i="69"/>
  <c r="G32" i="69"/>
  <c r="G36" i="69"/>
  <c r="G40" i="69"/>
  <c r="G19" i="69"/>
  <c r="G21" i="69"/>
  <c r="G23" i="69"/>
  <c r="G25" i="69"/>
  <c r="G27" i="69"/>
  <c r="G21" i="73"/>
  <c r="G25" i="73"/>
  <c r="G38" i="73"/>
  <c r="G18" i="73"/>
  <c r="G20" i="73"/>
  <c r="G22" i="73"/>
  <c r="G24" i="73"/>
  <c r="G26" i="73"/>
  <c r="G28" i="73"/>
  <c r="G30" i="73"/>
  <c r="G32" i="73"/>
  <c r="G34" i="73"/>
  <c r="G36" i="73"/>
  <c r="G40" i="73"/>
  <c r="G44" i="73"/>
  <c r="H34" i="63"/>
  <c r="E35" i="63"/>
  <c r="E20" i="73"/>
  <c r="B21" i="73"/>
  <c r="E24" i="73"/>
  <c r="B25" i="73"/>
  <c r="E28" i="73"/>
  <c r="B29" i="73"/>
  <c r="E32" i="73"/>
  <c r="B33" i="73"/>
  <c r="F34" i="63"/>
  <c r="G35" i="63"/>
  <c r="E18" i="71"/>
  <c r="E18" i="69"/>
  <c r="B19" i="69"/>
  <c r="E22" i="69"/>
  <c r="B23" i="69"/>
  <c r="E26" i="69"/>
  <c r="B27" i="69"/>
  <c r="E30" i="69"/>
  <c r="B31" i="69"/>
  <c r="E34" i="69"/>
  <c r="B35" i="69"/>
  <c r="E36" i="69"/>
  <c r="B37" i="69"/>
  <c r="E38" i="69"/>
  <c r="B39" i="69"/>
  <c r="E40" i="69"/>
  <c r="B41" i="69"/>
  <c r="E42" i="69"/>
  <c r="B43" i="69"/>
  <c r="E44" i="69"/>
  <c r="E34" i="63"/>
  <c r="G34" i="63"/>
  <c r="F35" i="63"/>
  <c r="H107" i="66"/>
  <c r="H109" i="66"/>
  <c r="H111" i="66"/>
  <c r="H113" i="66"/>
  <c r="H115" i="66"/>
  <c r="H117" i="66"/>
  <c r="H119" i="66"/>
  <c r="H121" i="66"/>
  <c r="H123" i="66"/>
  <c r="H125" i="66"/>
  <c r="H127" i="66"/>
  <c r="H129" i="66"/>
  <c r="H131" i="66"/>
  <c r="H133" i="66"/>
  <c r="H135" i="66"/>
  <c r="H137" i="66"/>
  <c r="H139" i="66"/>
  <c r="H141" i="66"/>
  <c r="H143" i="66"/>
  <c r="H145" i="66"/>
  <c r="H147" i="66"/>
  <c r="H149" i="66"/>
  <c r="H151" i="66"/>
  <c r="H153" i="66"/>
  <c r="H155" i="66"/>
  <c r="H157" i="66"/>
  <c r="H159" i="66"/>
  <c r="Q1" i="67"/>
  <c r="M1" i="67"/>
  <c r="D31" i="73"/>
  <c r="D31" i="69"/>
  <c r="D35" i="69"/>
  <c r="D35" i="73"/>
  <c r="D39" i="69"/>
  <c r="D39" i="73"/>
  <c r="D43" i="69"/>
  <c r="D43" i="73"/>
  <c r="I18" i="71"/>
  <c r="F22" i="69"/>
  <c r="F38" i="69"/>
  <c r="F23" i="73"/>
  <c r="F28" i="69"/>
  <c r="F21" i="69"/>
  <c r="I25" i="73"/>
  <c r="F18" i="73"/>
  <c r="F26" i="73"/>
  <c r="I34" i="73"/>
  <c r="F40" i="73"/>
  <c r="F26" i="69"/>
  <c r="F42" i="69"/>
  <c r="I19" i="73"/>
  <c r="I27" i="73"/>
  <c r="I42" i="73"/>
  <c r="F24" i="69"/>
  <c r="F40" i="69"/>
  <c r="F23" i="69"/>
  <c r="I21" i="73"/>
  <c r="I38" i="73"/>
  <c r="I18" i="73"/>
  <c r="I20" i="73"/>
  <c r="F24" i="73"/>
  <c r="I26" i="73"/>
  <c r="I28" i="73"/>
  <c r="F32" i="73"/>
  <c r="F34" i="73"/>
  <c r="F36" i="73"/>
  <c r="F44" i="73"/>
  <c r="D29" i="69"/>
  <c r="D29" i="73"/>
  <c r="D33" i="73"/>
  <c r="D33" i="69"/>
  <c r="D37" i="69"/>
  <c r="D37" i="73"/>
  <c r="D41" i="73"/>
  <c r="D41" i="69"/>
  <c r="F18" i="71"/>
  <c r="F30" i="69"/>
  <c r="I23" i="73"/>
  <c r="F18" i="69"/>
  <c r="F36" i="69"/>
  <c r="F25" i="69"/>
  <c r="F25" i="73"/>
  <c r="F22" i="73"/>
  <c r="F30" i="73"/>
  <c r="I40" i="73"/>
  <c r="F20" i="69"/>
  <c r="F34" i="69"/>
  <c r="F44" i="69"/>
  <c r="F19" i="73"/>
  <c r="F27" i="73"/>
  <c r="F42" i="73"/>
  <c r="F32" i="69"/>
  <c r="F19" i="69"/>
  <c r="F27" i="69"/>
  <c r="F21" i="73"/>
  <c r="F38" i="73"/>
  <c r="F20" i="73"/>
  <c r="I22" i="73"/>
  <c r="I24" i="73"/>
  <c r="F28" i="73"/>
  <c r="I30" i="73"/>
  <c r="I32" i="73"/>
  <c r="I36" i="73"/>
  <c r="I44" i="73"/>
  <c r="G41" i="69" l="1"/>
  <c r="G41" i="73"/>
  <c r="J41" i="73" s="1"/>
  <c r="G37" i="73"/>
  <c r="G37" i="69"/>
  <c r="G33" i="69"/>
  <c r="G33" i="73"/>
  <c r="G29" i="73"/>
  <c r="G29" i="69"/>
  <c r="G43" i="73"/>
  <c r="G43" i="69"/>
  <c r="G39" i="73"/>
  <c r="G39" i="69"/>
  <c r="G35" i="73"/>
  <c r="G35" i="69"/>
  <c r="G31" i="69"/>
  <c r="G31" i="73"/>
  <c r="H44" i="73"/>
  <c r="H36" i="73"/>
  <c r="H34" i="73"/>
  <c r="H32" i="73"/>
  <c r="H28" i="73"/>
  <c r="H24" i="73"/>
  <c r="H20" i="73"/>
  <c r="H38" i="73"/>
  <c r="H21" i="73"/>
  <c r="H27" i="69"/>
  <c r="H23" i="69"/>
  <c r="H19" i="69"/>
  <c r="H40" i="69"/>
  <c r="H32" i="69"/>
  <c r="H24" i="69"/>
  <c r="H42" i="73"/>
  <c r="H27" i="73"/>
  <c r="H19" i="73"/>
  <c r="H44" i="69"/>
  <c r="H42" i="69"/>
  <c r="H34" i="69"/>
  <c r="H26" i="69"/>
  <c r="H20" i="69"/>
  <c r="H40" i="73"/>
  <c r="H30" i="73"/>
  <c r="H26" i="73"/>
  <c r="H22" i="73"/>
  <c r="H18" i="73"/>
  <c r="H25" i="73"/>
  <c r="H25" i="69"/>
  <c r="H21" i="69"/>
  <c r="H36" i="69"/>
  <c r="H28" i="69"/>
  <c r="H18" i="69"/>
  <c r="H23" i="73"/>
  <c r="H38" i="69"/>
  <c r="H30" i="69"/>
  <c r="H22" i="69"/>
  <c r="H18" i="71"/>
  <c r="J43" i="73"/>
  <c r="J39" i="73"/>
  <c r="J37" i="73"/>
  <c r="J35" i="73"/>
  <c r="J40" i="73"/>
  <c r="K40" i="73" s="1"/>
  <c r="J33" i="73"/>
  <c r="J25" i="73"/>
  <c r="K25" i="73" s="1"/>
  <c r="J31" i="73"/>
  <c r="J23" i="73"/>
  <c r="K23" i="73" s="1"/>
  <c r="J18" i="71"/>
  <c r="K18" i="71" s="1"/>
  <c r="J44" i="73"/>
  <c r="K44" i="73" s="1"/>
  <c r="J36" i="73"/>
  <c r="K36" i="73" s="1"/>
  <c r="J34" i="73"/>
  <c r="K34" i="73" s="1"/>
  <c r="J32" i="73"/>
  <c r="K32" i="73" s="1"/>
  <c r="J30" i="73"/>
  <c r="K30" i="73" s="1"/>
  <c r="J28" i="73"/>
  <c r="K28" i="73" s="1"/>
  <c r="J26" i="73"/>
  <c r="K26" i="73" s="1"/>
  <c r="J24" i="73"/>
  <c r="K24" i="73" s="1"/>
  <c r="J22" i="73"/>
  <c r="K22" i="73" s="1"/>
  <c r="J20" i="73"/>
  <c r="K20" i="73" s="1"/>
  <c r="J18" i="73"/>
  <c r="K18" i="73" s="1"/>
  <c r="J38" i="73"/>
  <c r="K38" i="73" s="1"/>
  <c r="J29" i="73"/>
  <c r="J21" i="73"/>
  <c r="K21" i="73" s="1"/>
  <c r="J42" i="73"/>
  <c r="K42" i="73" s="1"/>
  <c r="J27" i="73"/>
  <c r="K27" i="73" s="1"/>
  <c r="J19" i="73"/>
  <c r="K19" i="73" s="1"/>
  <c r="F41" i="73"/>
  <c r="F37" i="73"/>
  <c r="I33" i="73"/>
  <c r="F33" i="73"/>
  <c r="I29" i="73"/>
  <c r="I43" i="73"/>
  <c r="F43" i="73"/>
  <c r="F43" i="69"/>
  <c r="F39" i="69"/>
  <c r="I35" i="73"/>
  <c r="F35" i="73"/>
  <c r="F35" i="69"/>
  <c r="F41" i="69"/>
  <c r="I41" i="73"/>
  <c r="I37" i="73"/>
  <c r="F37" i="69"/>
  <c r="F33" i="69"/>
  <c r="F29" i="73"/>
  <c r="F29" i="69"/>
  <c r="F39" i="73"/>
  <c r="I39" i="73"/>
  <c r="F31" i="69"/>
  <c r="F31" i="73"/>
  <c r="I31" i="73"/>
  <c r="H31" i="73" l="1"/>
  <c r="H31" i="69"/>
  <c r="H39" i="73"/>
  <c r="H29" i="69"/>
  <c r="H29" i="73"/>
  <c r="H33" i="69"/>
  <c r="H37" i="69"/>
  <c r="H41" i="69"/>
  <c r="H35" i="69"/>
  <c r="H35" i="73"/>
  <c r="H39" i="69"/>
  <c r="H43" i="69"/>
  <c r="H43" i="73"/>
  <c r="H33" i="73"/>
  <c r="H37" i="73"/>
  <c r="H41" i="73"/>
  <c r="K29" i="73"/>
  <c r="K37" i="73"/>
  <c r="L37" i="73" s="1"/>
  <c r="K31" i="73"/>
  <c r="K33" i="73"/>
  <c r="K35" i="73"/>
  <c r="K39" i="73"/>
  <c r="L39" i="73" s="1"/>
  <c r="K43" i="73"/>
  <c r="K41" i="73"/>
  <c r="L31" i="73"/>
  <c r="L25" i="73"/>
  <c r="L18" i="73"/>
  <c r="L26" i="73"/>
  <c r="L40" i="73"/>
  <c r="L27" i="73"/>
  <c r="L21" i="73"/>
  <c r="L38" i="73"/>
  <c r="L24" i="73"/>
  <c r="L32" i="73"/>
  <c r="L36" i="73"/>
  <c r="L18" i="71"/>
  <c r="L23" i="73"/>
  <c r="H45" i="69"/>
  <c r="L22" i="73"/>
  <c r="L30" i="73"/>
  <c r="L43" i="73"/>
  <c r="L19" i="73"/>
  <c r="L42" i="73"/>
  <c r="L29" i="73"/>
  <c r="L20" i="73"/>
  <c r="L28" i="73"/>
  <c r="L34" i="73"/>
  <c r="L44" i="73"/>
  <c r="H45" i="73" l="1"/>
  <c r="L35" i="73"/>
  <c r="K45" i="73"/>
  <c r="L41" i="73"/>
  <c r="L33" i="73"/>
  <c r="L45" i="73" s="1"/>
</calcChain>
</file>

<file path=xl/comments1.xml><?xml version="1.0" encoding="utf-8"?>
<comments xmlns="http://schemas.openxmlformats.org/spreadsheetml/2006/main">
  <authors>
    <author>Utilisateur Windows</author>
  </authors>
  <commentList>
    <comment ref="E12" authorId="0" shapeId="0">
      <text>
        <r>
          <rPr>
            <b/>
            <sz val="9"/>
            <color indexed="81"/>
            <rFont val="Tahoma"/>
            <family val="2"/>
          </rPr>
          <t>Cliquer ici pour choisir le mois/année des astreintes</t>
        </r>
      </text>
    </comment>
  </commentList>
</comments>
</file>

<file path=xl/comments2.xml><?xml version="1.0" encoding="utf-8"?>
<comments xmlns="http://schemas.openxmlformats.org/spreadsheetml/2006/main">
  <authors>
    <author>DFDFV DFVDFV</author>
  </authors>
  <commentList>
    <comment ref="BY28" authorId="0" shapeId="0">
      <text>
        <r>
          <rPr>
            <b/>
            <sz val="9"/>
            <color indexed="81"/>
            <rFont val="Arial"/>
            <family val="2"/>
          </rPr>
          <t>DFDFV DFVDFV:</t>
        </r>
        <r>
          <rPr>
            <sz val="9"/>
            <color indexed="81"/>
            <rFont val="Arial"/>
            <family val="2"/>
          </rPr>
          <t xml:space="preserve">
</t>
        </r>
      </text>
    </comment>
  </commentList>
</comments>
</file>

<file path=xl/comments3.xml><?xml version="1.0" encoding="utf-8"?>
<comments xmlns="http://schemas.openxmlformats.org/spreadsheetml/2006/main">
  <authors>
    <author>Utilisateur Windows</author>
  </authors>
  <commentList>
    <comment ref="E12" authorId="0" shapeId="0">
      <text>
        <r>
          <rPr>
            <b/>
            <sz val="9"/>
            <color indexed="81"/>
            <rFont val="Tahoma"/>
            <family val="2"/>
          </rPr>
          <t>Cliquer ici pour choisir le mois/année des astreintes</t>
        </r>
      </text>
    </comment>
  </commentList>
</comments>
</file>

<file path=xl/sharedStrings.xml><?xml version="1.0" encoding="utf-8"?>
<sst xmlns="http://schemas.openxmlformats.org/spreadsheetml/2006/main" count="563" uniqueCount="349">
  <si>
    <t>Taux</t>
  </si>
  <si>
    <t>Nombre</t>
  </si>
  <si>
    <t>Montant</t>
  </si>
  <si>
    <t>Grade</t>
  </si>
  <si>
    <t>Assomption</t>
  </si>
  <si>
    <t>Lundi de Pentecôte</t>
  </si>
  <si>
    <t>Ascension</t>
  </si>
  <si>
    <t>Victoire 1945</t>
  </si>
  <si>
    <t>Fête du travail</t>
  </si>
  <si>
    <t>Lundi de Pâques</t>
  </si>
  <si>
    <t>A PAYER</t>
  </si>
  <si>
    <t>Toussaint</t>
  </si>
  <si>
    <t>Astreintes Semaine</t>
  </si>
  <si>
    <t>Astreintes WE - Jours fériés</t>
  </si>
  <si>
    <t>Nombre de jours</t>
  </si>
  <si>
    <t>Année</t>
  </si>
  <si>
    <t>Fériés</t>
  </si>
  <si>
    <t>Pâques</t>
  </si>
  <si>
    <t>Pentecôte</t>
  </si>
  <si>
    <t>Fête Nationale</t>
  </si>
  <si>
    <t>Armistice 1914</t>
  </si>
  <si>
    <t xml:space="preserve"> Noël</t>
  </si>
  <si>
    <t>Effectuée(s) en</t>
  </si>
  <si>
    <t>Mois considéré</t>
  </si>
  <si>
    <t>Liste_mois</t>
  </si>
  <si>
    <t>Liste_jours</t>
  </si>
  <si>
    <t>Structure :</t>
  </si>
  <si>
    <t>Indemnité</t>
  </si>
  <si>
    <t xml:space="preserve">Payée(s) en </t>
  </si>
  <si>
    <t>Nom</t>
  </si>
  <si>
    <t>Prénom</t>
  </si>
  <si>
    <t>N° INSEE</t>
  </si>
  <si>
    <t>Affectation</t>
  </si>
  <si>
    <t>TotJRS</t>
  </si>
  <si>
    <t>TotFeri</t>
  </si>
  <si>
    <t>Prime d'encadrement de nuit</t>
  </si>
  <si>
    <t>0667 SEMAINE</t>
  </si>
  <si>
    <t>0667 DJF</t>
  </si>
  <si>
    <t>1453 SEMAINE</t>
  </si>
  <si>
    <t>1453 DJF</t>
  </si>
  <si>
    <t>Prime d'encadrement nuit semaine</t>
  </si>
  <si>
    <t>Prime d'encadrement nuit week-end et jours fériés</t>
  </si>
  <si>
    <t>A</t>
  </si>
  <si>
    <t>Astreintes</t>
  </si>
  <si>
    <t>PEN</t>
  </si>
  <si>
    <t>JSFERIE</t>
  </si>
  <si>
    <t>Indemnité horaire travail de nuit</t>
  </si>
  <si>
    <t>Total</t>
  </si>
  <si>
    <t>aout 2014</t>
  </si>
  <si>
    <t>AF1</t>
  </si>
  <si>
    <t>AF2</t>
  </si>
  <si>
    <t>Grade1</t>
  </si>
  <si>
    <t>Grade2</t>
  </si>
  <si>
    <t>Grade3</t>
  </si>
  <si>
    <t>Grade4</t>
  </si>
  <si>
    <t>Grade5</t>
  </si>
  <si>
    <t>Grade6</t>
  </si>
  <si>
    <t>Grade7</t>
  </si>
  <si>
    <t>Grade8</t>
  </si>
  <si>
    <t>Grade9</t>
  </si>
  <si>
    <t>Grade10</t>
  </si>
  <si>
    <t>Grade11</t>
  </si>
  <si>
    <t>Grade12</t>
  </si>
  <si>
    <t>Grade13</t>
  </si>
  <si>
    <t>Grade14</t>
  </si>
  <si>
    <t>Grade15</t>
  </si>
  <si>
    <t>Grade16</t>
  </si>
  <si>
    <t>Grade17</t>
  </si>
  <si>
    <t>Grade18</t>
  </si>
  <si>
    <t>Grade19</t>
  </si>
  <si>
    <t>Grade20</t>
  </si>
  <si>
    <t>Grade21</t>
  </si>
  <si>
    <t>Grade22</t>
  </si>
  <si>
    <t>Grade23</t>
  </si>
  <si>
    <t>Grade24</t>
  </si>
  <si>
    <t>Grade25</t>
  </si>
  <si>
    <t>Grade26</t>
  </si>
  <si>
    <t>Grade27</t>
  </si>
  <si>
    <t>Grade28</t>
  </si>
  <si>
    <t>Grade29</t>
  </si>
  <si>
    <t>Grade30</t>
  </si>
  <si>
    <t>Grade31</t>
  </si>
  <si>
    <t>Grade32</t>
  </si>
  <si>
    <t>Grade33</t>
  </si>
  <si>
    <t>Grade34</t>
  </si>
  <si>
    <t>Grade35</t>
  </si>
  <si>
    <t>Grade36</t>
  </si>
  <si>
    <t>Grade37</t>
  </si>
  <si>
    <t>Grade38</t>
  </si>
  <si>
    <t>Grade39</t>
  </si>
  <si>
    <t>Grade40</t>
  </si>
  <si>
    <t>Grade41</t>
  </si>
  <si>
    <t>Grade42</t>
  </si>
  <si>
    <t>Grade43</t>
  </si>
  <si>
    <t>Grade44</t>
  </si>
  <si>
    <t>Grade45</t>
  </si>
  <si>
    <t>Grade46</t>
  </si>
  <si>
    <t>Grade47</t>
  </si>
  <si>
    <t>Grade48</t>
  </si>
  <si>
    <t>Grade49</t>
  </si>
  <si>
    <t>Grade50</t>
  </si>
  <si>
    <t>Grade51</t>
  </si>
  <si>
    <t>Grade52</t>
  </si>
  <si>
    <t>Grade53</t>
  </si>
  <si>
    <t>Grade54</t>
  </si>
  <si>
    <t>Grade55</t>
  </si>
  <si>
    <t>Grade56</t>
  </si>
  <si>
    <t>prenom2</t>
  </si>
  <si>
    <t>prenom3</t>
  </si>
  <si>
    <t>prenom4</t>
  </si>
  <si>
    <t>prenom5</t>
  </si>
  <si>
    <t>prenom6</t>
  </si>
  <si>
    <t>prenom7</t>
  </si>
  <si>
    <t>prenom8</t>
  </si>
  <si>
    <t>prenom9</t>
  </si>
  <si>
    <t>prenom10</t>
  </si>
  <si>
    <t>prenom11</t>
  </si>
  <si>
    <t>prenom12</t>
  </si>
  <si>
    <t>prenom13</t>
  </si>
  <si>
    <t>prenom14</t>
  </si>
  <si>
    <t>prenom15</t>
  </si>
  <si>
    <t>prenom16</t>
  </si>
  <si>
    <t>prenom17</t>
  </si>
  <si>
    <t>prenom18</t>
  </si>
  <si>
    <t>prenom19</t>
  </si>
  <si>
    <t>prenom20</t>
  </si>
  <si>
    <t>prenom21</t>
  </si>
  <si>
    <t>prenom22</t>
  </si>
  <si>
    <t>prenom23</t>
  </si>
  <si>
    <t>prenom24</t>
  </si>
  <si>
    <t>prenom25</t>
  </si>
  <si>
    <t>prenom26</t>
  </si>
  <si>
    <t>prenom27</t>
  </si>
  <si>
    <t>prenom28</t>
  </si>
  <si>
    <t>prenom29</t>
  </si>
  <si>
    <t>prenom30</t>
  </si>
  <si>
    <t>prenom31</t>
  </si>
  <si>
    <t>prenom32</t>
  </si>
  <si>
    <t>prenom33</t>
  </si>
  <si>
    <t>prenom34</t>
  </si>
  <si>
    <t>prenom35</t>
  </si>
  <si>
    <t>prenom36</t>
  </si>
  <si>
    <t>prenom37</t>
  </si>
  <si>
    <t>prenom38</t>
  </si>
  <si>
    <t>prenom39</t>
  </si>
  <si>
    <t>prenom40</t>
  </si>
  <si>
    <t>prenom41</t>
  </si>
  <si>
    <t>prenom42</t>
  </si>
  <si>
    <t>prenom43</t>
  </si>
  <si>
    <t>prenom44</t>
  </si>
  <si>
    <t>prenom45</t>
  </si>
  <si>
    <t>prenom46</t>
  </si>
  <si>
    <t>prenom47</t>
  </si>
  <si>
    <t>prenom48</t>
  </si>
  <si>
    <t>prenom49</t>
  </si>
  <si>
    <t>prenom50</t>
  </si>
  <si>
    <t>prenom51</t>
  </si>
  <si>
    <t>prenom52</t>
  </si>
  <si>
    <t>prenom53</t>
  </si>
  <si>
    <t>prenom54</t>
  </si>
  <si>
    <t>prenom55</t>
  </si>
  <si>
    <t>prenom56</t>
  </si>
  <si>
    <t>prenom57</t>
  </si>
  <si>
    <t>NOM1</t>
  </si>
  <si>
    <t>NOM2</t>
  </si>
  <si>
    <t>NOM3</t>
  </si>
  <si>
    <t>NOM4</t>
  </si>
  <si>
    <t>NOM5</t>
  </si>
  <si>
    <t>NOM6</t>
  </si>
  <si>
    <t>NOM7</t>
  </si>
  <si>
    <t>NOM8</t>
  </si>
  <si>
    <t>NOM9</t>
  </si>
  <si>
    <t>NOM10</t>
  </si>
  <si>
    <t>NOM11</t>
  </si>
  <si>
    <t>NOM12</t>
  </si>
  <si>
    <t>NOM13</t>
  </si>
  <si>
    <t>NOM14</t>
  </si>
  <si>
    <t>NOM15</t>
  </si>
  <si>
    <t>NOM16</t>
  </si>
  <si>
    <t>NOM17</t>
  </si>
  <si>
    <t>NOM18</t>
  </si>
  <si>
    <t>NOM19</t>
  </si>
  <si>
    <t>NOM20</t>
  </si>
  <si>
    <t>NOM21</t>
  </si>
  <si>
    <t>NOM22</t>
  </si>
  <si>
    <t>NOM23</t>
  </si>
  <si>
    <t>NOM24</t>
  </si>
  <si>
    <t>NOM25</t>
  </si>
  <si>
    <t>NOM26</t>
  </si>
  <si>
    <t>NOM27</t>
  </si>
  <si>
    <t>NOM28</t>
  </si>
  <si>
    <t>NOM29</t>
  </si>
  <si>
    <t>NOM30</t>
  </si>
  <si>
    <t>NOM31</t>
  </si>
  <si>
    <t>NOM32</t>
  </si>
  <si>
    <t>NOM33</t>
  </si>
  <si>
    <t>NOM34</t>
  </si>
  <si>
    <t>NOM35</t>
  </si>
  <si>
    <t>NOM36</t>
  </si>
  <si>
    <t>NOM37</t>
  </si>
  <si>
    <t>NOM38</t>
  </si>
  <si>
    <t>NOM39</t>
  </si>
  <si>
    <t>NOM40</t>
  </si>
  <si>
    <t>NOM41</t>
  </si>
  <si>
    <t>NOM42</t>
  </si>
  <si>
    <t>NOM43</t>
  </si>
  <si>
    <t>NOM44</t>
  </si>
  <si>
    <t>NOM45</t>
  </si>
  <si>
    <t>NOM46</t>
  </si>
  <si>
    <t>NOM47</t>
  </si>
  <si>
    <t>NOM48</t>
  </si>
  <si>
    <t>NOM49</t>
  </si>
  <si>
    <t>NOM50</t>
  </si>
  <si>
    <t>NOM51</t>
  </si>
  <si>
    <t>NOM52</t>
  </si>
  <si>
    <t>NOM53</t>
  </si>
  <si>
    <t>NOM54</t>
  </si>
  <si>
    <t>NOM55</t>
  </si>
  <si>
    <t>NOM56</t>
  </si>
  <si>
    <t>Insée</t>
  </si>
  <si>
    <t>Nom,prénom</t>
  </si>
  <si>
    <t>Carte</t>
  </si>
  <si>
    <t>Code indemnité</t>
  </si>
  <si>
    <t>Date effet</t>
  </si>
  <si>
    <t>Donnée B</t>
  </si>
  <si>
    <t>http://forum.excel-pratique.com/excel/vba-synthetiser-3-tableaux-en-1-seul-t56355.html</t>
  </si>
  <si>
    <t>'2334849185860180</t>
  </si>
  <si>
    <t>'1945715383916011</t>
  </si>
  <si>
    <t>'2759796023028080</t>
  </si>
  <si>
    <t>'2889415963624480</t>
  </si>
  <si>
    <t>'1691447345496571</t>
  </si>
  <si>
    <t>'1265426548873740</t>
  </si>
  <si>
    <t>'2907106861189701</t>
  </si>
  <si>
    <t>'1829596988344040</t>
  </si>
  <si>
    <t>'1883490540151990</t>
  </si>
  <si>
    <t>'2664010187075640</t>
  </si>
  <si>
    <t>'1575760021782171</t>
  </si>
  <si>
    <t>'1451451346757750</t>
  </si>
  <si>
    <t>'1737411658716890</t>
  </si>
  <si>
    <t>'1181745054127720</t>
  </si>
  <si>
    <t>'2348995989678860</t>
  </si>
  <si>
    <t>'2235824946908230</t>
  </si>
  <si>
    <t>'1040407491429821</t>
  </si>
  <si>
    <t>'2702621427302321</t>
  </si>
  <si>
    <t>'2576188283501431</t>
  </si>
  <si>
    <t>'1643103838791061</t>
  </si>
  <si>
    <t>'2023189319258481</t>
  </si>
  <si>
    <t>'2042152950096200</t>
  </si>
  <si>
    <t>'1269378509738431</t>
  </si>
  <si>
    <t>'2275871361950460</t>
  </si>
  <si>
    <t>'2922972229814541</t>
  </si>
  <si>
    <t>'1902150633927501</t>
  </si>
  <si>
    <t>'1492208815220991</t>
  </si>
  <si>
    <t>'1743471563937700</t>
  </si>
  <si>
    <t>'1743552750972091</t>
  </si>
  <si>
    <t>'1813737198454800</t>
  </si>
  <si>
    <t>'2148867329392230</t>
  </si>
  <si>
    <t>'2012891081688290</t>
  </si>
  <si>
    <t>'1795912669847211</t>
  </si>
  <si>
    <t>'2664121639594001</t>
  </si>
  <si>
    <t>'1317975665986060</t>
  </si>
  <si>
    <t>'1779917841086810</t>
  </si>
  <si>
    <t>'1429030456726590</t>
  </si>
  <si>
    <t>'2030047554142531</t>
  </si>
  <si>
    <t>'1569617598520100</t>
  </si>
  <si>
    <t>'2030681058889360</t>
  </si>
  <si>
    <t>'1092487396521740</t>
  </si>
  <si>
    <t>'2080392173231690</t>
  </si>
  <si>
    <t>'1658210334165571</t>
  </si>
  <si>
    <t>'1358972647559880</t>
  </si>
  <si>
    <t>'1091103158687261</t>
  </si>
  <si>
    <t>'2395617374221200</t>
  </si>
  <si>
    <t>'1742563486129940</t>
  </si>
  <si>
    <t>'2964149965684171</t>
  </si>
  <si>
    <t>'1310812403554920</t>
  </si>
  <si>
    <t>'2000911491931250</t>
  </si>
  <si>
    <t>'2373577592828220</t>
  </si>
  <si>
    <t>1942343417619970</t>
  </si>
  <si>
    <t>NOM2,prenom3</t>
  </si>
  <si>
    <t>1634432598946761</t>
  </si>
  <si>
    <t>NOM3,prenom4</t>
  </si>
  <si>
    <t>2979531317871351</t>
  </si>
  <si>
    <t>NOM4,prenom5</t>
  </si>
  <si>
    <t>1806740123807271</t>
  </si>
  <si>
    <t>NOM5,prenom6</t>
  </si>
  <si>
    <t>2334849185860180</t>
  </si>
  <si>
    <t>NOM6,prenom7</t>
  </si>
  <si>
    <t>1945715383916011</t>
  </si>
  <si>
    <t>NOM7,prenom8</t>
  </si>
  <si>
    <t>2759796023028080</t>
  </si>
  <si>
    <t>NOM8,prenom9</t>
  </si>
  <si>
    <t>2889415963624480</t>
  </si>
  <si>
    <t>NOM9,prenom10</t>
  </si>
  <si>
    <t>1691447345496571</t>
  </si>
  <si>
    <t>NOM10,prenom11</t>
  </si>
  <si>
    <t>1265426548873740</t>
  </si>
  <si>
    <t>NOM11,prenom12</t>
  </si>
  <si>
    <t>2907106861189701</t>
  </si>
  <si>
    <t>NOM12,prenom13</t>
  </si>
  <si>
    <t>1829596988344040</t>
  </si>
  <si>
    <t>NOM13,prenom14</t>
  </si>
  <si>
    <t>1883490540151990</t>
  </si>
  <si>
    <t>NOM14,prenom15</t>
  </si>
  <si>
    <t>2664010187075640</t>
  </si>
  <si>
    <t>NOM15,prenom16</t>
  </si>
  <si>
    <t>1575760021782171</t>
  </si>
  <si>
    <t>NOM16,prenom17</t>
  </si>
  <si>
    <t>1451451346757750</t>
  </si>
  <si>
    <t>NOM17,prenom18</t>
  </si>
  <si>
    <t>1737411658716890</t>
  </si>
  <si>
    <t>NOM18,prenom19</t>
  </si>
  <si>
    <t>1181745054127720</t>
  </si>
  <si>
    <t>NOM19,prenom20</t>
  </si>
  <si>
    <t>2348995989678860</t>
  </si>
  <si>
    <t>NOM20,prenom21</t>
  </si>
  <si>
    <t>2235824946908230</t>
  </si>
  <si>
    <t>NOM21,prenom22</t>
  </si>
  <si>
    <t>'1660298222001840</t>
  </si>
  <si>
    <t>'1790283789022230</t>
  </si>
  <si>
    <t>'1740799998084290</t>
  </si>
  <si>
    <t>'2870757006200050</t>
  </si>
  <si>
    <t>'2870756445056930</t>
  </si>
  <si>
    <t>1 04 04 07 491 429 | 82</t>
  </si>
  <si>
    <t>1 18 17 45 054 127 | 72</t>
  </si>
  <si>
    <t>1 26 54 26 548 873 | 74</t>
  </si>
  <si>
    <t>1 45 14 51 346 757 | 75</t>
  </si>
  <si>
    <t>1 57 57 60 021 782 | 17</t>
  </si>
  <si>
    <t>1 64 31 03 838 791 | 06</t>
  </si>
  <si>
    <t>1 69 14 47 345 496 | 57</t>
  </si>
  <si>
    <t>1 73 74 11 658 716 | 89</t>
  </si>
  <si>
    <t>1 74 07 99 998 084 | 29</t>
  </si>
  <si>
    <t>1 79 02 83 789 022 | 23</t>
  </si>
  <si>
    <t>1 82 95 96 988 344 | 04</t>
  </si>
  <si>
    <t>1 88 34 90 540 151 | 99</t>
  </si>
  <si>
    <t>1 94 57 15 383 916 | 01</t>
  </si>
  <si>
    <t>2 02 31 89 319 258 | 48</t>
  </si>
  <si>
    <t>2 04 21 52 950 096 | 20</t>
  </si>
  <si>
    <t>2 23 58 24 946 908 | 23</t>
  </si>
  <si>
    <t>2 33 48 49 185 860 | 18</t>
  </si>
  <si>
    <t>2 34 89 95 989 678 | 86</t>
  </si>
  <si>
    <t>2 57 61 88 283 501 | 43</t>
  </si>
  <si>
    <t>2 66 40 10 187 075 | 64</t>
  </si>
  <si>
    <t>2 70 26 21 427 302 | 32</t>
  </si>
  <si>
    <t>2 75 97 96 023 028 | 08</t>
  </si>
  <si>
    <t>2 87 07 57 006 200 | 05</t>
  </si>
  <si>
    <t>2 87 07 56 445 056 | 93</t>
  </si>
  <si>
    <t>2 88 94 15 963 624 | 48</t>
  </si>
  <si>
    <t>2 90 71 06 861 189 | 70</t>
  </si>
  <si>
    <t>1 26 93 78 509 738 | 43</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</si>
</sst>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164" formatCode="#,##0.00\ &quot;€&quot;"/>
    <numFmt numFmtId="165" formatCode="#,##0\ &quot;€&quot;"/>
    <numFmt numFmtId="166" formatCode="[$-40C]\ mmmm\ yyyy;@"/>
    <numFmt numFmtId="167" formatCode="[$-F800]dddd\,\ mmmm\ dd\,\ yyyy"/>
    <numFmt numFmtId="168" formatCode="mmmm\ yyyy;@"/>
    <numFmt numFmtId="169" formatCode="ddd\ dd\ mmm\ yyyy"/>
    <numFmt numFmtId="170" formatCode="dd\ mmm"/>
    <numFmt numFmtId="171" formatCode="mmmm\ yyyy"/>
    <numFmt numFmtId="172" formatCode="dddd\ dd\ mmmm\ yyyy"/>
    <numFmt numFmtId="173" formatCode="[&gt;=3000000000000]#&quot; &quot;##&quot; &quot;##&quot; &quot;##&quot; &quot;###&quot; &quot;###&quot; | &quot;##;#&quot; &quot;##&quot; &quot;##&quot; &quot;##&quot; &quot;###&quot; &quot;###"/>
    <numFmt numFmtId="174" formatCode="0000000000000000"/>
    <numFmt numFmtId="175" formatCode="0000"/>
  </numFmts>
  <fonts count="2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name val="Garamond"/>
      <family val="1"/>
    </font>
    <font>
      <b/>
      <sz val="12"/>
      <name val="Garamond"/>
      <family val="1"/>
    </font>
    <font>
      <sz val="12"/>
      <name val="Garamond"/>
      <family val="1"/>
    </font>
    <font>
      <b/>
      <sz val="10"/>
      <name val="Arial"/>
      <family val="2"/>
    </font>
    <font>
      <b/>
      <sz val="9"/>
      <name val="Tahoma"/>
      <family val="2"/>
    </font>
    <font>
      <b/>
      <sz val="12"/>
      <color indexed="10"/>
      <name val="Tahoma"/>
      <family val="2"/>
    </font>
    <font>
      <b/>
      <sz val="12"/>
      <name val="Verdana"/>
      <family val="2"/>
    </font>
    <font>
      <sz val="10"/>
      <name val="Verdana"/>
      <family val="2"/>
    </font>
    <font>
      <b/>
      <sz val="10"/>
      <name val="Verdana"/>
      <family val="2"/>
    </font>
    <font>
      <b/>
      <sz val="12"/>
      <name val="Calibri"/>
      <family val="2"/>
    </font>
    <font>
      <b/>
      <sz val="9"/>
      <color indexed="81"/>
      <name val="Tahoma"/>
      <family val="2"/>
    </font>
    <font>
      <sz val="10"/>
      <name val="Arial Unicode MS"/>
      <family val="2"/>
    </font>
    <font>
      <u/>
      <sz val="10"/>
      <color theme="10"/>
      <name val="Arial"/>
      <family val="2"/>
    </font>
    <font>
      <u/>
      <sz val="10"/>
      <color theme="11"/>
      <name val="Arial"/>
      <family val="2"/>
    </font>
    <font>
      <b/>
      <sz val="9"/>
      <color indexed="81"/>
      <name val="Arial"/>
      <family val="2"/>
    </font>
    <font>
      <sz val="9"/>
      <color indexed="81"/>
      <name val="Arial"/>
      <family val="2"/>
    </font>
    <font>
      <sz val="10"/>
      <color theme="0"/>
      <name val="Garamond"/>
      <family val="1"/>
    </font>
    <font>
      <b/>
      <sz val="10"/>
      <color rgb="FFFF0000"/>
      <name val="Verdana"/>
      <family val="2"/>
    </font>
    <font>
      <b/>
      <sz val="12"/>
      <name val="Arial"/>
      <family val="2"/>
    </font>
  </fonts>
  <fills count="9">
    <fill>
      <patternFill patternType="none"/>
    </fill>
    <fill>
      <patternFill patternType="gray125"/>
    </fill>
    <fill>
      <patternFill patternType="solid">
        <fgColor indexed="9"/>
        <bgColor indexed="64"/>
      </patternFill>
    </fill>
    <fill>
      <patternFill patternType="solid">
        <fgColor rgb="FF92D050"/>
        <bgColor indexed="64"/>
      </patternFill>
    </fill>
    <fill>
      <patternFill patternType="solid">
        <fgColor theme="0"/>
        <bgColor indexed="64"/>
      </patternFill>
    </fill>
    <fill>
      <patternFill patternType="solid">
        <fgColor theme="4" tint="0.39997558519241921"/>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9" tint="-0.249977111117893"/>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51">
    <xf numFmtId="0" fontId="0" fillId="0" borderId="0"/>
    <xf numFmtId="0" fontId="4" fillId="0" borderId="0"/>
    <xf numFmtId="0" fontId="3" fillId="0" borderId="0"/>
    <xf numFmtId="0" fontId="5" fillId="0" borderId="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cellStyleXfs>
  <cellXfs count="109">
    <xf numFmtId="0" fontId="0" fillId="0" borderId="0" xfId="0"/>
    <xf numFmtId="0" fontId="6" fillId="0" borderId="0" xfId="0" applyFont="1" applyAlignment="1">
      <alignment vertical="center"/>
    </xf>
    <xf numFmtId="165" fontId="6" fillId="0" borderId="0" xfId="0" applyNumberFormat="1" applyFont="1" applyAlignment="1">
      <alignment vertical="center"/>
    </xf>
    <xf numFmtId="3" fontId="7" fillId="0" borderId="0" xfId="0" applyNumberFormat="1" applyFont="1" applyAlignment="1">
      <alignment vertical="center" wrapText="1"/>
    </xf>
    <xf numFmtId="0" fontId="8" fillId="0" borderId="0" xfId="0" applyFont="1" applyAlignment="1">
      <alignment vertical="center" wrapText="1"/>
    </xf>
    <xf numFmtId="165" fontId="7" fillId="0" borderId="0" xfId="0" applyNumberFormat="1" applyFont="1" applyAlignment="1">
      <alignment vertical="center" wrapText="1"/>
    </xf>
    <xf numFmtId="0" fontId="8" fillId="0" borderId="0" xfId="0" applyFont="1" applyAlignment="1">
      <alignment vertical="center"/>
    </xf>
    <xf numFmtId="0" fontId="4" fillId="0" borderId="0" xfId="1" applyAlignment="1">
      <alignment horizontal="center"/>
    </xf>
    <xf numFmtId="0" fontId="4" fillId="0" borderId="0" xfId="1" applyNumberFormat="1" applyAlignment="1">
      <alignment horizontal="center"/>
    </xf>
    <xf numFmtId="16" fontId="4" fillId="0" borderId="0" xfId="1" applyNumberFormat="1" applyAlignment="1">
      <alignment horizontal="center"/>
    </xf>
    <xf numFmtId="169" fontId="4" fillId="2" borderId="0" xfId="1" applyNumberFormat="1" applyFill="1" applyBorder="1" applyAlignment="1">
      <alignment horizontal="center"/>
    </xf>
    <xf numFmtId="0" fontId="4" fillId="2" borderId="0" xfId="1" applyFill="1" applyBorder="1" applyAlignment="1">
      <alignment horizontal="center"/>
    </xf>
    <xf numFmtId="171" fontId="4" fillId="0" borderId="0" xfId="1" applyNumberFormat="1" applyAlignment="1">
      <alignment horizontal="center"/>
    </xf>
    <xf numFmtId="167" fontId="4" fillId="0" borderId="0" xfId="1" applyNumberFormat="1" applyAlignment="1">
      <alignment horizontal="center"/>
    </xf>
    <xf numFmtId="171" fontId="4" fillId="0" borderId="1" xfId="1" applyNumberFormat="1" applyBorder="1" applyAlignment="1">
      <alignment horizontal="center"/>
    </xf>
    <xf numFmtId="171" fontId="4" fillId="0" borderId="1" xfId="0" applyNumberFormat="1" applyFont="1" applyBorder="1" applyAlignment="1">
      <alignment horizontal="center"/>
    </xf>
    <xf numFmtId="0" fontId="9" fillId="3" borderId="1" xfId="1" applyFont="1" applyFill="1" applyBorder="1" applyAlignment="1">
      <alignment horizontal="center"/>
    </xf>
    <xf numFmtId="168" fontId="4" fillId="4" borderId="1" xfId="1" applyNumberFormat="1" applyFill="1" applyBorder="1" applyAlignment="1">
      <alignment horizontal="center"/>
    </xf>
    <xf numFmtId="0" fontId="4" fillId="4" borderId="1" xfId="1" applyNumberFormat="1" applyFill="1" applyBorder="1" applyAlignment="1">
      <alignment horizontal="center"/>
    </xf>
    <xf numFmtId="0" fontId="10" fillId="3" borderId="1" xfId="1" applyFont="1" applyFill="1" applyBorder="1" applyAlignment="1">
      <alignment horizontal="center"/>
    </xf>
    <xf numFmtId="0" fontId="9" fillId="3" borderId="0" xfId="1" applyFont="1" applyFill="1" applyAlignment="1">
      <alignment horizontal="center"/>
    </xf>
    <xf numFmtId="168" fontId="4" fillId="4" borderId="0" xfId="1" applyNumberFormat="1" applyFill="1" applyBorder="1" applyAlignment="1">
      <alignment horizontal="center"/>
    </xf>
    <xf numFmtId="0" fontId="13" fillId="0" borderId="0" xfId="0" applyFont="1" applyAlignment="1">
      <alignment vertical="center"/>
    </xf>
    <xf numFmtId="165" fontId="13" fillId="0" borderId="0" xfId="0" applyNumberFormat="1" applyFont="1" applyAlignment="1">
      <alignment vertical="center"/>
    </xf>
    <xf numFmtId="0" fontId="13" fillId="0" borderId="0" xfId="0" applyFont="1" applyAlignment="1">
      <alignment vertical="center" wrapText="1"/>
    </xf>
    <xf numFmtId="0" fontId="12" fillId="0" borderId="0" xfId="0" applyFont="1" applyAlignment="1">
      <alignment horizontal="right" vertical="center" wrapText="1"/>
    </xf>
    <xf numFmtId="0" fontId="15" fillId="0" borderId="0" xfId="0" applyFont="1"/>
    <xf numFmtId="0" fontId="15" fillId="0" borderId="0" xfId="0" applyFont="1" applyAlignment="1">
      <alignment horizontal="left" readingOrder="1"/>
    </xf>
    <xf numFmtId="0" fontId="13" fillId="0" borderId="0" xfId="0" applyFont="1" applyBorder="1" applyAlignment="1">
      <alignment vertical="center"/>
    </xf>
    <xf numFmtId="0" fontId="14" fillId="0" borderId="1" xfId="0" applyFont="1" applyBorder="1" applyAlignment="1">
      <alignment horizontal="center" vertical="center"/>
    </xf>
    <xf numFmtId="0" fontId="14" fillId="0" borderId="1" xfId="0" applyFont="1" applyBorder="1" applyAlignment="1" applyProtection="1">
      <alignment horizontal="center" vertical="center" wrapText="1"/>
    </xf>
    <xf numFmtId="165" fontId="14" fillId="0" borderId="1" xfId="0" applyNumberFormat="1" applyFont="1" applyBorder="1" applyAlignment="1" applyProtection="1">
      <alignment horizontal="center" vertical="center" wrapText="1"/>
    </xf>
    <xf numFmtId="0" fontId="14" fillId="0" borderId="2" xfId="0" applyFont="1" applyBorder="1" applyAlignment="1">
      <alignment horizontal="center" vertical="center"/>
    </xf>
    <xf numFmtId="0" fontId="9" fillId="3" borderId="1" xfId="1" applyNumberFormat="1" applyFont="1" applyFill="1" applyBorder="1" applyAlignment="1">
      <alignment horizontal="center"/>
    </xf>
    <xf numFmtId="167" fontId="4" fillId="4" borderId="1" xfId="1" applyNumberFormat="1" applyFill="1" applyBorder="1" applyAlignment="1">
      <alignment horizontal="center"/>
    </xf>
    <xf numFmtId="0" fontId="4" fillId="4" borderId="0" xfId="1" applyFill="1" applyAlignment="1">
      <alignment horizontal="center"/>
    </xf>
    <xf numFmtId="0" fontId="11" fillId="4" borderId="1" xfId="1" applyNumberFormat="1" applyFont="1" applyFill="1" applyBorder="1" applyAlignment="1">
      <alignment horizontal="center"/>
    </xf>
    <xf numFmtId="0" fontId="4" fillId="4" borderId="1" xfId="1" applyFill="1" applyBorder="1" applyAlignment="1">
      <alignment horizontal="center"/>
    </xf>
    <xf numFmtId="170" fontId="4" fillId="4" borderId="1" xfId="1" applyNumberFormat="1" applyFill="1" applyBorder="1" applyAlignment="1">
      <alignment horizontal="center"/>
    </xf>
    <xf numFmtId="0" fontId="0" fillId="0" borderId="0" xfId="0" applyBorder="1"/>
    <xf numFmtId="172" fontId="4" fillId="4" borderId="1" xfId="1" applyNumberFormat="1" applyFill="1" applyBorder="1" applyAlignment="1">
      <alignment horizontal="center"/>
    </xf>
    <xf numFmtId="165" fontId="14" fillId="0" borderId="2" xfId="0" applyNumberFormat="1" applyFont="1" applyBorder="1" applyAlignment="1" applyProtection="1">
      <alignment horizontal="center" vertical="center" wrapText="1"/>
    </xf>
    <xf numFmtId="0" fontId="3" fillId="0" borderId="1" xfId="2" applyBorder="1"/>
    <xf numFmtId="0" fontId="3" fillId="0" borderId="0" xfId="2"/>
    <xf numFmtId="0" fontId="3" fillId="0" borderId="0" xfId="2" applyAlignment="1">
      <alignment horizontal="center"/>
    </xf>
    <xf numFmtId="1" fontId="3" fillId="0" borderId="0" xfId="2" applyNumberFormat="1" applyAlignment="1">
      <alignment horizontal="center"/>
    </xf>
    <xf numFmtId="0" fontId="0" fillId="0" borderId="0" xfId="0" applyBorder="1" applyAlignment="1">
      <alignment horizontal="center"/>
    </xf>
    <xf numFmtId="0" fontId="0" fillId="0" borderId="0" xfId="0" applyNumberFormat="1" applyBorder="1" applyAlignment="1">
      <alignment horizontal="center"/>
    </xf>
    <xf numFmtId="0" fontId="2" fillId="3" borderId="1" xfId="2" applyFont="1" applyFill="1" applyBorder="1" applyAlignment="1">
      <alignment horizontal="center"/>
    </xf>
    <xf numFmtId="0" fontId="17" fillId="0" borderId="0" xfId="0" applyFont="1" applyBorder="1" applyAlignment="1">
      <alignment horizontal="left" vertical="center" indent="1"/>
    </xf>
    <xf numFmtId="0" fontId="1" fillId="0" borderId="0" xfId="2" applyFont="1"/>
    <xf numFmtId="174" fontId="13" fillId="0" borderId="0" xfId="0" applyNumberFormat="1" applyFont="1" applyAlignment="1">
      <alignment vertical="center" wrapText="1"/>
    </xf>
    <xf numFmtId="174" fontId="0" fillId="0" borderId="0" xfId="0" applyNumberFormat="1" applyBorder="1" applyAlignment="1">
      <alignment horizontal="center"/>
    </xf>
    <xf numFmtId="173" fontId="6" fillId="0" borderId="0" xfId="0" applyNumberFormat="1" applyFont="1" applyAlignment="1">
      <alignment vertical="center"/>
    </xf>
    <xf numFmtId="166" fontId="12" fillId="0" borderId="0" xfId="0" applyNumberFormat="1" applyFont="1" applyAlignment="1">
      <alignment horizontal="center" vertical="center" wrapText="1"/>
    </xf>
    <xf numFmtId="0" fontId="14" fillId="0" borderId="1" xfId="0" applyFont="1" applyBorder="1" applyAlignment="1" applyProtection="1">
      <alignment horizontal="center" vertical="center" wrapText="1"/>
    </xf>
    <xf numFmtId="166" fontId="12" fillId="0" borderId="0" xfId="0" applyNumberFormat="1" applyFont="1" applyAlignment="1">
      <alignment horizontal="center" vertical="center" wrapText="1"/>
    </xf>
    <xf numFmtId="0" fontId="9" fillId="6" borderId="0" xfId="1" applyFont="1" applyFill="1" applyAlignment="1">
      <alignment horizontal="center"/>
    </xf>
    <xf numFmtId="0" fontId="9" fillId="7" borderId="0" xfId="1" applyFont="1" applyFill="1" applyAlignment="1">
      <alignment horizontal="center"/>
    </xf>
    <xf numFmtId="0" fontId="9" fillId="8" borderId="0" xfId="1" applyFont="1" applyFill="1" applyAlignment="1">
      <alignment horizontal="center"/>
    </xf>
    <xf numFmtId="0" fontId="14" fillId="0" borderId="1" xfId="0" applyFont="1" applyBorder="1" applyAlignment="1" applyProtection="1">
      <alignment horizontal="center" vertical="center" wrapText="1"/>
    </xf>
    <xf numFmtId="165" fontId="13" fillId="0" borderId="1" xfId="0" applyNumberFormat="1" applyFont="1" applyBorder="1" applyAlignment="1">
      <alignment horizontal="center" vertical="center"/>
    </xf>
    <xf numFmtId="165" fontId="14" fillId="0" borderId="1" xfId="0" applyNumberFormat="1" applyFont="1" applyBorder="1" applyAlignment="1">
      <alignment horizontal="center" vertical="center"/>
    </xf>
    <xf numFmtId="0" fontId="12" fillId="0" borderId="0" xfId="0" applyFont="1" applyAlignment="1">
      <alignment horizontal="left" vertical="center" wrapText="1"/>
    </xf>
    <xf numFmtId="166" fontId="12" fillId="0" borderId="0" xfId="0" applyNumberFormat="1" applyFont="1" applyAlignment="1">
      <alignment horizontal="left" vertical="center" wrapText="1"/>
    </xf>
    <xf numFmtId="0" fontId="22" fillId="0" borderId="0" xfId="0" applyFont="1" applyAlignment="1">
      <alignment vertical="center"/>
    </xf>
    <xf numFmtId="0" fontId="13" fillId="0" borderId="1" xfId="0" applyFont="1" applyBorder="1" applyAlignment="1">
      <alignment horizontal="center" vertical="center"/>
    </xf>
    <xf numFmtId="164" fontId="13" fillId="0" borderId="1" xfId="0" applyNumberFormat="1" applyFont="1" applyBorder="1" applyAlignment="1">
      <alignment horizontal="center" vertical="center"/>
    </xf>
    <xf numFmtId="164" fontId="14" fillId="0" borderId="1" xfId="0" applyNumberFormat="1" applyFont="1" applyBorder="1" applyAlignment="1">
      <alignment horizontal="center" vertical="center"/>
    </xf>
    <xf numFmtId="0" fontId="14" fillId="0" borderId="0" xfId="0" applyFont="1"/>
    <xf numFmtId="165" fontId="14" fillId="0" borderId="0" xfId="0" applyNumberFormat="1" applyFont="1" applyAlignment="1">
      <alignment vertical="center" wrapText="1"/>
    </xf>
    <xf numFmtId="0" fontId="14" fillId="0" borderId="0" xfId="0" applyFont="1" applyAlignment="1">
      <alignment horizontal="left" readingOrder="1"/>
    </xf>
    <xf numFmtId="167" fontId="0" fillId="0" borderId="0" xfId="0" applyNumberFormat="1" applyBorder="1" applyAlignment="1" applyProtection="1">
      <alignment horizontal="left" textRotation="70"/>
      <protection locked="0"/>
    </xf>
    <xf numFmtId="167" fontId="4" fillId="0" borderId="0" xfId="0" applyNumberFormat="1" applyFont="1" applyBorder="1" applyAlignment="1" applyProtection="1">
      <alignment horizontal="left" textRotation="70"/>
      <protection locked="0"/>
    </xf>
    <xf numFmtId="0" fontId="17" fillId="0" borderId="0" xfId="0" applyFont="1" applyAlignment="1" applyProtection="1">
      <alignment textRotation="70"/>
      <protection locked="0"/>
    </xf>
    <xf numFmtId="167" fontId="0" fillId="0" borderId="0" xfId="0" applyNumberFormat="1" applyBorder="1" applyAlignment="1" applyProtection="1">
      <alignment textRotation="70"/>
      <protection locked="0"/>
    </xf>
    <xf numFmtId="0" fontId="0" fillId="0" borderId="0" xfId="0" applyNumberFormat="1" applyBorder="1" applyAlignment="1" applyProtection="1">
      <alignment textRotation="70"/>
      <protection locked="0"/>
    </xf>
    <xf numFmtId="172" fontId="4" fillId="4" borderId="0" xfId="1" applyNumberFormat="1" applyFill="1" applyBorder="1" applyAlignment="1" applyProtection="1">
      <alignment horizontal="center"/>
      <protection locked="0"/>
    </xf>
    <xf numFmtId="167" fontId="4" fillId="4" borderId="0" xfId="1" applyNumberFormat="1" applyFill="1" applyBorder="1" applyAlignment="1" applyProtection="1">
      <alignment horizontal="center"/>
      <protection locked="0"/>
    </xf>
    <xf numFmtId="0" fontId="4" fillId="0" borderId="0" xfId="0" applyFont="1" applyBorder="1" applyAlignment="1" applyProtection="1">
      <alignment horizontal="center"/>
      <protection locked="0"/>
    </xf>
    <xf numFmtId="0" fontId="0" fillId="0" borderId="0" xfId="0" applyFont="1" applyBorder="1" applyAlignment="1" applyProtection="1">
      <alignment horizontal="center"/>
      <protection locked="0"/>
    </xf>
    <xf numFmtId="0" fontId="0" fillId="0" borderId="0" xfId="0" applyProtection="1">
      <protection locked="0"/>
    </xf>
    <xf numFmtId="0" fontId="0" fillId="0" borderId="0" xfId="0" applyBorder="1" applyAlignment="1" applyProtection="1">
      <alignment horizontal="center"/>
      <protection locked="0"/>
    </xf>
    <xf numFmtId="0" fontId="0" fillId="0" borderId="0" xfId="0" applyAlignment="1" applyProtection="1">
      <alignment horizontal="left"/>
      <protection locked="0"/>
    </xf>
    <xf numFmtId="0" fontId="4" fillId="0" borderId="0" xfId="0" applyFont="1" applyAlignment="1" applyProtection="1">
      <alignment horizontal="left"/>
      <protection locked="0"/>
    </xf>
    <xf numFmtId="0" fontId="0" fillId="0" borderId="0" xfId="0" applyBorder="1" applyProtection="1">
      <protection locked="0"/>
    </xf>
    <xf numFmtId="0" fontId="1" fillId="0" borderId="1" xfId="2" applyFont="1" applyBorder="1"/>
    <xf numFmtId="0" fontId="24" fillId="0" borderId="0" xfId="0" applyFont="1" applyAlignment="1">
      <alignment horizontal="center"/>
    </xf>
    <xf numFmtId="0" fontId="14" fillId="0" borderId="0" xfId="0" applyFont="1" applyAlignment="1">
      <alignment vertical="center"/>
    </xf>
    <xf numFmtId="175" fontId="14" fillId="0" borderId="0" xfId="0" applyNumberFormat="1" applyFont="1" applyAlignment="1">
      <alignment vertical="center"/>
    </xf>
    <xf numFmtId="1" fontId="0" fillId="0" borderId="0" xfId="0" applyNumberFormat="1"/>
    <xf numFmtId="0" fontId="18" fillId="0" borderId="0" xfId="50" applyAlignment="1"/>
    <xf numFmtId="0" fontId="0" fillId="0" borderId="0" xfId="0" quotePrefix="1"/>
    <xf numFmtId="14" fontId="0" fillId="0" borderId="0" xfId="0" applyNumberFormat="1"/>
    <xf numFmtId="0" fontId="14" fillId="0" borderId="1" xfId="0" applyFont="1" applyBorder="1" applyAlignment="1">
      <alignment horizontal="center" vertical="center"/>
    </xf>
    <xf numFmtId="0" fontId="12" fillId="0" borderId="0" xfId="0" applyFont="1" applyAlignment="1">
      <alignment horizontal="left" vertical="center" wrapText="1"/>
    </xf>
    <xf numFmtId="0" fontId="14" fillId="0" borderId="1" xfId="0" applyFont="1" applyBorder="1" applyAlignment="1" applyProtection="1">
      <alignment horizontal="center" vertical="center" wrapText="1"/>
    </xf>
    <xf numFmtId="166" fontId="12" fillId="0" borderId="0" xfId="0" applyNumberFormat="1" applyFont="1" applyAlignment="1">
      <alignment horizontal="left" vertical="center" wrapText="1"/>
    </xf>
    <xf numFmtId="1" fontId="4" fillId="0" borderId="0" xfId="0" quotePrefix="1" applyNumberFormat="1" applyFont="1"/>
    <xf numFmtId="0" fontId="14" fillId="0" borderId="1" xfId="0" applyFont="1" applyBorder="1" applyAlignment="1">
      <alignment horizontal="center" vertical="center"/>
    </xf>
    <xf numFmtId="0" fontId="12" fillId="0" borderId="0" xfId="0" applyFont="1" applyAlignment="1">
      <alignment horizontal="left" vertical="center" wrapText="1"/>
    </xf>
    <xf numFmtId="165" fontId="14" fillId="5" borderId="1" xfId="0" applyNumberFormat="1" applyFont="1" applyFill="1" applyBorder="1" applyAlignment="1" applyProtection="1">
      <alignment horizontal="center" vertical="center" wrapText="1"/>
    </xf>
    <xf numFmtId="0" fontId="14" fillId="0" borderId="1" xfId="0" applyFont="1" applyBorder="1" applyAlignment="1" applyProtection="1">
      <alignment horizontal="center" vertical="center" wrapText="1"/>
    </xf>
    <xf numFmtId="0" fontId="14" fillId="0" borderId="2" xfId="0" applyFont="1" applyBorder="1" applyAlignment="1" applyProtection="1">
      <alignment horizontal="center" vertical="center" wrapText="1"/>
    </xf>
    <xf numFmtId="166" fontId="12" fillId="0" borderId="0" xfId="0" applyNumberFormat="1" applyFont="1" applyAlignment="1">
      <alignment horizontal="left" vertical="center" wrapText="1"/>
    </xf>
    <xf numFmtId="171" fontId="12" fillId="0" borderId="0" xfId="0" applyNumberFormat="1" applyFont="1" applyAlignment="1" applyProtection="1">
      <alignment horizontal="left" vertical="center" wrapText="1"/>
      <protection locked="0"/>
    </xf>
    <xf numFmtId="171" fontId="12" fillId="0" borderId="0" xfId="0" applyNumberFormat="1" applyFont="1" applyAlignment="1" applyProtection="1">
      <alignment horizontal="left" vertical="center" wrapText="1"/>
    </xf>
    <xf numFmtId="0" fontId="14" fillId="2" borderId="0" xfId="0" applyFont="1" applyFill="1" applyAlignment="1" applyProtection="1">
      <alignment horizontal="left" vertical="center" wrapText="1"/>
    </xf>
    <xf numFmtId="165" fontId="14" fillId="4" borderId="0" xfId="0" applyNumberFormat="1" applyFont="1" applyFill="1" applyBorder="1" applyAlignment="1" applyProtection="1">
      <alignment horizontal="center" vertical="center" wrapText="1"/>
    </xf>
  </cellXfs>
  <cellStyles count="51">
    <cellStyle name="Lien hypertexte" xfId="4" builtinId="8" hidden="1"/>
    <cellStyle name="Lien hypertexte" xfId="6" builtinId="8" hidden="1"/>
    <cellStyle name="Lien hypertexte" xfId="8" builtinId="8" hidden="1"/>
    <cellStyle name="Lien hypertexte" xfId="10" builtinId="8" hidden="1"/>
    <cellStyle name="Lien hypertexte" xfId="12" builtinId="8" hidden="1"/>
    <cellStyle name="Lien hypertexte" xfId="14" builtinId="8" hidden="1"/>
    <cellStyle name="Lien hypertexte" xfId="16" builtinId="8" hidden="1"/>
    <cellStyle name="Lien hypertexte" xfId="18" builtinId="8" hidden="1"/>
    <cellStyle name="Lien hypertexte" xfId="20" builtinId="8" hidden="1"/>
    <cellStyle name="Lien hypertexte" xfId="22" builtinId="8" hidden="1"/>
    <cellStyle name="Lien hypertexte" xfId="24" builtinId="8" hidden="1"/>
    <cellStyle name="Lien hypertexte" xfId="26" builtinId="8" hidden="1"/>
    <cellStyle name="Lien hypertexte" xfId="28" builtinId="8" hidden="1"/>
    <cellStyle name="Lien hypertexte" xfId="30" builtinId="8" hidden="1"/>
    <cellStyle name="Lien hypertexte" xfId="32" builtinId="8" hidden="1"/>
    <cellStyle name="Lien hypertexte" xfId="34" builtinId="8" hidden="1"/>
    <cellStyle name="Lien hypertexte" xfId="36" builtinId="8" hidden="1"/>
    <cellStyle name="Lien hypertexte" xfId="38" builtinId="8" hidden="1"/>
    <cellStyle name="Lien hypertexte" xfId="40" builtinId="8" hidden="1"/>
    <cellStyle name="Lien hypertexte" xfId="42" builtinId="8" hidden="1"/>
    <cellStyle name="Lien hypertexte" xfId="44" builtinId="8" hidden="1"/>
    <cellStyle name="Lien hypertexte" xfId="46" builtinId="8" hidden="1"/>
    <cellStyle name="Lien hypertexte" xfId="48" builtinId="8" hidden="1"/>
    <cellStyle name="Lien hypertexte" xfId="50" builtinId="8"/>
    <cellStyle name="Lien hypertexte visité" xfId="5" builtinId="9" hidden="1"/>
    <cellStyle name="Lien hypertexte visité" xfId="7" builtinId="9" hidden="1"/>
    <cellStyle name="Lien hypertexte visité" xfId="9" builtinId="9" hidden="1"/>
    <cellStyle name="Lien hypertexte visité" xfId="11" builtinId="9" hidden="1"/>
    <cellStyle name="Lien hypertexte visité" xfId="13" builtinId="9" hidden="1"/>
    <cellStyle name="Lien hypertexte visité" xfId="15" builtinId="9" hidden="1"/>
    <cellStyle name="Lien hypertexte visité" xfId="17" builtinId="9" hidden="1"/>
    <cellStyle name="Lien hypertexte visité" xfId="19" builtinId="9" hidden="1"/>
    <cellStyle name="Lien hypertexte visité" xfId="21" builtinId="9" hidden="1"/>
    <cellStyle name="Lien hypertexte visité" xfId="23" builtinId="9" hidden="1"/>
    <cellStyle name="Lien hypertexte visité" xfId="25" builtinId="9" hidden="1"/>
    <cellStyle name="Lien hypertexte visité" xfId="27" builtinId="9" hidden="1"/>
    <cellStyle name="Lien hypertexte visité" xfId="29" builtinId="9" hidden="1"/>
    <cellStyle name="Lien hypertexte visité" xfId="31" builtinId="9" hidden="1"/>
    <cellStyle name="Lien hypertexte visité" xfId="33" builtinId="9" hidden="1"/>
    <cellStyle name="Lien hypertexte visité" xfId="35" builtinId="9" hidden="1"/>
    <cellStyle name="Lien hypertexte visité" xfId="37" builtinId="9" hidden="1"/>
    <cellStyle name="Lien hypertexte visité" xfId="39" builtinId="9" hidden="1"/>
    <cellStyle name="Lien hypertexte visité" xfId="41" builtinId="9" hidden="1"/>
    <cellStyle name="Lien hypertexte visité" xfId="43" builtinId="9" hidden="1"/>
    <cellStyle name="Lien hypertexte visité" xfId="45" builtinId="9" hidden="1"/>
    <cellStyle name="Lien hypertexte visité" xfId="47" builtinId="9" hidden="1"/>
    <cellStyle name="Lien hypertexte visité" xfId="49" builtinId="9" hidden="1"/>
    <cellStyle name="Normal" xfId="0" builtinId="0"/>
    <cellStyle name="Normal 2" xfId="1"/>
    <cellStyle name="Normal 3" xfId="2"/>
    <cellStyle name="Normal 4" xfId="3"/>
  </cellStyles>
  <dxfs count="35">
    <dxf>
      <font>
        <color auto="1"/>
      </font>
      <fill>
        <patternFill patternType="solid">
          <fgColor indexed="64"/>
          <bgColor theme="9"/>
        </patternFill>
      </fill>
    </dxf>
    <dxf>
      <font>
        <color auto="1"/>
      </font>
      <fill>
        <patternFill patternType="solid">
          <fgColor indexed="64"/>
          <bgColor theme="8"/>
        </patternFill>
      </fill>
    </dxf>
    <dxf>
      <font>
        <color auto="1"/>
      </font>
      <fill>
        <patternFill patternType="solid">
          <fgColor indexed="64"/>
          <bgColor theme="6"/>
        </patternFill>
      </fill>
    </dxf>
    <dxf>
      <border>
        <left style="thin">
          <color auto="1"/>
        </left>
        <right style="thin">
          <color auto="1"/>
        </right>
        <top style="thin">
          <color auto="1"/>
        </top>
        <bottom style="thin">
          <color auto="1"/>
        </bottom>
        <vertical/>
        <horizontal/>
      </border>
    </dxf>
    <dxf>
      <border>
        <left/>
        <right/>
        <top/>
        <bottom/>
        <vertical/>
        <horizontal/>
      </border>
    </dxf>
    <dxf>
      <border>
        <left style="thin">
          <color auto="1"/>
        </left>
        <right style="thin">
          <color auto="1"/>
        </right>
        <top style="thin">
          <color auto="1"/>
        </top>
        <bottom style="thin">
          <color auto="1"/>
        </bottom>
        <vertical/>
        <horizontal/>
      </border>
    </dxf>
    <dxf>
      <border>
        <left/>
        <right/>
        <top/>
        <bottom/>
        <vertical/>
        <horizontal/>
      </border>
    </dxf>
    <dxf>
      <fill>
        <patternFill>
          <bgColor theme="3" tint="0.79998168889431442"/>
        </patternFill>
      </fill>
    </dxf>
    <dxf>
      <fill>
        <patternFill>
          <bgColor rgb="FFFFC000"/>
        </patternFill>
      </fill>
    </dxf>
    <dxf>
      <fill>
        <patternFill>
          <bgColor theme="3" tint="0.79998168889431442"/>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2" tint="-9.9948118533890809E-2"/>
        </patternFill>
      </fill>
    </dxf>
    <dxf>
      <fill>
        <patternFill>
          <bgColor theme="3" tint="0.79998168889431442"/>
        </patternFill>
      </fill>
    </dxf>
    <dxf>
      <fill>
        <patternFill>
          <bgColor rgb="FFFFC000"/>
        </patternFill>
      </fill>
    </dxf>
    <dxf>
      <fill>
        <patternFill>
          <bgColor theme="3" tint="0.79998168889431442"/>
        </patternFill>
      </fill>
    </dxf>
    <dxf>
      <fill>
        <patternFill>
          <bgColor rgb="FFFFC000"/>
        </patternFill>
      </fill>
    </dxf>
    <dxf>
      <border>
        <left style="thin">
          <color auto="1"/>
        </left>
        <right style="thin">
          <color auto="1"/>
        </right>
        <top style="thin">
          <color auto="1"/>
        </top>
        <bottom style="thin">
          <color auto="1"/>
        </bottom>
        <vertical/>
        <horizontal/>
      </border>
    </dxf>
    <dxf>
      <border>
        <left/>
        <right/>
        <top/>
        <bottom/>
        <vertical/>
        <horizontal/>
      </border>
    </dxf>
    <dxf>
      <border>
        <left style="thin">
          <color auto="1"/>
        </left>
        <right style="thin">
          <color auto="1"/>
        </right>
        <top style="thin">
          <color auto="1"/>
        </top>
        <bottom style="thin">
          <color auto="1"/>
        </bottom>
        <vertical/>
        <horizontal/>
      </border>
    </dxf>
    <dxf>
      <border>
        <left/>
        <right/>
        <top/>
        <bottom/>
        <vertical/>
        <horizontal/>
      </border>
    </dxf>
    <dxf>
      <fill>
        <patternFill>
          <bgColor theme="3" tint="0.79998168889431442"/>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right/>
        <top/>
        <bottom/>
        <vertical/>
        <horizontal/>
      </border>
    </dxf>
    <dxf>
      <border>
        <left style="thin">
          <color auto="1"/>
        </left>
        <right style="thin">
          <color auto="1"/>
        </right>
        <top style="thin">
          <color auto="1"/>
        </top>
        <bottom style="thin">
          <color auto="1"/>
        </bottom>
        <vertical/>
        <horizontal/>
      </border>
    </dxf>
    <dxf>
      <border>
        <left/>
        <right/>
        <top/>
        <bottom/>
        <vertical/>
        <horizontal/>
      </border>
    </dxf>
    <dxf>
      <fill>
        <patternFill>
          <bgColor theme="3" tint="0.79998168889431442"/>
        </patternFill>
      </fill>
    </dxf>
    <dxf>
      <fill>
        <patternFill>
          <bgColor rgb="FFFFC0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3" tint="0.79998168889431442"/>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s>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7</xdr:col>
      <xdr:colOff>0</xdr:colOff>
      <xdr:row>6</xdr:row>
      <xdr:rowOff>0</xdr:rowOff>
    </xdr:from>
    <xdr:to>
      <xdr:col>10</xdr:col>
      <xdr:colOff>390525</xdr:colOff>
      <xdr:row>13</xdr:row>
      <xdr:rowOff>19050</xdr:rowOff>
    </xdr:to>
    <xdr:sp macro="[0]!Synthese" textlink="">
      <xdr:nvSpPr>
        <xdr:cNvPr id="2" name="Flèche gauche 1"/>
        <xdr:cNvSpPr/>
      </xdr:nvSpPr>
      <xdr:spPr>
        <a:xfrm>
          <a:off x="8096250" y="1009650"/>
          <a:ext cx="2676525" cy="1152525"/>
        </a:xfrm>
        <a:prstGeom prst="leftArrow">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800" b="1">
              <a:solidFill>
                <a:srgbClr val="FF0000"/>
              </a:solidFill>
            </a:rPr>
            <a:t>Synthèse</a:t>
          </a:r>
          <a:endParaRPr lang="fr-FR" sz="1100" b="1">
            <a:solidFill>
              <a:srgbClr val="FF0000"/>
            </a:solidFill>
          </a:endParaRPr>
        </a:p>
      </xdr:txBody>
    </xdr:sp>
    <xdr:clientData/>
  </xdr:twoCellAnchor>
  <xdr:twoCellAnchor>
    <xdr:from>
      <xdr:col>13</xdr:col>
      <xdr:colOff>0</xdr:colOff>
      <xdr:row>7</xdr:row>
      <xdr:rowOff>0</xdr:rowOff>
    </xdr:from>
    <xdr:to>
      <xdr:col>27</xdr:col>
      <xdr:colOff>704850</xdr:colOff>
      <xdr:row>48</xdr:row>
      <xdr:rowOff>152400</xdr:rowOff>
    </xdr:to>
    <xdr:sp macro="" textlink="">
      <xdr:nvSpPr>
        <xdr:cNvPr id="4" name="ZoneTexte 3"/>
        <xdr:cNvSpPr txBox="1"/>
      </xdr:nvSpPr>
      <xdr:spPr>
        <a:xfrm>
          <a:off x="12668250" y="1171575"/>
          <a:ext cx="11372850" cy="6791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Bonsoir à tous.</a:t>
          </a:r>
          <a:br>
            <a:rPr lang="fr-FR"/>
          </a:br>
          <a:r>
            <a:rPr lang="fr-FR"/>
            <a:t/>
          </a:r>
          <a:br>
            <a:rPr lang="fr-FR"/>
          </a:br>
          <a:r>
            <a:rPr lang="fr-FR"/>
            <a:t>Après près de 3 semaines de travail et bien sûr de votre aide au quotidien, mon projet excel est pratiquement fini.</a:t>
          </a:r>
          <a:br>
            <a:rPr lang="fr-FR"/>
          </a:br>
          <a:r>
            <a:rPr lang="fr-FR"/>
            <a:t/>
          </a:r>
          <a:br>
            <a:rPr lang="fr-FR"/>
          </a:br>
          <a:r>
            <a:rPr lang="fr-FR"/>
            <a:t>Je dois maintenant récupérer pour les 3 onglets : "Astreintes", "Prime encadrement de nuit" et "Indem horaire travail de nuit" les lignes dont les totaux sont supérieur à 0€ pour les ajouter dans un onglet "injection". Le but final étant d'injecter dans un logiciel de paye les écriture au lieu de les saisir 1 par 1;</a:t>
          </a:r>
          <a:br>
            <a:rPr lang="fr-FR"/>
          </a:br>
          <a:r>
            <a:rPr lang="fr-FR"/>
            <a:t/>
          </a:r>
          <a:br>
            <a:rPr lang="fr-FR"/>
          </a:br>
          <a:r>
            <a:rPr lang="fr-FR"/>
            <a:t>Cette récupération est pour moi "compliqué", je vais essayer de vous la détailler au maximum.</a:t>
          </a:r>
          <a:br>
            <a:rPr lang="fr-FR"/>
          </a:br>
          <a:r>
            <a:rPr lang="fr-FR"/>
            <a:t/>
          </a:r>
          <a:br>
            <a:rPr lang="fr-FR"/>
          </a:br>
          <a:r>
            <a:rPr lang="fr-FR"/>
            <a:t>Dans l'onglet Injection</a:t>
          </a:r>
          <a:br>
            <a:rPr lang="fr-FR"/>
          </a:br>
          <a:r>
            <a:rPr lang="fr-FR"/>
            <a:t/>
          </a:r>
          <a:br>
            <a:rPr lang="fr-FR"/>
          </a:br>
          <a:r>
            <a:rPr lang="fr-FR" b="1">
              <a:effectLst/>
            </a:rPr>
            <a:t>Colone Insée</a:t>
          </a:r>
          <a:r>
            <a:rPr lang="fr-FR"/>
            <a:t/>
          </a:r>
          <a:br>
            <a:rPr lang="fr-FR"/>
          </a:br>
          <a:r>
            <a:rPr lang="fr-FR"/>
            <a:t>Dans les 3 onglets si un personnel à un total &gt; 0€ récupérer le numéro Insée, il doit absolument correspondre au regard de celui du personnels dans l'onglet "Personnels", en effet son formatage est spécifique (et non celui sur l'état qui est formaté pour être plus lisible).</a:t>
          </a:r>
          <a:br>
            <a:rPr lang="fr-FR"/>
          </a:br>
          <a:r>
            <a:rPr lang="fr-FR"/>
            <a:t/>
          </a:r>
          <a:br>
            <a:rPr lang="fr-FR"/>
          </a:br>
          <a:r>
            <a:rPr lang="fr-FR"/>
            <a:t>Exemple </a:t>
          </a:r>
          <a:r>
            <a:rPr lang="fr-FR" b="1">
              <a:effectLst/>
            </a:rPr>
            <a:t>'1990513065077382</a:t>
          </a:r>
          <a:r>
            <a:rPr lang="fr-FR"/>
            <a:t> (apostrophe en premier et dernier chiffre à 0, mais suivant la liste dans l'onglet "Personnels",le dernier chiffre peut être 1, 2, 3 etc...)</a:t>
          </a:r>
          <a:br>
            <a:rPr lang="fr-FR"/>
          </a:br>
          <a:r>
            <a:rPr lang="fr-FR"/>
            <a:t/>
          </a:r>
          <a:br>
            <a:rPr lang="fr-FR"/>
          </a:br>
          <a:r>
            <a:rPr lang="fr-FR" b="1">
              <a:effectLst/>
            </a:rPr>
            <a:t>Colonne Nom, prénom</a:t>
          </a:r>
          <a:r>
            <a:rPr lang="fr-FR"/>
            <a:t/>
          </a:r>
          <a:br>
            <a:rPr lang="fr-FR"/>
          </a:br>
          <a:r>
            <a:rPr lang="fr-FR"/>
            <a:t>Au regard du numéro Insée pouvoir obtenir l'identification du personnels dans le format suivant : </a:t>
          </a:r>
          <a:r>
            <a:rPr lang="fr-FR" b="1">
              <a:effectLst/>
            </a:rPr>
            <a:t>Nom,prénom</a:t>
          </a:r>
          <a:r>
            <a:rPr lang="fr-FR"/>
            <a:t/>
          </a:r>
          <a:br>
            <a:rPr lang="fr-FR"/>
          </a:br>
          <a:r>
            <a:rPr lang="fr-FR"/>
            <a:t/>
          </a:r>
          <a:br>
            <a:rPr lang="fr-FR"/>
          </a:br>
          <a:r>
            <a:rPr lang="fr-FR" b="1">
              <a:effectLst/>
            </a:rPr>
            <a:t>Colonne Carte</a:t>
          </a:r>
          <a:r>
            <a:rPr lang="fr-FR"/>
            <a:t/>
          </a:r>
          <a:br>
            <a:rPr lang="fr-FR"/>
          </a:br>
          <a:r>
            <a:rPr lang="fr-FR"/>
            <a:t>Au regard de la ligne concernée récupérer la valeur pour chaque onglet de la case M2 exemple </a:t>
          </a:r>
          <a:r>
            <a:rPr lang="fr-FR" b="1">
              <a:effectLst/>
            </a:rPr>
            <a:t>22</a:t>
          </a:r>
          <a:r>
            <a:rPr lang="fr-FR"/>
            <a:t/>
          </a:r>
          <a:br>
            <a:rPr lang="fr-FR"/>
          </a:br>
          <a:r>
            <a:rPr lang="fr-FR"/>
            <a:t/>
          </a:r>
          <a:br>
            <a:rPr lang="fr-FR"/>
          </a:br>
          <a:r>
            <a:rPr lang="fr-FR" b="1">
              <a:effectLst/>
            </a:rPr>
            <a:t>Colonne Code indemnité</a:t>
          </a:r>
          <a:r>
            <a:rPr lang="fr-FR"/>
            <a:t/>
          </a:r>
          <a:br>
            <a:rPr lang="fr-FR"/>
          </a:br>
          <a:r>
            <a:rPr lang="fr-FR"/>
            <a:t>Au regard de la ligne concernée récupérer la valeur pour chaque onglet de la case N3 exemple </a:t>
          </a:r>
          <a:r>
            <a:rPr lang="fr-FR" b="1">
              <a:effectLst/>
            </a:rPr>
            <a:t>0667</a:t>
          </a:r>
          <a:r>
            <a:rPr lang="fr-FR"/>
            <a:t>, </a:t>
          </a:r>
          <a:r>
            <a:rPr lang="fr-FR" b="1">
              <a:effectLst/>
            </a:rPr>
            <a:t>1453</a:t>
          </a:r>
          <a:r>
            <a:rPr lang="fr-FR"/>
            <a:t>, </a:t>
          </a:r>
          <a:r>
            <a:rPr lang="fr-FR" b="1">
              <a:effectLst/>
            </a:rPr>
            <a:t>1523</a:t>
          </a:r>
          <a:r>
            <a:rPr lang="fr-FR"/>
            <a:t/>
          </a:r>
          <a:br>
            <a:rPr lang="fr-FR"/>
          </a:br>
          <a:r>
            <a:rPr lang="fr-FR"/>
            <a:t/>
          </a:r>
          <a:br>
            <a:rPr lang="fr-FR"/>
          </a:br>
          <a:r>
            <a:rPr lang="fr-FR" b="1">
              <a:effectLst/>
            </a:rPr>
            <a:t>Colonne date effet</a:t>
          </a:r>
          <a:r>
            <a:rPr lang="fr-FR"/>
            <a:t/>
          </a:r>
          <a:br>
            <a:rPr lang="fr-FR"/>
          </a:br>
          <a:r>
            <a:rPr lang="fr-FR"/>
            <a:t>Récupérer =Astreintes!E12 et le transformer en date XX/XX/XXXX par exemple septembre 2014 le transformer en </a:t>
          </a:r>
          <a:r>
            <a:rPr lang="fr-FR" b="1">
              <a:effectLst/>
            </a:rPr>
            <a:t>01/09/2014</a:t>
          </a:r>
          <a:r>
            <a:rPr lang="fr-FR"/>
            <a:t/>
          </a:r>
          <a:br>
            <a:rPr lang="fr-FR"/>
          </a:br>
          <a:r>
            <a:rPr lang="fr-FR"/>
            <a:t/>
          </a:r>
          <a:br>
            <a:rPr lang="fr-FR"/>
          </a:br>
          <a:r>
            <a:rPr lang="fr-FR" b="1">
              <a:effectLst/>
            </a:rPr>
            <a:t>Donnée B</a:t>
          </a:r>
          <a:r>
            <a:rPr lang="fr-FR"/>
            <a:t/>
          </a:r>
          <a:br>
            <a:rPr lang="fr-FR"/>
          </a:br>
          <a:r>
            <a:rPr lang="fr-FR"/>
            <a:t>Le montant total de la ligne pour le personnel au format</a:t>
          </a:r>
          <a:r>
            <a:rPr lang="fr-FR" b="1">
              <a:effectLst/>
            </a:rPr>
            <a:t> XX.XX</a:t>
          </a:r>
          <a:r>
            <a:rPr lang="fr-FR"/>
            <a:t> ou</a:t>
          </a:r>
          <a:r>
            <a:rPr lang="fr-FR" b="1">
              <a:effectLst/>
            </a:rPr>
            <a:t> XXX.XX</a:t>
          </a:r>
          <a:r>
            <a:rPr lang="fr-FR"/>
            <a:t/>
          </a:r>
          <a:br>
            <a:rPr lang="fr-FR"/>
          </a:br>
          <a:r>
            <a:rPr lang="fr-FR"/>
            <a:t/>
          </a:r>
          <a:br>
            <a:rPr lang="fr-FR"/>
          </a:br>
          <a:r>
            <a:rPr lang="fr-FR"/>
            <a:t>Par exemple un personnel peut avoir 3 lignes car 3 code indemnités différentes.</a:t>
          </a:r>
          <a:br>
            <a:rPr lang="fr-FR"/>
          </a:br>
          <a:r>
            <a:rPr lang="fr-FR"/>
            <a:t/>
          </a:r>
          <a:br>
            <a:rPr lang="fr-FR"/>
          </a:br>
          <a:r>
            <a:rPr lang="fr-FR"/>
            <a:t>Je joint un fichier pour être plus clair.</a:t>
          </a:r>
          <a:br>
            <a:rPr lang="fr-FR"/>
          </a:br>
          <a:r>
            <a:rPr lang="fr-FR"/>
            <a:t/>
          </a:r>
          <a:br>
            <a:rPr lang="fr-FR"/>
          </a:br>
          <a:r>
            <a:rPr lang="fr-FR"/>
            <a:t>Bien conscient de ma demande particulière, je tiens à vous remercier par avance de toute l'aide apportée, je reste disponible pour apporter des complément ou autre.</a:t>
          </a:r>
          <a:br>
            <a:rPr lang="fr-FR"/>
          </a:br>
          <a:r>
            <a:rPr lang="fr-FR"/>
            <a:t/>
          </a:r>
          <a:br>
            <a:rPr lang="fr-FR"/>
          </a:br>
          <a:r>
            <a:rPr lang="fr-FR"/>
            <a:t>Bien cordialement.</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342900</xdr:colOff>
          <xdr:row>0</xdr:row>
          <xdr:rowOff>76200</xdr:rowOff>
        </xdr:from>
        <xdr:to>
          <xdr:col>1</xdr:col>
          <xdr:colOff>1828800</xdr:colOff>
          <xdr:row>2</xdr:row>
          <xdr:rowOff>47625</xdr:rowOff>
        </xdr:to>
        <xdr:sp macro="" textlink="">
          <xdr:nvSpPr>
            <xdr:cNvPr id="1029" name="Button 5" hidden="1">
              <a:extLst>
                <a:ext uri="{63B3BB69-23CF-44E3-9099-C40C66FF867C}">
                  <a14:compatExt spid="_x0000_s1029"/>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000" b="1" i="0" u="none" strike="noStrike" baseline="0">
                  <a:solidFill>
                    <a:srgbClr val="FF0000"/>
                  </a:solidFill>
                  <a:latin typeface="Verdana"/>
                  <a:ea typeface="Verdana"/>
                  <a:cs typeface="Verdana"/>
                </a:rPr>
                <a:t>Formater l'état pour l'impression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409575</xdr:colOff>
          <xdr:row>2</xdr:row>
          <xdr:rowOff>180975</xdr:rowOff>
        </xdr:from>
        <xdr:to>
          <xdr:col>1</xdr:col>
          <xdr:colOff>1343025</xdr:colOff>
          <xdr:row>4</xdr:row>
          <xdr:rowOff>66675</xdr:rowOff>
        </xdr:to>
        <xdr:sp macro="" textlink="">
          <xdr:nvSpPr>
            <xdr:cNvPr id="1032" name="Button 8" hidden="1">
              <a:extLst>
                <a:ext uri="{63B3BB69-23CF-44E3-9099-C40C66FF867C}">
                  <a14:compatExt spid="_x0000_s1032"/>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000" b="1" i="0" u="none" strike="noStrike" baseline="0">
                  <a:solidFill>
                    <a:srgbClr val="FF0000"/>
                  </a:solidFill>
                  <a:latin typeface="Verdana"/>
                  <a:ea typeface="Verdana"/>
                  <a:cs typeface="Verdana"/>
                </a:rPr>
                <a:t>Initialiser le formulaire</a:t>
              </a:r>
            </a:p>
          </xdr:txBody>
        </xdr:sp>
        <xdr:clientData fPrintsWithSheet="0"/>
      </xdr:twoCellAnchor>
    </mc:Choice>
    <mc:Fallback/>
  </mc:AlternateContent>
  <xdr:twoCellAnchor editAs="absolute">
    <xdr:from>
      <xdr:col>0</xdr:col>
      <xdr:colOff>452437</xdr:colOff>
      <xdr:row>6</xdr:row>
      <xdr:rowOff>47625</xdr:rowOff>
    </xdr:from>
    <xdr:to>
      <xdr:col>1</xdr:col>
      <xdr:colOff>1333500</xdr:colOff>
      <xdr:row>8</xdr:row>
      <xdr:rowOff>95250</xdr:rowOff>
    </xdr:to>
    <xdr:sp macro="[0]!ClasserLesN°Insee" textlink="">
      <xdr:nvSpPr>
        <xdr:cNvPr id="2" name="ZoneTexte 1"/>
        <xdr:cNvSpPr txBox="1"/>
      </xdr:nvSpPr>
      <xdr:spPr>
        <a:xfrm>
          <a:off x="452437" y="1333500"/>
          <a:ext cx="2178844" cy="416719"/>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Classer les N° INSEE</a:t>
          </a:r>
        </a:p>
      </xdr:txBody>
    </xdr:sp>
    <xdr:clientData fPrintsWithSheet="0"/>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257175</xdr:colOff>
          <xdr:row>0</xdr:row>
          <xdr:rowOff>104775</xdr:rowOff>
        </xdr:from>
        <xdr:to>
          <xdr:col>1</xdr:col>
          <xdr:colOff>1590675</xdr:colOff>
          <xdr:row>2</xdr:row>
          <xdr:rowOff>76200</xdr:rowOff>
        </xdr:to>
        <xdr:sp macro="" textlink="">
          <xdr:nvSpPr>
            <xdr:cNvPr id="13313" name="Button 1" hidden="1">
              <a:extLst>
                <a:ext uri="{63B3BB69-23CF-44E3-9099-C40C66FF867C}">
                  <a14:compatExt spid="_x0000_s13313"/>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000" b="1" i="0" u="none" strike="noStrike" baseline="0">
                  <a:solidFill>
                    <a:srgbClr val="FF0000"/>
                  </a:solidFill>
                  <a:latin typeface="Verdana"/>
                  <a:ea typeface="Verdana"/>
                  <a:cs typeface="Verdana"/>
                </a:rPr>
                <a:t>Formater l'état pour l'impression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685800</xdr:colOff>
          <xdr:row>2</xdr:row>
          <xdr:rowOff>219075</xdr:rowOff>
        </xdr:from>
        <xdr:to>
          <xdr:col>1</xdr:col>
          <xdr:colOff>1171575</xdr:colOff>
          <xdr:row>4</xdr:row>
          <xdr:rowOff>142875</xdr:rowOff>
        </xdr:to>
        <xdr:sp macro="" textlink="">
          <xdr:nvSpPr>
            <xdr:cNvPr id="13314" name="Button 2" hidden="1">
              <a:extLst>
                <a:ext uri="{63B3BB69-23CF-44E3-9099-C40C66FF867C}">
                  <a14:compatExt spid="_x0000_s13314"/>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000" b="1" i="0" u="none" strike="noStrike" baseline="0">
                  <a:solidFill>
                    <a:srgbClr val="FF0000"/>
                  </a:solidFill>
                  <a:latin typeface="Verdana"/>
                  <a:ea typeface="Verdana"/>
                  <a:cs typeface="Verdana"/>
                </a:rPr>
                <a:t>Initialiser le formulaire</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142875</xdr:colOff>
          <xdr:row>0</xdr:row>
          <xdr:rowOff>76200</xdr:rowOff>
        </xdr:from>
        <xdr:to>
          <xdr:col>1</xdr:col>
          <xdr:colOff>1590675</xdr:colOff>
          <xdr:row>2</xdr:row>
          <xdr:rowOff>47625</xdr:rowOff>
        </xdr:to>
        <xdr:sp macro="" textlink="">
          <xdr:nvSpPr>
            <xdr:cNvPr id="4102" name="Button 6" hidden="1">
              <a:extLst>
                <a:ext uri="{63B3BB69-23CF-44E3-9099-C40C66FF867C}">
                  <a14:compatExt spid="_x0000_s4102"/>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000" b="1" i="0" u="none" strike="noStrike" baseline="0">
                  <a:solidFill>
                    <a:srgbClr val="FF0000"/>
                  </a:solidFill>
                  <a:latin typeface="Verdana"/>
                  <a:ea typeface="Verdana"/>
                  <a:cs typeface="Verdana"/>
                </a:rPr>
                <a:t>Formater l'état pour l'impression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504825</xdr:colOff>
          <xdr:row>2</xdr:row>
          <xdr:rowOff>161925</xdr:rowOff>
        </xdr:from>
        <xdr:to>
          <xdr:col>1</xdr:col>
          <xdr:colOff>1247775</xdr:colOff>
          <xdr:row>4</xdr:row>
          <xdr:rowOff>114300</xdr:rowOff>
        </xdr:to>
        <xdr:sp macro="" textlink="">
          <xdr:nvSpPr>
            <xdr:cNvPr id="4103" name="Button 7" hidden="1">
              <a:extLst>
                <a:ext uri="{63B3BB69-23CF-44E3-9099-C40C66FF867C}">
                  <a14:compatExt spid="_x0000_s4103"/>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000" b="1" i="0" u="none" strike="noStrike" baseline="0">
                  <a:solidFill>
                    <a:srgbClr val="FF0000"/>
                  </a:solidFill>
                  <a:latin typeface="Verdana"/>
                  <a:ea typeface="Verdana"/>
                  <a:cs typeface="Verdana"/>
                </a:rPr>
                <a:t>Initialiser le formulaire</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editAs="absolute">
    <xdr:from>
      <xdr:col>7</xdr:col>
      <xdr:colOff>1320800</xdr:colOff>
      <xdr:row>2844</xdr:row>
      <xdr:rowOff>12700</xdr:rowOff>
    </xdr:from>
    <xdr:to>
      <xdr:col>2824</xdr:col>
      <xdr:colOff>558800</xdr:colOff>
      <xdr:row>3118</xdr:row>
      <xdr:rowOff>139700</xdr:rowOff>
    </xdr:to>
    <xdr:sp macro="" textlink="">
      <xdr:nvSpPr>
        <xdr:cNvPr id="4097" name="CommandButton1" hidden="1">
          <a:extLst>
            <a:ext uri="{63B3BB69-23CF-44E3-9099-C40C66FF867C}">
              <a14:compatExt xmlns:a14="http://schemas.microsoft.com/office/drawing/2010/main" spid="_x0000_s4097"/>
            </a:ext>
          </a:extLst>
        </xdr:cNvPr>
        <xdr:cNvSpPr/>
      </xdr:nvSpPr>
      <xdr:spPr>
        <a:xfrm>
          <a:off x="0" y="0"/>
          <a:ext cx="0" cy="0"/>
        </a:xfrm>
        <a:prstGeom prst="rect">
          <a:avLst/>
        </a:prstGeom>
      </xdr:spPr>
    </xdr:sp>
    <xdr:clientData fPrintsWithSheet="0"/>
  </xdr:twoCellAnchor>
  <xdr:twoCellAnchor editAs="absolute">
    <xdr:from>
      <xdr:col>7</xdr:col>
      <xdr:colOff>1320800</xdr:colOff>
      <xdr:row>2844</xdr:row>
      <xdr:rowOff>12700</xdr:rowOff>
    </xdr:from>
    <xdr:to>
      <xdr:col>2824</xdr:col>
      <xdr:colOff>558800</xdr:colOff>
      <xdr:row>3118</xdr:row>
      <xdr:rowOff>139700</xdr:rowOff>
    </xdr:to>
    <xdr:pic>
      <xdr:nvPicPr>
        <xdr:cNvPr id="2" name="CommandButton1"/>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62000" y="436994300"/>
          <a:ext cx="2326119300" cy="418846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fPrintsWithSheet="0"/>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342900</xdr:colOff>
          <xdr:row>0</xdr:row>
          <xdr:rowOff>76200</xdr:rowOff>
        </xdr:from>
        <xdr:to>
          <xdr:col>1</xdr:col>
          <xdr:colOff>1828800</xdr:colOff>
          <xdr:row>2</xdr:row>
          <xdr:rowOff>47625</xdr:rowOff>
        </xdr:to>
        <xdr:sp macro="" textlink="">
          <xdr:nvSpPr>
            <xdr:cNvPr id="18433" name="Button 1" hidden="1">
              <a:extLst>
                <a:ext uri="{63B3BB69-23CF-44E3-9099-C40C66FF867C}">
                  <a14:compatExt spid="_x0000_s18433"/>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000" b="1" i="0" u="none" strike="noStrike" baseline="0">
                  <a:solidFill>
                    <a:srgbClr val="FF0000"/>
                  </a:solidFill>
                  <a:latin typeface="Verdana"/>
                  <a:ea typeface="Verdana"/>
                  <a:cs typeface="Verdana"/>
                </a:rPr>
                <a:t>Formater l'état pour l'impression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409575</xdr:colOff>
          <xdr:row>2</xdr:row>
          <xdr:rowOff>180975</xdr:rowOff>
        </xdr:from>
        <xdr:to>
          <xdr:col>1</xdr:col>
          <xdr:colOff>1343025</xdr:colOff>
          <xdr:row>4</xdr:row>
          <xdr:rowOff>66675</xdr:rowOff>
        </xdr:to>
        <xdr:sp macro="" textlink="">
          <xdr:nvSpPr>
            <xdr:cNvPr id="18434" name="Button 2" hidden="1">
              <a:extLst>
                <a:ext uri="{63B3BB69-23CF-44E3-9099-C40C66FF867C}">
                  <a14:compatExt spid="_x0000_s18434"/>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000" b="1" i="0" u="none" strike="noStrike" baseline="0">
                  <a:solidFill>
                    <a:srgbClr val="FF0000"/>
                  </a:solidFill>
                  <a:latin typeface="Verdana"/>
                  <a:ea typeface="Verdana"/>
                  <a:cs typeface="Verdana"/>
                </a:rPr>
                <a:t>Initialiser le formulaire</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vba-synthetiser-3-tableaux-en-1-seul-t56355.html"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2.vml"/><Relationship Id="rId1" Type="http://schemas.openxmlformats.org/officeDocument/2006/relationships/drawing" Target="../drawings/drawing3.xml"/><Relationship Id="rId4" Type="http://schemas.openxmlformats.org/officeDocument/2006/relationships/ctrlProp" Target="../ctrlProps/ctrlProp4.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5.xml"/><Relationship Id="rId2" Type="http://schemas.openxmlformats.org/officeDocument/2006/relationships/vmlDrawing" Target="../drawings/vmlDrawing3.vml"/><Relationship Id="rId1" Type="http://schemas.openxmlformats.org/officeDocument/2006/relationships/drawing" Target="../drawings/drawing4.xml"/><Relationship Id="rId4" Type="http://schemas.openxmlformats.org/officeDocument/2006/relationships/ctrlProp" Target="../ctrlProps/ctrlProp6.xml"/></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2.bin"/><Relationship Id="rId6" Type="http://schemas.openxmlformats.org/officeDocument/2006/relationships/comments" Target="../comments3.xml"/><Relationship Id="rId5" Type="http://schemas.openxmlformats.org/officeDocument/2006/relationships/ctrlProp" Target="../ctrlProps/ctrlProp8.xml"/><Relationship Id="rId4" Type="http://schemas.openxmlformats.org/officeDocument/2006/relationships/ctrlProp" Target="../ctrlProps/ctrlProp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27"/>
  <sheetViews>
    <sheetView workbookViewId="0">
      <selection activeCell="D17" sqref="D17"/>
    </sheetView>
  </sheetViews>
  <sheetFormatPr baseColWidth="10" defaultRowHeight="12.75" x14ac:dyDescent="0.2"/>
  <cols>
    <col min="1" max="1" width="22" customWidth="1"/>
    <col min="2" max="2" width="20.28515625" customWidth="1"/>
    <col min="4" max="4" width="20.7109375" customWidth="1"/>
    <col min="5" max="5" width="24.140625" customWidth="1"/>
  </cols>
  <sheetData>
    <row r="1" spans="1:14" s="87" customFormat="1" ht="15.75" x14ac:dyDescent="0.25">
      <c r="A1" s="87" t="s">
        <v>219</v>
      </c>
      <c r="B1" s="87" t="s">
        <v>220</v>
      </c>
      <c r="C1" s="87" t="s">
        <v>221</v>
      </c>
      <c r="D1" s="87" t="s">
        <v>222</v>
      </c>
      <c r="E1" s="87" t="s">
        <v>223</v>
      </c>
      <c r="F1" s="87" t="s">
        <v>224</v>
      </c>
      <c r="N1" s="91" t="s">
        <v>225</v>
      </c>
    </row>
    <row r="2" spans="1:14" x14ac:dyDescent="0.2">
      <c r="A2" s="92" t="s">
        <v>277</v>
      </c>
      <c r="B2" t="s">
        <v>278</v>
      </c>
      <c r="C2">
        <v>22</v>
      </c>
      <c r="D2">
        <v>667</v>
      </c>
      <c r="E2" s="93">
        <v>41883</v>
      </c>
      <c r="F2">
        <v>40</v>
      </c>
    </row>
    <row r="3" spans="1:14" x14ac:dyDescent="0.2">
      <c r="A3" s="92" t="s">
        <v>279</v>
      </c>
      <c r="B3" t="s">
        <v>280</v>
      </c>
      <c r="C3">
        <v>22</v>
      </c>
      <c r="D3">
        <v>667</v>
      </c>
      <c r="E3" s="93">
        <v>41883</v>
      </c>
      <c r="F3">
        <v>20</v>
      </c>
    </row>
    <row r="4" spans="1:14" x14ac:dyDescent="0.2">
      <c r="A4" s="92" t="s">
        <v>281</v>
      </c>
      <c r="B4" t="s">
        <v>282</v>
      </c>
      <c r="C4">
        <v>22</v>
      </c>
      <c r="D4">
        <v>667</v>
      </c>
      <c r="E4" s="93">
        <v>41883</v>
      </c>
      <c r="F4">
        <v>10</v>
      </c>
    </row>
    <row r="5" spans="1:14" x14ac:dyDescent="0.2">
      <c r="A5" s="92" t="s">
        <v>283</v>
      </c>
      <c r="B5" t="s">
        <v>284</v>
      </c>
      <c r="C5">
        <v>22</v>
      </c>
      <c r="D5">
        <v>667</v>
      </c>
      <c r="E5" s="93">
        <v>41883</v>
      </c>
      <c r="F5">
        <v>10</v>
      </c>
    </row>
    <row r="6" spans="1:14" x14ac:dyDescent="0.2">
      <c r="A6" s="92" t="s">
        <v>285</v>
      </c>
      <c r="B6" t="s">
        <v>286</v>
      </c>
      <c r="C6">
        <v>22</v>
      </c>
      <c r="D6">
        <v>667</v>
      </c>
      <c r="E6" s="93">
        <v>41883</v>
      </c>
      <c r="F6">
        <v>10</v>
      </c>
    </row>
    <row r="7" spans="1:14" x14ac:dyDescent="0.2">
      <c r="A7" s="92" t="s">
        <v>287</v>
      </c>
      <c r="B7" t="s">
        <v>288</v>
      </c>
      <c r="C7">
        <v>22</v>
      </c>
      <c r="D7">
        <v>667</v>
      </c>
      <c r="E7" s="93">
        <v>41883</v>
      </c>
      <c r="F7">
        <v>10</v>
      </c>
    </row>
    <row r="8" spans="1:14" x14ac:dyDescent="0.2">
      <c r="A8" s="92" t="s">
        <v>289</v>
      </c>
      <c r="B8" t="s">
        <v>290</v>
      </c>
      <c r="C8">
        <v>22</v>
      </c>
      <c r="D8">
        <v>667</v>
      </c>
      <c r="E8" s="93">
        <v>41883</v>
      </c>
      <c r="F8">
        <v>10</v>
      </c>
    </row>
    <row r="9" spans="1:14" x14ac:dyDescent="0.2">
      <c r="A9" s="92" t="s">
        <v>291</v>
      </c>
      <c r="B9" t="s">
        <v>292</v>
      </c>
      <c r="C9">
        <v>22</v>
      </c>
      <c r="D9">
        <v>667</v>
      </c>
      <c r="E9" s="93">
        <v>41883</v>
      </c>
      <c r="F9">
        <v>30</v>
      </c>
    </row>
    <row r="10" spans="1:14" x14ac:dyDescent="0.2">
      <c r="A10" s="92" t="s">
        <v>293</v>
      </c>
      <c r="B10" t="s">
        <v>294</v>
      </c>
      <c r="C10">
        <v>22</v>
      </c>
      <c r="D10">
        <v>667</v>
      </c>
      <c r="E10" s="93">
        <v>41883</v>
      </c>
      <c r="F10">
        <v>30</v>
      </c>
    </row>
    <row r="11" spans="1:14" x14ac:dyDescent="0.2">
      <c r="A11" s="92" t="s">
        <v>295</v>
      </c>
      <c r="B11" t="s">
        <v>296</v>
      </c>
      <c r="C11">
        <v>22</v>
      </c>
      <c r="D11">
        <v>667</v>
      </c>
      <c r="E11" s="93">
        <v>41883</v>
      </c>
      <c r="F11">
        <v>30</v>
      </c>
    </row>
    <row r="12" spans="1:14" x14ac:dyDescent="0.2">
      <c r="A12" s="92" t="s">
        <v>297</v>
      </c>
      <c r="B12" t="s">
        <v>298</v>
      </c>
      <c r="C12">
        <v>22</v>
      </c>
      <c r="D12">
        <v>667</v>
      </c>
      <c r="E12" s="93">
        <v>41883</v>
      </c>
      <c r="F12">
        <v>10</v>
      </c>
    </row>
    <row r="13" spans="1:14" x14ac:dyDescent="0.2">
      <c r="A13" s="92" t="s">
        <v>299</v>
      </c>
      <c r="B13" t="s">
        <v>300</v>
      </c>
      <c r="C13">
        <v>22</v>
      </c>
      <c r="D13">
        <v>667</v>
      </c>
      <c r="E13" s="93">
        <v>41883</v>
      </c>
      <c r="F13">
        <v>10</v>
      </c>
    </row>
    <row r="14" spans="1:14" x14ac:dyDescent="0.2">
      <c r="A14" s="92" t="s">
        <v>301</v>
      </c>
      <c r="B14" t="s">
        <v>302</v>
      </c>
      <c r="C14">
        <v>22</v>
      </c>
      <c r="D14">
        <v>667</v>
      </c>
      <c r="E14" s="93">
        <v>41883</v>
      </c>
      <c r="F14">
        <v>10</v>
      </c>
    </row>
    <row r="15" spans="1:14" x14ac:dyDescent="0.2">
      <c r="A15" s="92" t="s">
        <v>303</v>
      </c>
      <c r="B15" t="s">
        <v>304</v>
      </c>
      <c r="C15">
        <v>22</v>
      </c>
      <c r="D15">
        <v>667</v>
      </c>
      <c r="E15" s="93">
        <v>41883</v>
      </c>
      <c r="F15">
        <v>10</v>
      </c>
    </row>
    <row r="16" spans="1:14" x14ac:dyDescent="0.2">
      <c r="A16" s="92" t="s">
        <v>305</v>
      </c>
      <c r="B16" t="s">
        <v>306</v>
      </c>
      <c r="C16">
        <v>22</v>
      </c>
      <c r="D16">
        <v>667</v>
      </c>
      <c r="E16" s="93">
        <v>41883</v>
      </c>
      <c r="F16">
        <v>10</v>
      </c>
    </row>
    <row r="17" spans="1:6" x14ac:dyDescent="0.2">
      <c r="A17" s="92" t="s">
        <v>307</v>
      </c>
      <c r="B17" t="s">
        <v>308</v>
      </c>
      <c r="C17">
        <v>22</v>
      </c>
      <c r="D17">
        <v>667</v>
      </c>
      <c r="E17" s="93">
        <v>41883</v>
      </c>
      <c r="F17">
        <v>10</v>
      </c>
    </row>
    <row r="18" spans="1:6" x14ac:dyDescent="0.2">
      <c r="A18" s="92" t="s">
        <v>309</v>
      </c>
      <c r="B18" t="s">
        <v>310</v>
      </c>
      <c r="C18">
        <v>22</v>
      </c>
      <c r="D18">
        <v>667</v>
      </c>
      <c r="E18" s="93">
        <v>41883</v>
      </c>
      <c r="F18">
        <v>10</v>
      </c>
    </row>
    <row r="19" spans="1:6" x14ac:dyDescent="0.2">
      <c r="A19" s="92" t="s">
        <v>311</v>
      </c>
      <c r="B19" t="s">
        <v>312</v>
      </c>
      <c r="C19">
        <v>22</v>
      </c>
      <c r="D19">
        <v>667</v>
      </c>
      <c r="E19" s="93">
        <v>41883</v>
      </c>
      <c r="F19">
        <v>10</v>
      </c>
    </row>
    <row r="20" spans="1:6" x14ac:dyDescent="0.2">
      <c r="A20" s="92" t="s">
        <v>313</v>
      </c>
      <c r="B20" t="s">
        <v>314</v>
      </c>
      <c r="C20">
        <v>22</v>
      </c>
      <c r="D20">
        <v>667</v>
      </c>
      <c r="E20" s="93">
        <v>41883</v>
      </c>
      <c r="F20">
        <v>10</v>
      </c>
    </row>
    <row r="21" spans="1:6" x14ac:dyDescent="0.2">
      <c r="A21" s="92" t="s">
        <v>315</v>
      </c>
      <c r="B21" t="s">
        <v>316</v>
      </c>
      <c r="C21">
        <v>22</v>
      </c>
      <c r="D21">
        <v>667</v>
      </c>
      <c r="E21" s="93">
        <v>41883</v>
      </c>
      <c r="F21">
        <v>20</v>
      </c>
    </row>
    <row r="22" spans="1:6" x14ac:dyDescent="0.2">
      <c r="A22" s="92" t="s">
        <v>285</v>
      </c>
      <c r="B22" t="s">
        <v>286</v>
      </c>
      <c r="C22">
        <v>22</v>
      </c>
      <c r="D22">
        <v>1453</v>
      </c>
      <c r="E22" s="93">
        <v>41883</v>
      </c>
      <c r="F22">
        <v>15.84</v>
      </c>
    </row>
    <row r="23" spans="1:6" x14ac:dyDescent="0.2">
      <c r="A23" s="92" t="s">
        <v>287</v>
      </c>
      <c r="B23" t="s">
        <v>288</v>
      </c>
      <c r="C23">
        <v>22</v>
      </c>
      <c r="D23">
        <v>1453</v>
      </c>
      <c r="E23" s="93">
        <v>41883</v>
      </c>
      <c r="F23">
        <v>15.84</v>
      </c>
    </row>
    <row r="24" spans="1:6" x14ac:dyDescent="0.2">
      <c r="A24" s="92" t="s">
        <v>299</v>
      </c>
      <c r="B24" t="s">
        <v>300</v>
      </c>
      <c r="C24">
        <v>22</v>
      </c>
      <c r="D24">
        <v>1453</v>
      </c>
      <c r="E24" s="93">
        <v>41883</v>
      </c>
      <c r="F24">
        <v>39.6</v>
      </c>
    </row>
    <row r="25" spans="1:6" x14ac:dyDescent="0.2">
      <c r="A25" s="92" t="s">
        <v>303</v>
      </c>
      <c r="B25" t="s">
        <v>304</v>
      </c>
      <c r="C25">
        <v>22</v>
      </c>
      <c r="D25">
        <v>1453</v>
      </c>
      <c r="E25" s="93">
        <v>41883</v>
      </c>
      <c r="F25">
        <v>39.6</v>
      </c>
    </row>
    <row r="26" spans="1:6" x14ac:dyDescent="0.2">
      <c r="A26" s="92" t="s">
        <v>305</v>
      </c>
      <c r="B26" t="s">
        <v>306</v>
      </c>
      <c r="C26">
        <v>22</v>
      </c>
      <c r="D26">
        <v>1453</v>
      </c>
      <c r="E26" s="93">
        <v>41883</v>
      </c>
      <c r="F26">
        <v>39.6</v>
      </c>
    </row>
    <row r="27" spans="1:6" x14ac:dyDescent="0.2">
      <c r="A27" s="92" t="s">
        <v>309</v>
      </c>
      <c r="B27" t="s">
        <v>310</v>
      </c>
      <c r="C27">
        <v>22</v>
      </c>
      <c r="D27">
        <v>1453</v>
      </c>
      <c r="E27" s="93">
        <v>41883</v>
      </c>
      <c r="F27">
        <v>39.6</v>
      </c>
    </row>
  </sheetData>
  <sheetProtection algorithmName="SHA-512" hashValue="pGGC4/tmkf2hcIgxu9vCCfsANWipT4hM6bbRLVrqQA1db1OR01mv8YJ9bsDlNVJpfXgyUivZ7oecIyjhMObUnQ==" saltValue="UYQ4U78vu2pjyTFKRMXFqw==" spinCount="100000" sheet="1" objects="1" scenarios="1"/>
  <hyperlinks>
    <hyperlink ref="N1" r:id="rId1"/>
  </hyperlinks>
  <pageMargins left="0.75" right="0.75" top="1" bottom="1" header="0.5" footer="0.5"/>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6"/>
    <pageSetUpPr fitToPage="1"/>
  </sheetPr>
  <dimension ref="B1:U45"/>
  <sheetViews>
    <sheetView showGridLines="0" tabSelected="1" zoomScale="80" zoomScaleNormal="80" workbookViewId="0">
      <selection activeCell="C5" sqref="C5"/>
    </sheetView>
  </sheetViews>
  <sheetFormatPr baseColWidth="10" defaultColWidth="10.85546875" defaultRowHeight="20.100000000000001" customHeight="1" x14ac:dyDescent="0.2"/>
  <cols>
    <col min="1" max="1" width="19.42578125" style="1" customWidth="1"/>
    <col min="2" max="2" width="34.85546875" style="1" customWidth="1"/>
    <col min="3" max="3" width="30" style="1" customWidth="1"/>
    <col min="4" max="4" width="35.7109375" style="1" customWidth="1"/>
    <col min="5" max="5" width="23" style="1" customWidth="1"/>
    <col min="6" max="6" width="12.42578125" style="1" customWidth="1"/>
    <col min="7" max="7" width="6.7109375" style="2" customWidth="1"/>
    <col min="8" max="8" width="10.28515625" style="2" customWidth="1"/>
    <col min="9" max="9" width="12" style="1" customWidth="1"/>
    <col min="10" max="10" width="8.7109375" style="2" customWidth="1"/>
    <col min="11" max="11" width="11.42578125" style="2" bestFit="1"/>
    <col min="12" max="12" width="11.7109375" style="2" customWidth="1"/>
    <col min="13" max="16" width="10.85546875" style="1"/>
    <col min="17" max="17" width="14.42578125" style="1" customWidth="1"/>
    <col min="18" max="16384" width="10.85546875" style="1"/>
  </cols>
  <sheetData>
    <row r="1" spans="2:14" ht="20.100000000000001" customHeight="1" x14ac:dyDescent="0.2">
      <c r="G1" s="1"/>
      <c r="H1" s="1"/>
      <c r="J1" s="1"/>
      <c r="K1" s="1"/>
      <c r="L1" s="1"/>
    </row>
    <row r="2" spans="2:14" ht="20.100000000000001" customHeight="1" x14ac:dyDescent="0.2">
      <c r="G2" s="1"/>
      <c r="H2" s="1"/>
      <c r="J2" s="1"/>
      <c r="K2" s="1"/>
      <c r="L2" s="69"/>
      <c r="M2" s="88">
        <v>22</v>
      </c>
      <c r="N2" s="6"/>
    </row>
    <row r="3" spans="2:14" ht="20.100000000000001" customHeight="1" x14ac:dyDescent="0.2">
      <c r="G3" s="1"/>
      <c r="H3" s="1"/>
      <c r="J3" s="1"/>
      <c r="K3" s="1"/>
      <c r="L3" s="69"/>
      <c r="N3" s="89">
        <v>667</v>
      </c>
    </row>
    <row r="4" spans="2:14" ht="22.5" customHeight="1" x14ac:dyDescent="0.2">
      <c r="G4" s="1"/>
      <c r="H4" s="1"/>
      <c r="J4" s="1"/>
      <c r="K4" s="1"/>
      <c r="L4" s="69"/>
      <c r="N4" s="5"/>
    </row>
    <row r="5" spans="2:14" ht="20.100000000000001" customHeight="1" x14ac:dyDescent="0.2">
      <c r="G5" s="1"/>
      <c r="H5" s="1"/>
      <c r="J5" s="1"/>
      <c r="K5" s="1"/>
      <c r="L5" s="69"/>
      <c r="N5" s="5"/>
    </row>
    <row r="6" spans="2:14" ht="19.5" hidden="1" customHeight="1" x14ac:dyDescent="0.2">
      <c r="G6" s="1"/>
      <c r="H6" s="1"/>
      <c r="J6" s="1"/>
      <c r="K6" s="1"/>
      <c r="L6" s="70"/>
      <c r="N6" s="5"/>
    </row>
    <row r="7" spans="2:14" ht="19.5" customHeight="1" x14ac:dyDescent="0.2">
      <c r="G7" s="1"/>
      <c r="H7" s="1"/>
      <c r="J7" s="1"/>
      <c r="K7" s="1"/>
      <c r="L7" s="71"/>
      <c r="N7" s="5"/>
    </row>
    <row r="8" spans="2:14" s="4" customFormat="1" ht="9.9499999999999993" customHeight="1" x14ac:dyDescent="0.2">
      <c r="B8" s="1"/>
      <c r="C8" s="1"/>
      <c r="D8" s="1"/>
      <c r="E8" s="1"/>
      <c r="F8" s="1"/>
      <c r="G8" s="1"/>
      <c r="H8" s="1"/>
      <c r="I8" s="1"/>
      <c r="J8" s="1"/>
      <c r="K8" s="1"/>
      <c r="L8" s="1"/>
      <c r="M8" s="3"/>
    </row>
    <row r="9" spans="2:14" s="4" customFormat="1" ht="45.75" customHeight="1" x14ac:dyDescent="0.2">
      <c r="B9" s="1"/>
      <c r="C9" s="1"/>
      <c r="D9" s="1"/>
      <c r="E9" s="1"/>
      <c r="F9" s="1"/>
      <c r="G9" s="1"/>
      <c r="H9" s="1"/>
      <c r="I9" s="1"/>
      <c r="J9" s="1"/>
      <c r="K9" s="1"/>
      <c r="L9" s="1"/>
      <c r="M9" s="3"/>
    </row>
    <row r="10" spans="2:14" s="4" customFormat="1" ht="20.100000000000001" customHeight="1" x14ac:dyDescent="0.2">
      <c r="D10" s="25" t="s">
        <v>26</v>
      </c>
      <c r="E10" s="100" t="s">
        <v>49</v>
      </c>
      <c r="F10" s="100"/>
      <c r="G10" s="100"/>
      <c r="H10" s="100"/>
      <c r="I10" s="100"/>
      <c r="J10" s="100"/>
      <c r="K10" s="1"/>
      <c r="L10" s="1"/>
      <c r="M10" s="5"/>
      <c r="N10" s="5"/>
    </row>
    <row r="11" spans="2:14" s="4" customFormat="1" ht="20.100000000000001" customHeight="1" x14ac:dyDescent="0.2">
      <c r="D11" s="25" t="s">
        <v>27</v>
      </c>
      <c r="E11" s="100" t="s">
        <v>43</v>
      </c>
      <c r="F11" s="100"/>
      <c r="G11" s="100"/>
      <c r="H11" s="100"/>
      <c r="I11" s="100"/>
      <c r="J11" s="100"/>
      <c r="K11" s="1"/>
      <c r="L11" s="1"/>
    </row>
    <row r="12" spans="2:14" s="4" customFormat="1" ht="20.100000000000001" customHeight="1" x14ac:dyDescent="0.2">
      <c r="B12" s="24"/>
      <c r="C12" s="24"/>
      <c r="D12" s="25" t="s">
        <v>22</v>
      </c>
      <c r="E12" s="105">
        <v>41883</v>
      </c>
      <c r="F12" s="105"/>
      <c r="G12" s="105"/>
      <c r="H12" s="105"/>
      <c r="I12" s="105"/>
      <c r="J12" s="105"/>
      <c r="K12" s="1"/>
      <c r="L12" s="1"/>
    </row>
    <row r="13" spans="2:14" s="4" customFormat="1" ht="20.100000000000001" customHeight="1" x14ac:dyDescent="0.2">
      <c r="B13" s="24"/>
      <c r="C13" s="24"/>
      <c r="D13" s="25" t="s">
        <v>28</v>
      </c>
      <c r="E13" s="104">
        <f>EOMONTH(E12,2)</f>
        <v>41973</v>
      </c>
      <c r="F13" s="104"/>
      <c r="G13" s="104"/>
      <c r="H13" s="104"/>
      <c r="I13" s="104"/>
      <c r="J13" s="104"/>
      <c r="K13" s="1"/>
      <c r="L13" s="1"/>
    </row>
    <row r="14" spans="2:14" s="4" customFormat="1" ht="20.100000000000001" customHeight="1" x14ac:dyDescent="0.2">
      <c r="B14" s="24"/>
      <c r="C14" s="24"/>
      <c r="D14" s="63"/>
      <c r="E14" s="64"/>
      <c r="F14" s="64"/>
      <c r="G14" s="64"/>
      <c r="H14" s="64"/>
      <c r="I14" s="64"/>
      <c r="J14" s="64"/>
      <c r="K14" s="1"/>
      <c r="L14" s="1"/>
    </row>
    <row r="15" spans="2:14" ht="27" customHeight="1" x14ac:dyDescent="0.2">
      <c r="B15" s="22"/>
      <c r="C15" s="22"/>
      <c r="D15" s="22"/>
      <c r="E15" s="22"/>
      <c r="F15" s="22"/>
      <c r="G15" s="23"/>
      <c r="H15" s="23"/>
      <c r="I15" s="22"/>
      <c r="J15" s="23"/>
      <c r="K15" s="23"/>
      <c r="L15" s="23"/>
    </row>
    <row r="16" spans="2:14" ht="30" customHeight="1" x14ac:dyDescent="0.2">
      <c r="B16" s="28"/>
      <c r="C16" s="28"/>
      <c r="D16" s="28"/>
      <c r="E16" s="28"/>
      <c r="F16" s="102" t="s">
        <v>12</v>
      </c>
      <c r="G16" s="102"/>
      <c r="H16" s="102"/>
      <c r="I16" s="102" t="s">
        <v>13</v>
      </c>
      <c r="J16" s="102"/>
      <c r="K16" s="103"/>
      <c r="L16" s="101" t="s">
        <v>10</v>
      </c>
      <c r="M16" s="65"/>
    </row>
    <row r="17" spans="2:21" ht="27" customHeight="1" x14ac:dyDescent="0.2">
      <c r="B17" s="29" t="s">
        <v>31</v>
      </c>
      <c r="C17" s="32" t="s">
        <v>3</v>
      </c>
      <c r="D17" s="29" t="s">
        <v>29</v>
      </c>
      <c r="E17" s="32" t="s">
        <v>30</v>
      </c>
      <c r="F17" s="30" t="s">
        <v>1</v>
      </c>
      <c r="G17" s="31" t="s">
        <v>0</v>
      </c>
      <c r="H17" s="31" t="s">
        <v>2</v>
      </c>
      <c r="I17" s="30" t="s">
        <v>1</v>
      </c>
      <c r="J17" s="31" t="s">
        <v>0</v>
      </c>
      <c r="K17" s="41" t="s">
        <v>2</v>
      </c>
      <c r="L17" s="101"/>
      <c r="M17" s="65" t="e">
        <v>#VALUE!</v>
      </c>
      <c r="U17" s="53"/>
    </row>
    <row r="18" spans="2:21" ht="20.100000000000001" customHeight="1" x14ac:dyDescent="0.2">
      <c r="B18" s="66" t="s">
        <v>322</v>
      </c>
      <c r="C18" s="66" t="s">
        <v>66</v>
      </c>
      <c r="D18" s="66" t="s">
        <v>185</v>
      </c>
      <c r="E18" s="66" t="s">
        <v>122</v>
      </c>
      <c r="F18" s="66">
        <v>0</v>
      </c>
      <c r="G18" s="61">
        <v>10</v>
      </c>
      <c r="H18" s="61">
        <v>0</v>
      </c>
      <c r="I18" s="66">
        <v>0</v>
      </c>
      <c r="J18" s="61">
        <v>40</v>
      </c>
      <c r="K18" s="61">
        <v>0</v>
      </c>
      <c r="L18" s="61">
        <v>0</v>
      </c>
    </row>
    <row r="19" spans="2:21" ht="20.100000000000001" customHeight="1" x14ac:dyDescent="0.2">
      <c r="B19" s="66" t="s">
        <v>323</v>
      </c>
      <c r="C19" s="66" t="s">
        <v>55</v>
      </c>
      <c r="D19" s="66" t="s">
        <v>175</v>
      </c>
      <c r="E19" s="66" t="s">
        <v>111</v>
      </c>
      <c r="F19" s="66">
        <v>3</v>
      </c>
      <c r="G19" s="61">
        <v>10</v>
      </c>
      <c r="H19" s="61">
        <v>30</v>
      </c>
      <c r="I19" s="66">
        <v>0</v>
      </c>
      <c r="J19" s="61">
        <v>40</v>
      </c>
      <c r="K19" s="61">
        <v>0</v>
      </c>
      <c r="L19" s="61">
        <v>30</v>
      </c>
    </row>
    <row r="20" spans="2:21" ht="20.100000000000001" customHeight="1" x14ac:dyDescent="0.2">
      <c r="B20" s="66" t="s">
        <v>324</v>
      </c>
      <c r="C20" s="66" t="s">
        <v>68</v>
      </c>
      <c r="D20" s="66" t="s">
        <v>187</v>
      </c>
      <c r="E20" s="66" t="s">
        <v>124</v>
      </c>
      <c r="F20" s="66">
        <v>0</v>
      </c>
      <c r="G20" s="61">
        <v>10</v>
      </c>
      <c r="H20" s="61">
        <v>0</v>
      </c>
      <c r="I20" s="66">
        <v>0</v>
      </c>
      <c r="J20" s="61">
        <v>40</v>
      </c>
      <c r="K20" s="61">
        <v>0</v>
      </c>
      <c r="L20" s="61">
        <v>0</v>
      </c>
    </row>
    <row r="21" spans="2:21" ht="20.100000000000001" customHeight="1" x14ac:dyDescent="0.2">
      <c r="B21" s="66" t="s">
        <v>348</v>
      </c>
      <c r="C21" s="66" t="s">
        <v>71</v>
      </c>
      <c r="D21" s="66" t="s">
        <v>190</v>
      </c>
      <c r="E21" s="66" t="s">
        <v>127</v>
      </c>
      <c r="F21" s="66">
        <v>0</v>
      </c>
      <c r="G21" s="61">
        <v>10</v>
      </c>
      <c r="H21" s="61">
        <v>0</v>
      </c>
      <c r="I21" s="66">
        <v>0</v>
      </c>
      <c r="J21" s="61">
        <v>40</v>
      </c>
      <c r="K21" s="61">
        <v>0</v>
      </c>
      <c r="L21" s="61">
        <v>0</v>
      </c>
    </row>
    <row r="22" spans="2:21" ht="20.100000000000001" customHeight="1" x14ac:dyDescent="0.2">
      <c r="B22" s="66" t="s">
        <v>325</v>
      </c>
      <c r="C22" s="66" t="s">
        <v>77</v>
      </c>
      <c r="D22" s="66" t="s">
        <v>170</v>
      </c>
      <c r="E22" s="66" t="s">
        <v>133</v>
      </c>
      <c r="F22" s="66">
        <v>0</v>
      </c>
      <c r="G22" s="61">
        <v>10</v>
      </c>
      <c r="H22" s="61">
        <v>0</v>
      </c>
      <c r="I22" s="66">
        <v>0</v>
      </c>
      <c r="J22" s="61">
        <v>40</v>
      </c>
      <c r="K22" s="61">
        <v>0</v>
      </c>
      <c r="L22" s="61">
        <v>0</v>
      </c>
    </row>
    <row r="23" spans="2:21" ht="20.100000000000001" customHeight="1" x14ac:dyDescent="0.2">
      <c r="B23" s="66" t="s">
        <v>326</v>
      </c>
      <c r="C23" s="66" t="s">
        <v>56</v>
      </c>
      <c r="D23" s="66" t="s">
        <v>176</v>
      </c>
      <c r="E23" s="66" t="s">
        <v>112</v>
      </c>
      <c r="F23" s="66">
        <v>1</v>
      </c>
      <c r="G23" s="61">
        <v>10</v>
      </c>
      <c r="H23" s="61">
        <v>10</v>
      </c>
      <c r="I23" s="66">
        <v>0</v>
      </c>
      <c r="J23" s="61">
        <v>40</v>
      </c>
      <c r="K23" s="61">
        <v>0</v>
      </c>
      <c r="L23" s="61">
        <v>10</v>
      </c>
    </row>
    <row r="24" spans="2:21" ht="20.100000000000001" customHeight="1" x14ac:dyDescent="0.2">
      <c r="B24" s="66" t="s">
        <v>327</v>
      </c>
      <c r="C24" s="66" t="s">
        <v>73</v>
      </c>
      <c r="D24" s="66" t="s">
        <v>166</v>
      </c>
      <c r="E24" s="66" t="s">
        <v>129</v>
      </c>
      <c r="F24" s="66">
        <v>0</v>
      </c>
      <c r="G24" s="61">
        <v>10</v>
      </c>
      <c r="H24" s="61">
        <v>0</v>
      </c>
      <c r="I24" s="66">
        <v>0</v>
      </c>
      <c r="J24" s="61">
        <v>40</v>
      </c>
      <c r="K24" s="61">
        <v>0</v>
      </c>
      <c r="L24" s="61">
        <v>0</v>
      </c>
    </row>
    <row r="25" spans="2:21" ht="20.100000000000001" customHeight="1" x14ac:dyDescent="0.2">
      <c r="B25" s="66" t="s">
        <v>328</v>
      </c>
      <c r="C25" s="66" t="s">
        <v>54</v>
      </c>
      <c r="D25" s="66" t="s">
        <v>174</v>
      </c>
      <c r="E25" s="66" t="s">
        <v>110</v>
      </c>
      <c r="F25" s="66">
        <v>2</v>
      </c>
      <c r="G25" s="61">
        <v>10</v>
      </c>
      <c r="H25" s="61">
        <v>20</v>
      </c>
      <c r="I25" s="66">
        <v>0</v>
      </c>
      <c r="J25" s="61">
        <v>40</v>
      </c>
      <c r="K25" s="61">
        <v>0</v>
      </c>
      <c r="L25" s="61">
        <v>20</v>
      </c>
    </row>
    <row r="26" spans="2:21" ht="20.100000000000001" customHeight="1" x14ac:dyDescent="0.2">
      <c r="B26" s="66" t="s">
        <v>329</v>
      </c>
      <c r="C26" s="66" t="s">
        <v>70</v>
      </c>
      <c r="D26" s="66" t="s">
        <v>189</v>
      </c>
      <c r="E26" s="66" t="s">
        <v>126</v>
      </c>
      <c r="F26" s="66">
        <v>0</v>
      </c>
      <c r="G26" s="61">
        <v>10</v>
      </c>
      <c r="H26" s="61">
        <v>0</v>
      </c>
      <c r="I26" s="66">
        <v>0</v>
      </c>
      <c r="J26" s="61">
        <v>40</v>
      </c>
      <c r="K26" s="61">
        <v>0</v>
      </c>
      <c r="L26" s="61">
        <v>0</v>
      </c>
    </row>
    <row r="27" spans="2:21" ht="20.100000000000001" customHeight="1" x14ac:dyDescent="0.2">
      <c r="B27" s="66" t="s">
        <v>330</v>
      </c>
      <c r="C27" s="66" t="s">
        <v>76</v>
      </c>
      <c r="D27" s="66" t="s">
        <v>169</v>
      </c>
      <c r="E27" s="66" t="s">
        <v>132</v>
      </c>
      <c r="F27" s="66">
        <v>0</v>
      </c>
      <c r="G27" s="61">
        <v>10</v>
      </c>
      <c r="H27" s="61">
        <v>0</v>
      </c>
      <c r="I27" s="66">
        <v>0</v>
      </c>
      <c r="J27" s="61">
        <v>40</v>
      </c>
      <c r="K27" s="61">
        <v>0</v>
      </c>
      <c r="L27" s="61">
        <v>0</v>
      </c>
    </row>
    <row r="28" spans="2:21" ht="20.100000000000001" customHeight="1" x14ac:dyDescent="0.2">
      <c r="B28" s="66" t="s">
        <v>331</v>
      </c>
      <c r="C28" s="66" t="s">
        <v>65</v>
      </c>
      <c r="D28" s="66" t="s">
        <v>184</v>
      </c>
      <c r="E28" s="66" t="s">
        <v>121</v>
      </c>
      <c r="F28" s="66">
        <v>0</v>
      </c>
      <c r="G28" s="61">
        <v>10</v>
      </c>
      <c r="H28" s="61">
        <v>0</v>
      </c>
      <c r="I28" s="66">
        <v>0</v>
      </c>
      <c r="J28" s="61">
        <v>40</v>
      </c>
      <c r="K28" s="61">
        <v>0</v>
      </c>
      <c r="L28" s="61">
        <v>0</v>
      </c>
    </row>
    <row r="29" spans="2:21" ht="20.100000000000001" customHeight="1" x14ac:dyDescent="0.2">
      <c r="B29" s="66" t="s">
        <v>332</v>
      </c>
      <c r="C29" s="66" t="s">
        <v>72</v>
      </c>
      <c r="D29" s="66" t="s">
        <v>165</v>
      </c>
      <c r="E29" s="66" t="s">
        <v>128</v>
      </c>
      <c r="F29" s="66">
        <v>0</v>
      </c>
      <c r="G29" s="61">
        <v>10</v>
      </c>
      <c r="H29" s="61">
        <v>0</v>
      </c>
      <c r="I29" s="66">
        <v>0</v>
      </c>
      <c r="J29" s="61">
        <v>40</v>
      </c>
      <c r="K29" s="61">
        <v>0</v>
      </c>
      <c r="L29" s="61">
        <v>0</v>
      </c>
    </row>
    <row r="30" spans="2:21" ht="20.100000000000001" customHeight="1" x14ac:dyDescent="0.2">
      <c r="B30" s="66" t="s">
        <v>333</v>
      </c>
      <c r="C30" s="66" t="s">
        <v>60</v>
      </c>
      <c r="D30" s="66" t="s">
        <v>180</v>
      </c>
      <c r="E30" s="66" t="s">
        <v>116</v>
      </c>
      <c r="F30" s="66">
        <v>0</v>
      </c>
      <c r="G30" s="61">
        <v>10</v>
      </c>
      <c r="H30" s="61">
        <v>0</v>
      </c>
      <c r="I30" s="66">
        <v>0</v>
      </c>
      <c r="J30" s="61">
        <v>40</v>
      </c>
      <c r="K30" s="61">
        <v>0</v>
      </c>
      <c r="L30" s="61">
        <v>0</v>
      </c>
    </row>
    <row r="31" spans="2:21" ht="20.100000000000001" customHeight="1" x14ac:dyDescent="0.2">
      <c r="B31" s="66" t="s">
        <v>334</v>
      </c>
      <c r="C31" s="66" t="s">
        <v>64</v>
      </c>
      <c r="D31" s="66" t="s">
        <v>183</v>
      </c>
      <c r="E31" s="66" t="s">
        <v>120</v>
      </c>
      <c r="F31" s="66">
        <v>0</v>
      </c>
      <c r="G31" s="61">
        <v>10</v>
      </c>
      <c r="H31" s="61">
        <v>0</v>
      </c>
      <c r="I31" s="66">
        <v>0</v>
      </c>
      <c r="J31" s="61">
        <v>40</v>
      </c>
      <c r="K31" s="61">
        <v>0</v>
      </c>
      <c r="L31" s="61">
        <v>0</v>
      </c>
    </row>
    <row r="32" spans="2:21" ht="20.100000000000001" customHeight="1" x14ac:dyDescent="0.2">
      <c r="B32" s="66" t="s">
        <v>335</v>
      </c>
      <c r="C32" s="66" t="s">
        <v>61</v>
      </c>
      <c r="D32" s="66" t="s">
        <v>181</v>
      </c>
      <c r="E32" s="66" t="s">
        <v>117</v>
      </c>
      <c r="F32" s="66">
        <v>0</v>
      </c>
      <c r="G32" s="61">
        <v>10</v>
      </c>
      <c r="H32" s="61">
        <v>0</v>
      </c>
      <c r="I32" s="66">
        <v>0</v>
      </c>
      <c r="J32" s="61">
        <v>40</v>
      </c>
      <c r="K32" s="61">
        <v>0</v>
      </c>
      <c r="L32" s="61">
        <v>0</v>
      </c>
    </row>
    <row r="33" spans="2:12" ht="20.100000000000001" customHeight="1" x14ac:dyDescent="0.2">
      <c r="B33" s="66" t="s">
        <v>336</v>
      </c>
      <c r="C33" s="66" t="s">
        <v>52</v>
      </c>
      <c r="D33" s="66" t="s">
        <v>172</v>
      </c>
      <c r="E33" s="66" t="s">
        <v>108</v>
      </c>
      <c r="F33" s="66">
        <v>0</v>
      </c>
      <c r="G33" s="61">
        <v>10</v>
      </c>
      <c r="H33" s="61">
        <v>0</v>
      </c>
      <c r="I33" s="66">
        <v>0</v>
      </c>
      <c r="J33" s="61">
        <v>40</v>
      </c>
      <c r="K33" s="61">
        <v>0</v>
      </c>
      <c r="L33" s="61">
        <v>0</v>
      </c>
    </row>
    <row r="34" spans="2:12" ht="20.100000000000001" customHeight="1" x14ac:dyDescent="0.2">
      <c r="B34" s="66" t="s">
        <v>337</v>
      </c>
      <c r="C34" s="66" t="s">
        <v>58</v>
      </c>
      <c r="D34" s="66" t="s">
        <v>178</v>
      </c>
      <c r="E34" s="66" t="s">
        <v>114</v>
      </c>
      <c r="F34" s="66">
        <v>0</v>
      </c>
      <c r="G34" s="61">
        <v>10</v>
      </c>
      <c r="H34" s="61">
        <v>0</v>
      </c>
      <c r="I34" s="66">
        <v>0</v>
      </c>
      <c r="J34" s="61">
        <v>40</v>
      </c>
      <c r="K34" s="61">
        <v>0</v>
      </c>
      <c r="L34" s="61">
        <v>0</v>
      </c>
    </row>
    <row r="35" spans="2:12" ht="20.100000000000001" customHeight="1" x14ac:dyDescent="0.2">
      <c r="B35" s="66" t="s">
        <v>338</v>
      </c>
      <c r="C35" s="66" t="s">
        <v>63</v>
      </c>
      <c r="D35" s="66" t="s">
        <v>182</v>
      </c>
      <c r="E35" s="66" t="s">
        <v>119</v>
      </c>
      <c r="F35" s="66">
        <v>0</v>
      </c>
      <c r="G35" s="61">
        <v>10</v>
      </c>
      <c r="H35" s="61">
        <v>0</v>
      </c>
      <c r="I35" s="66">
        <v>0</v>
      </c>
      <c r="J35" s="61">
        <v>40</v>
      </c>
      <c r="K35" s="61">
        <v>0</v>
      </c>
      <c r="L35" s="61">
        <v>0</v>
      </c>
    </row>
    <row r="36" spans="2:12" ht="20.100000000000001" customHeight="1" x14ac:dyDescent="0.2">
      <c r="B36" s="66" t="s">
        <v>339</v>
      </c>
      <c r="C36" s="66" t="s">
        <v>69</v>
      </c>
      <c r="D36" s="66" t="s">
        <v>188</v>
      </c>
      <c r="E36" s="66" t="s">
        <v>125</v>
      </c>
      <c r="F36" s="66">
        <v>0</v>
      </c>
      <c r="G36" s="61">
        <v>10</v>
      </c>
      <c r="H36" s="61">
        <v>0</v>
      </c>
      <c r="I36" s="66">
        <v>0</v>
      </c>
      <c r="J36" s="61">
        <v>40</v>
      </c>
      <c r="K36" s="61">
        <v>0</v>
      </c>
      <c r="L36" s="61">
        <v>0</v>
      </c>
    </row>
    <row r="37" spans="2:12" ht="20.100000000000001" customHeight="1" x14ac:dyDescent="0.2">
      <c r="B37" s="66" t="s">
        <v>340</v>
      </c>
      <c r="C37" s="66" t="s">
        <v>59</v>
      </c>
      <c r="D37" s="66" t="s">
        <v>179</v>
      </c>
      <c r="E37" s="66" t="s">
        <v>115</v>
      </c>
      <c r="F37" s="66">
        <v>0</v>
      </c>
      <c r="G37" s="61">
        <v>10</v>
      </c>
      <c r="H37" s="61">
        <v>0</v>
      </c>
      <c r="I37" s="66">
        <v>0</v>
      </c>
      <c r="J37" s="61">
        <v>40</v>
      </c>
      <c r="K37" s="61">
        <v>0</v>
      </c>
      <c r="L37" s="61">
        <v>0</v>
      </c>
    </row>
    <row r="38" spans="2:12" ht="20.100000000000001" customHeight="1" x14ac:dyDescent="0.2">
      <c r="B38" s="66" t="s">
        <v>341</v>
      </c>
      <c r="C38" s="66" t="s">
        <v>67</v>
      </c>
      <c r="D38" s="66" t="s">
        <v>186</v>
      </c>
      <c r="E38" s="66" t="s">
        <v>123</v>
      </c>
      <c r="F38" s="66">
        <v>0</v>
      </c>
      <c r="G38" s="61">
        <v>10</v>
      </c>
      <c r="H38" s="61">
        <v>0</v>
      </c>
      <c r="I38" s="66">
        <v>0</v>
      </c>
      <c r="J38" s="61">
        <v>40</v>
      </c>
      <c r="K38" s="61">
        <v>0</v>
      </c>
      <c r="L38" s="61">
        <v>0</v>
      </c>
    </row>
    <row r="39" spans="2:12" ht="20.100000000000001" customHeight="1" x14ac:dyDescent="0.2">
      <c r="B39" s="66" t="s">
        <v>342</v>
      </c>
      <c r="C39" s="66" t="s">
        <v>62</v>
      </c>
      <c r="D39" s="66" t="s">
        <v>164</v>
      </c>
      <c r="E39" s="66" t="s">
        <v>118</v>
      </c>
      <c r="F39" s="66">
        <v>0</v>
      </c>
      <c r="G39" s="61">
        <v>10</v>
      </c>
      <c r="H39" s="61">
        <v>0</v>
      </c>
      <c r="I39" s="66">
        <v>0</v>
      </c>
      <c r="J39" s="61">
        <v>40</v>
      </c>
      <c r="K39" s="61">
        <v>0</v>
      </c>
      <c r="L39" s="61">
        <v>0</v>
      </c>
    </row>
    <row r="40" spans="2:12" ht="20.100000000000001" customHeight="1" x14ac:dyDescent="0.2">
      <c r="B40" s="66" t="s">
        <v>343</v>
      </c>
      <c r="C40" s="66" t="s">
        <v>78</v>
      </c>
      <c r="D40" s="66" t="s">
        <v>171</v>
      </c>
      <c r="E40" s="66" t="s">
        <v>134</v>
      </c>
      <c r="F40" s="66">
        <v>0</v>
      </c>
      <c r="G40" s="61">
        <v>10</v>
      </c>
      <c r="H40" s="61">
        <v>0</v>
      </c>
      <c r="I40" s="66">
        <v>0</v>
      </c>
      <c r="J40" s="61">
        <v>40</v>
      </c>
      <c r="K40" s="61">
        <v>0</v>
      </c>
      <c r="L40" s="61">
        <v>0</v>
      </c>
    </row>
    <row r="41" spans="2:12" ht="20.100000000000001" customHeight="1" x14ac:dyDescent="0.2">
      <c r="B41" s="66" t="s">
        <v>344</v>
      </c>
      <c r="C41" s="66" t="s">
        <v>57</v>
      </c>
      <c r="D41" s="66" t="s">
        <v>177</v>
      </c>
      <c r="E41" s="66" t="s">
        <v>113</v>
      </c>
      <c r="F41" s="66">
        <v>1</v>
      </c>
      <c r="G41" s="61">
        <v>10</v>
      </c>
      <c r="H41" s="61">
        <v>10</v>
      </c>
      <c r="I41" s="66">
        <v>0</v>
      </c>
      <c r="J41" s="61">
        <v>40</v>
      </c>
      <c r="K41" s="61">
        <v>0</v>
      </c>
      <c r="L41" s="61">
        <v>10</v>
      </c>
    </row>
    <row r="42" spans="2:12" ht="20.100000000000001" customHeight="1" x14ac:dyDescent="0.2">
      <c r="B42" s="66" t="s">
        <v>345</v>
      </c>
      <c r="C42" s="66" t="s">
        <v>53</v>
      </c>
      <c r="D42" s="66" t="s">
        <v>173</v>
      </c>
      <c r="E42" s="66" t="s">
        <v>109</v>
      </c>
      <c r="F42" s="66">
        <v>0</v>
      </c>
      <c r="G42" s="61">
        <v>10</v>
      </c>
      <c r="H42" s="61">
        <v>0</v>
      </c>
      <c r="I42" s="66">
        <v>0</v>
      </c>
      <c r="J42" s="61">
        <v>40</v>
      </c>
      <c r="K42" s="61">
        <v>0</v>
      </c>
      <c r="L42" s="61">
        <v>0</v>
      </c>
    </row>
    <row r="43" spans="2:12" ht="20.100000000000001" customHeight="1" x14ac:dyDescent="0.2">
      <c r="B43" s="66" t="s">
        <v>346</v>
      </c>
      <c r="C43" s="66" t="s">
        <v>75</v>
      </c>
      <c r="D43" s="66" t="s">
        <v>168</v>
      </c>
      <c r="E43" s="66" t="s">
        <v>131</v>
      </c>
      <c r="F43" s="66">
        <v>0</v>
      </c>
      <c r="G43" s="61">
        <v>10</v>
      </c>
      <c r="H43" s="61">
        <v>0</v>
      </c>
      <c r="I43" s="66">
        <v>0</v>
      </c>
      <c r="J43" s="61">
        <v>40</v>
      </c>
      <c r="K43" s="61">
        <v>0</v>
      </c>
      <c r="L43" s="61">
        <v>0</v>
      </c>
    </row>
    <row r="44" spans="2:12" ht="20.100000000000001" customHeight="1" x14ac:dyDescent="0.2">
      <c r="B44" s="66" t="s">
        <v>347</v>
      </c>
      <c r="C44" s="66" t="s">
        <v>74</v>
      </c>
      <c r="D44" s="66" t="s">
        <v>167</v>
      </c>
      <c r="E44" s="66" t="s">
        <v>130</v>
      </c>
      <c r="F44" s="66">
        <v>0</v>
      </c>
      <c r="G44" s="61">
        <v>10</v>
      </c>
      <c r="H44" s="61">
        <v>0</v>
      </c>
      <c r="I44" s="66">
        <v>0</v>
      </c>
      <c r="J44" s="61">
        <v>40</v>
      </c>
      <c r="K44" s="61">
        <v>0</v>
      </c>
      <c r="L44" s="61">
        <v>0</v>
      </c>
    </row>
    <row r="45" spans="2:12" ht="20.100000000000001" customHeight="1" x14ac:dyDescent="0.2">
      <c r="F45" s="99" t="s">
        <v>47</v>
      </c>
      <c r="G45" s="99"/>
      <c r="H45" s="61">
        <f>SUM(H18:H44)</f>
        <v>70</v>
      </c>
      <c r="I45" s="99" t="s">
        <v>47</v>
      </c>
      <c r="J45" s="99"/>
      <c r="K45" s="61">
        <f>SUM(K18:K44)</f>
        <v>0</v>
      </c>
      <c r="L45" s="62">
        <f>SUM(L18:L44)</f>
        <v>70</v>
      </c>
    </row>
  </sheetData>
  <protectedRanges>
    <protectedRange sqref="E12:J12" name="Plage1"/>
  </protectedRanges>
  <sortState ref="A18:M21">
    <sortCondition ref="M18"/>
  </sortState>
  <mergeCells count="9">
    <mergeCell ref="F45:G45"/>
    <mergeCell ref="I45:J45"/>
    <mergeCell ref="E10:J10"/>
    <mergeCell ref="L16:L17"/>
    <mergeCell ref="F16:H16"/>
    <mergeCell ref="I16:K16"/>
    <mergeCell ref="E13:J13"/>
    <mergeCell ref="E12:J12"/>
    <mergeCell ref="E11:J11"/>
  </mergeCells>
  <phoneticPr fontId="5" type="noConversion"/>
  <dataValidations count="2">
    <dataValidation type="list" allowBlank="1" showInputMessage="1" showErrorMessage="1" sqref="E12">
      <formula1>liste_mois</formula1>
    </dataValidation>
    <dataValidation type="list" allowBlank="1" showInputMessage="1" showErrorMessage="1" sqref="E10:J10">
      <formula1>Liste_affectation_deroulante</formula1>
    </dataValidation>
  </dataValidations>
  <pageMargins left="0" right="0" top="0" bottom="0" header="0" footer="0"/>
  <pageSetup paperSize="9" scale="52"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9" r:id="rId4" name="Button 5">
              <controlPr defaultSize="0" print="0" autoFill="0" autoPict="0" macro="[0]!Feuil3.Nettoyage">
                <anchor>
                  <from>
                    <xdr:col>0</xdr:col>
                    <xdr:colOff>342900</xdr:colOff>
                    <xdr:row>0</xdr:row>
                    <xdr:rowOff>76200</xdr:rowOff>
                  </from>
                  <to>
                    <xdr:col>1</xdr:col>
                    <xdr:colOff>1828800</xdr:colOff>
                    <xdr:row>2</xdr:row>
                    <xdr:rowOff>47625</xdr:rowOff>
                  </to>
                </anchor>
              </controlPr>
            </control>
          </mc:Choice>
        </mc:AlternateContent>
        <mc:AlternateContent xmlns:mc="http://schemas.openxmlformats.org/markup-compatibility/2006">
          <mc:Choice Requires="x14">
            <control shapeId="1032" r:id="rId5" name="Button 8">
              <controlPr defaultSize="0" print="0" autoFill="0" autoPict="0" macro="[0]!Feuil3.InitialiseFormule">
                <anchor>
                  <from>
                    <xdr:col>0</xdr:col>
                    <xdr:colOff>409575</xdr:colOff>
                    <xdr:row>2</xdr:row>
                    <xdr:rowOff>180975</xdr:rowOff>
                  </from>
                  <to>
                    <xdr:col>1</xdr:col>
                    <xdr:colOff>1343025</xdr:colOff>
                    <xdr:row>4</xdr:row>
                    <xdr:rowOff>66675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tabColor theme="9"/>
    <pageSetUpPr fitToPage="1"/>
  </sheetPr>
  <dimension ref="B1:U45"/>
  <sheetViews>
    <sheetView showGridLines="0" workbookViewId="0">
      <selection activeCell="B9" sqref="B9"/>
    </sheetView>
  </sheetViews>
  <sheetFormatPr baseColWidth="10" defaultColWidth="10.85546875" defaultRowHeight="20.100000000000001" customHeight="1" x14ac:dyDescent="0.2"/>
  <cols>
    <col min="1" max="1" width="21.7109375" style="1" customWidth="1"/>
    <col min="2" max="2" width="34.85546875" style="1" customWidth="1"/>
    <col min="3" max="3" width="30" style="1" customWidth="1"/>
    <col min="4" max="4" width="30.42578125" style="1" customWidth="1"/>
    <col min="5" max="5" width="23" style="1" customWidth="1"/>
    <col min="6" max="6" width="12.42578125" style="1" customWidth="1"/>
    <col min="7" max="7" width="6.7109375" style="2" customWidth="1"/>
    <col min="8" max="8" width="10.28515625" style="2" customWidth="1"/>
    <col min="9" max="9" width="12" style="1" customWidth="1"/>
    <col min="10" max="10" width="8.7109375" style="2" customWidth="1"/>
    <col min="11" max="11" width="10.85546875" style="2"/>
    <col min="12" max="12" width="11.7109375" style="2" customWidth="1"/>
    <col min="13" max="16" width="10.85546875" style="1"/>
    <col min="17" max="17" width="14.42578125" style="1" customWidth="1"/>
    <col min="18" max="16384" width="10.85546875" style="1"/>
  </cols>
  <sheetData>
    <row r="1" spans="2:14" ht="20.100000000000001" customHeight="1" x14ac:dyDescent="0.2">
      <c r="G1" s="1"/>
      <c r="H1" s="1"/>
      <c r="J1" s="1"/>
      <c r="K1" s="1"/>
      <c r="L1" s="1"/>
    </row>
    <row r="2" spans="2:14" ht="20.100000000000001" customHeight="1" x14ac:dyDescent="0.2">
      <c r="G2" s="1"/>
      <c r="H2" s="1"/>
      <c r="J2" s="1"/>
      <c r="K2" s="1"/>
      <c r="L2" s="69"/>
      <c r="M2" s="88">
        <v>22</v>
      </c>
      <c r="N2" s="6"/>
    </row>
    <row r="3" spans="2:14" ht="20.100000000000001" customHeight="1" x14ac:dyDescent="0.2">
      <c r="G3" s="1"/>
      <c r="H3" s="1"/>
      <c r="J3" s="1"/>
      <c r="K3" s="1"/>
      <c r="L3" s="69"/>
      <c r="N3" s="88">
        <v>1543</v>
      </c>
    </row>
    <row r="4" spans="2:14" ht="22.5" customHeight="1" x14ac:dyDescent="0.2">
      <c r="G4" s="1"/>
      <c r="H4" s="1"/>
      <c r="J4" s="1"/>
      <c r="K4" s="1"/>
      <c r="L4" s="69"/>
      <c r="N4" s="5"/>
    </row>
    <row r="5" spans="2:14" ht="20.100000000000001" customHeight="1" x14ac:dyDescent="0.2">
      <c r="G5" s="1"/>
      <c r="H5" s="1"/>
      <c r="J5" s="1"/>
      <c r="K5" s="1"/>
      <c r="L5" s="69"/>
      <c r="N5" s="5"/>
    </row>
    <row r="6" spans="2:14" ht="19.5" hidden="1" customHeight="1" x14ac:dyDescent="0.2">
      <c r="G6" s="1"/>
      <c r="H6" s="1"/>
      <c r="J6" s="1"/>
      <c r="K6" s="1"/>
      <c r="L6" s="5"/>
      <c r="N6" s="5"/>
    </row>
    <row r="7" spans="2:14" ht="20.100000000000001" customHeight="1" x14ac:dyDescent="0.25">
      <c r="G7" s="1"/>
      <c r="H7" s="1"/>
      <c r="J7" s="1"/>
      <c r="K7" s="1"/>
      <c r="L7" s="27"/>
      <c r="N7" s="5"/>
    </row>
    <row r="8" spans="2:14" s="4" customFormat="1" ht="9.9499999999999993" customHeight="1" x14ac:dyDescent="0.2">
      <c r="B8" s="1"/>
      <c r="C8" s="1"/>
      <c r="D8" s="1"/>
      <c r="E8" s="1"/>
      <c r="F8" s="1"/>
      <c r="G8" s="1"/>
      <c r="H8" s="1"/>
      <c r="I8" s="1"/>
      <c r="J8" s="1"/>
      <c r="K8" s="1"/>
      <c r="L8" s="1"/>
      <c r="M8" s="3"/>
    </row>
    <row r="9" spans="2:14" s="4" customFormat="1" ht="39" customHeight="1" x14ac:dyDescent="0.2">
      <c r="B9" s="1"/>
      <c r="C9" s="1"/>
      <c r="D9" s="1"/>
      <c r="E9" s="1"/>
      <c r="F9" s="1"/>
      <c r="G9" s="1"/>
      <c r="H9" s="1"/>
      <c r="I9" s="1"/>
      <c r="J9" s="1"/>
      <c r="K9" s="1"/>
      <c r="L9" s="1"/>
      <c r="M9" s="3"/>
    </row>
    <row r="10" spans="2:14" s="4" customFormat="1" ht="20.100000000000001" customHeight="1" x14ac:dyDescent="0.2">
      <c r="D10" s="25" t="s">
        <v>26</v>
      </c>
      <c r="E10" s="100" t="s">
        <v>50</v>
      </c>
      <c r="F10" s="100"/>
      <c r="G10" s="100"/>
      <c r="H10" s="100"/>
      <c r="I10" s="100"/>
      <c r="J10" s="100"/>
      <c r="K10" s="1"/>
      <c r="L10" s="1"/>
      <c r="M10" s="5"/>
      <c r="N10" s="5"/>
    </row>
    <row r="11" spans="2:14" s="4" customFormat="1" ht="20.100000000000001" customHeight="1" x14ac:dyDescent="0.2">
      <c r="D11" s="25" t="s">
        <v>27</v>
      </c>
      <c r="E11" s="100" t="s">
        <v>35</v>
      </c>
      <c r="F11" s="100"/>
      <c r="G11" s="100"/>
      <c r="H11" s="100"/>
      <c r="I11" s="100"/>
      <c r="J11" s="100"/>
      <c r="K11" s="1"/>
      <c r="L11" s="1"/>
    </row>
    <row r="12" spans="2:14" s="4" customFormat="1" ht="20.100000000000001" customHeight="1" x14ac:dyDescent="0.2">
      <c r="B12" s="24"/>
      <c r="C12" s="24"/>
      <c r="D12" s="25" t="s">
        <v>22</v>
      </c>
      <c r="E12" s="106">
        <f>Astreintes!E12</f>
        <v>41883</v>
      </c>
      <c r="F12" s="106"/>
      <c r="G12" s="106"/>
      <c r="H12" s="106"/>
      <c r="I12" s="106"/>
      <c r="J12" s="106"/>
      <c r="K12" s="1"/>
      <c r="L12" s="1"/>
    </row>
    <row r="13" spans="2:14" s="4" customFormat="1" ht="20.100000000000001" customHeight="1" x14ac:dyDescent="0.2">
      <c r="B13" s="24"/>
      <c r="C13" s="24"/>
      <c r="D13" s="25" t="s">
        <v>28</v>
      </c>
      <c r="E13" s="104">
        <f>EOMONTH(E12,2)</f>
        <v>41973</v>
      </c>
      <c r="F13" s="104"/>
      <c r="G13" s="104"/>
      <c r="H13" s="104"/>
      <c r="I13" s="104"/>
      <c r="J13" s="104"/>
      <c r="K13" s="1"/>
      <c r="L13" s="1"/>
    </row>
    <row r="14" spans="2:14" s="4" customFormat="1" ht="20.100000000000001" customHeight="1" x14ac:dyDescent="0.2">
      <c r="B14" s="24"/>
      <c r="C14" s="24"/>
      <c r="D14" s="25"/>
      <c r="E14" s="56"/>
      <c r="F14" s="56"/>
      <c r="G14" s="56"/>
      <c r="H14" s="56"/>
      <c r="I14" s="56"/>
      <c r="J14" s="56"/>
      <c r="K14" s="1"/>
      <c r="L14" s="1"/>
    </row>
    <row r="15" spans="2:14" ht="27" customHeight="1" x14ac:dyDescent="0.2">
      <c r="B15" s="22"/>
      <c r="C15" s="22"/>
      <c r="D15" s="22"/>
      <c r="E15" s="22"/>
      <c r="F15" s="22"/>
      <c r="G15" s="23"/>
      <c r="H15" s="23"/>
      <c r="I15" s="22"/>
      <c r="J15" s="23"/>
      <c r="K15" s="23"/>
      <c r="L15" s="23"/>
    </row>
    <row r="16" spans="2:14" ht="30" customHeight="1" x14ac:dyDescent="0.2">
      <c r="B16" s="28"/>
      <c r="C16" s="28"/>
      <c r="D16" s="28"/>
      <c r="E16" s="28"/>
      <c r="F16" s="102" t="s">
        <v>40</v>
      </c>
      <c r="G16" s="102"/>
      <c r="H16" s="102"/>
      <c r="I16" s="102" t="s">
        <v>41</v>
      </c>
      <c r="J16" s="102"/>
      <c r="K16" s="102"/>
      <c r="L16" s="101" t="s">
        <v>10</v>
      </c>
      <c r="M16" s="65"/>
    </row>
    <row r="17" spans="2:21" ht="27" customHeight="1" x14ac:dyDescent="0.2">
      <c r="B17" s="29" t="s">
        <v>31</v>
      </c>
      <c r="C17" s="32" t="s">
        <v>3</v>
      </c>
      <c r="D17" s="29" t="s">
        <v>29</v>
      </c>
      <c r="E17" s="32" t="s">
        <v>30</v>
      </c>
      <c r="F17" s="55" t="s">
        <v>1</v>
      </c>
      <c r="G17" s="31" t="s">
        <v>0</v>
      </c>
      <c r="H17" s="31" t="s">
        <v>2</v>
      </c>
      <c r="I17" s="55" t="s">
        <v>1</v>
      </c>
      <c r="J17" s="31" t="s">
        <v>0</v>
      </c>
      <c r="K17" s="41" t="s">
        <v>2</v>
      </c>
      <c r="L17" s="101"/>
      <c r="M17" s="65" t="e">
        <v>#VALUE!</v>
      </c>
      <c r="U17" s="53"/>
    </row>
    <row r="18" spans="2:21" ht="20.100000000000001" customHeight="1" x14ac:dyDescent="0.2">
      <c r="B18" t="str">
        <f>IF(Personnels!A1="","",MID(Personnels!A1,2,1)&amp;" "&amp;MID(Personnels!A1,3,2)&amp;" "&amp;MID(Personnels!A1,5,2)&amp;" "&amp;MID(Personnels!A1,7,2)&amp;" "&amp;MID(Personnels!A1,9,3)&amp;" "&amp;MID(Personnels!A1,12,3)&amp;" "&amp;CHAR(124)&amp;" "&amp;MID(Personnels!A1,15,2))</f>
        <v>1 79 02 83 789 022 | 23</v>
      </c>
      <c r="C18" t="str">
        <f>Personnels!F1</f>
        <v>Grade2</v>
      </c>
      <c r="D18" t="str">
        <f ca="1">IF(INDIRECT("Planning!"&amp;ADDRESS(1,ROW()-15))="","",INDIRECT("Planning!"&amp;ADDRESS(1,ROW()-15)))</f>
        <v>NOM10</v>
      </c>
      <c r="E18" t="str">
        <f>Personnels!C1</f>
        <v>prenom3</v>
      </c>
      <c r="F18">
        <f ca="1">IF(D18="","",INDIRECT("Planning!"&amp;ADDRESS(37,ROW()-15)))</f>
        <v>0</v>
      </c>
      <c r="G18">
        <f ca="1">IF(D18&lt;&gt;"",15,"")</f>
        <v>15</v>
      </c>
      <c r="H18">
        <f ca="1">IF(D18&lt;&gt;"",F18*G18,"")</f>
        <v>0</v>
      </c>
      <c r="I18">
        <f ca="1">IF(D18="","",INDIRECT("Planning!"&amp;ADDRESS(38,ROW()-15)))</f>
        <v>0</v>
      </c>
      <c r="J18">
        <f ca="1">IF(G18&lt;&gt;"",20,"")</f>
        <v>20</v>
      </c>
      <c r="K18">
        <f ca="1">IF(G18&lt;&gt;"",I18*J18,"")</f>
        <v>0</v>
      </c>
      <c r="L18">
        <f ca="1">IF(D18&lt;&gt;"",H18+K18,"")</f>
        <v>0</v>
      </c>
    </row>
    <row r="19" spans="2:21" ht="20.100000000000001" customHeight="1" x14ac:dyDescent="0.2">
      <c r="B19"/>
      <c r="C19"/>
      <c r="D19"/>
      <c r="E19"/>
      <c r="F19"/>
      <c r="G19"/>
      <c r="H19"/>
      <c r="I19"/>
      <c r="J19"/>
      <c r="K19"/>
      <c r="L19"/>
    </row>
    <row r="20" spans="2:21" ht="20.100000000000001" customHeight="1" x14ac:dyDescent="0.2">
      <c r="B20"/>
      <c r="C20"/>
      <c r="D20"/>
      <c r="E20"/>
      <c r="F20"/>
      <c r="G20"/>
      <c r="H20"/>
      <c r="I20"/>
      <c r="J20"/>
      <c r="K20"/>
      <c r="L20"/>
    </row>
    <row r="21" spans="2:21" ht="20.100000000000001" customHeight="1" x14ac:dyDescent="0.2">
      <c r="B21"/>
      <c r="C21"/>
      <c r="D21"/>
      <c r="E21"/>
      <c r="F21"/>
      <c r="G21"/>
      <c r="H21"/>
      <c r="I21"/>
      <c r="J21"/>
      <c r="K21"/>
      <c r="L21"/>
    </row>
    <row r="22" spans="2:21" ht="20.100000000000001" customHeight="1" x14ac:dyDescent="0.2">
      <c r="B22"/>
      <c r="C22"/>
      <c r="D22"/>
      <c r="E22"/>
      <c r="F22"/>
      <c r="G22"/>
      <c r="H22"/>
      <c r="I22"/>
      <c r="J22"/>
      <c r="K22"/>
      <c r="L22"/>
    </row>
    <row r="23" spans="2:21" ht="20.100000000000001" customHeight="1" x14ac:dyDescent="0.2">
      <c r="B23"/>
      <c r="C23"/>
      <c r="D23"/>
      <c r="E23"/>
      <c r="F23"/>
      <c r="G23"/>
      <c r="H23"/>
      <c r="I23"/>
      <c r="J23"/>
      <c r="K23"/>
      <c r="L23"/>
    </row>
    <row r="24" spans="2:21" ht="20.100000000000001" customHeight="1" x14ac:dyDescent="0.2">
      <c r="B24"/>
      <c r="C24"/>
      <c r="D24"/>
      <c r="E24"/>
      <c r="F24"/>
      <c r="G24"/>
      <c r="H24"/>
      <c r="I24"/>
      <c r="J24"/>
      <c r="K24"/>
      <c r="L24"/>
    </row>
    <row r="25" spans="2:21" ht="20.100000000000001" customHeight="1" x14ac:dyDescent="0.2">
      <c r="B25"/>
      <c r="C25"/>
      <c r="D25"/>
      <c r="E25"/>
      <c r="F25"/>
      <c r="G25"/>
      <c r="H25"/>
      <c r="I25"/>
      <c r="J25"/>
      <c r="K25"/>
      <c r="L25"/>
    </row>
    <row r="26" spans="2:21" ht="20.100000000000001" customHeight="1" x14ac:dyDescent="0.2">
      <c r="B26"/>
      <c r="C26"/>
      <c r="D26"/>
      <c r="E26"/>
      <c r="F26"/>
      <c r="G26"/>
      <c r="H26"/>
      <c r="I26"/>
      <c r="J26"/>
      <c r="K26"/>
      <c r="L26"/>
    </row>
    <row r="27" spans="2:21" ht="20.100000000000001" customHeight="1" x14ac:dyDescent="0.2">
      <c r="B27"/>
      <c r="C27"/>
      <c r="D27"/>
      <c r="E27"/>
      <c r="F27"/>
      <c r="G27"/>
      <c r="H27"/>
      <c r="I27"/>
      <c r="J27"/>
      <c r="K27"/>
      <c r="L27"/>
    </row>
    <row r="28" spans="2:21" ht="20.100000000000001" customHeight="1" x14ac:dyDescent="0.2">
      <c r="B28"/>
      <c r="C28"/>
      <c r="D28"/>
      <c r="E28"/>
      <c r="F28"/>
      <c r="G28"/>
      <c r="H28"/>
      <c r="I28"/>
      <c r="J28"/>
      <c r="K28"/>
      <c r="L28"/>
    </row>
    <row r="29" spans="2:21" ht="20.100000000000001" customHeight="1" x14ac:dyDescent="0.2">
      <c r="B29"/>
      <c r="C29"/>
      <c r="D29"/>
      <c r="E29"/>
      <c r="F29"/>
      <c r="G29"/>
      <c r="H29"/>
      <c r="I29"/>
      <c r="J29"/>
      <c r="K29"/>
      <c r="L29"/>
    </row>
    <row r="30" spans="2:21" ht="20.100000000000001" customHeight="1" x14ac:dyDescent="0.2">
      <c r="B30"/>
      <c r="C30"/>
      <c r="D30"/>
      <c r="E30"/>
      <c r="F30"/>
      <c r="G30"/>
      <c r="H30"/>
      <c r="I30"/>
      <c r="J30"/>
      <c r="K30"/>
      <c r="L30"/>
    </row>
    <row r="31" spans="2:21" ht="20.100000000000001" customHeight="1" x14ac:dyDescent="0.2">
      <c r="B31"/>
      <c r="C31"/>
      <c r="D31"/>
      <c r="E31"/>
      <c r="F31"/>
      <c r="G31"/>
      <c r="H31"/>
      <c r="I31"/>
      <c r="J31"/>
      <c r="K31"/>
      <c r="L31"/>
    </row>
    <row r="32" spans="2:21" ht="20.100000000000001" customHeight="1" x14ac:dyDescent="0.2">
      <c r="B32"/>
      <c r="C32"/>
      <c r="D32"/>
      <c r="E32"/>
      <c r="F32"/>
      <c r="G32"/>
      <c r="H32"/>
      <c r="I32"/>
      <c r="J32"/>
      <c r="K32"/>
      <c r="L32"/>
    </row>
    <row r="33" spans="2:12" ht="20.100000000000001" customHeight="1" x14ac:dyDescent="0.2">
      <c r="B33"/>
      <c r="C33"/>
      <c r="D33"/>
      <c r="E33"/>
      <c r="F33"/>
      <c r="G33"/>
      <c r="H33"/>
      <c r="I33"/>
      <c r="J33"/>
      <c r="K33"/>
      <c r="L33"/>
    </row>
    <row r="34" spans="2:12" ht="20.100000000000001" customHeight="1" x14ac:dyDescent="0.2">
      <c r="B34"/>
      <c r="C34"/>
      <c r="D34"/>
      <c r="E34"/>
      <c r="F34"/>
      <c r="G34"/>
      <c r="H34"/>
      <c r="I34"/>
      <c r="J34"/>
      <c r="K34"/>
      <c r="L34"/>
    </row>
    <row r="35" spans="2:12" ht="20.100000000000001" customHeight="1" x14ac:dyDescent="0.2">
      <c r="B35"/>
      <c r="C35"/>
      <c r="D35"/>
      <c r="E35"/>
      <c r="F35"/>
      <c r="G35"/>
      <c r="H35"/>
      <c r="I35"/>
      <c r="J35"/>
      <c r="K35"/>
      <c r="L35"/>
    </row>
    <row r="36" spans="2:12" ht="20.100000000000001" customHeight="1" x14ac:dyDescent="0.2">
      <c r="B36"/>
      <c r="C36"/>
      <c r="D36"/>
      <c r="E36"/>
      <c r="F36"/>
      <c r="G36"/>
      <c r="H36"/>
      <c r="I36"/>
      <c r="J36"/>
      <c r="K36"/>
      <c r="L36"/>
    </row>
    <row r="37" spans="2:12" ht="20.100000000000001" customHeight="1" x14ac:dyDescent="0.2">
      <c r="B37"/>
      <c r="C37"/>
      <c r="D37"/>
      <c r="E37"/>
      <c r="F37"/>
      <c r="G37"/>
      <c r="H37"/>
      <c r="I37"/>
      <c r="J37"/>
      <c r="K37"/>
      <c r="L37"/>
    </row>
    <row r="38" spans="2:12" ht="20.100000000000001" customHeight="1" x14ac:dyDescent="0.2">
      <c r="B38"/>
      <c r="C38"/>
      <c r="D38"/>
      <c r="E38"/>
      <c r="F38"/>
      <c r="G38"/>
      <c r="H38"/>
      <c r="I38"/>
      <c r="J38"/>
      <c r="K38"/>
      <c r="L38"/>
    </row>
    <row r="39" spans="2:12" ht="20.100000000000001" customHeight="1" x14ac:dyDescent="0.2">
      <c r="B39"/>
      <c r="C39"/>
      <c r="D39"/>
      <c r="E39"/>
      <c r="F39"/>
      <c r="G39"/>
      <c r="H39"/>
      <c r="I39"/>
      <c r="J39"/>
      <c r="K39"/>
      <c r="L39"/>
    </row>
    <row r="40" spans="2:12" ht="20.100000000000001" customHeight="1" x14ac:dyDescent="0.2">
      <c r="B40"/>
      <c r="C40"/>
      <c r="D40"/>
      <c r="E40"/>
      <c r="F40"/>
      <c r="G40"/>
      <c r="H40"/>
      <c r="I40"/>
      <c r="J40"/>
      <c r="K40"/>
      <c r="L40"/>
    </row>
    <row r="41" spans="2:12" ht="20.100000000000001" customHeight="1" x14ac:dyDescent="0.2">
      <c r="B41"/>
      <c r="C41"/>
      <c r="D41"/>
      <c r="E41"/>
      <c r="F41"/>
      <c r="G41"/>
      <c r="H41"/>
      <c r="I41"/>
      <c r="J41"/>
      <c r="K41"/>
      <c r="L41"/>
    </row>
    <row r="42" spans="2:12" ht="20.100000000000001" customHeight="1" x14ac:dyDescent="0.2">
      <c r="B42"/>
      <c r="C42"/>
      <c r="D42"/>
      <c r="E42"/>
      <c r="F42"/>
      <c r="G42"/>
      <c r="H42"/>
      <c r="I42"/>
      <c r="J42"/>
      <c r="K42"/>
      <c r="L42"/>
    </row>
    <row r="43" spans="2:12" ht="20.100000000000001" customHeight="1" x14ac:dyDescent="0.2">
      <c r="B43"/>
      <c r="C43"/>
      <c r="D43"/>
      <c r="E43"/>
      <c r="F43"/>
      <c r="G43"/>
      <c r="H43"/>
      <c r="I43"/>
      <c r="J43"/>
      <c r="K43"/>
      <c r="L43"/>
    </row>
    <row r="44" spans="2:12" ht="20.100000000000001" customHeight="1" x14ac:dyDescent="0.2">
      <c r="B44"/>
      <c r="C44"/>
      <c r="D44"/>
      <c r="E44"/>
      <c r="F44"/>
      <c r="G44"/>
      <c r="H44"/>
      <c r="I44"/>
      <c r="J44"/>
      <c r="K44"/>
      <c r="L44"/>
    </row>
    <row r="45" spans="2:12" ht="20.100000000000001" customHeight="1" x14ac:dyDescent="0.2">
      <c r="B45"/>
      <c r="C45"/>
      <c r="D45"/>
      <c r="E45"/>
      <c r="F45"/>
      <c r="G45"/>
      <c r="H45"/>
      <c r="I45"/>
      <c r="J45"/>
      <c r="K45"/>
      <c r="L45"/>
    </row>
  </sheetData>
  <sortState ref="A18:M18">
    <sortCondition ref="M18"/>
  </sortState>
  <mergeCells count="7">
    <mergeCell ref="L16:L17"/>
    <mergeCell ref="E10:J10"/>
    <mergeCell ref="E11:J11"/>
    <mergeCell ref="E12:J12"/>
    <mergeCell ref="E13:J13"/>
    <mergeCell ref="F16:H16"/>
    <mergeCell ref="I16:K16"/>
  </mergeCells>
  <dataValidations count="1">
    <dataValidation type="list" allowBlank="1" showInputMessage="1" showErrorMessage="1" sqref="E10:J10">
      <formula1>Liste_affectation_deroulante</formula1>
    </dataValidation>
  </dataValidations>
  <pageMargins left="0" right="0" top="0" bottom="0" header="0" footer="0"/>
  <pageSetup paperSize="9" scale="60" orientation="landscape"/>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3313" r:id="rId3" name="Button 1">
              <controlPr defaultSize="0" print="0" autoFill="0" autoPict="0" macro="[0]!Feuil11.Nettoyage1543">
                <anchor>
                  <from>
                    <xdr:col>0</xdr:col>
                    <xdr:colOff>257175</xdr:colOff>
                    <xdr:row>0</xdr:row>
                    <xdr:rowOff>104775</xdr:rowOff>
                  </from>
                  <to>
                    <xdr:col>1</xdr:col>
                    <xdr:colOff>1590675</xdr:colOff>
                    <xdr:row>2</xdr:row>
                    <xdr:rowOff>76200</xdr:rowOff>
                  </to>
                </anchor>
              </controlPr>
            </control>
          </mc:Choice>
        </mc:AlternateContent>
        <mc:AlternateContent xmlns:mc="http://schemas.openxmlformats.org/markup-compatibility/2006">
          <mc:Choice Requires="x14">
            <control shapeId="13314" r:id="rId4" name="Button 2">
              <controlPr defaultSize="0" print="0" autoFill="0" autoPict="0" macro="[0]!Feuil11.InitialiseFormule1543">
                <anchor>
                  <from>
                    <xdr:col>0</xdr:col>
                    <xdr:colOff>685800</xdr:colOff>
                    <xdr:row>2</xdr:row>
                    <xdr:rowOff>219075</xdr:rowOff>
                  </from>
                  <to>
                    <xdr:col>1</xdr:col>
                    <xdr:colOff>1171575</xdr:colOff>
                    <xdr:row>4</xdr:row>
                    <xdr:rowOff>142875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tabColor theme="8"/>
    <pageSetUpPr fitToPage="1"/>
  </sheetPr>
  <dimension ref="B1:N45"/>
  <sheetViews>
    <sheetView showGridLines="0" workbookViewId="0">
      <selection activeCell="C10" sqref="C10"/>
    </sheetView>
  </sheetViews>
  <sheetFormatPr baseColWidth="10" defaultColWidth="10.85546875" defaultRowHeight="20.100000000000001" customHeight="1" x14ac:dyDescent="0.2"/>
  <cols>
    <col min="1" max="1" width="19.85546875" style="1" customWidth="1"/>
    <col min="2" max="2" width="34.85546875" style="1" customWidth="1"/>
    <col min="3" max="3" width="30" style="1" customWidth="1"/>
    <col min="4" max="4" width="35.7109375" style="1" customWidth="1"/>
    <col min="5" max="5" width="23" style="1" customWidth="1"/>
    <col min="6" max="6" width="12.42578125" style="1" customWidth="1"/>
    <col min="7" max="7" width="10.140625" style="2" customWidth="1"/>
    <col min="8" max="8" width="10.28515625" style="2" customWidth="1"/>
    <col min="9" max="9" width="11.7109375" style="2" customWidth="1"/>
    <col min="10" max="16384" width="10.85546875" style="1"/>
  </cols>
  <sheetData>
    <row r="1" spans="2:14" ht="20.100000000000001" customHeight="1" x14ac:dyDescent="0.2">
      <c r="G1" s="1"/>
      <c r="H1" s="1"/>
      <c r="I1" s="1"/>
    </row>
    <row r="2" spans="2:14" ht="20.100000000000001" customHeight="1" x14ac:dyDescent="0.25">
      <c r="G2" s="1"/>
      <c r="H2" s="1"/>
      <c r="I2" s="26"/>
      <c r="L2" s="69"/>
      <c r="M2" s="88">
        <v>22</v>
      </c>
      <c r="N2" s="6"/>
    </row>
    <row r="3" spans="2:14" ht="20.100000000000001" customHeight="1" x14ac:dyDescent="0.25">
      <c r="G3" s="1"/>
      <c r="H3" s="1"/>
      <c r="I3" s="26"/>
      <c r="L3" s="69"/>
      <c r="N3" s="88">
        <v>1453</v>
      </c>
    </row>
    <row r="4" spans="2:14" ht="22.5" customHeight="1" x14ac:dyDescent="0.25">
      <c r="G4" s="1"/>
      <c r="H4" s="1"/>
      <c r="I4" s="26"/>
      <c r="L4" s="107"/>
      <c r="M4" s="107"/>
      <c r="N4" s="107"/>
    </row>
    <row r="5" spans="2:14" ht="20.100000000000001" customHeight="1" x14ac:dyDescent="0.25">
      <c r="G5" s="1"/>
      <c r="H5" s="1"/>
      <c r="I5" s="26"/>
    </row>
    <row r="6" spans="2:14" ht="19.5" hidden="1" customHeight="1" x14ac:dyDescent="0.2">
      <c r="G6" s="1"/>
      <c r="H6" s="1"/>
      <c r="I6" s="5"/>
    </row>
    <row r="7" spans="2:14" ht="20.100000000000001" customHeight="1" x14ac:dyDescent="0.25">
      <c r="G7" s="1"/>
      <c r="H7" s="1"/>
      <c r="I7" s="27"/>
    </row>
    <row r="8" spans="2:14" s="4" customFormat="1" ht="9.9499999999999993" customHeight="1" x14ac:dyDescent="0.2">
      <c r="B8" s="1"/>
      <c r="C8" s="1"/>
      <c r="D8" s="1"/>
      <c r="E8" s="1"/>
      <c r="F8" s="1"/>
      <c r="G8" s="1"/>
      <c r="H8" s="1"/>
      <c r="I8" s="1"/>
    </row>
    <row r="9" spans="2:14" s="4" customFormat="1" ht="9.9499999999999993" customHeight="1" x14ac:dyDescent="0.2">
      <c r="B9" s="1"/>
      <c r="C9" s="1"/>
      <c r="D9" s="1"/>
      <c r="E9" s="1"/>
      <c r="F9" s="1"/>
      <c r="G9" s="1"/>
      <c r="H9" s="1"/>
      <c r="I9" s="1"/>
    </row>
    <row r="10" spans="2:14" s="4" customFormat="1" ht="20.100000000000001" customHeight="1" x14ac:dyDescent="0.2">
      <c r="D10" s="25" t="s">
        <v>26</v>
      </c>
      <c r="E10" s="100" t="str">
        <f>Astreintes!E10:J10</f>
        <v>AF1</v>
      </c>
      <c r="F10" s="100"/>
      <c r="G10" s="100"/>
      <c r="H10" s="100"/>
      <c r="I10" s="1"/>
    </row>
    <row r="11" spans="2:14" s="4" customFormat="1" ht="20.100000000000001" customHeight="1" x14ac:dyDescent="0.2">
      <c r="D11" s="25" t="s">
        <v>27</v>
      </c>
      <c r="E11" s="100" t="s">
        <v>46</v>
      </c>
      <c r="F11" s="100"/>
      <c r="G11" s="100"/>
      <c r="H11" s="100"/>
      <c r="I11" s="1"/>
    </row>
    <row r="12" spans="2:14" s="4" customFormat="1" ht="20.100000000000001" customHeight="1" x14ac:dyDescent="0.2">
      <c r="B12" s="24"/>
      <c r="C12" s="24"/>
      <c r="D12" s="25" t="s">
        <v>22</v>
      </c>
      <c r="E12" s="106">
        <f>Astreintes!E12</f>
        <v>41883</v>
      </c>
      <c r="F12" s="106"/>
      <c r="G12" s="106"/>
      <c r="H12" s="106"/>
      <c r="I12" s="1"/>
    </row>
    <row r="13" spans="2:14" s="4" customFormat="1" ht="20.100000000000001" customHeight="1" x14ac:dyDescent="0.2">
      <c r="B13" s="24"/>
      <c r="C13" s="24"/>
      <c r="D13" s="25" t="s">
        <v>28</v>
      </c>
      <c r="E13" s="104">
        <f>EOMONTH(E12,2)</f>
        <v>41973</v>
      </c>
      <c r="F13" s="104"/>
      <c r="G13" s="104"/>
      <c r="H13" s="104"/>
      <c r="I13" s="1"/>
    </row>
    <row r="14" spans="2:14" s="4" customFormat="1" ht="20.100000000000001" customHeight="1" x14ac:dyDescent="0.2">
      <c r="B14" s="24"/>
      <c r="C14" s="24"/>
      <c r="D14" s="25"/>
      <c r="E14" s="54"/>
      <c r="F14" s="54"/>
      <c r="G14" s="54"/>
      <c r="H14" s="54"/>
      <c r="I14" s="1"/>
    </row>
    <row r="15" spans="2:14" ht="27" customHeight="1" x14ac:dyDescent="0.2">
      <c r="B15" s="22"/>
      <c r="C15" s="22"/>
      <c r="D15" s="22"/>
      <c r="E15" s="22"/>
      <c r="F15" s="22"/>
      <c r="G15" s="23"/>
      <c r="H15" s="23"/>
      <c r="I15" s="23"/>
    </row>
    <row r="16" spans="2:14" ht="30" customHeight="1" x14ac:dyDescent="0.2">
      <c r="B16" s="28"/>
      <c r="C16" s="28"/>
      <c r="D16" s="28"/>
      <c r="E16" s="28"/>
      <c r="F16" s="102" t="s">
        <v>40</v>
      </c>
      <c r="G16" s="102"/>
      <c r="H16" s="102"/>
      <c r="I16" s="108"/>
    </row>
    <row r="17" spans="2:12" ht="27" customHeight="1" x14ac:dyDescent="0.2">
      <c r="B17" s="29" t="s">
        <v>31</v>
      </c>
      <c r="C17" s="32" t="s">
        <v>3</v>
      </c>
      <c r="D17" s="29" t="s">
        <v>29</v>
      </c>
      <c r="E17" s="32" t="s">
        <v>30</v>
      </c>
      <c r="F17" s="60" t="s">
        <v>1</v>
      </c>
      <c r="G17" s="31" t="s">
        <v>0</v>
      </c>
      <c r="H17" s="31" t="s">
        <v>2</v>
      </c>
      <c r="I17" s="108"/>
      <c r="L17" s="53"/>
    </row>
    <row r="18" spans="2:12" ht="20.100000000000001" customHeight="1" x14ac:dyDescent="0.2">
      <c r="B18" s="66" t="str">
        <f>IF(Personnels!A1="","",MID(Personnels!A1,2,1)&amp;" "&amp;MID(Personnels!A1,3,2)&amp;" "&amp;MID(Personnels!A1,5,2)&amp;" "&amp;MID(Personnels!A1,7,2)&amp;" "&amp;MID(Personnels!A1,9,3)&amp;" "&amp;MID(Personnels!A1,12,3)&amp;" "&amp;CHAR(124)&amp;" "&amp;MID(Personnels!A1,15,2))</f>
        <v>1 79 02 83 789 022 | 23</v>
      </c>
      <c r="C18" s="66" t="str">
        <f>Personnels!F1</f>
        <v>Grade2</v>
      </c>
      <c r="D18" s="66" t="str">
        <f ca="1">IF(INDIRECT("Planning!"&amp;ADDRESS(1,ROW()-15))="","",INDIRECT("Planning!"&amp;ADDRESS(1,ROW()-15)))</f>
        <v>NOM10</v>
      </c>
      <c r="E18" s="66" t="str">
        <f>Personnels!C1</f>
        <v>prenom3</v>
      </c>
      <c r="F18" s="66">
        <f ca="1">IF(D18="","",INDIRECT("Planning!"&amp;ADDRESS(40,ROW()-15)))</f>
        <v>0</v>
      </c>
      <c r="G18" s="67">
        <f ca="1">IF(D18&lt;&gt;"",2.64,"")</f>
        <v>2.64</v>
      </c>
      <c r="H18" s="67">
        <f ca="1">IF(D18&lt;&gt;"",F18*G18,"")</f>
        <v>0</v>
      </c>
      <c r="I18"/>
      <c r="J18"/>
      <c r="K18"/>
      <c r="L18"/>
    </row>
    <row r="19" spans="2:12" ht="20.100000000000001" customHeight="1" x14ac:dyDescent="0.2">
      <c r="B19" s="66" t="str">
        <f>IF(Personnels!A2="","",MID(Personnels!A2,2,1)&amp;" "&amp;MID(Personnels!A2,3,2)&amp;" "&amp;MID(Personnels!A2,5,2)&amp;" "&amp;MID(Personnels!A2,7,2)&amp;" "&amp;MID(Personnels!A2,9,3)&amp;" "&amp;MID(Personnels!A2,12,3)&amp;" "&amp;CHAR(124)&amp;" "&amp;MID(Personnels!A2,15,2))</f>
        <v>1 74 07 99 998 084 | 29</v>
      </c>
      <c r="C19" s="66" t="str">
        <f>Personnels!F2</f>
        <v>Grade3</v>
      </c>
      <c r="D19" s="66" t="str">
        <f t="shared" ref="D19:D44" ca="1" si="0">IF(INDIRECT("Planning!"&amp;ADDRESS(1,ROW()-15))="","",INDIRECT("Planning!"&amp;ADDRESS(1,ROW()-15)))</f>
        <v>NOM11</v>
      </c>
      <c r="E19" s="66" t="str">
        <f>Personnels!C2</f>
        <v>prenom4</v>
      </c>
      <c r="F19" s="66">
        <f t="shared" ref="F19:F44" ca="1" si="1">IF(D19="","",INDIRECT("Planning!"&amp;ADDRESS(40,ROW()-15)))</f>
        <v>0</v>
      </c>
      <c r="G19" s="67">
        <f t="shared" ref="G19:G44" ca="1" si="2">IF(D19&lt;&gt;"",2.64,"")</f>
        <v>2.64</v>
      </c>
      <c r="H19" s="67">
        <f t="shared" ref="H19:H44" ca="1" si="3">IF(D19&lt;&gt;"",F19*G19,"")</f>
        <v>0</v>
      </c>
      <c r="I19"/>
      <c r="J19"/>
      <c r="K19"/>
      <c r="L19"/>
    </row>
    <row r="20" spans="2:12" ht="20.100000000000001" customHeight="1" x14ac:dyDescent="0.2">
      <c r="B20" s="66" t="str">
        <f>IF(Personnels!A3="","",MID(Personnels!A3,2,1)&amp;" "&amp;MID(Personnels!A3,3,2)&amp;" "&amp;MID(Personnels!A3,5,2)&amp;" "&amp;MID(Personnels!A3,7,2)&amp;" "&amp;MID(Personnels!A3,9,3)&amp;" "&amp;MID(Personnels!A3,12,3)&amp;" "&amp;CHAR(124)&amp;" "&amp;MID(Personnels!A3,15,2))</f>
        <v>2 87 07 57 006 200 | 05</v>
      </c>
      <c r="C20" s="66" t="str">
        <f>Personnels!F3</f>
        <v>Grade4</v>
      </c>
      <c r="D20" s="66" t="str">
        <f t="shared" ca="1" si="0"/>
        <v>NOM12</v>
      </c>
      <c r="E20" s="66" t="str">
        <f>Personnels!C3</f>
        <v>prenom5</v>
      </c>
      <c r="F20" s="66">
        <f t="shared" ca="1" si="1"/>
        <v>0</v>
      </c>
      <c r="G20" s="67">
        <f t="shared" ca="1" si="2"/>
        <v>2.64</v>
      </c>
      <c r="H20" s="67">
        <f t="shared" ca="1" si="3"/>
        <v>0</v>
      </c>
      <c r="I20"/>
      <c r="J20"/>
      <c r="K20"/>
      <c r="L20"/>
    </row>
    <row r="21" spans="2:12" ht="20.100000000000001" customHeight="1" x14ac:dyDescent="0.2">
      <c r="B21" s="66" t="str">
        <f>IF(Personnels!A4="","",MID(Personnels!A4,2,1)&amp;" "&amp;MID(Personnels!A4,3,2)&amp;" "&amp;MID(Personnels!A4,5,2)&amp;" "&amp;MID(Personnels!A4,7,2)&amp;" "&amp;MID(Personnels!A4,9,3)&amp;" "&amp;MID(Personnels!A4,12,3)&amp;" "&amp;CHAR(124)&amp;" "&amp;MID(Personnels!A4,15,2))</f>
        <v>2 87 07 56 445 056 | 93</v>
      </c>
      <c r="C21" s="66" t="str">
        <f>Personnels!F4</f>
        <v>Grade5</v>
      </c>
      <c r="D21" s="66" t="str">
        <f t="shared" ca="1" si="0"/>
        <v>NOM13</v>
      </c>
      <c r="E21" s="66" t="str">
        <f>Personnels!C4</f>
        <v>prenom6</v>
      </c>
      <c r="F21" s="66">
        <f t="shared" ca="1" si="1"/>
        <v>0</v>
      </c>
      <c r="G21" s="67">
        <f t="shared" ca="1" si="2"/>
        <v>2.64</v>
      </c>
      <c r="H21" s="67">
        <f t="shared" ca="1" si="3"/>
        <v>0</v>
      </c>
      <c r="I21"/>
      <c r="J21"/>
      <c r="K21"/>
      <c r="L21"/>
    </row>
    <row r="22" spans="2:12" ht="20.100000000000001" customHeight="1" x14ac:dyDescent="0.2">
      <c r="B22" s="66" t="str">
        <f>IF(Personnels!A5="","",MID(Personnels!A5,2,1)&amp;" "&amp;MID(Personnels!A5,3,2)&amp;" "&amp;MID(Personnels!A5,5,2)&amp;" "&amp;MID(Personnels!A5,7,2)&amp;" "&amp;MID(Personnels!A5,9,3)&amp;" "&amp;MID(Personnels!A5,12,3)&amp;" "&amp;CHAR(124)&amp;" "&amp;MID(Personnels!A5,15,2))</f>
        <v>2 33 48 49 185 860 | 18</v>
      </c>
      <c r="C22" s="66" t="str">
        <f>Personnels!F5</f>
        <v>Grade6</v>
      </c>
      <c r="D22" s="66" t="str">
        <f t="shared" ca="1" si="0"/>
        <v>NOM14</v>
      </c>
      <c r="E22" s="66" t="str">
        <f>Personnels!C5</f>
        <v>prenom7</v>
      </c>
      <c r="F22" s="66">
        <f t="shared" ca="1" si="1"/>
        <v>0</v>
      </c>
      <c r="G22" s="67">
        <f t="shared" ca="1" si="2"/>
        <v>2.64</v>
      </c>
      <c r="H22" s="67">
        <f t="shared" ca="1" si="3"/>
        <v>0</v>
      </c>
      <c r="I22"/>
      <c r="J22"/>
      <c r="K22"/>
      <c r="L22"/>
    </row>
    <row r="23" spans="2:12" ht="20.100000000000001" customHeight="1" x14ac:dyDescent="0.2">
      <c r="B23" s="66" t="str">
        <f>IF(Personnels!A6="","",MID(Personnels!A6,2,1)&amp;" "&amp;MID(Personnels!A6,3,2)&amp;" "&amp;MID(Personnels!A6,5,2)&amp;" "&amp;MID(Personnels!A6,7,2)&amp;" "&amp;MID(Personnels!A6,9,3)&amp;" "&amp;MID(Personnels!A6,12,3)&amp;" "&amp;CHAR(124)&amp;" "&amp;MID(Personnels!A6,15,2))</f>
        <v>1 94 57 15 383 916 | 01</v>
      </c>
      <c r="C23" s="66" t="str">
        <f>Personnels!F6</f>
        <v>Grade7</v>
      </c>
      <c r="D23" s="66" t="str">
        <f t="shared" ca="1" si="0"/>
        <v>NOM15</v>
      </c>
      <c r="E23" s="66" t="str">
        <f>Personnels!C6</f>
        <v>prenom8</v>
      </c>
      <c r="F23" s="66">
        <f t="shared" ca="1" si="1"/>
        <v>0</v>
      </c>
      <c r="G23" s="67">
        <f t="shared" ca="1" si="2"/>
        <v>2.64</v>
      </c>
      <c r="H23" s="67">
        <f t="shared" ca="1" si="3"/>
        <v>0</v>
      </c>
      <c r="I23"/>
      <c r="J23"/>
      <c r="K23"/>
      <c r="L23"/>
    </row>
    <row r="24" spans="2:12" ht="20.100000000000001" customHeight="1" x14ac:dyDescent="0.2">
      <c r="B24" s="66" t="str">
        <f>IF(Personnels!A7="","",MID(Personnels!A7,2,1)&amp;" "&amp;MID(Personnels!A7,3,2)&amp;" "&amp;MID(Personnels!A7,5,2)&amp;" "&amp;MID(Personnels!A7,7,2)&amp;" "&amp;MID(Personnels!A7,9,3)&amp;" "&amp;MID(Personnels!A7,12,3)&amp;" "&amp;CHAR(124)&amp;" "&amp;MID(Personnels!A7,15,2))</f>
        <v>2 75 97 96 023 028 | 08</v>
      </c>
      <c r="C24" s="66" t="str">
        <f>Personnels!F7</f>
        <v>Grade8</v>
      </c>
      <c r="D24" s="66" t="str">
        <f t="shared" ca="1" si="0"/>
        <v>NOM16</v>
      </c>
      <c r="E24" s="66" t="str">
        <f>Personnels!C7</f>
        <v>prenom9</v>
      </c>
      <c r="F24" s="66">
        <f t="shared" ca="1" si="1"/>
        <v>0</v>
      </c>
      <c r="G24" s="67">
        <f t="shared" ca="1" si="2"/>
        <v>2.64</v>
      </c>
      <c r="H24" s="67">
        <f t="shared" ca="1" si="3"/>
        <v>0</v>
      </c>
      <c r="I24"/>
      <c r="J24"/>
      <c r="K24"/>
      <c r="L24"/>
    </row>
    <row r="25" spans="2:12" ht="20.100000000000001" customHeight="1" x14ac:dyDescent="0.2">
      <c r="B25" s="66" t="str">
        <f>IF(Personnels!A8="","",MID(Personnels!A8,2,1)&amp;" "&amp;MID(Personnels!A8,3,2)&amp;" "&amp;MID(Personnels!A8,5,2)&amp;" "&amp;MID(Personnels!A8,7,2)&amp;" "&amp;MID(Personnels!A8,9,3)&amp;" "&amp;MID(Personnels!A8,12,3)&amp;" "&amp;CHAR(124)&amp;" "&amp;MID(Personnels!A8,15,2))</f>
        <v>2 88 94 15 963 624 | 48</v>
      </c>
      <c r="C25" s="66" t="str">
        <f>Personnels!F8</f>
        <v>Grade9</v>
      </c>
      <c r="D25" s="66" t="str">
        <f t="shared" ca="1" si="0"/>
        <v>NOM17</v>
      </c>
      <c r="E25" s="66" t="str">
        <f>Personnels!C8</f>
        <v>prenom10</v>
      </c>
      <c r="F25" s="66">
        <f t="shared" ca="1" si="1"/>
        <v>0</v>
      </c>
      <c r="G25" s="67">
        <f t="shared" ca="1" si="2"/>
        <v>2.64</v>
      </c>
      <c r="H25" s="67">
        <f t="shared" ca="1" si="3"/>
        <v>0</v>
      </c>
      <c r="I25"/>
      <c r="J25"/>
      <c r="K25"/>
      <c r="L25"/>
    </row>
    <row r="26" spans="2:12" ht="20.100000000000001" customHeight="1" x14ac:dyDescent="0.2">
      <c r="B26" s="66" t="str">
        <f>IF(Personnels!A9="","",MID(Personnels!A9,2,1)&amp;" "&amp;MID(Personnels!A9,3,2)&amp;" "&amp;MID(Personnels!A9,5,2)&amp;" "&amp;MID(Personnels!A9,7,2)&amp;" "&amp;MID(Personnels!A9,9,3)&amp;" "&amp;MID(Personnels!A9,12,3)&amp;" "&amp;CHAR(124)&amp;" "&amp;MID(Personnels!A9,15,2))</f>
        <v>1 69 14 47 345 496 | 57</v>
      </c>
      <c r="C26" s="66" t="str">
        <f>Personnels!F9</f>
        <v>Grade10</v>
      </c>
      <c r="D26" s="66" t="str">
        <f t="shared" ca="1" si="0"/>
        <v>NOM18</v>
      </c>
      <c r="E26" s="66" t="str">
        <f>Personnels!C9</f>
        <v>prenom11</v>
      </c>
      <c r="F26" s="66">
        <f t="shared" ca="1" si="1"/>
        <v>0</v>
      </c>
      <c r="G26" s="67">
        <f t="shared" ca="1" si="2"/>
        <v>2.64</v>
      </c>
      <c r="H26" s="67">
        <f t="shared" ca="1" si="3"/>
        <v>0</v>
      </c>
      <c r="I26"/>
      <c r="J26"/>
      <c r="K26"/>
      <c r="L26"/>
    </row>
    <row r="27" spans="2:12" ht="20.100000000000001" customHeight="1" x14ac:dyDescent="0.2">
      <c r="B27" s="66" t="str">
        <f>IF(Personnels!A10="","",MID(Personnels!A10,2,1)&amp;" "&amp;MID(Personnels!A10,3,2)&amp;" "&amp;MID(Personnels!A10,5,2)&amp;" "&amp;MID(Personnels!A10,7,2)&amp;" "&amp;MID(Personnels!A10,9,3)&amp;" "&amp;MID(Personnels!A10,12,3)&amp;" "&amp;CHAR(124)&amp;" "&amp;MID(Personnels!A10,15,2))</f>
        <v>1 26 54 26 548 873 | 74</v>
      </c>
      <c r="C27" s="66" t="str">
        <f>Personnels!F10</f>
        <v>Grade11</v>
      </c>
      <c r="D27" s="66" t="str">
        <f t="shared" ca="1" si="0"/>
        <v>NOM19</v>
      </c>
      <c r="E27" s="66" t="str">
        <f>Personnels!C10</f>
        <v>prenom12</v>
      </c>
      <c r="F27" s="66">
        <f t="shared" ca="1" si="1"/>
        <v>0</v>
      </c>
      <c r="G27" s="67">
        <f t="shared" ca="1" si="2"/>
        <v>2.64</v>
      </c>
      <c r="H27" s="67">
        <f t="shared" ca="1" si="3"/>
        <v>0</v>
      </c>
      <c r="I27"/>
      <c r="J27"/>
      <c r="K27"/>
      <c r="L27"/>
    </row>
    <row r="28" spans="2:12" ht="20.100000000000001" customHeight="1" x14ac:dyDescent="0.2">
      <c r="B28" s="66" t="str">
        <f>IF(Personnels!A11="","",MID(Personnels!A11,2,1)&amp;" "&amp;MID(Personnels!A11,3,2)&amp;" "&amp;MID(Personnels!A11,5,2)&amp;" "&amp;MID(Personnels!A11,7,2)&amp;" "&amp;MID(Personnels!A11,9,3)&amp;" "&amp;MID(Personnels!A11,12,3)&amp;" "&amp;CHAR(124)&amp;" "&amp;MID(Personnels!A11,15,2))</f>
        <v>2 90 71 06 861 189 | 70</v>
      </c>
      <c r="C28" s="66" t="str">
        <f>Personnels!F11</f>
        <v>Grade12</v>
      </c>
      <c r="D28" s="66" t="str">
        <f t="shared" ca="1" si="0"/>
        <v>NOM2</v>
      </c>
      <c r="E28" s="66" t="str">
        <f>Personnels!C11</f>
        <v>prenom13</v>
      </c>
      <c r="F28" s="66">
        <f t="shared" ca="1" si="1"/>
        <v>0</v>
      </c>
      <c r="G28" s="67">
        <f t="shared" ca="1" si="2"/>
        <v>2.64</v>
      </c>
      <c r="H28" s="67">
        <f t="shared" ca="1" si="3"/>
        <v>0</v>
      </c>
      <c r="I28"/>
      <c r="J28"/>
      <c r="K28"/>
      <c r="L28"/>
    </row>
    <row r="29" spans="2:12" ht="20.100000000000001" customHeight="1" x14ac:dyDescent="0.2">
      <c r="B29" s="66" t="str">
        <f>IF(Personnels!A12="","",MID(Personnels!A12,2,1)&amp;" "&amp;MID(Personnels!A12,3,2)&amp;" "&amp;MID(Personnels!A12,5,2)&amp;" "&amp;MID(Personnels!A12,7,2)&amp;" "&amp;MID(Personnels!A12,9,3)&amp;" "&amp;MID(Personnels!A12,12,3)&amp;" "&amp;CHAR(124)&amp;" "&amp;MID(Personnels!A12,15,2))</f>
        <v>1 82 95 96 988 344 | 04</v>
      </c>
      <c r="C29" s="66" t="str">
        <f>Personnels!F12</f>
        <v>Grade13</v>
      </c>
      <c r="D29" s="66" t="str">
        <f t="shared" ca="1" si="0"/>
        <v>NOM20</v>
      </c>
      <c r="E29" s="66" t="str">
        <f>Personnels!C12</f>
        <v>prenom14</v>
      </c>
      <c r="F29" s="66">
        <f t="shared" ca="1" si="1"/>
        <v>0</v>
      </c>
      <c r="G29" s="67">
        <f t="shared" ca="1" si="2"/>
        <v>2.64</v>
      </c>
      <c r="H29" s="67">
        <f t="shared" ca="1" si="3"/>
        <v>0</v>
      </c>
      <c r="I29"/>
      <c r="J29"/>
      <c r="K29"/>
      <c r="L29"/>
    </row>
    <row r="30" spans="2:12" ht="20.100000000000001" customHeight="1" x14ac:dyDescent="0.2">
      <c r="B30" s="66" t="str">
        <f>IF(Personnels!A13="","",MID(Personnels!A13,2,1)&amp;" "&amp;MID(Personnels!A13,3,2)&amp;" "&amp;MID(Personnels!A13,5,2)&amp;" "&amp;MID(Personnels!A13,7,2)&amp;" "&amp;MID(Personnels!A13,9,3)&amp;" "&amp;MID(Personnels!A13,12,3)&amp;" "&amp;CHAR(124)&amp;" "&amp;MID(Personnels!A13,15,2))</f>
        <v>1 88 34 90 540 151 | 99</v>
      </c>
      <c r="C30" s="66" t="str">
        <f>Personnels!F13</f>
        <v>Grade14</v>
      </c>
      <c r="D30" s="66" t="str">
        <f t="shared" ca="1" si="0"/>
        <v>NOM21</v>
      </c>
      <c r="E30" s="66" t="str">
        <f>Personnels!C13</f>
        <v>prenom15</v>
      </c>
      <c r="F30" s="66">
        <f t="shared" ca="1" si="1"/>
        <v>0</v>
      </c>
      <c r="G30" s="67">
        <f t="shared" ca="1" si="2"/>
        <v>2.64</v>
      </c>
      <c r="H30" s="67">
        <f t="shared" ca="1" si="3"/>
        <v>0</v>
      </c>
      <c r="I30"/>
      <c r="J30"/>
      <c r="K30"/>
      <c r="L30"/>
    </row>
    <row r="31" spans="2:12" ht="20.100000000000001" customHeight="1" x14ac:dyDescent="0.2">
      <c r="B31" s="66" t="str">
        <f>IF(Personnels!A14="","",MID(Personnels!A14,2,1)&amp;" "&amp;MID(Personnels!A14,3,2)&amp;" "&amp;MID(Personnels!A14,5,2)&amp;" "&amp;MID(Personnels!A14,7,2)&amp;" "&amp;MID(Personnels!A14,9,3)&amp;" "&amp;MID(Personnels!A14,12,3)&amp;" "&amp;CHAR(124)&amp;" "&amp;MID(Personnels!A14,15,2))</f>
        <v>2 66 40 10 187 075 | 64</v>
      </c>
      <c r="C31" s="66" t="str">
        <f>Personnels!F14</f>
        <v>Grade15</v>
      </c>
      <c r="D31" s="66" t="str">
        <f t="shared" ca="1" si="0"/>
        <v>NOM22</v>
      </c>
      <c r="E31" s="66" t="str">
        <f>Personnels!C14</f>
        <v>prenom16</v>
      </c>
      <c r="F31" s="66">
        <f t="shared" ca="1" si="1"/>
        <v>0</v>
      </c>
      <c r="G31" s="67">
        <f t="shared" ca="1" si="2"/>
        <v>2.64</v>
      </c>
      <c r="H31" s="67">
        <f t="shared" ca="1" si="3"/>
        <v>0</v>
      </c>
      <c r="I31"/>
      <c r="J31"/>
      <c r="K31"/>
      <c r="L31"/>
    </row>
    <row r="32" spans="2:12" ht="20.100000000000001" customHeight="1" x14ac:dyDescent="0.2">
      <c r="B32" s="66" t="str">
        <f>IF(Personnels!A15="","",MID(Personnels!A15,2,1)&amp;" "&amp;MID(Personnels!A15,3,2)&amp;" "&amp;MID(Personnels!A15,5,2)&amp;" "&amp;MID(Personnels!A15,7,2)&amp;" "&amp;MID(Personnels!A15,9,3)&amp;" "&amp;MID(Personnels!A15,12,3)&amp;" "&amp;CHAR(124)&amp;" "&amp;MID(Personnels!A15,15,2))</f>
        <v>1 57 57 60 021 782 | 17</v>
      </c>
      <c r="C32" s="66" t="str">
        <f>Personnels!F15</f>
        <v>Grade16</v>
      </c>
      <c r="D32" s="66" t="str">
        <f t="shared" ca="1" si="0"/>
        <v>NOM23</v>
      </c>
      <c r="E32" s="66" t="str">
        <f>Personnels!C15</f>
        <v>prenom17</v>
      </c>
      <c r="F32" s="66">
        <f t="shared" ca="1" si="1"/>
        <v>0</v>
      </c>
      <c r="G32" s="67">
        <f t="shared" ca="1" si="2"/>
        <v>2.64</v>
      </c>
      <c r="H32" s="67">
        <f t="shared" ca="1" si="3"/>
        <v>0</v>
      </c>
      <c r="I32"/>
      <c r="J32"/>
      <c r="K32"/>
      <c r="L32"/>
    </row>
    <row r="33" spans="2:12" ht="20.100000000000001" customHeight="1" x14ac:dyDescent="0.2">
      <c r="B33" s="66" t="str">
        <f>IF(Personnels!A16="","",MID(Personnels!A16,2,1)&amp;" "&amp;MID(Personnels!A16,3,2)&amp;" "&amp;MID(Personnels!A16,5,2)&amp;" "&amp;MID(Personnels!A16,7,2)&amp;" "&amp;MID(Personnels!A16,9,3)&amp;" "&amp;MID(Personnels!A16,12,3)&amp;" "&amp;CHAR(124)&amp;" "&amp;MID(Personnels!A16,15,2))</f>
        <v>1 45 14 51 346 757 | 75</v>
      </c>
      <c r="C33" s="66" t="str">
        <f>Personnels!F16</f>
        <v>Grade17</v>
      </c>
      <c r="D33" s="66" t="str">
        <f t="shared" ca="1" si="0"/>
        <v>NOM24</v>
      </c>
      <c r="E33" s="66" t="str">
        <f>Personnels!C16</f>
        <v>prenom18</v>
      </c>
      <c r="F33" s="66">
        <f t="shared" ca="1" si="1"/>
        <v>0</v>
      </c>
      <c r="G33" s="67">
        <f t="shared" ca="1" si="2"/>
        <v>2.64</v>
      </c>
      <c r="H33" s="67">
        <f t="shared" ca="1" si="3"/>
        <v>0</v>
      </c>
      <c r="I33"/>
      <c r="J33"/>
      <c r="K33"/>
      <c r="L33"/>
    </row>
    <row r="34" spans="2:12" ht="20.100000000000001" customHeight="1" x14ac:dyDescent="0.2">
      <c r="B34" s="66" t="str">
        <f>IF(Personnels!A17="","",MID(Personnels!A17,2,1)&amp;" "&amp;MID(Personnels!A17,3,2)&amp;" "&amp;MID(Personnels!A17,5,2)&amp;" "&amp;MID(Personnels!A17,7,2)&amp;" "&amp;MID(Personnels!A17,9,3)&amp;" "&amp;MID(Personnels!A17,12,3)&amp;" "&amp;CHAR(124)&amp;" "&amp;MID(Personnels!A17,15,2))</f>
        <v>1 73 74 11 658 716 | 89</v>
      </c>
      <c r="C34" s="66" t="str">
        <f>Personnels!F17</f>
        <v>Grade18</v>
      </c>
      <c r="D34" s="66" t="str">
        <f t="shared" ca="1" si="0"/>
        <v>NOM25</v>
      </c>
      <c r="E34" s="66" t="str">
        <f>Personnels!C17</f>
        <v>prenom19</v>
      </c>
      <c r="F34" s="66">
        <f t="shared" ca="1" si="1"/>
        <v>0</v>
      </c>
      <c r="G34" s="67">
        <f t="shared" ca="1" si="2"/>
        <v>2.64</v>
      </c>
      <c r="H34" s="67">
        <f t="shared" ca="1" si="3"/>
        <v>0</v>
      </c>
      <c r="I34"/>
      <c r="J34"/>
      <c r="K34"/>
      <c r="L34"/>
    </row>
    <row r="35" spans="2:12" ht="20.100000000000001" customHeight="1" x14ac:dyDescent="0.2">
      <c r="B35" s="66" t="str">
        <f>IF(Personnels!A18="","",MID(Personnels!A18,2,1)&amp;" "&amp;MID(Personnels!A18,3,2)&amp;" "&amp;MID(Personnels!A18,5,2)&amp;" "&amp;MID(Personnels!A18,7,2)&amp;" "&amp;MID(Personnels!A18,9,3)&amp;" "&amp;MID(Personnels!A18,12,3)&amp;" "&amp;CHAR(124)&amp;" "&amp;MID(Personnels!A18,15,2))</f>
        <v>1 18 17 45 054 127 | 72</v>
      </c>
      <c r="C35" s="66" t="str">
        <f>Personnels!F18</f>
        <v>Grade19</v>
      </c>
      <c r="D35" s="66" t="str">
        <f t="shared" ca="1" si="0"/>
        <v>NOM26</v>
      </c>
      <c r="E35" s="66" t="str">
        <f>Personnels!C18</f>
        <v>prenom20</v>
      </c>
      <c r="F35" s="66">
        <f t="shared" ca="1" si="1"/>
        <v>0</v>
      </c>
      <c r="G35" s="67">
        <f t="shared" ca="1" si="2"/>
        <v>2.64</v>
      </c>
      <c r="H35" s="67">
        <f t="shared" ca="1" si="3"/>
        <v>0</v>
      </c>
      <c r="I35"/>
      <c r="J35"/>
      <c r="K35"/>
      <c r="L35"/>
    </row>
    <row r="36" spans="2:12" ht="20.100000000000001" customHeight="1" x14ac:dyDescent="0.2">
      <c r="B36" s="66" t="str">
        <f>IF(Personnels!A19="","",MID(Personnels!A19,2,1)&amp;" "&amp;MID(Personnels!A19,3,2)&amp;" "&amp;MID(Personnels!A19,5,2)&amp;" "&amp;MID(Personnels!A19,7,2)&amp;" "&amp;MID(Personnels!A19,9,3)&amp;" "&amp;MID(Personnels!A19,12,3)&amp;" "&amp;CHAR(124)&amp;" "&amp;MID(Personnels!A19,15,2))</f>
        <v>2 34 89 95 989 678 | 86</v>
      </c>
      <c r="C36" s="66" t="str">
        <f>Personnels!F19</f>
        <v>Grade20</v>
      </c>
      <c r="D36" s="66" t="str">
        <f t="shared" ca="1" si="0"/>
        <v>NOM27</v>
      </c>
      <c r="E36" s="66" t="str">
        <f>Personnels!C19</f>
        <v>prenom21</v>
      </c>
      <c r="F36" s="66">
        <f t="shared" ca="1" si="1"/>
        <v>0</v>
      </c>
      <c r="G36" s="67">
        <f t="shared" ca="1" si="2"/>
        <v>2.64</v>
      </c>
      <c r="H36" s="67">
        <f t="shared" ca="1" si="3"/>
        <v>0</v>
      </c>
      <c r="I36"/>
      <c r="J36"/>
      <c r="K36"/>
      <c r="L36"/>
    </row>
    <row r="37" spans="2:12" ht="20.100000000000001" customHeight="1" x14ac:dyDescent="0.2">
      <c r="B37" s="66" t="str">
        <f>IF(Personnels!A20="","",MID(Personnels!A20,2,1)&amp;" "&amp;MID(Personnels!A20,3,2)&amp;" "&amp;MID(Personnels!A20,5,2)&amp;" "&amp;MID(Personnels!A20,7,2)&amp;" "&amp;MID(Personnels!A20,9,3)&amp;" "&amp;MID(Personnels!A20,12,3)&amp;" "&amp;CHAR(124)&amp;" "&amp;MID(Personnels!A20,15,2))</f>
        <v>2 23 58 24 946 908 | 23</v>
      </c>
      <c r="C37" s="66" t="str">
        <f>Personnels!F20</f>
        <v>Grade21</v>
      </c>
      <c r="D37" s="66" t="str">
        <f t="shared" ca="1" si="0"/>
        <v>NOM28</v>
      </c>
      <c r="E37" s="66" t="str">
        <f>Personnels!C20</f>
        <v>prenom22</v>
      </c>
      <c r="F37" s="66">
        <f t="shared" ca="1" si="1"/>
        <v>0</v>
      </c>
      <c r="G37" s="67">
        <f t="shared" ca="1" si="2"/>
        <v>2.64</v>
      </c>
      <c r="H37" s="67">
        <f t="shared" ca="1" si="3"/>
        <v>0</v>
      </c>
      <c r="I37"/>
      <c r="J37"/>
      <c r="K37"/>
      <c r="L37"/>
    </row>
    <row r="38" spans="2:12" ht="20.100000000000001" customHeight="1" x14ac:dyDescent="0.2">
      <c r="B38" s="66" t="str">
        <f>IF(Personnels!A21="","",MID(Personnels!A21,2,1)&amp;" "&amp;MID(Personnels!A21,3,2)&amp;" "&amp;MID(Personnels!A21,5,2)&amp;" "&amp;MID(Personnels!A21,7,2)&amp;" "&amp;MID(Personnels!A21,9,3)&amp;" "&amp;MID(Personnels!A21,12,3)&amp;" "&amp;CHAR(124)&amp;" "&amp;MID(Personnels!A21,15,2))</f>
        <v>1 04 04 07 491 429 | 82</v>
      </c>
      <c r="C38" s="66" t="str">
        <f>Personnels!F21</f>
        <v>Grade22</v>
      </c>
      <c r="D38" s="66" t="str">
        <f t="shared" ca="1" si="0"/>
        <v>NOM3</v>
      </c>
      <c r="E38" s="66" t="str">
        <f>Personnels!C21</f>
        <v>prenom23</v>
      </c>
      <c r="F38" s="66">
        <f t="shared" ca="1" si="1"/>
        <v>0</v>
      </c>
      <c r="G38" s="67">
        <f t="shared" ca="1" si="2"/>
        <v>2.64</v>
      </c>
      <c r="H38" s="67">
        <f t="shared" ca="1" si="3"/>
        <v>0</v>
      </c>
      <c r="I38"/>
      <c r="J38"/>
      <c r="K38"/>
      <c r="L38"/>
    </row>
    <row r="39" spans="2:12" ht="20.100000000000001" customHeight="1" x14ac:dyDescent="0.2">
      <c r="B39" s="66" t="str">
        <f>IF(Personnels!A22="","",MID(Personnels!A22,2,1)&amp;" "&amp;MID(Personnels!A22,3,2)&amp;" "&amp;MID(Personnels!A22,5,2)&amp;" "&amp;MID(Personnels!A22,7,2)&amp;" "&amp;MID(Personnels!A22,9,3)&amp;" "&amp;MID(Personnels!A22,12,3)&amp;" "&amp;CHAR(124)&amp;" "&amp;MID(Personnels!A22,15,2))</f>
        <v>2 70 26 21 427 302 | 32</v>
      </c>
      <c r="C39" s="66" t="str">
        <f>Personnels!F22</f>
        <v>Grade23</v>
      </c>
      <c r="D39" s="66" t="str">
        <f t="shared" ca="1" si="0"/>
        <v>NOM4</v>
      </c>
      <c r="E39" s="66" t="str">
        <f>Personnels!C22</f>
        <v>prenom24</v>
      </c>
      <c r="F39" s="66">
        <f t="shared" ca="1" si="1"/>
        <v>0</v>
      </c>
      <c r="G39" s="67">
        <f t="shared" ca="1" si="2"/>
        <v>2.64</v>
      </c>
      <c r="H39" s="67">
        <f t="shared" ca="1" si="3"/>
        <v>0</v>
      </c>
      <c r="I39"/>
      <c r="J39"/>
      <c r="K39"/>
      <c r="L39"/>
    </row>
    <row r="40" spans="2:12" ht="20.100000000000001" customHeight="1" x14ac:dyDescent="0.2">
      <c r="B40" s="66" t="str">
        <f>IF(Personnels!A23="","",MID(Personnels!A23,2,1)&amp;" "&amp;MID(Personnels!A23,3,2)&amp;" "&amp;MID(Personnels!A23,5,2)&amp;" "&amp;MID(Personnels!A23,7,2)&amp;" "&amp;MID(Personnels!A23,9,3)&amp;" "&amp;MID(Personnels!A23,12,3)&amp;" "&amp;CHAR(124)&amp;" "&amp;MID(Personnels!A23,15,2))</f>
        <v>2 57 61 88 283 501 | 43</v>
      </c>
      <c r="C40" s="66" t="str">
        <f>Personnels!F23</f>
        <v>Grade24</v>
      </c>
      <c r="D40" s="66" t="str">
        <f t="shared" ca="1" si="0"/>
        <v>NOM5</v>
      </c>
      <c r="E40" s="66" t="str">
        <f>Personnels!C23</f>
        <v>prenom25</v>
      </c>
      <c r="F40" s="66">
        <f t="shared" ca="1" si="1"/>
        <v>0</v>
      </c>
      <c r="G40" s="67">
        <f t="shared" ca="1" si="2"/>
        <v>2.64</v>
      </c>
      <c r="H40" s="67">
        <f t="shared" ca="1" si="3"/>
        <v>0</v>
      </c>
      <c r="I40"/>
      <c r="J40"/>
      <c r="K40"/>
      <c r="L40"/>
    </row>
    <row r="41" spans="2:12" ht="20.100000000000001" customHeight="1" x14ac:dyDescent="0.2">
      <c r="B41" s="66" t="str">
        <f>IF(Personnels!A24="","",MID(Personnels!A24,2,1)&amp;" "&amp;MID(Personnels!A24,3,2)&amp;" "&amp;MID(Personnels!A24,5,2)&amp;" "&amp;MID(Personnels!A24,7,2)&amp;" "&amp;MID(Personnels!A24,9,3)&amp;" "&amp;MID(Personnels!A24,12,3)&amp;" "&amp;CHAR(124)&amp;" "&amp;MID(Personnels!A24,15,2))</f>
        <v>1 64 31 03 838 791 | 06</v>
      </c>
      <c r="C41" s="66" t="str">
        <f>Personnels!F24</f>
        <v>Grade25</v>
      </c>
      <c r="D41" s="66" t="str">
        <f t="shared" ca="1" si="0"/>
        <v>NOM6</v>
      </c>
      <c r="E41" s="66" t="str">
        <f>Personnels!C24</f>
        <v>prenom26</v>
      </c>
      <c r="F41" s="66">
        <f t="shared" ca="1" si="1"/>
        <v>0</v>
      </c>
      <c r="G41" s="67">
        <f t="shared" ca="1" si="2"/>
        <v>2.64</v>
      </c>
      <c r="H41" s="67">
        <f t="shared" ca="1" si="3"/>
        <v>0</v>
      </c>
      <c r="I41"/>
      <c r="J41"/>
      <c r="K41"/>
      <c r="L41"/>
    </row>
    <row r="42" spans="2:12" ht="20.100000000000001" customHeight="1" x14ac:dyDescent="0.2">
      <c r="B42" s="66" t="str">
        <f>IF(Personnels!A25="","",MID(Personnels!A25,2,1)&amp;" "&amp;MID(Personnels!A25,3,2)&amp;" "&amp;MID(Personnels!A25,5,2)&amp;" "&amp;MID(Personnels!A25,7,2)&amp;" "&amp;MID(Personnels!A25,9,3)&amp;" "&amp;MID(Personnels!A25,12,3)&amp;" "&amp;CHAR(124)&amp;" "&amp;MID(Personnels!A25,15,2))</f>
        <v>2 02 31 89 319 258 | 48</v>
      </c>
      <c r="C42" s="66" t="str">
        <f>Personnels!F25</f>
        <v>Grade26</v>
      </c>
      <c r="D42" s="66" t="str">
        <f t="shared" ca="1" si="0"/>
        <v>NOM7</v>
      </c>
      <c r="E42" s="66" t="str">
        <f>Personnels!C25</f>
        <v>prenom27</v>
      </c>
      <c r="F42" s="66">
        <f t="shared" ca="1" si="1"/>
        <v>0</v>
      </c>
      <c r="G42" s="67">
        <f t="shared" ca="1" si="2"/>
        <v>2.64</v>
      </c>
      <c r="H42" s="67">
        <f t="shared" ca="1" si="3"/>
        <v>0</v>
      </c>
      <c r="I42"/>
      <c r="J42"/>
      <c r="K42"/>
      <c r="L42"/>
    </row>
    <row r="43" spans="2:12" ht="20.100000000000001" customHeight="1" x14ac:dyDescent="0.2">
      <c r="B43" s="66" t="str">
        <f>IF(Personnels!A26="","",MID(Personnels!A26,2,1)&amp;" "&amp;MID(Personnels!A26,3,2)&amp;" "&amp;MID(Personnels!A26,5,2)&amp;" "&amp;MID(Personnels!A26,7,2)&amp;" "&amp;MID(Personnels!A26,9,3)&amp;" "&amp;MID(Personnels!A26,12,3)&amp;" "&amp;CHAR(124)&amp;" "&amp;MID(Personnels!A26,15,2))</f>
        <v>2 04 21 52 950 096 | 20</v>
      </c>
      <c r="C43" s="66" t="str">
        <f>Personnels!F26</f>
        <v>Grade27</v>
      </c>
      <c r="D43" s="66" t="str">
        <f t="shared" ca="1" si="0"/>
        <v>NOM8</v>
      </c>
      <c r="E43" s="66" t="str">
        <f>Personnels!C26</f>
        <v>prenom28</v>
      </c>
      <c r="F43" s="66">
        <f t="shared" ca="1" si="1"/>
        <v>0</v>
      </c>
      <c r="G43" s="67">
        <f t="shared" ca="1" si="2"/>
        <v>2.64</v>
      </c>
      <c r="H43" s="67">
        <f t="shared" ca="1" si="3"/>
        <v>0</v>
      </c>
      <c r="I43"/>
      <c r="J43"/>
      <c r="K43"/>
      <c r="L43"/>
    </row>
    <row r="44" spans="2:12" ht="20.100000000000001" customHeight="1" x14ac:dyDescent="0.2">
      <c r="B44" s="66" t="str">
        <f>IF(Personnels!A27="","",MID(Personnels!A27,2,1)&amp;" "&amp;MID(Personnels!A27,3,2)&amp;" "&amp;MID(Personnels!A27,5,2)&amp;" "&amp;MID(Personnels!A27,7,2)&amp;" "&amp;MID(Personnels!A27,9,3)&amp;" "&amp;MID(Personnels!A27,12,3)&amp;" "&amp;CHAR(124)&amp;" "&amp;MID(Personnels!A27,15,2))</f>
        <v>1 26 93 78 509 738 | 43</v>
      </c>
      <c r="C44" s="66" t="str">
        <f>Personnels!F27</f>
        <v>Grade28</v>
      </c>
      <c r="D44" s="66" t="str">
        <f t="shared" ca="1" si="0"/>
        <v>NOM9</v>
      </c>
      <c r="E44" s="66" t="str">
        <f>Personnels!C27</f>
        <v>prenom29</v>
      </c>
      <c r="F44" s="66">
        <f t="shared" ca="1" si="1"/>
        <v>0</v>
      </c>
      <c r="G44" s="67">
        <f t="shared" ca="1" si="2"/>
        <v>2.64</v>
      </c>
      <c r="H44" s="67">
        <f t="shared" ca="1" si="3"/>
        <v>0</v>
      </c>
      <c r="I44"/>
      <c r="J44"/>
      <c r="K44"/>
      <c r="L44"/>
    </row>
    <row r="45" spans="2:12" ht="20.100000000000001" customHeight="1" x14ac:dyDescent="0.2">
      <c r="B45"/>
      <c r="C45"/>
      <c r="D45"/>
      <c r="E45"/>
      <c r="F45" s="99" t="s">
        <v>47</v>
      </c>
      <c r="G45" s="99"/>
      <c r="H45" s="68">
        <f ca="1">SUM(H18:H44)</f>
        <v>0</v>
      </c>
      <c r="I45"/>
      <c r="J45"/>
      <c r="K45"/>
      <c r="L45"/>
    </row>
  </sheetData>
  <sheetProtection algorithmName="SHA-512" hashValue="twgwGwfhmyWlfjeAGzQwebnwy6Ixe9Mt9a6Yjgwo4HppK606sRwIl+sbP9KK97PPLBvs8JdofCd/CWfvlXHGqQ==" saltValue="yebUkh/z62ENRPlPshWZaA==" spinCount="100000" sheet="1" objects="1" scenarios="1"/>
  <sortState ref="A18:I23">
    <sortCondition ref="I18"/>
  </sortState>
  <mergeCells count="8">
    <mergeCell ref="F45:G45"/>
    <mergeCell ref="L4:N4"/>
    <mergeCell ref="I16:I17"/>
    <mergeCell ref="E10:H10"/>
    <mergeCell ref="E11:H11"/>
    <mergeCell ref="E12:H12"/>
    <mergeCell ref="E13:H13"/>
    <mergeCell ref="F16:H16"/>
  </mergeCells>
  <dataValidations count="1">
    <dataValidation type="list" allowBlank="1" showInputMessage="1" showErrorMessage="1" sqref="E10:H10">
      <formula1>Liste_affectation_deroulante</formula1>
    </dataValidation>
  </dataValidations>
  <pageMargins left="0" right="0" top="0" bottom="0" header="0" footer="0"/>
  <pageSetup paperSize="9" scale="61" orientation="landscape"/>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4102" r:id="rId3" name="Button 6">
              <controlPr defaultSize="0" print="0" autoFill="0" autoPict="0" macro="[0]!Feuil10.Nettoyage1453">
                <anchor>
                  <from>
                    <xdr:col>0</xdr:col>
                    <xdr:colOff>142875</xdr:colOff>
                    <xdr:row>0</xdr:row>
                    <xdr:rowOff>76200</xdr:rowOff>
                  </from>
                  <to>
                    <xdr:col>1</xdr:col>
                    <xdr:colOff>1590675</xdr:colOff>
                    <xdr:row>2</xdr:row>
                    <xdr:rowOff>47625</xdr:rowOff>
                  </to>
                </anchor>
              </controlPr>
            </control>
          </mc:Choice>
        </mc:AlternateContent>
        <mc:AlternateContent xmlns:mc="http://schemas.openxmlformats.org/markup-compatibility/2006">
          <mc:Choice Requires="x14">
            <control shapeId="4103" r:id="rId4" name="Button 7">
              <controlPr defaultSize="0" print="0" autoFill="0" autoPict="0" macro="[0]!Feuil10.InitialiseFormule1453">
                <anchor>
                  <from>
                    <xdr:col>0</xdr:col>
                    <xdr:colOff>504825</xdr:colOff>
                    <xdr:row>2</xdr:row>
                    <xdr:rowOff>161925</xdr:rowOff>
                  </from>
                  <to>
                    <xdr:col>1</xdr:col>
                    <xdr:colOff>1247775</xdr:colOff>
                    <xdr:row>4</xdr:row>
                    <xdr:rowOff>114300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DQ42"/>
  <sheetViews>
    <sheetView showGridLines="0" zoomScale="125" zoomScaleNormal="125" zoomScalePageLayoutView="125" workbookViewId="0">
      <pane xSplit="2" topLeftCell="C1" activePane="topRight" state="frozen"/>
      <selection pane="topRight" activeCell="H2" sqref="H2"/>
    </sheetView>
  </sheetViews>
  <sheetFormatPr baseColWidth="10" defaultColWidth="10.85546875" defaultRowHeight="12.75" x14ac:dyDescent="0.2"/>
  <cols>
    <col min="1" max="1" width="31.28515625" style="83" customWidth="1"/>
    <col min="2" max="2" width="10.7109375" style="83" hidden="1" customWidth="1"/>
    <col min="3" max="29" width="5.7109375" style="81" customWidth="1"/>
    <col min="30" max="70" width="5.7109375" style="81" hidden="1" customWidth="1"/>
    <col min="71" max="75" width="5.7109375" style="81" customWidth="1"/>
    <col min="76" max="16384" width="10.85546875" style="81"/>
  </cols>
  <sheetData>
    <row r="1" spans="1:95" s="75" customFormat="1" ht="124.5" customHeight="1" x14ac:dyDescent="0.2">
      <c r="A1" s="72"/>
      <c r="B1" s="73" t="s">
        <v>45</v>
      </c>
      <c r="C1" s="74" t="str">
        <f>Personnels!B9</f>
        <v>NOM10</v>
      </c>
      <c r="D1" s="74" t="str">
        <f>Personnels!B10</f>
        <v>NOM11</v>
      </c>
      <c r="E1" s="74" t="str">
        <f>Personnels!B11</f>
        <v>NOM12</v>
      </c>
      <c r="F1" s="74" t="str">
        <f>Personnels!B12</f>
        <v>NOM13</v>
      </c>
      <c r="G1" s="74" t="str">
        <f>Personnels!B13</f>
        <v>NOM14</v>
      </c>
      <c r="H1" s="74" t="str">
        <f>Personnels!B14</f>
        <v>NOM15</v>
      </c>
      <c r="I1" s="74" t="str">
        <f>Personnels!B15</f>
        <v>NOM16</v>
      </c>
      <c r="J1" s="74" t="str">
        <f>Personnels!B16</f>
        <v>NOM17</v>
      </c>
      <c r="K1" s="74" t="str">
        <f>Personnels!B17</f>
        <v>NOM18</v>
      </c>
      <c r="L1" s="74" t="str">
        <f>Personnels!B18</f>
        <v>NOM19</v>
      </c>
      <c r="M1" s="74" t="str">
        <f>Personnels!B1</f>
        <v>NOM2</v>
      </c>
      <c r="N1" s="75" t="str">
        <f>Personnels!B19</f>
        <v>NOM20</v>
      </c>
      <c r="O1" s="75" t="str">
        <f>Personnels!B20</f>
        <v>NOM21</v>
      </c>
      <c r="P1" s="75" t="str">
        <f>Personnels!B21</f>
        <v>NOM22</v>
      </c>
      <c r="Q1" s="75" t="str">
        <f>Personnels!B22</f>
        <v>NOM23</v>
      </c>
      <c r="R1" s="75" t="str">
        <f>Personnels!B23</f>
        <v>NOM24</v>
      </c>
      <c r="S1" s="75" t="str">
        <f>Personnels!B24</f>
        <v>NOM25</v>
      </c>
      <c r="T1" s="75" t="str">
        <f>Personnels!B25</f>
        <v>NOM26</v>
      </c>
      <c r="U1" s="75" t="str">
        <f>Personnels!B26</f>
        <v>NOM27</v>
      </c>
      <c r="V1" s="75" t="str">
        <f>Personnels!B27</f>
        <v>NOM28</v>
      </c>
      <c r="W1" s="74" t="str">
        <f>Personnels!B2</f>
        <v>NOM3</v>
      </c>
      <c r="X1" s="74" t="str">
        <f>Personnels!B3</f>
        <v>NOM4</v>
      </c>
      <c r="Y1" s="74" t="str">
        <f>Personnels!B4</f>
        <v>NOM5</v>
      </c>
      <c r="Z1" s="74" t="str">
        <f>Personnels!B5</f>
        <v>NOM6</v>
      </c>
      <c r="AA1" s="74" t="str">
        <f>Personnels!B6</f>
        <v>NOM7</v>
      </c>
      <c r="AB1" s="74" t="str">
        <f>Personnels!B7</f>
        <v>NOM8</v>
      </c>
      <c r="AC1" s="74" t="str">
        <f>Personnels!B8</f>
        <v>NOM9</v>
      </c>
      <c r="AD1" s="76" t="str">
        <f>Personnels!B57</f>
        <v/>
      </c>
      <c r="AE1" s="76" t="str">
        <f>Personnels!B58</f>
        <v/>
      </c>
      <c r="AF1" s="76" t="str">
        <f>Personnels!B59</f>
        <v/>
      </c>
      <c r="AG1" s="76" t="str">
        <f>Personnels!B60</f>
        <v/>
      </c>
      <c r="AH1" s="76" t="str">
        <f>Personnels!B61</f>
        <v/>
      </c>
      <c r="AI1" s="76" t="str">
        <f>Personnels!B62</f>
        <v/>
      </c>
      <c r="AJ1" s="76" t="str">
        <f>Personnels!B63</f>
        <v/>
      </c>
      <c r="AK1" s="76" t="str">
        <f>Personnels!B64</f>
        <v/>
      </c>
      <c r="AL1" s="76" t="str">
        <f>Personnels!B65</f>
        <v/>
      </c>
      <c r="AM1" s="76" t="str">
        <f>Personnels!B66</f>
        <v/>
      </c>
      <c r="AN1" s="75" t="str">
        <f>Personnels!B28</f>
        <v/>
      </c>
      <c r="AO1" s="75" t="str">
        <f>Personnels!B29</f>
        <v/>
      </c>
      <c r="AP1" s="75" t="str">
        <f>Personnels!B30</f>
        <v/>
      </c>
      <c r="AQ1" s="75" t="str">
        <f>Personnels!B31</f>
        <v/>
      </c>
      <c r="AR1" s="75" t="str">
        <f>Personnels!B32</f>
        <v/>
      </c>
      <c r="AS1" s="75" t="str">
        <f>Personnels!B33</f>
        <v/>
      </c>
      <c r="AT1" s="75" t="str">
        <f>Personnels!B34</f>
        <v/>
      </c>
      <c r="AU1" s="75" t="str">
        <f>Personnels!B35</f>
        <v/>
      </c>
      <c r="AV1" s="75" t="str">
        <f>Personnels!B38</f>
        <v/>
      </c>
      <c r="AW1" s="75" t="str">
        <f>Personnels!B36</f>
        <v/>
      </c>
      <c r="AX1" s="75" t="str">
        <f>Personnels!B37</f>
        <v/>
      </c>
      <c r="AY1" s="75" t="str">
        <f>Personnels!B39</f>
        <v/>
      </c>
      <c r="AZ1" s="75" t="str">
        <f>Personnels!B40</f>
        <v/>
      </c>
      <c r="BA1" s="75" t="str">
        <f>Personnels!B41</f>
        <v/>
      </c>
      <c r="BB1" s="75" t="str">
        <f>Personnels!B42</f>
        <v/>
      </c>
      <c r="BC1" s="75" t="str">
        <f>Personnels!B43</f>
        <v/>
      </c>
      <c r="BD1" s="75" t="str">
        <f>Personnels!B44</f>
        <v/>
      </c>
      <c r="BE1" s="75" t="str">
        <f>Personnels!B45</f>
        <v/>
      </c>
      <c r="BF1" s="75" t="str">
        <f>Personnels!B46</f>
        <v/>
      </c>
      <c r="BG1" s="75" t="str">
        <f>Personnels!B47</f>
        <v/>
      </c>
      <c r="BH1" s="76" t="str">
        <f>Personnels!B48</f>
        <v/>
      </c>
      <c r="BI1" s="76" t="str">
        <f>Personnels!B49</f>
        <v/>
      </c>
      <c r="BJ1" s="76" t="str">
        <f>Personnels!B50</f>
        <v/>
      </c>
      <c r="BK1" s="76" t="str">
        <f>Personnels!B51</f>
        <v/>
      </c>
      <c r="BL1" s="76" t="str">
        <f>Personnels!B52</f>
        <v/>
      </c>
      <c r="BM1" s="76" t="str">
        <f>Personnels!B53</f>
        <v/>
      </c>
      <c r="BN1" s="76" t="str">
        <f>Personnels!B54</f>
        <v/>
      </c>
      <c r="BO1" s="76" t="str">
        <f>Personnels!B55</f>
        <v/>
      </c>
      <c r="BP1" s="76"/>
      <c r="BQ1" s="76"/>
      <c r="BR1" s="76"/>
      <c r="BS1" s="76"/>
      <c r="BT1" s="76"/>
      <c r="BU1" s="76"/>
    </row>
    <row r="2" spans="1:95" x14ac:dyDescent="0.2">
      <c r="A2" s="77">
        <f>IF(ROWS(Paramètres!$B$1:'Paramètres'!B1)-1&lt;Paramètres!$B$2,Paramètres!$B$1+ROWS(Paramètres!$B$1:'Paramètres'!B1)-1,"")</f>
        <v>41883</v>
      </c>
      <c r="B2" s="78" t="str">
        <f t="shared" ref="B2:B32" si="0">IF(AND(WEEKDAY(A2,2)&lt;6,ISERROR(MATCH(A2,Fériés,0))),"JRS","Feri")</f>
        <v>JRS</v>
      </c>
      <c r="C2" s="79"/>
      <c r="D2" s="79"/>
      <c r="E2" s="79" t="s">
        <v>42</v>
      </c>
      <c r="F2" s="79" t="s">
        <v>42</v>
      </c>
      <c r="G2" s="80" t="s">
        <v>42</v>
      </c>
      <c r="H2" s="80" t="s">
        <v>42</v>
      </c>
      <c r="I2" s="80"/>
      <c r="J2" s="80"/>
      <c r="K2" s="80"/>
      <c r="L2" s="80"/>
      <c r="M2" s="80"/>
      <c r="N2" s="80"/>
      <c r="O2" s="80"/>
      <c r="P2" s="80"/>
      <c r="Q2" s="80"/>
      <c r="R2" s="80"/>
      <c r="S2" s="80"/>
      <c r="T2" s="80"/>
      <c r="U2" s="80"/>
      <c r="V2" s="80"/>
      <c r="W2" s="80"/>
      <c r="X2" s="80"/>
      <c r="Y2" s="80"/>
      <c r="Z2" s="80"/>
      <c r="AA2" s="80"/>
      <c r="AB2" s="80"/>
      <c r="AC2" s="80"/>
      <c r="AD2" s="80"/>
      <c r="AE2" s="80"/>
      <c r="AF2" s="80"/>
      <c r="AG2" s="80"/>
      <c r="AH2" s="80"/>
      <c r="AI2" s="80"/>
      <c r="AJ2" s="80"/>
      <c r="AK2" s="80"/>
      <c r="AL2" s="80"/>
      <c r="AM2" s="80"/>
      <c r="AN2" s="80"/>
      <c r="AO2" s="80"/>
      <c r="AP2" s="80"/>
      <c r="AQ2" s="80"/>
      <c r="AR2" s="80"/>
      <c r="AS2" s="80"/>
      <c r="AT2" s="80"/>
      <c r="AU2" s="80"/>
      <c r="AV2" s="80"/>
      <c r="AW2" s="80"/>
      <c r="AX2" s="80"/>
      <c r="AY2" s="80"/>
      <c r="AZ2" s="80"/>
      <c r="BA2" s="80"/>
      <c r="BB2" s="80"/>
      <c r="BC2" s="80"/>
      <c r="BD2" s="80"/>
      <c r="BE2" s="80"/>
      <c r="BF2" s="80"/>
      <c r="BG2" s="80"/>
      <c r="BH2" s="80"/>
      <c r="BI2" s="80"/>
      <c r="BJ2" s="80"/>
      <c r="BK2" s="80"/>
      <c r="BL2" s="80"/>
      <c r="BM2" s="80"/>
      <c r="BN2" s="80"/>
      <c r="BO2" s="80"/>
      <c r="BP2" s="80"/>
      <c r="BQ2" s="80"/>
      <c r="BR2" s="80"/>
      <c r="BS2" s="80"/>
      <c r="BT2" s="80"/>
      <c r="BU2" s="80"/>
      <c r="BV2" s="80"/>
      <c r="BW2" s="80"/>
      <c r="BX2" s="80"/>
      <c r="BY2" s="80"/>
      <c r="BZ2" s="80"/>
      <c r="CA2" s="80"/>
      <c r="CB2" s="80"/>
      <c r="CC2" s="80"/>
      <c r="CD2" s="80"/>
      <c r="CE2" s="80"/>
      <c r="CF2" s="80"/>
      <c r="CG2" s="80"/>
      <c r="CH2" s="80"/>
      <c r="CI2" s="80"/>
      <c r="CJ2" s="80"/>
      <c r="CK2" s="80"/>
      <c r="CL2" s="80"/>
      <c r="CM2" s="80"/>
      <c r="CN2" s="80"/>
      <c r="CO2" s="80"/>
      <c r="CP2" s="80"/>
      <c r="CQ2" s="80"/>
    </row>
    <row r="3" spans="1:95" x14ac:dyDescent="0.2">
      <c r="A3" s="77">
        <f>IF(ROWS(Paramètres!$B$1:'Paramètres'!B2)-1&lt;Paramètres!$B$2,Paramètres!$B$1+ROWS(Paramètres!$B$1:'Paramètres'!B2)-1,"")</f>
        <v>41884</v>
      </c>
      <c r="B3" s="78" t="str">
        <f t="shared" si="0"/>
        <v>JRS</v>
      </c>
      <c r="C3" s="80"/>
      <c r="D3" s="80"/>
      <c r="E3" s="80" t="s">
        <v>42</v>
      </c>
      <c r="F3" s="80" t="s">
        <v>42</v>
      </c>
      <c r="G3" s="80"/>
      <c r="H3" s="80"/>
      <c r="I3" s="80"/>
      <c r="J3" s="80"/>
      <c r="K3" s="80"/>
      <c r="L3" s="80"/>
      <c r="M3" s="80"/>
      <c r="N3" s="80"/>
      <c r="O3" s="80"/>
      <c r="P3" s="80"/>
      <c r="Q3" s="80"/>
      <c r="R3" s="80"/>
      <c r="S3" s="80"/>
      <c r="T3" s="80"/>
      <c r="U3" s="80"/>
      <c r="V3" s="80"/>
      <c r="W3" s="80"/>
      <c r="X3" s="80"/>
      <c r="Y3" s="80"/>
      <c r="Z3" s="80"/>
      <c r="AA3" s="80"/>
      <c r="AB3" s="80"/>
      <c r="AC3" s="80"/>
      <c r="AD3" s="80"/>
      <c r="AE3" s="80"/>
      <c r="AF3" s="80"/>
      <c r="AG3" s="80"/>
      <c r="AH3" s="80"/>
      <c r="AI3" s="80"/>
      <c r="AJ3" s="80"/>
      <c r="AK3" s="80"/>
      <c r="AL3" s="80"/>
      <c r="AM3" s="80"/>
      <c r="AN3" s="80"/>
      <c r="AO3" s="80"/>
      <c r="AP3" s="80"/>
      <c r="AQ3" s="80"/>
      <c r="AR3" s="80"/>
      <c r="AS3" s="80"/>
      <c r="AT3" s="80"/>
      <c r="AU3" s="80"/>
      <c r="AV3" s="80"/>
      <c r="AW3" s="80"/>
      <c r="AX3" s="80"/>
      <c r="AY3" s="80"/>
      <c r="AZ3" s="80"/>
      <c r="BA3" s="80"/>
      <c r="BB3" s="80"/>
      <c r="BC3" s="80"/>
      <c r="BD3" s="80"/>
      <c r="BE3" s="80"/>
      <c r="BF3" s="80"/>
      <c r="BG3" s="80"/>
      <c r="BH3" s="80"/>
      <c r="BI3" s="80"/>
      <c r="BJ3" s="80"/>
      <c r="BK3" s="80"/>
      <c r="BL3" s="80"/>
      <c r="BM3" s="80"/>
      <c r="BN3" s="80"/>
      <c r="BO3" s="80"/>
      <c r="BP3" s="80"/>
      <c r="BQ3" s="80"/>
      <c r="BR3" s="80"/>
      <c r="BS3" s="80"/>
      <c r="BT3" s="80"/>
      <c r="BU3" s="80"/>
      <c r="BV3" s="80"/>
      <c r="BW3" s="80"/>
      <c r="BX3" s="80"/>
      <c r="BY3" s="80"/>
      <c r="BZ3" s="80"/>
      <c r="CA3" s="80"/>
      <c r="CB3" s="80"/>
      <c r="CC3" s="80"/>
      <c r="CD3" s="80"/>
      <c r="CE3" s="80"/>
      <c r="CF3" s="80"/>
      <c r="CG3" s="80"/>
      <c r="CH3" s="80"/>
      <c r="CI3" s="80"/>
      <c r="CJ3" s="80"/>
      <c r="CK3" s="80"/>
      <c r="CL3" s="80"/>
      <c r="CM3" s="80"/>
      <c r="CN3" s="80"/>
      <c r="CO3" s="80"/>
      <c r="CP3" s="80"/>
      <c r="CQ3" s="80"/>
    </row>
    <row r="4" spans="1:95" x14ac:dyDescent="0.2">
      <c r="A4" s="77">
        <f>IF(ROWS(Paramètres!$B$1:'Paramètres'!B3)-1&lt;Paramètres!$B$2,Paramètres!$B$1+ROWS(Paramètres!$B$1:'Paramètres'!B3)-1,"")</f>
        <v>41885</v>
      </c>
      <c r="B4" s="78" t="str">
        <f t="shared" si="0"/>
        <v>JRS</v>
      </c>
      <c r="C4" s="80"/>
      <c r="D4" s="80"/>
      <c r="E4" s="80"/>
      <c r="F4" s="80" t="s">
        <v>42</v>
      </c>
      <c r="G4" s="80"/>
      <c r="H4" s="80"/>
      <c r="I4" s="80"/>
      <c r="J4" s="80"/>
      <c r="K4" s="80"/>
      <c r="L4" s="80"/>
      <c r="M4" s="80"/>
      <c r="N4" s="80"/>
      <c r="O4" s="80"/>
      <c r="P4" s="80"/>
      <c r="Q4" s="80"/>
      <c r="R4" s="80"/>
      <c r="S4" s="80"/>
      <c r="T4" s="80"/>
      <c r="U4" s="80"/>
      <c r="V4" s="80"/>
      <c r="W4" s="80"/>
      <c r="X4" s="80"/>
      <c r="Y4" s="80"/>
      <c r="Z4" s="80"/>
      <c r="AA4" s="80"/>
      <c r="AB4" s="80"/>
      <c r="AC4" s="80"/>
      <c r="AD4" s="80"/>
      <c r="AE4" s="80"/>
      <c r="AF4" s="80"/>
      <c r="AG4" s="80"/>
      <c r="AH4" s="80"/>
      <c r="AI4" s="80"/>
      <c r="AJ4" s="80"/>
      <c r="AK4" s="80"/>
      <c r="AL4" s="80"/>
      <c r="AM4" s="80"/>
      <c r="AN4" s="80"/>
      <c r="AO4" s="80"/>
      <c r="AP4" s="80"/>
      <c r="AQ4" s="80"/>
      <c r="AR4" s="80"/>
      <c r="AS4" s="80"/>
      <c r="AT4" s="80"/>
      <c r="AU4" s="80"/>
      <c r="AV4" s="80"/>
      <c r="AW4" s="80"/>
      <c r="AX4" s="80"/>
      <c r="AY4" s="80"/>
      <c r="AZ4" s="80"/>
      <c r="BA4" s="80"/>
      <c r="BB4" s="80"/>
      <c r="BC4" s="80"/>
      <c r="BD4" s="80"/>
      <c r="BE4" s="80"/>
      <c r="BF4" s="80"/>
      <c r="BG4" s="80"/>
      <c r="BH4" s="80"/>
      <c r="BI4" s="80"/>
      <c r="BJ4" s="80"/>
      <c r="BK4" s="80"/>
      <c r="BL4" s="80"/>
      <c r="BM4" s="80"/>
      <c r="BN4" s="80"/>
      <c r="BO4" s="80"/>
      <c r="BP4" s="80"/>
      <c r="BQ4" s="80"/>
      <c r="BR4" s="80"/>
      <c r="BS4" s="80"/>
      <c r="BT4" s="80"/>
      <c r="BU4" s="80"/>
      <c r="BV4" s="80"/>
      <c r="BW4" s="80"/>
      <c r="BX4" s="80"/>
      <c r="BY4" s="80"/>
      <c r="BZ4" s="80"/>
      <c r="CA4" s="80"/>
      <c r="CB4" s="80"/>
      <c r="CC4" s="80"/>
      <c r="CD4" s="80"/>
      <c r="CE4" s="80"/>
      <c r="CF4" s="80"/>
      <c r="CG4" s="80"/>
      <c r="CH4" s="80"/>
      <c r="CI4" s="80"/>
      <c r="CJ4" s="80"/>
      <c r="CK4" s="80"/>
      <c r="CL4" s="80"/>
      <c r="CM4" s="80"/>
      <c r="CN4" s="80"/>
      <c r="CO4" s="80"/>
      <c r="CP4" s="80"/>
      <c r="CQ4" s="80"/>
    </row>
    <row r="5" spans="1:95" x14ac:dyDescent="0.2">
      <c r="A5" s="77">
        <f>IF(ROWS(Paramètres!$B$1:'Paramètres'!B4)-1&lt;Paramètres!$B$2,Paramètres!$B$1+ROWS(Paramètres!$B$1:'Paramètres'!B4)-1,"")</f>
        <v>41886</v>
      </c>
      <c r="B5" s="78" t="str">
        <f t="shared" si="0"/>
        <v>JRS</v>
      </c>
      <c r="C5" s="80"/>
      <c r="D5" s="80"/>
      <c r="E5" s="80"/>
      <c r="F5" s="80"/>
      <c r="G5" s="80"/>
      <c r="H5" s="80"/>
      <c r="I5" s="80"/>
      <c r="J5" s="80"/>
      <c r="K5" s="80"/>
      <c r="L5" s="80"/>
      <c r="M5" s="80"/>
      <c r="N5" s="80"/>
      <c r="O5" s="80"/>
      <c r="P5" s="80"/>
      <c r="Q5" s="80"/>
      <c r="R5" s="80"/>
      <c r="S5" s="80"/>
      <c r="T5" s="80"/>
      <c r="U5" s="80"/>
      <c r="V5" s="80"/>
      <c r="W5" s="80"/>
      <c r="X5" s="80"/>
      <c r="Y5" s="80"/>
      <c r="Z5" s="80"/>
      <c r="AA5" s="80"/>
      <c r="AB5" s="80"/>
      <c r="AC5" s="80"/>
      <c r="AD5" s="80"/>
      <c r="AE5" s="80"/>
      <c r="AF5" s="80"/>
      <c r="AG5" s="80"/>
      <c r="AH5" s="80"/>
      <c r="AI5" s="80"/>
      <c r="AJ5" s="80"/>
      <c r="AK5" s="80"/>
      <c r="AL5" s="80"/>
      <c r="AM5" s="80"/>
      <c r="AN5" s="80"/>
      <c r="AO5" s="80"/>
      <c r="AP5" s="80"/>
      <c r="AQ5" s="80"/>
      <c r="AR5" s="80"/>
      <c r="AS5" s="80"/>
      <c r="AT5" s="80"/>
      <c r="AU5" s="80"/>
      <c r="AV5" s="80"/>
      <c r="AW5" s="80"/>
      <c r="AX5" s="80"/>
      <c r="AY5" s="80"/>
      <c r="AZ5" s="80"/>
      <c r="BA5" s="80"/>
      <c r="BB5" s="80"/>
      <c r="BC5" s="80"/>
      <c r="BD5" s="80"/>
      <c r="BE5" s="80"/>
      <c r="BF5" s="80"/>
      <c r="BG5" s="80"/>
      <c r="BH5" s="80"/>
      <c r="BI5" s="80"/>
      <c r="BJ5" s="80"/>
      <c r="BK5" s="80"/>
      <c r="BL5" s="80"/>
      <c r="BM5" s="80"/>
      <c r="BN5" s="80"/>
      <c r="BO5" s="80"/>
      <c r="BP5" s="80"/>
      <c r="BQ5" s="80"/>
      <c r="BR5" s="80"/>
      <c r="BS5" s="80"/>
      <c r="BT5" s="80"/>
      <c r="BU5" s="80"/>
      <c r="BV5" s="80"/>
      <c r="BW5" s="80"/>
      <c r="BX5" s="80"/>
      <c r="BY5" s="80"/>
      <c r="BZ5" s="80"/>
      <c r="CA5" s="80"/>
      <c r="CB5" s="80"/>
      <c r="CC5" s="80"/>
      <c r="CD5" s="80"/>
      <c r="CE5" s="80"/>
      <c r="CF5" s="80"/>
      <c r="CG5" s="80"/>
      <c r="CH5" s="80"/>
      <c r="CI5" s="80"/>
      <c r="CJ5" s="80"/>
      <c r="CK5" s="80"/>
      <c r="CL5" s="80"/>
      <c r="CM5" s="80"/>
      <c r="CN5" s="80"/>
      <c r="CO5" s="80"/>
      <c r="CP5" s="80"/>
      <c r="CQ5" s="80"/>
    </row>
    <row r="6" spans="1:95" x14ac:dyDescent="0.2">
      <c r="A6" s="77">
        <f>IF(ROWS(Paramètres!$B$1:'Paramètres'!B5)-1&lt;Paramètres!$B$2,Paramètres!$B$1+ROWS(Paramètres!$B$1:'Paramètres'!B5)-1,"")</f>
        <v>41887</v>
      </c>
      <c r="B6" s="78" t="str">
        <f t="shared" si="0"/>
        <v>JRS</v>
      </c>
      <c r="C6" s="80"/>
      <c r="D6" s="80"/>
      <c r="E6" s="80"/>
      <c r="F6" s="80"/>
      <c r="G6" s="80"/>
      <c r="H6" s="80"/>
      <c r="I6" s="80"/>
      <c r="J6" s="80"/>
      <c r="K6" s="80"/>
      <c r="L6" s="80"/>
      <c r="M6" s="80"/>
      <c r="N6" s="80"/>
      <c r="O6" s="80"/>
      <c r="P6" s="80"/>
      <c r="Q6" s="80"/>
      <c r="R6" s="80"/>
      <c r="S6" s="80"/>
      <c r="T6" s="80"/>
      <c r="U6" s="80"/>
      <c r="V6" s="80"/>
      <c r="W6" s="80"/>
      <c r="X6" s="80"/>
      <c r="Y6" s="80"/>
      <c r="Z6" s="80"/>
      <c r="AA6" s="80"/>
      <c r="AB6" s="80"/>
      <c r="AC6" s="80"/>
      <c r="AD6" s="80"/>
      <c r="AE6" s="80"/>
      <c r="AF6" s="80"/>
      <c r="AG6" s="80"/>
      <c r="AH6" s="80"/>
      <c r="AI6" s="80"/>
      <c r="AJ6" s="80"/>
      <c r="AK6" s="80"/>
      <c r="AL6" s="80"/>
      <c r="AM6" s="80"/>
      <c r="AN6" s="80"/>
      <c r="AO6" s="80"/>
      <c r="AP6" s="80"/>
      <c r="AQ6" s="80"/>
      <c r="AR6" s="80"/>
      <c r="AS6" s="80"/>
      <c r="AT6" s="80"/>
      <c r="AU6" s="80"/>
      <c r="AV6" s="80"/>
      <c r="AW6" s="80"/>
      <c r="AX6" s="80"/>
      <c r="AY6" s="80"/>
      <c r="AZ6" s="80"/>
      <c r="BA6" s="80"/>
      <c r="BB6" s="80"/>
      <c r="BC6" s="80"/>
      <c r="BD6" s="80"/>
      <c r="BE6" s="80"/>
      <c r="BF6" s="80"/>
      <c r="BG6" s="80"/>
      <c r="BH6" s="80"/>
      <c r="BI6" s="80"/>
      <c r="BJ6" s="80"/>
      <c r="BK6" s="80"/>
      <c r="BL6" s="80"/>
      <c r="BM6" s="80"/>
      <c r="BN6" s="80"/>
      <c r="BO6" s="80"/>
      <c r="BP6" s="80"/>
      <c r="BQ6" s="80"/>
      <c r="BR6" s="80"/>
      <c r="BS6" s="80"/>
      <c r="BT6" s="80"/>
      <c r="BU6" s="80"/>
      <c r="BV6" s="80"/>
      <c r="BW6" s="80"/>
      <c r="BX6" s="80"/>
      <c r="BY6" s="80"/>
      <c r="BZ6" s="80"/>
      <c r="CA6" s="80"/>
      <c r="CB6" s="80"/>
      <c r="CC6" s="80"/>
      <c r="CD6" s="80"/>
      <c r="CE6" s="80"/>
      <c r="CF6" s="80"/>
      <c r="CG6" s="80"/>
      <c r="CH6" s="80"/>
      <c r="CI6" s="80"/>
      <c r="CJ6" s="80"/>
      <c r="CK6" s="80"/>
      <c r="CL6" s="80"/>
      <c r="CM6" s="80"/>
      <c r="CN6" s="80"/>
      <c r="CO6" s="80"/>
      <c r="CP6" s="80"/>
      <c r="CQ6" s="80"/>
    </row>
    <row r="7" spans="1:95" x14ac:dyDescent="0.2">
      <c r="A7" s="77">
        <f>IF(ROWS(Paramètres!$B$1:'Paramètres'!B6)-1&lt;Paramètres!$B$2,Paramètres!$B$1+ROWS(Paramètres!$B$1:'Paramètres'!B6)-1,"")</f>
        <v>41888</v>
      </c>
      <c r="B7" s="78" t="str">
        <f t="shared" si="0"/>
        <v>Feri</v>
      </c>
      <c r="C7" s="80"/>
      <c r="D7" s="80"/>
      <c r="E7" s="80"/>
      <c r="F7" s="80"/>
      <c r="G7" s="80"/>
      <c r="H7" s="80"/>
      <c r="I7" s="80"/>
      <c r="J7" s="80"/>
      <c r="K7" s="80"/>
      <c r="L7" s="80"/>
      <c r="M7" s="80"/>
      <c r="N7" s="80"/>
      <c r="O7" s="80"/>
      <c r="P7" s="80"/>
      <c r="Q7" s="80"/>
      <c r="R7" s="80"/>
      <c r="S7" s="80"/>
      <c r="T7" s="80"/>
      <c r="U7" s="80"/>
      <c r="V7" s="80"/>
      <c r="W7" s="80"/>
      <c r="X7" s="80"/>
      <c r="Y7" s="80"/>
      <c r="Z7" s="80"/>
      <c r="AA7" s="80"/>
      <c r="AB7" s="80"/>
      <c r="AC7" s="80"/>
      <c r="AD7" s="80"/>
      <c r="AE7" s="80"/>
      <c r="AF7" s="80"/>
      <c r="AG7" s="80"/>
      <c r="AH7" s="80"/>
      <c r="AI7" s="80"/>
      <c r="AJ7" s="80"/>
      <c r="AK7" s="80"/>
      <c r="AL7" s="80"/>
      <c r="AM7" s="80"/>
      <c r="AN7" s="80"/>
      <c r="AO7" s="80"/>
      <c r="AP7" s="80"/>
      <c r="AQ7" s="80"/>
      <c r="AR7" s="80"/>
      <c r="AS7" s="80"/>
      <c r="AT7" s="80"/>
      <c r="AU7" s="80"/>
      <c r="AV7" s="80"/>
      <c r="AW7" s="80"/>
      <c r="AX7" s="80"/>
      <c r="AY7" s="80"/>
      <c r="AZ7" s="80"/>
      <c r="BA7" s="80"/>
      <c r="BB7" s="80"/>
      <c r="BC7" s="80"/>
      <c r="BD7" s="80"/>
      <c r="BE7" s="80"/>
      <c r="BF7" s="80"/>
      <c r="BG7" s="80"/>
      <c r="BH7" s="80"/>
      <c r="BI7" s="80"/>
      <c r="BJ7" s="80"/>
      <c r="BK7" s="80"/>
      <c r="BL7" s="80"/>
      <c r="BM7" s="80"/>
      <c r="BN7" s="80"/>
      <c r="BO7" s="80"/>
      <c r="BP7" s="80"/>
      <c r="BQ7" s="80"/>
      <c r="BR7" s="80"/>
      <c r="BS7" s="80"/>
      <c r="BT7" s="80"/>
      <c r="BU7" s="80"/>
      <c r="BV7" s="80"/>
      <c r="BW7" s="80"/>
      <c r="BX7" s="80"/>
      <c r="BY7" s="80"/>
      <c r="BZ7" s="80"/>
      <c r="CA7" s="80"/>
      <c r="CB7" s="80"/>
      <c r="CC7" s="80"/>
      <c r="CD7" s="80"/>
      <c r="CE7" s="80"/>
      <c r="CF7" s="80"/>
      <c r="CG7" s="80"/>
      <c r="CH7" s="80"/>
      <c r="CI7" s="80"/>
      <c r="CJ7" s="80"/>
      <c r="CK7" s="80"/>
      <c r="CL7" s="80"/>
      <c r="CM7" s="80"/>
      <c r="CN7" s="80"/>
      <c r="CO7" s="80"/>
      <c r="CP7" s="80"/>
      <c r="CQ7" s="80"/>
    </row>
    <row r="8" spans="1:95" x14ac:dyDescent="0.2">
      <c r="A8" s="77">
        <f>IF(ROWS(Paramètres!$B$1:'Paramètres'!B7)-1&lt;Paramètres!$B$2,Paramètres!$B$1+ROWS(Paramètres!$B$1:'Paramètres'!B7)-1,"")</f>
        <v>41889</v>
      </c>
      <c r="B8" s="78" t="str">
        <f t="shared" si="0"/>
        <v>Feri</v>
      </c>
      <c r="C8" s="80"/>
      <c r="D8" s="80"/>
      <c r="E8" s="80"/>
      <c r="F8" s="80"/>
      <c r="G8" s="80"/>
      <c r="H8" s="80"/>
      <c r="I8" s="80"/>
      <c r="J8" s="80"/>
      <c r="K8" s="80"/>
      <c r="L8" s="80"/>
      <c r="M8" s="80"/>
      <c r="N8" s="80"/>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c r="AS8" s="80"/>
      <c r="AT8" s="80"/>
      <c r="AU8" s="80"/>
      <c r="AV8" s="80"/>
      <c r="AW8" s="80"/>
      <c r="AX8" s="80"/>
      <c r="AY8" s="80"/>
      <c r="AZ8" s="80"/>
      <c r="BA8" s="80"/>
      <c r="BB8" s="80"/>
      <c r="BC8" s="80"/>
      <c r="BD8" s="80"/>
      <c r="BE8" s="80"/>
      <c r="BF8" s="80"/>
      <c r="BG8" s="80"/>
      <c r="BH8" s="80"/>
      <c r="BI8" s="80"/>
      <c r="BJ8" s="80"/>
      <c r="BK8" s="80"/>
      <c r="BL8" s="80"/>
      <c r="BM8" s="80"/>
      <c r="BN8" s="80"/>
      <c r="BO8" s="80"/>
      <c r="BP8" s="80"/>
      <c r="BQ8" s="80"/>
      <c r="BR8" s="80"/>
      <c r="BS8" s="80"/>
      <c r="BT8" s="80"/>
      <c r="BU8" s="80"/>
      <c r="BV8" s="80"/>
      <c r="BW8" s="80"/>
      <c r="BX8" s="80"/>
      <c r="BY8" s="80"/>
      <c r="BZ8" s="80"/>
      <c r="CA8" s="80"/>
      <c r="CB8" s="80"/>
      <c r="CC8" s="80"/>
      <c r="CD8" s="80"/>
      <c r="CE8" s="80"/>
      <c r="CF8" s="80"/>
      <c r="CG8" s="80"/>
      <c r="CH8" s="80"/>
      <c r="CI8" s="80"/>
      <c r="CJ8" s="80"/>
      <c r="CK8" s="80"/>
      <c r="CL8" s="80"/>
      <c r="CM8" s="80"/>
      <c r="CN8" s="80"/>
      <c r="CO8" s="80"/>
      <c r="CP8" s="80"/>
      <c r="CQ8" s="80"/>
    </row>
    <row r="9" spans="1:95" x14ac:dyDescent="0.2">
      <c r="A9" s="77">
        <f>IF(ROWS(Paramètres!$B$1:'Paramètres'!B8)-1&lt;Paramètres!$B$2,Paramètres!$B$1+ROWS(Paramètres!$B$1:'Paramètres'!B8)-1,"")</f>
        <v>41890</v>
      </c>
      <c r="B9" s="78" t="str">
        <f t="shared" si="0"/>
        <v>JRS</v>
      </c>
      <c r="C9" s="80"/>
      <c r="D9" s="80"/>
      <c r="E9" s="80"/>
      <c r="F9" s="80"/>
      <c r="G9" s="80"/>
      <c r="H9" s="80"/>
      <c r="I9" s="80"/>
      <c r="J9" s="80"/>
      <c r="K9" s="80"/>
      <c r="L9" s="80"/>
      <c r="M9" s="80"/>
      <c r="N9" s="80"/>
      <c r="O9" s="80"/>
      <c r="P9" s="80"/>
      <c r="Q9" s="80"/>
      <c r="R9" s="80"/>
      <c r="S9" s="80"/>
      <c r="T9" s="80"/>
      <c r="U9" s="80"/>
      <c r="V9" s="80"/>
      <c r="W9" s="80"/>
      <c r="X9" s="80"/>
      <c r="Y9" s="80"/>
      <c r="Z9" s="80"/>
      <c r="AA9" s="80"/>
      <c r="AB9" s="80"/>
      <c r="AC9" s="80"/>
      <c r="AD9" s="80"/>
      <c r="AE9" s="80"/>
      <c r="AF9" s="80"/>
      <c r="AG9" s="80"/>
      <c r="AH9" s="80"/>
      <c r="AI9" s="80"/>
      <c r="AJ9" s="80"/>
      <c r="AK9" s="80"/>
      <c r="AL9" s="80"/>
      <c r="AM9" s="80"/>
      <c r="AN9" s="80"/>
      <c r="AO9" s="80"/>
      <c r="AP9" s="80"/>
      <c r="AQ9" s="80"/>
      <c r="AR9" s="80"/>
      <c r="AS9" s="80"/>
      <c r="AT9" s="80"/>
      <c r="AU9" s="80"/>
      <c r="AV9" s="80"/>
      <c r="AW9" s="80"/>
      <c r="AX9" s="80"/>
      <c r="AY9" s="80"/>
      <c r="AZ9" s="80"/>
      <c r="BA9" s="80"/>
      <c r="BB9" s="80"/>
      <c r="BC9" s="80"/>
      <c r="BD9" s="80"/>
      <c r="BE9" s="80"/>
      <c r="BF9" s="80"/>
      <c r="BG9" s="80"/>
      <c r="BH9" s="80"/>
      <c r="BI9" s="80"/>
      <c r="BJ9" s="80"/>
      <c r="BK9" s="80"/>
      <c r="BL9" s="80"/>
      <c r="BM9" s="80"/>
      <c r="BN9" s="80"/>
      <c r="BO9" s="80"/>
      <c r="BP9" s="80"/>
      <c r="BQ9" s="80"/>
      <c r="BR9" s="80"/>
      <c r="BS9" s="80"/>
      <c r="BT9" s="80"/>
      <c r="BU9" s="80"/>
      <c r="BV9" s="80"/>
      <c r="BW9" s="80"/>
      <c r="BX9" s="80"/>
      <c r="BY9" s="80"/>
      <c r="BZ9" s="80"/>
      <c r="CA9" s="80"/>
      <c r="CB9" s="80"/>
      <c r="CC9" s="80"/>
      <c r="CD9" s="80"/>
      <c r="CE9" s="80"/>
      <c r="CF9" s="80"/>
      <c r="CG9" s="80"/>
      <c r="CH9" s="80"/>
      <c r="CI9" s="80"/>
      <c r="CJ9" s="80"/>
      <c r="CK9" s="80"/>
      <c r="CL9" s="80"/>
      <c r="CM9" s="80"/>
      <c r="CN9" s="80"/>
      <c r="CO9" s="80"/>
      <c r="CP9" s="80"/>
      <c r="CQ9" s="80"/>
    </row>
    <row r="10" spans="1:95" x14ac:dyDescent="0.2">
      <c r="A10" s="77">
        <f>IF(ROWS(Paramètres!$B$1:'Paramètres'!B9)-1&lt;Paramètres!$B$2,Paramètres!$B$1+ROWS(Paramètres!$B$1:'Paramètres'!B9)-1,"")</f>
        <v>41891</v>
      </c>
      <c r="B10" s="78" t="str">
        <f t="shared" si="0"/>
        <v>JRS</v>
      </c>
      <c r="C10" s="80"/>
      <c r="D10" s="80"/>
      <c r="E10" s="80"/>
      <c r="F10" s="80"/>
      <c r="G10" s="80"/>
      <c r="H10" s="80"/>
      <c r="I10" s="80"/>
      <c r="J10" s="80"/>
      <c r="K10" s="80"/>
      <c r="L10" s="80"/>
      <c r="M10" s="80"/>
      <c r="N10" s="80"/>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c r="AS10" s="80"/>
      <c r="AT10" s="80"/>
      <c r="AU10" s="80"/>
      <c r="AV10" s="80"/>
      <c r="AW10" s="80"/>
      <c r="AX10" s="80"/>
      <c r="AY10" s="80"/>
      <c r="AZ10" s="80"/>
      <c r="BA10" s="80"/>
      <c r="BB10" s="80"/>
      <c r="BC10" s="80"/>
      <c r="BD10" s="80"/>
      <c r="BE10" s="80"/>
      <c r="BF10" s="80"/>
      <c r="BG10" s="80"/>
      <c r="BH10" s="80"/>
      <c r="BI10" s="80"/>
      <c r="BJ10" s="80"/>
      <c r="BK10" s="80"/>
      <c r="BL10" s="80"/>
      <c r="BM10" s="80"/>
      <c r="BN10" s="80"/>
      <c r="BO10" s="80"/>
      <c r="BP10" s="80"/>
      <c r="BQ10" s="80"/>
      <c r="BR10" s="80"/>
      <c r="BS10" s="80"/>
      <c r="BT10" s="80"/>
      <c r="BU10" s="80"/>
      <c r="BV10" s="80"/>
      <c r="BW10" s="80"/>
      <c r="BX10" s="80"/>
      <c r="BY10" s="80"/>
      <c r="BZ10" s="80"/>
      <c r="CA10" s="80"/>
      <c r="CB10" s="80"/>
      <c r="CC10" s="80"/>
      <c r="CD10" s="80"/>
      <c r="CE10" s="80"/>
      <c r="CF10" s="80"/>
      <c r="CG10" s="80"/>
      <c r="CH10" s="80"/>
      <c r="CI10" s="80"/>
      <c r="CJ10" s="80"/>
      <c r="CK10" s="80"/>
      <c r="CL10" s="80"/>
      <c r="CM10" s="80"/>
      <c r="CN10" s="80"/>
      <c r="CO10" s="80"/>
      <c r="CP10" s="80"/>
      <c r="CQ10" s="80"/>
    </row>
    <row r="11" spans="1:95" x14ac:dyDescent="0.2">
      <c r="A11" s="77">
        <f>IF(ROWS(Paramètres!$B$1:'Paramètres'!B10)-1&lt;Paramètres!$B$2,Paramètres!$B$1+ROWS(Paramètres!$B$1:'Paramètres'!B10)-1,"")</f>
        <v>41892</v>
      </c>
      <c r="B11" s="78" t="str">
        <f t="shared" si="0"/>
        <v>JRS</v>
      </c>
      <c r="C11" s="80"/>
      <c r="D11" s="80"/>
      <c r="E11" s="80"/>
      <c r="F11" s="80"/>
      <c r="G11" s="80"/>
      <c r="H11" s="80"/>
      <c r="I11" s="80"/>
      <c r="J11" s="80"/>
      <c r="K11" s="80"/>
      <c r="L11" s="80"/>
      <c r="M11" s="80"/>
      <c r="N11" s="80"/>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c r="AS11" s="80"/>
      <c r="AT11" s="80"/>
      <c r="AU11" s="80"/>
      <c r="AV11" s="80"/>
      <c r="AW11" s="80"/>
      <c r="AX11" s="80"/>
      <c r="AY11" s="80"/>
      <c r="AZ11" s="80"/>
      <c r="BA11" s="80"/>
      <c r="BB11" s="80"/>
      <c r="BC11" s="80"/>
      <c r="BD11" s="80"/>
      <c r="BE11" s="80"/>
      <c r="BF11" s="80"/>
      <c r="BG11" s="80"/>
      <c r="BH11" s="80"/>
      <c r="BI11" s="80"/>
      <c r="BJ11" s="80"/>
      <c r="BK11" s="80"/>
      <c r="BL11" s="80"/>
      <c r="BM11" s="80"/>
      <c r="BN11" s="80"/>
      <c r="BO11" s="80"/>
      <c r="BP11" s="80"/>
      <c r="BQ11" s="80"/>
      <c r="BR11" s="80"/>
      <c r="BS11" s="80"/>
      <c r="BT11" s="80"/>
      <c r="BU11" s="80"/>
      <c r="BV11" s="80"/>
      <c r="BW11" s="80"/>
      <c r="BX11" s="80"/>
      <c r="BY11" s="80"/>
      <c r="BZ11" s="80"/>
      <c r="CA11" s="80"/>
      <c r="CB11" s="80"/>
      <c r="CC11" s="80"/>
      <c r="CD11" s="80"/>
      <c r="CE11" s="80"/>
      <c r="CF11" s="80"/>
      <c r="CG11" s="80"/>
      <c r="CH11" s="80"/>
      <c r="CI11" s="80"/>
      <c r="CJ11" s="80"/>
      <c r="CK11" s="80"/>
      <c r="CL11" s="80"/>
      <c r="CM11" s="80"/>
      <c r="CN11" s="80"/>
      <c r="CO11" s="80"/>
      <c r="CP11" s="80"/>
      <c r="CQ11" s="80"/>
    </row>
    <row r="12" spans="1:95" x14ac:dyDescent="0.2">
      <c r="A12" s="77">
        <f>IF(ROWS(Paramètres!$B$1:'Paramètres'!B11)-1&lt;Paramètres!$B$2,Paramètres!$B$1+ROWS(Paramètres!$B$1:'Paramètres'!B11)-1,"")</f>
        <v>41893</v>
      </c>
      <c r="B12" s="78" t="str">
        <f t="shared" si="0"/>
        <v>JRS</v>
      </c>
      <c r="C12" s="80"/>
      <c r="D12" s="80"/>
      <c r="E12" s="80"/>
      <c r="F12" s="80"/>
      <c r="G12" s="80"/>
      <c r="H12" s="80"/>
      <c r="I12" s="80"/>
      <c r="J12" s="80"/>
      <c r="K12" s="80"/>
      <c r="L12" s="80"/>
      <c r="M12" s="80"/>
      <c r="N12" s="80"/>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c r="AS12" s="80"/>
      <c r="AT12" s="80"/>
      <c r="AU12" s="80"/>
      <c r="AV12" s="80"/>
      <c r="AW12" s="80"/>
      <c r="AX12" s="80"/>
      <c r="AY12" s="80"/>
      <c r="AZ12" s="80"/>
      <c r="BA12" s="80"/>
      <c r="BB12" s="80"/>
      <c r="BC12" s="80"/>
      <c r="BD12" s="80"/>
      <c r="BE12" s="80"/>
      <c r="BF12" s="80"/>
      <c r="BG12" s="80"/>
      <c r="BH12" s="80"/>
      <c r="BI12" s="80"/>
      <c r="BJ12" s="80"/>
      <c r="BK12" s="80"/>
      <c r="BL12" s="80"/>
      <c r="BM12" s="80"/>
      <c r="BN12" s="80"/>
      <c r="BO12" s="80"/>
      <c r="BP12" s="80"/>
      <c r="BQ12" s="80"/>
      <c r="BR12" s="80"/>
      <c r="BS12" s="80"/>
      <c r="BT12" s="80"/>
      <c r="BU12" s="80"/>
      <c r="BV12" s="80"/>
      <c r="BW12" s="80"/>
      <c r="BX12" s="80"/>
      <c r="BY12" s="80"/>
      <c r="BZ12" s="80"/>
      <c r="CA12" s="80"/>
      <c r="CB12" s="80"/>
      <c r="CC12" s="80"/>
      <c r="CD12" s="80"/>
      <c r="CE12" s="80"/>
      <c r="CF12" s="80"/>
      <c r="CG12" s="80"/>
      <c r="CH12" s="80"/>
      <c r="CI12" s="80"/>
      <c r="CJ12" s="80"/>
      <c r="CK12" s="80"/>
      <c r="CL12" s="80"/>
      <c r="CM12" s="80"/>
      <c r="CN12" s="80"/>
      <c r="CO12" s="80"/>
      <c r="CP12" s="80"/>
      <c r="CQ12" s="80"/>
    </row>
    <row r="13" spans="1:95" x14ac:dyDescent="0.2">
      <c r="A13" s="77">
        <f>IF(ROWS(Paramètres!$B$1:'Paramètres'!B12)-1&lt;Paramètres!$B$2,Paramètres!$B$1+ROWS(Paramètres!$B$1:'Paramètres'!B12)-1,"")</f>
        <v>41894</v>
      </c>
      <c r="B13" s="78" t="str">
        <f t="shared" si="0"/>
        <v>JRS</v>
      </c>
      <c r="C13" s="80"/>
      <c r="D13" s="80"/>
      <c r="E13" s="80"/>
      <c r="F13" s="80"/>
      <c r="G13" s="80"/>
      <c r="H13" s="80"/>
      <c r="I13" s="80"/>
      <c r="J13" s="80"/>
      <c r="K13" s="80"/>
      <c r="L13" s="80"/>
      <c r="M13" s="80"/>
      <c r="N13" s="80"/>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c r="AS13" s="80"/>
      <c r="AT13" s="80"/>
      <c r="AU13" s="80"/>
      <c r="AV13" s="80"/>
      <c r="AW13" s="80"/>
      <c r="AX13" s="80"/>
      <c r="AY13" s="80"/>
      <c r="AZ13" s="80"/>
      <c r="BA13" s="80"/>
      <c r="BB13" s="80"/>
      <c r="BC13" s="80"/>
      <c r="BD13" s="80"/>
      <c r="BE13" s="80"/>
      <c r="BF13" s="80"/>
      <c r="BG13" s="80"/>
      <c r="BH13" s="80"/>
      <c r="BI13" s="80"/>
      <c r="BJ13" s="80"/>
      <c r="BK13" s="80"/>
      <c r="BL13" s="80"/>
      <c r="BM13" s="80"/>
      <c r="BN13" s="80"/>
      <c r="BO13" s="80"/>
      <c r="BP13" s="80"/>
      <c r="BQ13" s="80"/>
      <c r="BR13" s="80"/>
      <c r="BS13" s="80"/>
      <c r="BT13" s="80"/>
      <c r="BU13" s="80"/>
      <c r="BV13" s="80"/>
      <c r="BW13" s="80"/>
      <c r="BX13" s="80"/>
      <c r="BY13" s="80"/>
      <c r="BZ13" s="80"/>
      <c r="CA13" s="80"/>
      <c r="CB13" s="80"/>
      <c r="CC13" s="80"/>
      <c r="CD13" s="80"/>
      <c r="CE13" s="80"/>
      <c r="CF13" s="80"/>
      <c r="CG13" s="80"/>
      <c r="CH13" s="80"/>
      <c r="CI13" s="80"/>
      <c r="CJ13" s="80"/>
      <c r="CK13" s="80"/>
      <c r="CL13" s="80"/>
      <c r="CM13" s="80"/>
      <c r="CN13" s="80"/>
      <c r="CO13" s="80"/>
      <c r="CP13" s="80"/>
      <c r="CQ13" s="80"/>
    </row>
    <row r="14" spans="1:95" x14ac:dyDescent="0.2">
      <c r="A14" s="77">
        <f>IF(ROWS(Paramètres!$B$1:'Paramètres'!B13)-1&lt;Paramètres!$B$2,Paramètres!$B$1+ROWS(Paramètres!$B$1:'Paramètres'!B13)-1,"")</f>
        <v>41895</v>
      </c>
      <c r="B14" s="78" t="str">
        <f t="shared" si="0"/>
        <v>Feri</v>
      </c>
      <c r="C14" s="80"/>
      <c r="D14" s="80"/>
      <c r="E14" s="80"/>
      <c r="F14" s="80"/>
      <c r="G14" s="80"/>
      <c r="H14" s="80"/>
      <c r="I14" s="80"/>
      <c r="J14" s="80"/>
      <c r="K14" s="80"/>
      <c r="L14" s="80"/>
      <c r="M14" s="80"/>
      <c r="N14" s="80"/>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c r="AS14" s="80"/>
      <c r="AT14" s="80"/>
      <c r="AU14" s="80"/>
      <c r="AV14" s="80"/>
      <c r="AW14" s="80"/>
      <c r="AX14" s="80"/>
      <c r="AY14" s="80"/>
      <c r="AZ14" s="80"/>
      <c r="BA14" s="80"/>
      <c r="BB14" s="80"/>
      <c r="BC14" s="80"/>
      <c r="BD14" s="80"/>
      <c r="BE14" s="80"/>
      <c r="BF14" s="80"/>
      <c r="BG14" s="80"/>
      <c r="BH14" s="80"/>
      <c r="BI14" s="80"/>
      <c r="BJ14" s="80"/>
      <c r="BK14" s="80"/>
      <c r="BL14" s="80"/>
      <c r="BM14" s="80"/>
      <c r="BN14" s="80"/>
      <c r="BO14" s="80"/>
      <c r="BP14" s="80"/>
      <c r="BQ14" s="80"/>
      <c r="BR14" s="80"/>
      <c r="BS14" s="80"/>
      <c r="BT14" s="80"/>
      <c r="BU14" s="80"/>
      <c r="BV14" s="80"/>
      <c r="BW14" s="80"/>
      <c r="BX14" s="80"/>
      <c r="BY14" s="80"/>
      <c r="BZ14" s="80"/>
      <c r="CA14" s="80"/>
      <c r="CB14" s="80"/>
      <c r="CC14" s="80"/>
      <c r="CD14" s="80"/>
      <c r="CE14" s="80"/>
      <c r="CF14" s="80"/>
      <c r="CG14" s="80"/>
      <c r="CH14" s="80"/>
      <c r="CI14" s="80"/>
      <c r="CJ14" s="80"/>
      <c r="CK14" s="80"/>
      <c r="CL14" s="80"/>
      <c r="CM14" s="80"/>
      <c r="CN14" s="80"/>
      <c r="CO14" s="80"/>
      <c r="CP14" s="80"/>
      <c r="CQ14" s="80"/>
    </row>
    <row r="15" spans="1:95" x14ac:dyDescent="0.2">
      <c r="A15" s="77">
        <f>IF(ROWS(Paramètres!$B$1:'Paramètres'!B14)-1&lt;Paramètres!$B$2,Paramètres!$B$1+ROWS(Paramètres!$B$1:'Paramètres'!B14)-1,"")</f>
        <v>41896</v>
      </c>
      <c r="B15" s="78" t="str">
        <f t="shared" si="0"/>
        <v>Feri</v>
      </c>
      <c r="C15" s="80"/>
      <c r="D15" s="80"/>
      <c r="E15" s="80"/>
      <c r="F15" s="80"/>
      <c r="G15" s="80"/>
      <c r="H15" s="80"/>
      <c r="I15" s="80"/>
      <c r="J15" s="80"/>
      <c r="K15" s="80"/>
      <c r="L15" s="80"/>
      <c r="M15" s="80"/>
      <c r="N15" s="80"/>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c r="AS15" s="80"/>
      <c r="AT15" s="80"/>
      <c r="AU15" s="80"/>
      <c r="AV15" s="80"/>
      <c r="AW15" s="80"/>
      <c r="AX15" s="80"/>
      <c r="AY15" s="80"/>
      <c r="AZ15" s="80"/>
      <c r="BA15" s="80"/>
      <c r="BB15" s="80"/>
      <c r="BC15" s="80"/>
      <c r="BD15" s="80"/>
      <c r="BE15" s="80"/>
      <c r="BF15" s="80"/>
      <c r="BG15" s="80"/>
      <c r="BH15" s="80"/>
      <c r="BI15" s="80"/>
      <c r="BJ15" s="80"/>
      <c r="BK15" s="80"/>
      <c r="BL15" s="80"/>
      <c r="BM15" s="80"/>
      <c r="BN15" s="80"/>
      <c r="BO15" s="80"/>
      <c r="BP15" s="80"/>
      <c r="BQ15" s="80"/>
      <c r="BR15" s="80"/>
      <c r="BS15" s="80"/>
      <c r="BT15" s="80"/>
      <c r="BU15" s="80"/>
      <c r="BV15" s="80"/>
      <c r="BW15" s="80"/>
      <c r="BX15" s="80"/>
      <c r="BY15" s="80"/>
      <c r="BZ15" s="80"/>
      <c r="CA15" s="80"/>
      <c r="CB15" s="80"/>
      <c r="CC15" s="80"/>
      <c r="CD15" s="80"/>
      <c r="CE15" s="80"/>
      <c r="CF15" s="80"/>
      <c r="CG15" s="80"/>
      <c r="CH15" s="80"/>
      <c r="CI15" s="80"/>
      <c r="CJ15" s="80"/>
      <c r="CK15" s="80"/>
      <c r="CL15" s="80"/>
      <c r="CM15" s="80"/>
      <c r="CN15" s="80"/>
      <c r="CO15" s="80"/>
      <c r="CP15" s="80"/>
      <c r="CQ15" s="80"/>
    </row>
    <row r="16" spans="1:95" x14ac:dyDescent="0.2">
      <c r="A16" s="77">
        <f>IF(ROWS(Paramètres!$B$1:'Paramètres'!B15)-1&lt;Paramètres!$B$2,Paramètres!$B$1+ROWS(Paramètres!$B$1:'Paramètres'!B15)-1,"")</f>
        <v>41897</v>
      </c>
      <c r="B16" s="78" t="str">
        <f t="shared" si="0"/>
        <v>JRS</v>
      </c>
      <c r="C16" s="80"/>
      <c r="D16" s="80"/>
      <c r="E16" s="80"/>
      <c r="F16" s="80"/>
      <c r="G16" s="80"/>
      <c r="H16" s="80"/>
      <c r="I16" s="80"/>
      <c r="J16" s="80"/>
      <c r="K16" s="80"/>
      <c r="L16" s="80"/>
      <c r="M16" s="80"/>
      <c r="N16" s="80"/>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c r="AS16" s="80"/>
      <c r="AT16" s="80"/>
      <c r="AU16" s="80"/>
      <c r="AV16" s="80"/>
      <c r="AW16" s="80"/>
      <c r="AX16" s="80"/>
      <c r="AY16" s="80"/>
      <c r="AZ16" s="80"/>
      <c r="BA16" s="80"/>
      <c r="BB16" s="80"/>
      <c r="BC16" s="80"/>
      <c r="BD16" s="80"/>
      <c r="BE16" s="80"/>
      <c r="BF16" s="80"/>
      <c r="BG16" s="80"/>
      <c r="BH16" s="80"/>
      <c r="BI16" s="80"/>
      <c r="BJ16" s="80"/>
      <c r="BK16" s="80"/>
      <c r="BL16" s="80"/>
      <c r="BM16" s="80"/>
      <c r="BN16" s="80"/>
      <c r="BO16" s="80"/>
      <c r="BP16" s="80"/>
      <c r="BQ16" s="80"/>
      <c r="BR16" s="80"/>
      <c r="BS16" s="80"/>
      <c r="BT16" s="80"/>
      <c r="BU16" s="80"/>
      <c r="BV16" s="80"/>
      <c r="BW16" s="80"/>
      <c r="BX16" s="80"/>
      <c r="BY16" s="80"/>
      <c r="BZ16" s="80"/>
      <c r="CA16" s="80"/>
      <c r="CB16" s="80"/>
      <c r="CC16" s="80"/>
      <c r="CD16" s="80"/>
      <c r="CE16" s="80"/>
      <c r="CF16" s="80"/>
      <c r="CG16" s="80"/>
      <c r="CH16" s="80"/>
      <c r="CI16" s="80"/>
      <c r="CJ16" s="80"/>
      <c r="CK16" s="80"/>
      <c r="CL16" s="80"/>
      <c r="CM16" s="80"/>
      <c r="CN16" s="80"/>
      <c r="CO16" s="80"/>
      <c r="CP16" s="80"/>
      <c r="CQ16" s="80"/>
    </row>
    <row r="17" spans="1:95" x14ac:dyDescent="0.2">
      <c r="A17" s="77">
        <f>IF(ROWS(Paramètres!$B$1:'Paramètres'!B16)-1&lt;Paramètres!$B$2,Paramètres!$B$1+ROWS(Paramètres!$B$1:'Paramètres'!B16)-1,"")</f>
        <v>41898</v>
      </c>
      <c r="B17" s="78" t="str">
        <f t="shared" si="0"/>
        <v>JRS</v>
      </c>
      <c r="C17" s="80"/>
      <c r="D17" s="80"/>
      <c r="E17" s="80"/>
      <c r="F17" s="80"/>
      <c r="G17" s="80"/>
      <c r="H17" s="80"/>
      <c r="I17" s="80"/>
      <c r="J17" s="80"/>
      <c r="K17" s="80"/>
      <c r="L17" s="80"/>
      <c r="M17" s="80"/>
      <c r="N17" s="80"/>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c r="AS17" s="80"/>
      <c r="AT17" s="80"/>
      <c r="AU17" s="80"/>
      <c r="AV17" s="80"/>
      <c r="AW17" s="80"/>
      <c r="AX17" s="80"/>
      <c r="AY17" s="80"/>
      <c r="AZ17" s="80"/>
      <c r="BA17" s="80"/>
      <c r="BB17" s="80"/>
      <c r="BC17" s="80"/>
      <c r="BD17" s="80"/>
      <c r="BE17" s="80"/>
      <c r="BF17" s="80"/>
      <c r="BG17" s="80"/>
      <c r="BH17" s="80"/>
      <c r="BI17" s="80"/>
      <c r="BJ17" s="80"/>
      <c r="BK17" s="80"/>
      <c r="BL17" s="80"/>
      <c r="BM17" s="80"/>
      <c r="BN17" s="80"/>
      <c r="BO17" s="80"/>
      <c r="BP17" s="80"/>
      <c r="BQ17" s="80"/>
      <c r="BR17" s="80"/>
      <c r="BS17" s="80"/>
      <c r="BT17" s="80"/>
      <c r="BU17" s="80"/>
      <c r="BV17" s="80"/>
      <c r="BW17" s="80"/>
      <c r="BX17" s="80"/>
      <c r="BY17" s="80"/>
      <c r="BZ17" s="80"/>
      <c r="CA17" s="80"/>
      <c r="CB17" s="80"/>
      <c r="CC17" s="80"/>
      <c r="CD17" s="80"/>
      <c r="CE17" s="80"/>
      <c r="CF17" s="80"/>
      <c r="CG17" s="80"/>
      <c r="CH17" s="80"/>
      <c r="CI17" s="80"/>
      <c r="CJ17" s="80"/>
      <c r="CK17" s="80"/>
      <c r="CL17" s="80"/>
      <c r="CM17" s="80"/>
      <c r="CN17" s="80"/>
      <c r="CO17" s="80"/>
      <c r="CP17" s="80"/>
      <c r="CQ17" s="80"/>
    </row>
    <row r="18" spans="1:95" x14ac:dyDescent="0.2">
      <c r="A18" s="77">
        <f>IF(ROWS(Paramètres!$B$1:'Paramètres'!B17)-1&lt;Paramètres!$B$2,Paramètres!$B$1+ROWS(Paramètres!$B$1:'Paramètres'!B17)-1,"")</f>
        <v>41899</v>
      </c>
      <c r="B18" s="78" t="str">
        <f t="shared" si="0"/>
        <v>JRS</v>
      </c>
      <c r="C18" s="80"/>
      <c r="D18" s="80"/>
      <c r="E18" s="80"/>
      <c r="F18" s="80"/>
      <c r="G18" s="80"/>
      <c r="H18" s="80"/>
      <c r="I18" s="80"/>
      <c r="J18" s="80"/>
      <c r="K18" s="80"/>
      <c r="L18" s="80"/>
      <c r="M18" s="80"/>
      <c r="N18" s="80"/>
      <c r="O18" s="80"/>
      <c r="P18" s="80"/>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c r="AR18" s="80"/>
      <c r="AS18" s="80"/>
      <c r="AT18" s="80"/>
      <c r="AU18" s="80"/>
      <c r="AV18" s="80"/>
      <c r="AW18" s="80"/>
      <c r="AX18" s="80"/>
      <c r="AY18" s="80"/>
      <c r="AZ18" s="80"/>
      <c r="BA18" s="80"/>
      <c r="BB18" s="80"/>
      <c r="BC18" s="80"/>
      <c r="BD18" s="80"/>
      <c r="BE18" s="80"/>
      <c r="BF18" s="80"/>
      <c r="BG18" s="80"/>
      <c r="BH18" s="80"/>
      <c r="BI18" s="80"/>
      <c r="BJ18" s="80"/>
      <c r="BK18" s="80"/>
      <c r="BL18" s="80"/>
      <c r="BM18" s="80"/>
      <c r="BN18" s="80"/>
      <c r="BO18" s="80"/>
      <c r="BP18" s="80"/>
      <c r="BQ18" s="80"/>
      <c r="BR18" s="80"/>
      <c r="BS18" s="80"/>
      <c r="BT18" s="80"/>
      <c r="BU18" s="80"/>
      <c r="BV18" s="80"/>
      <c r="BW18" s="80"/>
      <c r="BX18" s="80"/>
      <c r="BY18" s="80"/>
      <c r="BZ18" s="80"/>
      <c r="CA18" s="80"/>
      <c r="CB18" s="80"/>
      <c r="CC18" s="80"/>
      <c r="CD18" s="80"/>
      <c r="CE18" s="80"/>
      <c r="CF18" s="80"/>
      <c r="CG18" s="80"/>
      <c r="CH18" s="80"/>
      <c r="CI18" s="80"/>
      <c r="CJ18" s="80"/>
      <c r="CK18" s="80"/>
      <c r="CL18" s="80"/>
      <c r="CM18" s="80"/>
      <c r="CN18" s="80"/>
      <c r="CO18" s="80"/>
      <c r="CP18" s="80"/>
      <c r="CQ18" s="80"/>
    </row>
    <row r="19" spans="1:95" x14ac:dyDescent="0.2">
      <c r="A19" s="77">
        <f>IF(ROWS(Paramètres!$B$1:'Paramètres'!B18)-1&lt;Paramètres!$B$2,Paramètres!$B$1+ROWS(Paramètres!$B$1:'Paramètres'!B18)-1,"")</f>
        <v>41900</v>
      </c>
      <c r="B19" s="78" t="str">
        <f t="shared" si="0"/>
        <v>JRS</v>
      </c>
      <c r="C19" s="80"/>
      <c r="D19" s="80"/>
      <c r="E19" s="80"/>
      <c r="F19" s="80"/>
      <c r="G19" s="80"/>
      <c r="H19" s="80"/>
      <c r="I19" s="80"/>
      <c r="J19" s="80"/>
      <c r="K19" s="80"/>
      <c r="L19" s="80"/>
      <c r="M19" s="80"/>
      <c r="N19" s="80"/>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c r="AS19" s="80"/>
      <c r="AT19" s="80"/>
      <c r="AU19" s="80"/>
      <c r="AV19" s="80"/>
      <c r="AW19" s="80"/>
      <c r="AX19" s="80"/>
      <c r="AY19" s="80"/>
      <c r="AZ19" s="80"/>
      <c r="BA19" s="80"/>
      <c r="BB19" s="80"/>
      <c r="BC19" s="80"/>
      <c r="BD19" s="80"/>
      <c r="BE19" s="80"/>
      <c r="BF19" s="80"/>
      <c r="BG19" s="80"/>
      <c r="BH19" s="80"/>
      <c r="BI19" s="80"/>
      <c r="BJ19" s="80"/>
      <c r="BK19" s="80"/>
      <c r="BL19" s="80"/>
      <c r="BM19" s="80"/>
      <c r="BN19" s="80"/>
      <c r="BO19" s="80"/>
      <c r="BP19" s="80"/>
      <c r="BQ19" s="80"/>
      <c r="BR19" s="80"/>
      <c r="BS19" s="80"/>
      <c r="BT19" s="80"/>
      <c r="BU19" s="80"/>
      <c r="BV19" s="80"/>
      <c r="BW19" s="80"/>
      <c r="BX19" s="80"/>
      <c r="BY19" s="80"/>
      <c r="BZ19" s="80"/>
      <c r="CA19" s="80"/>
      <c r="CB19" s="80"/>
      <c r="CC19" s="80"/>
      <c r="CD19" s="80"/>
      <c r="CE19" s="80"/>
      <c r="CF19" s="80"/>
      <c r="CG19" s="80"/>
      <c r="CH19" s="80"/>
      <c r="CI19" s="80"/>
      <c r="CJ19" s="80"/>
      <c r="CK19" s="80"/>
      <c r="CL19" s="80"/>
      <c r="CM19" s="80"/>
      <c r="CN19" s="80"/>
      <c r="CO19" s="80"/>
      <c r="CP19" s="80"/>
      <c r="CQ19" s="80"/>
    </row>
    <row r="20" spans="1:95" x14ac:dyDescent="0.2">
      <c r="A20" s="77">
        <f>IF(ROWS(Paramètres!$B$1:'Paramètres'!B19)-1&lt;Paramètres!$B$2,Paramètres!$B$1+ROWS(Paramètres!$B$1:'Paramètres'!B19)-1,"")</f>
        <v>41901</v>
      </c>
      <c r="B20" s="78" t="str">
        <f t="shared" si="0"/>
        <v>JRS</v>
      </c>
      <c r="C20" s="80"/>
      <c r="D20" s="80"/>
      <c r="E20" s="80"/>
      <c r="F20" s="80"/>
      <c r="G20" s="80"/>
      <c r="H20" s="80"/>
      <c r="I20" s="80"/>
      <c r="J20" s="80"/>
      <c r="K20" s="80"/>
      <c r="L20" s="80"/>
      <c r="M20" s="80"/>
      <c r="N20" s="80"/>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c r="AS20" s="80"/>
      <c r="AT20" s="80"/>
      <c r="AU20" s="80"/>
      <c r="AV20" s="80"/>
      <c r="AW20" s="80"/>
      <c r="AX20" s="80"/>
      <c r="AY20" s="80"/>
      <c r="AZ20" s="80"/>
      <c r="BA20" s="80"/>
      <c r="BB20" s="80"/>
      <c r="BC20" s="80"/>
      <c r="BD20" s="80"/>
      <c r="BE20" s="80"/>
      <c r="BF20" s="80"/>
      <c r="BG20" s="80"/>
      <c r="BH20" s="80"/>
      <c r="BI20" s="80"/>
      <c r="BJ20" s="80"/>
      <c r="BK20" s="80"/>
      <c r="BL20" s="80"/>
      <c r="BM20" s="80"/>
      <c r="BN20" s="80"/>
      <c r="BO20" s="80"/>
      <c r="BP20" s="80"/>
      <c r="BQ20" s="80"/>
      <c r="BR20" s="80"/>
      <c r="BS20" s="80"/>
      <c r="BT20" s="80"/>
      <c r="BU20" s="80"/>
      <c r="BV20" s="80"/>
      <c r="BW20" s="80"/>
      <c r="BX20" s="80"/>
      <c r="BY20" s="80"/>
      <c r="BZ20" s="80"/>
      <c r="CA20" s="80"/>
      <c r="CB20" s="80"/>
      <c r="CC20" s="80"/>
      <c r="CD20" s="80"/>
      <c r="CE20" s="80"/>
      <c r="CF20" s="80"/>
      <c r="CG20" s="80"/>
      <c r="CH20" s="80"/>
      <c r="CI20" s="80"/>
      <c r="CJ20" s="80"/>
      <c r="CK20" s="80"/>
      <c r="CL20" s="80"/>
      <c r="CM20" s="80"/>
      <c r="CN20" s="80"/>
      <c r="CO20" s="80"/>
      <c r="CP20" s="80"/>
      <c r="CQ20" s="80"/>
    </row>
    <row r="21" spans="1:95" x14ac:dyDescent="0.2">
      <c r="A21" s="77">
        <f>IF(ROWS(Paramètres!$B$1:'Paramètres'!B20)-1&lt;Paramètres!$B$2,Paramètres!$B$1+ROWS(Paramètres!$B$1:'Paramètres'!B20)-1,"")</f>
        <v>41902</v>
      </c>
      <c r="B21" s="78" t="str">
        <f t="shared" si="0"/>
        <v>Feri</v>
      </c>
      <c r="C21" s="80"/>
      <c r="D21" s="80"/>
      <c r="E21" s="80"/>
      <c r="F21" s="80"/>
      <c r="G21" s="80"/>
      <c r="H21" s="80"/>
      <c r="I21" s="80"/>
      <c r="J21" s="80"/>
      <c r="K21" s="80"/>
      <c r="L21" s="80"/>
      <c r="M21" s="80"/>
      <c r="N21" s="80"/>
      <c r="O21" s="80"/>
      <c r="P21" s="80"/>
      <c r="Q21" s="80"/>
      <c r="R21" s="80"/>
      <c r="S21" s="80"/>
      <c r="T21" s="80"/>
      <c r="U21" s="80"/>
      <c r="V21" s="80"/>
      <c r="W21" s="80"/>
      <c r="X21" s="80"/>
      <c r="Y21" s="80"/>
      <c r="Z21" s="80"/>
      <c r="AA21" s="80"/>
      <c r="AB21" s="80"/>
      <c r="AC21" s="80"/>
      <c r="AD21" s="80"/>
      <c r="AE21" s="80"/>
      <c r="AF21" s="80"/>
      <c r="AG21" s="80"/>
      <c r="AH21" s="80"/>
      <c r="AI21" s="80"/>
      <c r="AJ21" s="80"/>
      <c r="AK21" s="80"/>
      <c r="AL21" s="80"/>
      <c r="AM21" s="80"/>
      <c r="AN21" s="80"/>
      <c r="AO21" s="80"/>
      <c r="AP21" s="80"/>
      <c r="AQ21" s="80"/>
      <c r="AR21" s="80"/>
      <c r="AS21" s="80"/>
      <c r="AT21" s="80"/>
      <c r="AU21" s="80"/>
      <c r="AV21" s="80"/>
      <c r="AW21" s="80"/>
      <c r="AX21" s="80"/>
      <c r="AY21" s="80"/>
      <c r="AZ21" s="80"/>
      <c r="BA21" s="80"/>
      <c r="BB21" s="80"/>
      <c r="BC21" s="80"/>
      <c r="BD21" s="80"/>
      <c r="BE21" s="80"/>
      <c r="BF21" s="80"/>
      <c r="BG21" s="80"/>
      <c r="BH21" s="80"/>
      <c r="BI21" s="80"/>
      <c r="BJ21" s="80"/>
      <c r="BK21" s="80"/>
      <c r="BL21" s="80"/>
      <c r="BM21" s="80"/>
      <c r="BN21" s="80"/>
      <c r="BO21" s="80"/>
      <c r="BP21" s="80"/>
      <c r="BQ21" s="80"/>
      <c r="BR21" s="80"/>
      <c r="BS21" s="80"/>
      <c r="BT21" s="80"/>
      <c r="BU21" s="80"/>
      <c r="BV21" s="80"/>
      <c r="BW21" s="80"/>
      <c r="BX21" s="80"/>
      <c r="BY21" s="80"/>
      <c r="BZ21" s="80"/>
      <c r="CA21" s="80"/>
      <c r="CB21" s="80"/>
      <c r="CC21" s="80"/>
      <c r="CD21" s="80"/>
      <c r="CE21" s="80"/>
      <c r="CF21" s="80"/>
      <c r="CG21" s="80"/>
      <c r="CH21" s="80"/>
      <c r="CI21" s="80"/>
      <c r="CJ21" s="80"/>
      <c r="CK21" s="80"/>
      <c r="CL21" s="80"/>
      <c r="CM21" s="80"/>
      <c r="CN21" s="80"/>
      <c r="CO21" s="80"/>
      <c r="CP21" s="80"/>
      <c r="CQ21" s="80"/>
    </row>
    <row r="22" spans="1:95" x14ac:dyDescent="0.2">
      <c r="A22" s="77">
        <f>IF(ROWS(Paramètres!$B$1:'Paramètres'!B21)-1&lt;Paramètres!$B$2,Paramètres!$B$1+ROWS(Paramètres!$B$1:'Paramètres'!B21)-1,"")</f>
        <v>41903</v>
      </c>
      <c r="B22" s="78" t="str">
        <f t="shared" si="0"/>
        <v>Feri</v>
      </c>
      <c r="C22" s="80"/>
      <c r="D22" s="80"/>
      <c r="E22" s="80"/>
      <c r="F22" s="80"/>
      <c r="G22" s="80"/>
      <c r="H22" s="80"/>
      <c r="I22" s="80"/>
      <c r="J22" s="80"/>
      <c r="K22" s="80"/>
      <c r="L22" s="80"/>
      <c r="M22" s="80"/>
      <c r="N22" s="80"/>
      <c r="O22" s="80"/>
      <c r="P22" s="80"/>
      <c r="Q22" s="80"/>
      <c r="R22" s="80"/>
      <c r="S22" s="80"/>
      <c r="T22" s="80"/>
      <c r="U22" s="80"/>
      <c r="V22" s="80"/>
      <c r="W22" s="80"/>
      <c r="X22" s="80"/>
      <c r="Y22" s="80"/>
      <c r="Z22" s="80"/>
      <c r="AA22" s="80"/>
      <c r="AB22" s="80"/>
      <c r="AC22" s="80"/>
      <c r="AD22" s="80"/>
      <c r="AE22" s="80"/>
      <c r="AF22" s="80"/>
      <c r="AG22" s="80"/>
      <c r="AH22" s="80"/>
      <c r="AI22" s="80"/>
      <c r="AJ22" s="80"/>
      <c r="AK22" s="80"/>
      <c r="AL22" s="80"/>
      <c r="AM22" s="80"/>
      <c r="AN22" s="80"/>
      <c r="AO22" s="80"/>
      <c r="AP22" s="80"/>
      <c r="AQ22" s="80"/>
      <c r="AR22" s="80"/>
      <c r="AS22" s="80"/>
      <c r="AT22" s="80"/>
      <c r="AU22" s="80"/>
      <c r="AV22" s="80"/>
      <c r="AW22" s="80"/>
      <c r="AX22" s="80"/>
      <c r="AY22" s="80"/>
      <c r="AZ22" s="80"/>
      <c r="BA22" s="80"/>
      <c r="BB22" s="80"/>
      <c r="BC22" s="80"/>
      <c r="BD22" s="80"/>
      <c r="BE22" s="80"/>
      <c r="BF22" s="80"/>
      <c r="BG22" s="80"/>
      <c r="BH22" s="80"/>
      <c r="BI22" s="80"/>
      <c r="BJ22" s="80"/>
      <c r="BK22" s="80"/>
      <c r="BL22" s="80"/>
      <c r="BM22" s="80"/>
      <c r="BN22" s="80"/>
      <c r="BO22" s="80"/>
      <c r="BP22" s="80"/>
      <c r="BQ22" s="80"/>
      <c r="BR22" s="80"/>
      <c r="BS22" s="80"/>
      <c r="BT22" s="80"/>
      <c r="BU22" s="80"/>
      <c r="BV22" s="80"/>
      <c r="BW22" s="80"/>
      <c r="BX22" s="80"/>
      <c r="BY22" s="80"/>
      <c r="BZ22" s="80"/>
      <c r="CA22" s="80"/>
      <c r="CB22" s="80"/>
      <c r="CC22" s="80"/>
      <c r="CD22" s="80"/>
      <c r="CE22" s="80"/>
      <c r="CF22" s="80"/>
      <c r="CG22" s="80"/>
      <c r="CH22" s="80"/>
      <c r="CI22" s="80"/>
      <c r="CJ22" s="80"/>
      <c r="CK22" s="80"/>
      <c r="CL22" s="80"/>
      <c r="CM22" s="80"/>
      <c r="CN22" s="80"/>
      <c r="CO22" s="80"/>
      <c r="CP22" s="80"/>
      <c r="CQ22" s="80"/>
    </row>
    <row r="23" spans="1:95" x14ac:dyDescent="0.2">
      <c r="A23" s="77">
        <f>IF(ROWS(Paramètres!$B$1:'Paramètres'!B22)-1&lt;Paramètres!$B$2,Paramètres!$B$1+ROWS(Paramètres!$B$1:'Paramètres'!B22)-1,"")</f>
        <v>41904</v>
      </c>
      <c r="B23" s="78" t="str">
        <f t="shared" si="0"/>
        <v>JRS</v>
      </c>
      <c r="C23" s="80"/>
      <c r="D23" s="80"/>
      <c r="E23" s="80"/>
      <c r="F23" s="80"/>
      <c r="G23" s="80"/>
      <c r="H23" s="80"/>
      <c r="I23" s="80"/>
      <c r="J23" s="80"/>
      <c r="K23" s="80"/>
      <c r="L23" s="80"/>
      <c r="M23" s="80"/>
      <c r="N23" s="80"/>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c r="AS23" s="80"/>
      <c r="AT23" s="80"/>
      <c r="AU23" s="80"/>
      <c r="AV23" s="80"/>
      <c r="AW23" s="80"/>
      <c r="AX23" s="80"/>
      <c r="AY23" s="80"/>
      <c r="AZ23" s="80"/>
      <c r="BA23" s="80"/>
      <c r="BB23" s="80"/>
      <c r="BC23" s="80"/>
      <c r="BD23" s="80"/>
      <c r="BE23" s="80"/>
      <c r="BF23" s="80"/>
      <c r="BG23" s="80"/>
      <c r="BH23" s="80"/>
      <c r="BI23" s="80"/>
      <c r="BJ23" s="80"/>
      <c r="BK23" s="80"/>
      <c r="BL23" s="80"/>
      <c r="BM23" s="80"/>
      <c r="BN23" s="80"/>
      <c r="BO23" s="80"/>
      <c r="BP23" s="80"/>
      <c r="BQ23" s="80"/>
      <c r="BR23" s="80"/>
      <c r="BS23" s="80"/>
      <c r="BT23" s="80"/>
      <c r="BU23" s="80"/>
      <c r="BV23" s="80"/>
      <c r="BW23" s="80"/>
      <c r="BX23" s="80"/>
      <c r="BY23" s="80"/>
      <c r="BZ23" s="80"/>
      <c r="CA23" s="80"/>
      <c r="CB23" s="80"/>
      <c r="CC23" s="80"/>
      <c r="CD23" s="80"/>
      <c r="CE23" s="80"/>
      <c r="CF23" s="80"/>
      <c r="CG23" s="80"/>
      <c r="CH23" s="80"/>
      <c r="CI23" s="80"/>
      <c r="CJ23" s="80"/>
      <c r="CK23" s="80"/>
      <c r="CL23" s="80"/>
      <c r="CM23" s="80"/>
      <c r="CN23" s="80"/>
      <c r="CO23" s="80"/>
      <c r="CP23" s="80"/>
      <c r="CQ23" s="80"/>
    </row>
    <row r="24" spans="1:95" x14ac:dyDescent="0.2">
      <c r="A24" s="77">
        <f>IF(ROWS(Paramètres!$B$1:'Paramètres'!B23)-1&lt;Paramètres!$B$2,Paramètres!$B$1+ROWS(Paramètres!$B$1:'Paramètres'!B23)-1,"")</f>
        <v>41905</v>
      </c>
      <c r="B24" s="78" t="str">
        <f t="shared" si="0"/>
        <v>JRS</v>
      </c>
      <c r="C24" s="80"/>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80"/>
      <c r="AR24" s="80"/>
      <c r="AS24" s="80"/>
      <c r="AT24" s="80"/>
      <c r="AU24" s="80"/>
      <c r="AV24" s="80"/>
      <c r="AW24" s="80"/>
      <c r="AX24" s="80"/>
      <c r="AY24" s="80"/>
      <c r="AZ24" s="80"/>
      <c r="BA24" s="80"/>
      <c r="BB24" s="80"/>
      <c r="BC24" s="80"/>
      <c r="BD24" s="80"/>
      <c r="BE24" s="80"/>
      <c r="BF24" s="80"/>
      <c r="BG24" s="80"/>
      <c r="BH24" s="80"/>
      <c r="BI24" s="80"/>
      <c r="BJ24" s="80"/>
      <c r="BK24" s="80"/>
      <c r="BL24" s="80"/>
      <c r="BM24" s="80"/>
      <c r="BN24" s="80"/>
      <c r="BO24" s="80"/>
      <c r="BP24" s="80"/>
      <c r="BQ24" s="80"/>
      <c r="BR24" s="80"/>
      <c r="BS24" s="80"/>
      <c r="BT24" s="80"/>
      <c r="BU24" s="80"/>
      <c r="BV24" s="80"/>
      <c r="BW24" s="80"/>
      <c r="BX24" s="80"/>
      <c r="BY24" s="80"/>
      <c r="BZ24" s="80"/>
      <c r="CA24" s="80"/>
      <c r="CB24" s="80"/>
      <c r="CC24" s="80"/>
      <c r="CD24" s="80"/>
      <c r="CE24" s="80"/>
      <c r="CF24" s="80"/>
      <c r="CG24" s="80"/>
      <c r="CH24" s="80"/>
      <c r="CI24" s="80"/>
      <c r="CJ24" s="80"/>
      <c r="CK24" s="80"/>
      <c r="CL24" s="80"/>
      <c r="CM24" s="80"/>
      <c r="CN24" s="80"/>
      <c r="CO24" s="80"/>
      <c r="CP24" s="80"/>
      <c r="CQ24" s="80"/>
    </row>
    <row r="25" spans="1:95" x14ac:dyDescent="0.2">
      <c r="A25" s="77">
        <f>IF(ROWS(Paramètres!$B$1:'Paramètres'!B24)-1&lt;Paramètres!$B$2,Paramètres!$B$1+ROWS(Paramètres!$B$1:'Paramètres'!B24)-1,"")</f>
        <v>41906</v>
      </c>
      <c r="B25" s="78" t="str">
        <f t="shared" si="0"/>
        <v>JRS</v>
      </c>
      <c r="C25" s="80"/>
      <c r="D25" s="80"/>
      <c r="E25" s="80"/>
      <c r="F25" s="80"/>
      <c r="G25" s="80"/>
      <c r="H25" s="80"/>
      <c r="I25" s="80"/>
      <c r="J25" s="80"/>
      <c r="K25" s="80"/>
      <c r="L25" s="80"/>
      <c r="M25" s="80"/>
      <c r="N25" s="80"/>
      <c r="O25" s="80"/>
      <c r="P25" s="80"/>
      <c r="Q25" s="80"/>
      <c r="R25" s="80"/>
      <c r="S25" s="80"/>
      <c r="T25" s="80"/>
      <c r="U25" s="80"/>
      <c r="V25" s="80"/>
      <c r="W25" s="80"/>
      <c r="X25" s="80"/>
      <c r="Y25" s="80"/>
      <c r="Z25" s="80"/>
      <c r="AA25" s="80"/>
      <c r="AB25" s="80"/>
      <c r="AC25" s="80"/>
      <c r="AD25" s="80"/>
      <c r="AE25" s="80"/>
      <c r="AF25" s="80"/>
      <c r="AG25" s="80"/>
      <c r="AH25" s="80"/>
      <c r="AI25" s="80"/>
      <c r="AJ25" s="80"/>
      <c r="AK25" s="80"/>
      <c r="AL25" s="80"/>
      <c r="AM25" s="80"/>
      <c r="AN25" s="80"/>
      <c r="AO25" s="80"/>
      <c r="AP25" s="80"/>
      <c r="AQ25" s="80"/>
      <c r="AR25" s="80"/>
      <c r="AS25" s="80"/>
      <c r="AT25" s="80"/>
      <c r="AU25" s="80"/>
      <c r="AV25" s="80"/>
      <c r="AW25" s="80"/>
      <c r="AX25" s="80"/>
      <c r="AY25" s="80"/>
      <c r="AZ25" s="80"/>
      <c r="BA25" s="80"/>
      <c r="BB25" s="80"/>
      <c r="BC25" s="80"/>
      <c r="BD25" s="80"/>
      <c r="BE25" s="80"/>
      <c r="BF25" s="80"/>
      <c r="BG25" s="80"/>
      <c r="BH25" s="80"/>
      <c r="BI25" s="80"/>
      <c r="BJ25" s="80"/>
      <c r="BK25" s="80"/>
      <c r="BL25" s="80"/>
      <c r="BM25" s="80"/>
      <c r="BN25" s="80"/>
      <c r="BO25" s="80"/>
      <c r="BP25" s="80"/>
      <c r="BQ25" s="80"/>
      <c r="BR25" s="80"/>
      <c r="BS25" s="80"/>
      <c r="BT25" s="80"/>
      <c r="BU25" s="80"/>
      <c r="BV25" s="80"/>
      <c r="BW25" s="80"/>
      <c r="BX25" s="80"/>
      <c r="BY25" s="80"/>
      <c r="BZ25" s="80"/>
      <c r="CA25" s="80"/>
      <c r="CB25" s="80"/>
      <c r="CC25" s="80"/>
      <c r="CD25" s="80"/>
      <c r="CE25" s="80"/>
      <c r="CF25" s="80"/>
      <c r="CG25" s="80"/>
      <c r="CH25" s="80"/>
      <c r="CI25" s="80"/>
      <c r="CJ25" s="80"/>
      <c r="CK25" s="80"/>
      <c r="CL25" s="80"/>
      <c r="CM25" s="80"/>
      <c r="CN25" s="80"/>
      <c r="CO25" s="80"/>
      <c r="CP25" s="80"/>
      <c r="CQ25" s="80"/>
    </row>
    <row r="26" spans="1:95" x14ac:dyDescent="0.2">
      <c r="A26" s="77">
        <f>IF(ROWS(Paramètres!$B$1:'Paramètres'!B25)-1&lt;Paramètres!$B$2,Paramètres!$B$1+ROWS(Paramètres!$B$1:'Paramètres'!B25)-1,"")</f>
        <v>41907</v>
      </c>
      <c r="B26" s="78" t="str">
        <f t="shared" si="0"/>
        <v>JRS</v>
      </c>
      <c r="C26" s="80"/>
      <c r="D26" s="80"/>
      <c r="E26" s="80"/>
      <c r="F26" s="80"/>
      <c r="G26" s="80"/>
      <c r="H26" s="80"/>
      <c r="I26" s="80"/>
      <c r="J26" s="80"/>
      <c r="K26" s="80"/>
      <c r="L26" s="80"/>
      <c r="M26" s="80"/>
      <c r="N26" s="80"/>
      <c r="O26" s="80"/>
      <c r="P26" s="80"/>
      <c r="Q26" s="80"/>
      <c r="R26" s="80"/>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80"/>
      <c r="AS26" s="80"/>
      <c r="AT26" s="80"/>
      <c r="AU26" s="80"/>
      <c r="AV26" s="80"/>
      <c r="AW26" s="80"/>
      <c r="AX26" s="80"/>
      <c r="AY26" s="80"/>
      <c r="AZ26" s="80"/>
      <c r="BA26" s="80"/>
      <c r="BB26" s="80"/>
      <c r="BC26" s="80"/>
      <c r="BD26" s="80"/>
      <c r="BE26" s="80"/>
      <c r="BF26" s="80"/>
      <c r="BG26" s="80"/>
      <c r="BH26" s="80"/>
      <c r="BI26" s="80"/>
      <c r="BJ26" s="80"/>
      <c r="BK26" s="80"/>
      <c r="BL26" s="80"/>
      <c r="BM26" s="80"/>
      <c r="BN26" s="80"/>
      <c r="BO26" s="80"/>
      <c r="BP26" s="80"/>
      <c r="BQ26" s="80"/>
      <c r="BR26" s="80"/>
      <c r="BS26" s="80"/>
      <c r="BT26" s="80"/>
      <c r="BU26" s="80"/>
      <c r="BV26" s="80"/>
      <c r="BW26" s="80"/>
      <c r="BX26" s="80"/>
      <c r="BY26" s="80"/>
      <c r="BZ26" s="80"/>
      <c r="CA26" s="80"/>
      <c r="CB26" s="80"/>
      <c r="CC26" s="80"/>
      <c r="CD26" s="80"/>
      <c r="CE26" s="80"/>
      <c r="CF26" s="80"/>
      <c r="CG26" s="80"/>
      <c r="CH26" s="80"/>
      <c r="CI26" s="80"/>
      <c r="CJ26" s="80"/>
      <c r="CK26" s="80"/>
      <c r="CL26" s="80"/>
      <c r="CM26" s="80"/>
      <c r="CN26" s="80"/>
      <c r="CO26" s="80"/>
      <c r="CP26" s="80"/>
      <c r="CQ26" s="80"/>
    </row>
    <row r="27" spans="1:95" x14ac:dyDescent="0.2">
      <c r="A27" s="77">
        <f>IF(ROWS(Paramètres!$B$1:'Paramètres'!B26)-1&lt;Paramètres!$B$2,Paramètres!$B$1+ROWS(Paramètres!$B$1:'Paramètres'!B26)-1,"")</f>
        <v>41908</v>
      </c>
      <c r="B27" s="78" t="str">
        <f t="shared" si="0"/>
        <v>JRS</v>
      </c>
      <c r="C27" s="80"/>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0"/>
      <c r="AE27" s="80"/>
      <c r="AF27" s="80"/>
      <c r="AG27" s="80"/>
      <c r="AH27" s="80"/>
      <c r="AI27" s="80"/>
      <c r="AJ27" s="80"/>
      <c r="AK27" s="80"/>
      <c r="AL27" s="80"/>
      <c r="AM27" s="80"/>
      <c r="AN27" s="80"/>
      <c r="AO27" s="80"/>
      <c r="AP27" s="80"/>
      <c r="AQ27" s="80"/>
      <c r="AR27" s="80"/>
      <c r="AS27" s="80"/>
      <c r="AT27" s="80"/>
      <c r="AU27" s="80"/>
      <c r="AV27" s="80"/>
      <c r="AW27" s="80"/>
      <c r="AX27" s="80"/>
      <c r="AY27" s="80"/>
      <c r="AZ27" s="80"/>
      <c r="BA27" s="80"/>
      <c r="BB27" s="80"/>
      <c r="BC27" s="80"/>
      <c r="BD27" s="80"/>
      <c r="BE27" s="80"/>
      <c r="BF27" s="80"/>
      <c r="BG27" s="80"/>
      <c r="BH27" s="80"/>
      <c r="BI27" s="80"/>
      <c r="BJ27" s="80"/>
      <c r="BK27" s="80"/>
      <c r="BL27" s="80"/>
      <c r="BM27" s="80"/>
      <c r="BN27" s="80"/>
      <c r="BO27" s="80"/>
      <c r="BP27" s="80"/>
      <c r="BQ27" s="80"/>
      <c r="BR27" s="80"/>
      <c r="BS27" s="80"/>
      <c r="BT27" s="80"/>
      <c r="BU27" s="80"/>
      <c r="BV27" s="80"/>
      <c r="BW27" s="80"/>
      <c r="BX27" s="80"/>
      <c r="BY27" s="80"/>
      <c r="BZ27" s="80"/>
      <c r="CA27" s="80"/>
      <c r="CB27" s="80"/>
      <c r="CC27" s="80"/>
      <c r="CD27" s="80"/>
      <c r="CE27" s="80"/>
      <c r="CF27" s="80"/>
      <c r="CG27" s="80"/>
      <c r="CH27" s="80"/>
      <c r="CI27" s="80"/>
      <c r="CJ27" s="80"/>
      <c r="CK27" s="80"/>
      <c r="CL27" s="80"/>
      <c r="CM27" s="80"/>
      <c r="CN27" s="80"/>
      <c r="CO27" s="80"/>
      <c r="CP27" s="80"/>
      <c r="CQ27" s="80"/>
    </row>
    <row r="28" spans="1:95" x14ac:dyDescent="0.2">
      <c r="A28" s="77">
        <f>IF(ROWS(Paramètres!$B$1:'Paramètres'!B27)-1&lt;Paramètres!$B$2,Paramètres!$B$1+ROWS(Paramètres!$B$1:'Paramètres'!B27)-1,"")</f>
        <v>41909</v>
      </c>
      <c r="B28" s="78" t="str">
        <f t="shared" si="0"/>
        <v>Feri</v>
      </c>
      <c r="C28" s="80"/>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c r="AS28" s="80"/>
      <c r="AT28" s="80"/>
      <c r="AU28" s="80"/>
      <c r="AV28" s="80"/>
      <c r="AW28" s="80"/>
      <c r="AX28" s="80"/>
      <c r="AY28" s="80"/>
      <c r="AZ28" s="80"/>
      <c r="BA28" s="80"/>
      <c r="BB28" s="80"/>
      <c r="BC28" s="80"/>
      <c r="BD28" s="80"/>
      <c r="BE28" s="80"/>
      <c r="BF28" s="80"/>
      <c r="BG28" s="80"/>
      <c r="BH28" s="80"/>
      <c r="BI28" s="80"/>
      <c r="BJ28" s="80"/>
      <c r="BK28" s="80"/>
      <c r="BL28" s="80"/>
      <c r="BM28" s="80"/>
      <c r="BN28" s="80"/>
      <c r="BO28" s="80"/>
      <c r="BP28" s="80"/>
      <c r="BQ28" s="80"/>
      <c r="BR28" s="80"/>
      <c r="BS28" s="80"/>
      <c r="BT28" s="80"/>
      <c r="BU28" s="80"/>
      <c r="BV28" s="80"/>
      <c r="BW28" s="80"/>
      <c r="BX28" s="80"/>
      <c r="BY28" s="80"/>
      <c r="BZ28" s="80"/>
      <c r="CA28" s="80"/>
      <c r="CB28" s="80"/>
      <c r="CC28" s="80"/>
      <c r="CD28" s="80"/>
      <c r="CE28" s="80"/>
      <c r="CF28" s="80"/>
      <c r="CG28" s="80"/>
      <c r="CH28" s="80"/>
      <c r="CI28" s="80"/>
      <c r="CJ28" s="80"/>
      <c r="CK28" s="80"/>
      <c r="CL28" s="80"/>
      <c r="CM28" s="80"/>
      <c r="CN28" s="80"/>
      <c r="CO28" s="80"/>
      <c r="CP28" s="80"/>
      <c r="CQ28" s="80"/>
    </row>
    <row r="29" spans="1:95" x14ac:dyDescent="0.2">
      <c r="A29" s="77">
        <f>IF(ROWS(Paramètres!$B$1:'Paramètres'!B28)-1&lt;Paramètres!$B$2,Paramètres!$B$1+ROWS(Paramètres!$B$1:'Paramètres'!B28)-1,"")</f>
        <v>41910</v>
      </c>
      <c r="B29" s="78" t="str">
        <f t="shared" si="0"/>
        <v>Feri</v>
      </c>
      <c r="C29" s="80"/>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80"/>
      <c r="AR29" s="80"/>
      <c r="AS29" s="80"/>
      <c r="AT29" s="80"/>
      <c r="AU29" s="80"/>
      <c r="AV29" s="80"/>
      <c r="AW29" s="80"/>
      <c r="AX29" s="80"/>
      <c r="AY29" s="80"/>
      <c r="AZ29" s="80"/>
      <c r="BA29" s="80"/>
      <c r="BB29" s="80"/>
      <c r="BC29" s="80"/>
      <c r="BD29" s="80"/>
      <c r="BE29" s="80"/>
      <c r="BF29" s="80"/>
      <c r="BG29" s="80"/>
      <c r="BH29" s="80"/>
      <c r="BI29" s="80"/>
      <c r="BJ29" s="80"/>
      <c r="BK29" s="80"/>
      <c r="BL29" s="80"/>
      <c r="BM29" s="80"/>
      <c r="BN29" s="80"/>
      <c r="BO29" s="80"/>
      <c r="BP29" s="80"/>
      <c r="BQ29" s="80"/>
      <c r="BR29" s="80"/>
      <c r="BS29" s="80"/>
      <c r="BT29" s="80"/>
      <c r="BU29" s="80"/>
      <c r="BV29" s="80"/>
      <c r="BW29" s="80"/>
      <c r="BX29" s="80"/>
      <c r="BY29" s="80"/>
      <c r="BZ29" s="80"/>
      <c r="CA29" s="80"/>
      <c r="CB29" s="80"/>
      <c r="CC29" s="80"/>
      <c r="CD29" s="80"/>
      <c r="CE29" s="80"/>
      <c r="CF29" s="80"/>
      <c r="CG29" s="80"/>
      <c r="CH29" s="80"/>
      <c r="CI29" s="80"/>
      <c r="CJ29" s="80"/>
      <c r="CK29" s="80"/>
      <c r="CL29" s="80"/>
      <c r="CM29" s="80"/>
      <c r="CN29" s="80"/>
      <c r="CO29" s="80"/>
      <c r="CP29" s="80"/>
      <c r="CQ29" s="80"/>
    </row>
    <row r="30" spans="1:95" x14ac:dyDescent="0.2">
      <c r="A30" s="77">
        <f>IF(ROWS(Paramètres!$B$1:'Paramètres'!B29)-1&lt;Paramètres!$B$2,Paramètres!$B$1+ROWS(Paramètres!$B$1:'Paramètres'!B29)-1,"")</f>
        <v>41911</v>
      </c>
      <c r="B30" s="78" t="str">
        <f t="shared" si="0"/>
        <v>JRS</v>
      </c>
      <c r="C30" s="80"/>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0"/>
      <c r="AE30" s="80"/>
      <c r="AF30" s="80"/>
      <c r="AG30" s="80"/>
      <c r="AH30" s="80"/>
      <c r="AI30" s="80"/>
      <c r="AJ30" s="80"/>
      <c r="AK30" s="80"/>
      <c r="AL30" s="80"/>
      <c r="AM30" s="80"/>
      <c r="AN30" s="80"/>
      <c r="AO30" s="80"/>
      <c r="AP30" s="80"/>
      <c r="AQ30" s="80"/>
      <c r="AR30" s="80"/>
      <c r="AS30" s="80"/>
      <c r="AT30" s="80"/>
      <c r="AU30" s="80"/>
      <c r="AV30" s="80"/>
      <c r="AW30" s="80"/>
      <c r="AX30" s="80"/>
      <c r="AY30" s="80"/>
      <c r="AZ30" s="80"/>
      <c r="BA30" s="80"/>
      <c r="BB30" s="80"/>
      <c r="BC30" s="80"/>
      <c r="BD30" s="80"/>
      <c r="BE30" s="80"/>
      <c r="BF30" s="80"/>
      <c r="BG30" s="80"/>
      <c r="BH30" s="80"/>
      <c r="BI30" s="80"/>
      <c r="BJ30" s="80"/>
      <c r="BK30" s="80"/>
      <c r="BL30" s="80"/>
      <c r="BM30" s="80"/>
      <c r="BN30" s="80"/>
      <c r="BO30" s="80"/>
      <c r="BP30" s="80"/>
      <c r="BQ30" s="80"/>
      <c r="BR30" s="80"/>
      <c r="BS30" s="80"/>
      <c r="BT30" s="80"/>
      <c r="BU30" s="80"/>
      <c r="BV30" s="80"/>
      <c r="BW30" s="80"/>
      <c r="BX30" s="80"/>
      <c r="BY30" s="80"/>
      <c r="BZ30" s="80"/>
      <c r="CA30" s="80"/>
      <c r="CB30" s="80"/>
      <c r="CC30" s="80"/>
      <c r="CD30" s="80"/>
      <c r="CE30" s="80"/>
      <c r="CF30" s="80"/>
      <c r="CG30" s="80"/>
      <c r="CH30" s="80"/>
      <c r="CI30" s="80"/>
      <c r="CJ30" s="80"/>
      <c r="CK30" s="80"/>
      <c r="CL30" s="80"/>
      <c r="CM30" s="80"/>
      <c r="CN30" s="80"/>
      <c r="CO30" s="80"/>
      <c r="CP30" s="80"/>
      <c r="CQ30" s="80"/>
    </row>
    <row r="31" spans="1:95" x14ac:dyDescent="0.2">
      <c r="A31" s="77">
        <f>IF(ROWS(Paramètres!$B$1:'Paramètres'!B30)-1&lt;Paramètres!$B$2,Paramètres!$B$1+ROWS(Paramètres!$B$1:'Paramètres'!B30)-1,"")</f>
        <v>41912</v>
      </c>
      <c r="B31" s="78" t="str">
        <f t="shared" si="0"/>
        <v>JRS</v>
      </c>
      <c r="C31" s="80"/>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c r="AS31" s="80"/>
      <c r="AT31" s="80"/>
      <c r="AU31" s="80"/>
      <c r="AV31" s="80"/>
      <c r="AW31" s="80"/>
      <c r="AX31" s="80"/>
      <c r="AY31" s="80"/>
      <c r="AZ31" s="80"/>
      <c r="BA31" s="80"/>
      <c r="BB31" s="80"/>
      <c r="BC31" s="80"/>
      <c r="BD31" s="80"/>
      <c r="BE31" s="80"/>
      <c r="BF31" s="80"/>
      <c r="BG31" s="80"/>
      <c r="BH31" s="80"/>
      <c r="BI31" s="80"/>
      <c r="BJ31" s="80"/>
      <c r="BK31" s="80"/>
      <c r="BL31" s="80"/>
      <c r="BM31" s="80"/>
      <c r="BN31" s="80"/>
      <c r="BO31" s="80"/>
      <c r="BP31" s="80"/>
      <c r="BQ31" s="80"/>
      <c r="BR31" s="80"/>
      <c r="BS31" s="80"/>
      <c r="BT31" s="80"/>
      <c r="BU31" s="80"/>
      <c r="BV31" s="80"/>
      <c r="BW31" s="80"/>
      <c r="BX31" s="80"/>
      <c r="BY31" s="80"/>
      <c r="BZ31" s="80"/>
      <c r="CA31" s="80"/>
      <c r="CB31" s="80"/>
      <c r="CC31" s="80"/>
      <c r="CD31" s="80"/>
      <c r="CE31" s="80"/>
      <c r="CF31" s="80"/>
      <c r="CG31" s="80"/>
      <c r="CH31" s="80"/>
      <c r="CI31" s="80"/>
      <c r="CJ31" s="80"/>
      <c r="CK31" s="80"/>
      <c r="CL31" s="80"/>
      <c r="CM31" s="80"/>
      <c r="CN31" s="80"/>
      <c r="CO31" s="80"/>
      <c r="CP31" s="80"/>
      <c r="CQ31" s="80"/>
    </row>
    <row r="32" spans="1:95" x14ac:dyDescent="0.2">
      <c r="A32" s="77" t="str">
        <f>IF(ROWS(Paramètres!$B$1:'Paramètres'!B31)-1&lt;Paramètres!$B$2,Paramètres!$B$1+ROWS(Paramètres!$B$1:'Paramètres'!B31)-1,"")</f>
        <v/>
      </c>
      <c r="B32" s="78" t="e">
        <f t="shared" si="0"/>
        <v>#VALUE!</v>
      </c>
      <c r="C32" s="80"/>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0"/>
      <c r="AE32" s="80"/>
      <c r="AF32" s="80"/>
      <c r="AG32" s="80"/>
      <c r="AH32" s="80"/>
      <c r="AI32" s="80"/>
      <c r="AJ32" s="80"/>
      <c r="AK32" s="80"/>
      <c r="AL32" s="80"/>
      <c r="AM32" s="80"/>
      <c r="AN32" s="80"/>
      <c r="AO32" s="80"/>
      <c r="AP32" s="80"/>
      <c r="AQ32" s="80"/>
      <c r="AR32" s="80"/>
      <c r="AS32" s="80"/>
      <c r="AT32" s="80"/>
      <c r="AU32" s="80"/>
      <c r="AV32" s="80"/>
      <c r="AW32" s="80"/>
      <c r="AX32" s="80"/>
      <c r="AY32" s="80"/>
      <c r="AZ32" s="80"/>
      <c r="BA32" s="80"/>
      <c r="BB32" s="80"/>
      <c r="BC32" s="80"/>
      <c r="BD32" s="80"/>
      <c r="BE32" s="80"/>
      <c r="BF32" s="80"/>
      <c r="BG32" s="80"/>
      <c r="BH32" s="80"/>
      <c r="BI32" s="80"/>
      <c r="BJ32" s="80"/>
      <c r="BK32" s="80"/>
      <c r="BL32" s="80"/>
      <c r="BM32" s="80"/>
      <c r="BN32" s="80"/>
      <c r="BO32" s="80"/>
      <c r="BP32" s="80"/>
      <c r="BQ32" s="80"/>
      <c r="BR32" s="80"/>
      <c r="BS32" s="80"/>
      <c r="BT32" s="80"/>
      <c r="BU32" s="80"/>
      <c r="BV32" s="80"/>
      <c r="BW32" s="80"/>
      <c r="BX32" s="80"/>
      <c r="BY32" s="80"/>
      <c r="BZ32" s="80"/>
      <c r="CA32" s="80"/>
      <c r="CB32" s="80"/>
      <c r="CC32" s="80"/>
      <c r="CD32" s="80"/>
      <c r="CE32" s="80"/>
      <c r="CF32" s="80"/>
      <c r="CG32" s="80"/>
      <c r="CH32" s="80"/>
      <c r="CI32" s="80"/>
      <c r="CJ32" s="80"/>
      <c r="CK32" s="80"/>
      <c r="CL32" s="80"/>
      <c r="CM32" s="80"/>
      <c r="CN32" s="80"/>
      <c r="CO32" s="80"/>
      <c r="CP32" s="80"/>
      <c r="CQ32" s="80"/>
    </row>
    <row r="33" spans="1:121" x14ac:dyDescent="0.2">
      <c r="A33" s="78"/>
      <c r="B33" s="78"/>
      <c r="C33" s="82"/>
      <c r="D33" s="82"/>
      <c r="E33" s="82"/>
      <c r="F33" s="82"/>
      <c r="G33" s="82"/>
      <c r="H33" s="82"/>
      <c r="I33" s="82"/>
      <c r="J33" s="79"/>
      <c r="K33" s="82"/>
      <c r="L33" s="82"/>
      <c r="M33" s="82"/>
      <c r="N33" s="82"/>
      <c r="O33" s="82"/>
      <c r="P33" s="82"/>
      <c r="Q33" s="82"/>
      <c r="R33" s="82"/>
      <c r="S33" s="82"/>
      <c r="T33" s="82"/>
      <c r="U33" s="82"/>
      <c r="V33" s="82"/>
      <c r="W33" s="82"/>
      <c r="X33" s="82"/>
      <c r="Y33" s="82"/>
      <c r="Z33" s="82"/>
      <c r="AA33" s="82"/>
      <c r="AB33" s="82"/>
      <c r="AC33" s="82"/>
      <c r="AD33" s="82"/>
      <c r="AE33" s="82"/>
      <c r="AF33" s="82"/>
      <c r="AG33" s="82"/>
      <c r="AH33" s="82"/>
      <c r="AI33" s="82"/>
      <c r="AJ33" s="82"/>
      <c r="AK33" s="82"/>
      <c r="AL33" s="82"/>
      <c r="AM33" s="82"/>
      <c r="AN33" s="82"/>
      <c r="AO33" s="82"/>
      <c r="AP33" s="82"/>
      <c r="AQ33" s="82"/>
      <c r="AR33" s="82"/>
      <c r="AS33" s="82"/>
      <c r="AT33" s="82"/>
      <c r="AU33" s="82"/>
      <c r="AV33" s="82"/>
      <c r="AW33" s="82"/>
      <c r="AX33" s="82"/>
      <c r="AY33" s="82"/>
      <c r="AZ33" s="82"/>
      <c r="BA33" s="82"/>
      <c r="BB33" s="82"/>
      <c r="BC33" s="82"/>
      <c r="BD33" s="82"/>
      <c r="BE33" s="82"/>
      <c r="BF33" s="82"/>
      <c r="BG33" s="82"/>
      <c r="BH33" s="82"/>
      <c r="BI33" s="82"/>
      <c r="BJ33" s="82"/>
      <c r="BK33" s="82"/>
      <c r="BL33" s="82"/>
      <c r="BM33" s="82"/>
      <c r="BN33" s="82"/>
      <c r="BO33" s="82"/>
    </row>
    <row r="34" spans="1:121" hidden="1" x14ac:dyDescent="0.2">
      <c r="A34" s="83" t="s">
        <v>36</v>
      </c>
      <c r="B34" s="84" t="s">
        <v>33</v>
      </c>
      <c r="C34" s="82">
        <f t="shared" ref="C34:BN34" si="1">COUNTIFS(C$2:C$32,"A",JSFERIE,"Jrs")</f>
        <v>0</v>
      </c>
      <c r="D34" s="82">
        <f t="shared" si="1"/>
        <v>0</v>
      </c>
      <c r="E34" s="82">
        <f t="shared" si="1"/>
        <v>2</v>
      </c>
      <c r="F34" s="82">
        <f t="shared" si="1"/>
        <v>3</v>
      </c>
      <c r="G34" s="82">
        <f t="shared" si="1"/>
        <v>1</v>
      </c>
      <c r="H34" s="82">
        <f t="shared" si="1"/>
        <v>1</v>
      </c>
      <c r="I34" s="82">
        <f t="shared" si="1"/>
        <v>0</v>
      </c>
      <c r="J34" s="82">
        <f t="shared" si="1"/>
        <v>0</v>
      </c>
      <c r="K34" s="82">
        <f t="shared" si="1"/>
        <v>0</v>
      </c>
      <c r="L34" s="82">
        <f t="shared" si="1"/>
        <v>0</v>
      </c>
      <c r="M34" s="82">
        <f t="shared" si="1"/>
        <v>0</v>
      </c>
      <c r="N34" s="82">
        <f t="shared" si="1"/>
        <v>0</v>
      </c>
      <c r="O34" s="82">
        <f t="shared" si="1"/>
        <v>0</v>
      </c>
      <c r="P34" s="82">
        <f t="shared" si="1"/>
        <v>0</v>
      </c>
      <c r="Q34" s="82">
        <f t="shared" si="1"/>
        <v>0</v>
      </c>
      <c r="R34" s="82">
        <f t="shared" si="1"/>
        <v>0</v>
      </c>
      <c r="S34" s="82">
        <f t="shared" si="1"/>
        <v>0</v>
      </c>
      <c r="T34" s="82">
        <f t="shared" si="1"/>
        <v>0</v>
      </c>
      <c r="U34" s="82">
        <f t="shared" si="1"/>
        <v>0</v>
      </c>
      <c r="V34" s="82">
        <f t="shared" si="1"/>
        <v>0</v>
      </c>
      <c r="W34" s="82">
        <f t="shared" si="1"/>
        <v>0</v>
      </c>
      <c r="X34" s="82">
        <f t="shared" si="1"/>
        <v>0</v>
      </c>
      <c r="Y34" s="82">
        <f t="shared" si="1"/>
        <v>0</v>
      </c>
      <c r="Z34" s="82">
        <f t="shared" si="1"/>
        <v>0</v>
      </c>
      <c r="AA34" s="82">
        <f t="shared" si="1"/>
        <v>0</v>
      </c>
      <c r="AB34" s="82">
        <f t="shared" si="1"/>
        <v>0</v>
      </c>
      <c r="AC34" s="82">
        <f t="shared" si="1"/>
        <v>0</v>
      </c>
      <c r="AD34" s="82">
        <f t="shared" si="1"/>
        <v>0</v>
      </c>
      <c r="AE34" s="82">
        <f t="shared" si="1"/>
        <v>0</v>
      </c>
      <c r="AF34" s="82">
        <f t="shared" si="1"/>
        <v>0</v>
      </c>
      <c r="AG34" s="82">
        <f t="shared" si="1"/>
        <v>0</v>
      </c>
      <c r="AH34" s="82">
        <f t="shared" si="1"/>
        <v>0</v>
      </c>
      <c r="AI34" s="82">
        <f t="shared" si="1"/>
        <v>0</v>
      </c>
      <c r="AJ34" s="82">
        <f t="shared" si="1"/>
        <v>0</v>
      </c>
      <c r="AK34" s="82">
        <f t="shared" si="1"/>
        <v>0</v>
      </c>
      <c r="AL34" s="82">
        <f t="shared" si="1"/>
        <v>0</v>
      </c>
      <c r="AM34" s="82">
        <f t="shared" si="1"/>
        <v>0</v>
      </c>
      <c r="AN34" s="82">
        <f t="shared" si="1"/>
        <v>0</v>
      </c>
      <c r="AO34" s="82">
        <f t="shared" si="1"/>
        <v>0</v>
      </c>
      <c r="AP34" s="82">
        <f t="shared" si="1"/>
        <v>0</v>
      </c>
      <c r="AQ34" s="82">
        <f t="shared" si="1"/>
        <v>0</v>
      </c>
      <c r="AR34" s="82">
        <f t="shared" si="1"/>
        <v>0</v>
      </c>
      <c r="AS34" s="82">
        <f t="shared" si="1"/>
        <v>0</v>
      </c>
      <c r="AT34" s="82">
        <f t="shared" si="1"/>
        <v>0</v>
      </c>
      <c r="AU34" s="82">
        <f t="shared" si="1"/>
        <v>0</v>
      </c>
      <c r="AV34" s="82">
        <f t="shared" si="1"/>
        <v>0</v>
      </c>
      <c r="AW34" s="82">
        <f t="shared" si="1"/>
        <v>0</v>
      </c>
      <c r="AX34" s="82">
        <f t="shared" si="1"/>
        <v>0</v>
      </c>
      <c r="AY34" s="82">
        <f t="shared" si="1"/>
        <v>0</v>
      </c>
      <c r="AZ34" s="82">
        <f t="shared" si="1"/>
        <v>0</v>
      </c>
      <c r="BA34" s="82">
        <f t="shared" si="1"/>
        <v>0</v>
      </c>
      <c r="BB34" s="82">
        <f t="shared" si="1"/>
        <v>0</v>
      </c>
      <c r="BC34" s="82">
        <f t="shared" si="1"/>
        <v>0</v>
      </c>
      <c r="BD34" s="82">
        <f t="shared" si="1"/>
        <v>0</v>
      </c>
      <c r="BE34" s="82">
        <f t="shared" si="1"/>
        <v>0</v>
      </c>
      <c r="BF34" s="82">
        <f t="shared" si="1"/>
        <v>0</v>
      </c>
      <c r="BG34" s="82">
        <f t="shared" si="1"/>
        <v>0</v>
      </c>
      <c r="BH34" s="82">
        <f t="shared" si="1"/>
        <v>0</v>
      </c>
      <c r="BI34" s="82">
        <f t="shared" si="1"/>
        <v>0</v>
      </c>
      <c r="BJ34" s="82">
        <f t="shared" si="1"/>
        <v>0</v>
      </c>
      <c r="BK34" s="82">
        <f t="shared" si="1"/>
        <v>0</v>
      </c>
      <c r="BL34" s="82">
        <f t="shared" si="1"/>
        <v>0</v>
      </c>
      <c r="BM34" s="82">
        <f t="shared" si="1"/>
        <v>0</v>
      </c>
      <c r="BN34" s="82">
        <f t="shared" si="1"/>
        <v>0</v>
      </c>
      <c r="BO34" s="82">
        <f t="shared" ref="BO34:DQ34" si="2">COUNTIFS(BO$2:BO$32,"A",JSFERIE,"Jrs")</f>
        <v>0</v>
      </c>
      <c r="BP34" s="82">
        <f t="shared" si="2"/>
        <v>0</v>
      </c>
      <c r="BQ34" s="82">
        <f t="shared" si="2"/>
        <v>0</v>
      </c>
      <c r="BR34" s="82">
        <f t="shared" si="2"/>
        <v>0</v>
      </c>
      <c r="BS34" s="82">
        <f t="shared" si="2"/>
        <v>0</v>
      </c>
      <c r="BT34" s="82">
        <f t="shared" si="2"/>
        <v>0</v>
      </c>
      <c r="BU34" s="82">
        <f t="shared" si="2"/>
        <v>0</v>
      </c>
      <c r="BV34" s="82">
        <f t="shared" si="2"/>
        <v>0</v>
      </c>
      <c r="BW34" s="82">
        <f t="shared" si="2"/>
        <v>0</v>
      </c>
      <c r="BX34" s="82">
        <f t="shared" si="2"/>
        <v>0</v>
      </c>
      <c r="BY34" s="82">
        <f t="shared" si="2"/>
        <v>0</v>
      </c>
      <c r="BZ34" s="82">
        <f t="shared" si="2"/>
        <v>0</v>
      </c>
      <c r="CA34" s="82">
        <f t="shared" si="2"/>
        <v>0</v>
      </c>
      <c r="CB34" s="82">
        <f t="shared" si="2"/>
        <v>0</v>
      </c>
      <c r="CC34" s="82">
        <f t="shared" si="2"/>
        <v>0</v>
      </c>
      <c r="CD34" s="82">
        <f t="shared" si="2"/>
        <v>0</v>
      </c>
      <c r="CE34" s="82">
        <f t="shared" si="2"/>
        <v>0</v>
      </c>
      <c r="CF34" s="82">
        <f t="shared" si="2"/>
        <v>0</v>
      </c>
      <c r="CG34" s="82">
        <f t="shared" si="2"/>
        <v>0</v>
      </c>
      <c r="CH34" s="82">
        <f t="shared" si="2"/>
        <v>0</v>
      </c>
      <c r="CI34" s="82">
        <f t="shared" si="2"/>
        <v>0</v>
      </c>
      <c r="CJ34" s="82">
        <f t="shared" si="2"/>
        <v>0</v>
      </c>
      <c r="CK34" s="82">
        <f t="shared" si="2"/>
        <v>0</v>
      </c>
      <c r="CL34" s="82">
        <f t="shared" si="2"/>
        <v>0</v>
      </c>
      <c r="CM34" s="82">
        <f t="shared" si="2"/>
        <v>0</v>
      </c>
      <c r="CN34" s="82">
        <f t="shared" si="2"/>
        <v>0</v>
      </c>
      <c r="CO34" s="82">
        <f t="shared" si="2"/>
        <v>0</v>
      </c>
      <c r="CP34" s="82">
        <f t="shared" si="2"/>
        <v>0</v>
      </c>
      <c r="CQ34" s="82">
        <f t="shared" si="2"/>
        <v>0</v>
      </c>
      <c r="CR34" s="82">
        <f t="shared" si="2"/>
        <v>0</v>
      </c>
      <c r="CS34" s="82">
        <f t="shared" si="2"/>
        <v>0</v>
      </c>
      <c r="CT34" s="82">
        <f t="shared" si="2"/>
        <v>0</v>
      </c>
      <c r="CU34" s="82">
        <f t="shared" si="2"/>
        <v>0</v>
      </c>
      <c r="CV34" s="82">
        <f t="shared" si="2"/>
        <v>0</v>
      </c>
      <c r="CW34" s="82">
        <f t="shared" si="2"/>
        <v>0</v>
      </c>
      <c r="CX34" s="82">
        <f t="shared" si="2"/>
        <v>0</v>
      </c>
      <c r="CY34" s="82">
        <f t="shared" si="2"/>
        <v>0</v>
      </c>
      <c r="CZ34" s="82">
        <f t="shared" si="2"/>
        <v>0</v>
      </c>
      <c r="DA34" s="82">
        <f t="shared" si="2"/>
        <v>0</v>
      </c>
      <c r="DB34" s="82">
        <f t="shared" si="2"/>
        <v>0</v>
      </c>
      <c r="DC34" s="82">
        <f t="shared" si="2"/>
        <v>0</v>
      </c>
      <c r="DD34" s="82">
        <f t="shared" si="2"/>
        <v>0</v>
      </c>
      <c r="DE34" s="82">
        <f t="shared" si="2"/>
        <v>0</v>
      </c>
      <c r="DF34" s="82">
        <f t="shared" si="2"/>
        <v>0</v>
      </c>
      <c r="DG34" s="82">
        <f t="shared" si="2"/>
        <v>0</v>
      </c>
      <c r="DH34" s="82">
        <f t="shared" si="2"/>
        <v>0</v>
      </c>
      <c r="DI34" s="82">
        <f t="shared" si="2"/>
        <v>0</v>
      </c>
      <c r="DJ34" s="82">
        <f t="shared" si="2"/>
        <v>0</v>
      </c>
      <c r="DK34" s="82">
        <f t="shared" si="2"/>
        <v>0</v>
      </c>
      <c r="DL34" s="82">
        <f t="shared" si="2"/>
        <v>0</v>
      </c>
      <c r="DM34" s="82">
        <f t="shared" si="2"/>
        <v>0</v>
      </c>
      <c r="DN34" s="82">
        <f t="shared" si="2"/>
        <v>0</v>
      </c>
      <c r="DO34" s="82">
        <f t="shared" si="2"/>
        <v>0</v>
      </c>
      <c r="DP34" s="82">
        <f t="shared" si="2"/>
        <v>0</v>
      </c>
      <c r="DQ34" s="82">
        <f t="shared" si="2"/>
        <v>0</v>
      </c>
    </row>
    <row r="35" spans="1:121" hidden="1" x14ac:dyDescent="0.2">
      <c r="A35" s="83" t="s">
        <v>37</v>
      </c>
      <c r="B35" s="84" t="s">
        <v>34</v>
      </c>
      <c r="C35" s="82">
        <f t="shared" ref="C35:BN35" si="3">COUNTIFS(C$2:C$32,"A",JSFERIE,"Feri")</f>
        <v>0</v>
      </c>
      <c r="D35" s="82">
        <f t="shared" si="3"/>
        <v>0</v>
      </c>
      <c r="E35" s="82">
        <f t="shared" si="3"/>
        <v>0</v>
      </c>
      <c r="F35" s="82">
        <f t="shared" si="3"/>
        <v>0</v>
      </c>
      <c r="G35" s="82">
        <f t="shared" si="3"/>
        <v>0</v>
      </c>
      <c r="H35" s="82">
        <f t="shared" si="3"/>
        <v>0</v>
      </c>
      <c r="I35" s="82">
        <f t="shared" si="3"/>
        <v>0</v>
      </c>
      <c r="J35" s="82">
        <f t="shared" si="3"/>
        <v>0</v>
      </c>
      <c r="K35" s="82">
        <f t="shared" si="3"/>
        <v>0</v>
      </c>
      <c r="L35" s="82">
        <f t="shared" si="3"/>
        <v>0</v>
      </c>
      <c r="M35" s="82">
        <f t="shared" si="3"/>
        <v>0</v>
      </c>
      <c r="N35" s="82">
        <f t="shared" si="3"/>
        <v>0</v>
      </c>
      <c r="O35" s="82">
        <f t="shared" si="3"/>
        <v>0</v>
      </c>
      <c r="P35" s="82">
        <f t="shared" si="3"/>
        <v>0</v>
      </c>
      <c r="Q35" s="82">
        <f t="shared" si="3"/>
        <v>0</v>
      </c>
      <c r="R35" s="82">
        <f t="shared" si="3"/>
        <v>0</v>
      </c>
      <c r="S35" s="82">
        <f t="shared" si="3"/>
        <v>0</v>
      </c>
      <c r="T35" s="82">
        <f t="shared" si="3"/>
        <v>0</v>
      </c>
      <c r="U35" s="82">
        <f t="shared" si="3"/>
        <v>0</v>
      </c>
      <c r="V35" s="82">
        <f t="shared" si="3"/>
        <v>0</v>
      </c>
      <c r="W35" s="82">
        <f t="shared" si="3"/>
        <v>0</v>
      </c>
      <c r="X35" s="82">
        <f t="shared" si="3"/>
        <v>0</v>
      </c>
      <c r="Y35" s="82">
        <f t="shared" si="3"/>
        <v>0</v>
      </c>
      <c r="Z35" s="82">
        <f t="shared" si="3"/>
        <v>0</v>
      </c>
      <c r="AA35" s="82">
        <f t="shared" si="3"/>
        <v>0</v>
      </c>
      <c r="AB35" s="82">
        <f t="shared" si="3"/>
        <v>0</v>
      </c>
      <c r="AC35" s="82">
        <f t="shared" si="3"/>
        <v>0</v>
      </c>
      <c r="AD35" s="82">
        <f t="shared" si="3"/>
        <v>0</v>
      </c>
      <c r="AE35" s="82">
        <f t="shared" si="3"/>
        <v>0</v>
      </c>
      <c r="AF35" s="82">
        <f t="shared" si="3"/>
        <v>0</v>
      </c>
      <c r="AG35" s="82">
        <f t="shared" si="3"/>
        <v>0</v>
      </c>
      <c r="AH35" s="82">
        <f t="shared" si="3"/>
        <v>0</v>
      </c>
      <c r="AI35" s="82">
        <f t="shared" si="3"/>
        <v>0</v>
      </c>
      <c r="AJ35" s="82">
        <f t="shared" si="3"/>
        <v>0</v>
      </c>
      <c r="AK35" s="82">
        <f t="shared" si="3"/>
        <v>0</v>
      </c>
      <c r="AL35" s="82">
        <f t="shared" si="3"/>
        <v>0</v>
      </c>
      <c r="AM35" s="82">
        <f t="shared" si="3"/>
        <v>0</v>
      </c>
      <c r="AN35" s="82">
        <f t="shared" si="3"/>
        <v>0</v>
      </c>
      <c r="AO35" s="82">
        <f t="shared" si="3"/>
        <v>0</v>
      </c>
      <c r="AP35" s="82">
        <f t="shared" si="3"/>
        <v>0</v>
      </c>
      <c r="AQ35" s="82">
        <f t="shared" si="3"/>
        <v>0</v>
      </c>
      <c r="AR35" s="82">
        <f t="shared" si="3"/>
        <v>0</v>
      </c>
      <c r="AS35" s="82">
        <f t="shared" si="3"/>
        <v>0</v>
      </c>
      <c r="AT35" s="82">
        <f t="shared" si="3"/>
        <v>0</v>
      </c>
      <c r="AU35" s="82">
        <f t="shared" si="3"/>
        <v>0</v>
      </c>
      <c r="AV35" s="82">
        <f t="shared" si="3"/>
        <v>0</v>
      </c>
      <c r="AW35" s="82">
        <f t="shared" si="3"/>
        <v>0</v>
      </c>
      <c r="AX35" s="82">
        <f t="shared" si="3"/>
        <v>0</v>
      </c>
      <c r="AY35" s="82">
        <f t="shared" si="3"/>
        <v>0</v>
      </c>
      <c r="AZ35" s="82">
        <f t="shared" si="3"/>
        <v>0</v>
      </c>
      <c r="BA35" s="82">
        <f t="shared" si="3"/>
        <v>0</v>
      </c>
      <c r="BB35" s="82">
        <f t="shared" si="3"/>
        <v>0</v>
      </c>
      <c r="BC35" s="82">
        <f t="shared" si="3"/>
        <v>0</v>
      </c>
      <c r="BD35" s="82">
        <f t="shared" si="3"/>
        <v>0</v>
      </c>
      <c r="BE35" s="82">
        <f t="shared" si="3"/>
        <v>0</v>
      </c>
      <c r="BF35" s="82">
        <f t="shared" si="3"/>
        <v>0</v>
      </c>
      <c r="BG35" s="82">
        <f t="shared" si="3"/>
        <v>0</v>
      </c>
      <c r="BH35" s="82">
        <f t="shared" si="3"/>
        <v>0</v>
      </c>
      <c r="BI35" s="82">
        <f t="shared" si="3"/>
        <v>0</v>
      </c>
      <c r="BJ35" s="82">
        <f t="shared" si="3"/>
        <v>0</v>
      </c>
      <c r="BK35" s="82">
        <f t="shared" si="3"/>
        <v>0</v>
      </c>
      <c r="BL35" s="82">
        <f t="shared" si="3"/>
        <v>0</v>
      </c>
      <c r="BM35" s="82">
        <f t="shared" si="3"/>
        <v>0</v>
      </c>
      <c r="BN35" s="82">
        <f t="shared" si="3"/>
        <v>0</v>
      </c>
      <c r="BO35" s="82">
        <f t="shared" ref="BO35:DQ35" si="4">COUNTIFS(BO$2:BO$32,"A",JSFERIE,"Feri")</f>
        <v>0</v>
      </c>
      <c r="BP35" s="82">
        <f t="shared" si="4"/>
        <v>0</v>
      </c>
      <c r="BQ35" s="82">
        <f t="shared" si="4"/>
        <v>0</v>
      </c>
      <c r="BR35" s="82">
        <f t="shared" si="4"/>
        <v>0</v>
      </c>
      <c r="BS35" s="82">
        <f t="shared" si="4"/>
        <v>0</v>
      </c>
      <c r="BT35" s="82">
        <f t="shared" si="4"/>
        <v>0</v>
      </c>
      <c r="BU35" s="82">
        <f t="shared" si="4"/>
        <v>0</v>
      </c>
      <c r="BV35" s="82">
        <f t="shared" si="4"/>
        <v>0</v>
      </c>
      <c r="BW35" s="82">
        <f t="shared" si="4"/>
        <v>0</v>
      </c>
      <c r="BX35" s="82">
        <f t="shared" si="4"/>
        <v>0</v>
      </c>
      <c r="BY35" s="82">
        <f t="shared" si="4"/>
        <v>0</v>
      </c>
      <c r="BZ35" s="82">
        <f t="shared" si="4"/>
        <v>0</v>
      </c>
      <c r="CA35" s="82">
        <f t="shared" si="4"/>
        <v>0</v>
      </c>
      <c r="CB35" s="82">
        <f t="shared" si="4"/>
        <v>0</v>
      </c>
      <c r="CC35" s="82">
        <f t="shared" si="4"/>
        <v>0</v>
      </c>
      <c r="CD35" s="82">
        <f t="shared" si="4"/>
        <v>0</v>
      </c>
      <c r="CE35" s="82">
        <f t="shared" si="4"/>
        <v>0</v>
      </c>
      <c r="CF35" s="82">
        <f t="shared" si="4"/>
        <v>0</v>
      </c>
      <c r="CG35" s="82">
        <f t="shared" si="4"/>
        <v>0</v>
      </c>
      <c r="CH35" s="82">
        <f t="shared" si="4"/>
        <v>0</v>
      </c>
      <c r="CI35" s="82">
        <f t="shared" si="4"/>
        <v>0</v>
      </c>
      <c r="CJ35" s="82">
        <f t="shared" si="4"/>
        <v>0</v>
      </c>
      <c r="CK35" s="82">
        <f t="shared" si="4"/>
        <v>0</v>
      </c>
      <c r="CL35" s="82">
        <f t="shared" si="4"/>
        <v>0</v>
      </c>
      <c r="CM35" s="82">
        <f t="shared" si="4"/>
        <v>0</v>
      </c>
      <c r="CN35" s="82">
        <f t="shared" si="4"/>
        <v>0</v>
      </c>
      <c r="CO35" s="82">
        <f t="shared" si="4"/>
        <v>0</v>
      </c>
      <c r="CP35" s="82">
        <f t="shared" si="4"/>
        <v>0</v>
      </c>
      <c r="CQ35" s="82">
        <f t="shared" si="4"/>
        <v>0</v>
      </c>
      <c r="CR35" s="82">
        <f t="shared" si="4"/>
        <v>0</v>
      </c>
      <c r="CS35" s="82">
        <f t="shared" si="4"/>
        <v>0</v>
      </c>
      <c r="CT35" s="82">
        <f t="shared" si="4"/>
        <v>0</v>
      </c>
      <c r="CU35" s="82">
        <f t="shared" si="4"/>
        <v>0</v>
      </c>
      <c r="CV35" s="82">
        <f t="shared" si="4"/>
        <v>0</v>
      </c>
      <c r="CW35" s="82">
        <f t="shared" si="4"/>
        <v>0</v>
      </c>
      <c r="CX35" s="82">
        <f t="shared" si="4"/>
        <v>0</v>
      </c>
      <c r="CY35" s="82">
        <f t="shared" si="4"/>
        <v>0</v>
      </c>
      <c r="CZ35" s="82">
        <f t="shared" si="4"/>
        <v>0</v>
      </c>
      <c r="DA35" s="82">
        <f t="shared" si="4"/>
        <v>0</v>
      </c>
      <c r="DB35" s="82">
        <f t="shared" si="4"/>
        <v>0</v>
      </c>
      <c r="DC35" s="82">
        <f t="shared" si="4"/>
        <v>0</v>
      </c>
      <c r="DD35" s="82">
        <f t="shared" si="4"/>
        <v>0</v>
      </c>
      <c r="DE35" s="82">
        <f t="shared" si="4"/>
        <v>0</v>
      </c>
      <c r="DF35" s="82">
        <f t="shared" si="4"/>
        <v>0</v>
      </c>
      <c r="DG35" s="82">
        <f t="shared" si="4"/>
        <v>0</v>
      </c>
      <c r="DH35" s="82">
        <f t="shared" si="4"/>
        <v>0</v>
      </c>
      <c r="DI35" s="82">
        <f t="shared" si="4"/>
        <v>0</v>
      </c>
      <c r="DJ35" s="82">
        <f t="shared" si="4"/>
        <v>0</v>
      </c>
      <c r="DK35" s="82">
        <f t="shared" si="4"/>
        <v>0</v>
      </c>
      <c r="DL35" s="82">
        <f t="shared" si="4"/>
        <v>0</v>
      </c>
      <c r="DM35" s="82">
        <f t="shared" si="4"/>
        <v>0</v>
      </c>
      <c r="DN35" s="82">
        <f t="shared" si="4"/>
        <v>0</v>
      </c>
      <c r="DO35" s="82">
        <f t="shared" si="4"/>
        <v>0</v>
      </c>
      <c r="DP35" s="82">
        <f t="shared" si="4"/>
        <v>0</v>
      </c>
      <c r="DQ35" s="82">
        <f t="shared" si="4"/>
        <v>0</v>
      </c>
    </row>
    <row r="36" spans="1:121" hidden="1" x14ac:dyDescent="0.2">
      <c r="C36" s="85"/>
      <c r="D36" s="85"/>
      <c r="E36" s="85"/>
      <c r="F36" s="85"/>
      <c r="G36" s="85"/>
      <c r="H36" s="85"/>
      <c r="I36" s="85"/>
      <c r="J36" s="85"/>
      <c r="K36" s="85"/>
      <c r="L36" s="85"/>
      <c r="M36" s="85"/>
      <c r="N36" s="85"/>
      <c r="O36" s="85"/>
      <c r="P36" s="85"/>
      <c r="Q36" s="85"/>
      <c r="R36" s="85"/>
      <c r="S36" s="85"/>
      <c r="T36" s="85"/>
      <c r="U36" s="85"/>
      <c r="V36" s="85"/>
      <c r="W36" s="85"/>
      <c r="X36" s="85"/>
      <c r="Y36" s="85"/>
      <c r="Z36" s="85"/>
      <c r="AA36" s="85"/>
      <c r="AB36" s="85"/>
      <c r="AC36" s="85"/>
      <c r="AD36" s="85"/>
      <c r="AE36" s="85"/>
      <c r="AF36" s="85"/>
      <c r="AG36" s="85"/>
      <c r="AH36" s="85"/>
      <c r="AI36" s="85"/>
      <c r="AJ36" s="85"/>
      <c r="AK36" s="85"/>
      <c r="AL36" s="85"/>
      <c r="AM36" s="85"/>
      <c r="AN36" s="85"/>
      <c r="AO36" s="85"/>
      <c r="AP36" s="85"/>
      <c r="AQ36" s="85"/>
      <c r="AR36" s="85"/>
      <c r="AS36" s="85"/>
      <c r="AT36" s="85"/>
      <c r="AU36" s="85"/>
      <c r="AV36" s="85"/>
      <c r="AW36" s="85"/>
      <c r="AX36" s="85"/>
      <c r="AY36" s="85"/>
      <c r="AZ36" s="85"/>
      <c r="BA36" s="85"/>
      <c r="BB36" s="85"/>
      <c r="BC36" s="85"/>
      <c r="BD36" s="85"/>
      <c r="BE36" s="85"/>
      <c r="BF36" s="85"/>
      <c r="BG36" s="85"/>
      <c r="BH36" s="85"/>
      <c r="BI36" s="85"/>
      <c r="BJ36" s="85"/>
      <c r="BK36" s="85"/>
      <c r="BL36" s="85"/>
      <c r="BM36" s="85"/>
      <c r="BN36" s="85"/>
      <c r="BO36" s="85"/>
      <c r="BP36" s="85"/>
      <c r="BQ36" s="85"/>
      <c r="BR36" s="85"/>
      <c r="BS36" s="85"/>
      <c r="BT36" s="85"/>
      <c r="BU36" s="85"/>
      <c r="BV36" s="85"/>
      <c r="BW36" s="85"/>
      <c r="BX36" s="85"/>
      <c r="BY36" s="85"/>
      <c r="BZ36" s="85"/>
      <c r="CA36" s="85"/>
      <c r="CB36" s="85"/>
      <c r="CC36" s="85"/>
      <c r="CD36" s="85"/>
      <c r="CE36" s="85"/>
      <c r="CF36" s="85"/>
      <c r="CG36" s="85"/>
      <c r="CH36" s="85"/>
      <c r="CI36" s="85"/>
      <c r="CJ36" s="85"/>
      <c r="CK36" s="85"/>
      <c r="CL36" s="85"/>
      <c r="CM36" s="85"/>
      <c r="CN36" s="85"/>
      <c r="CO36" s="85"/>
      <c r="CP36" s="85"/>
      <c r="CQ36" s="85"/>
      <c r="CR36" s="85"/>
      <c r="CS36" s="85"/>
      <c r="CT36" s="85"/>
      <c r="CU36" s="85"/>
      <c r="CV36" s="85"/>
      <c r="CW36" s="85"/>
      <c r="CX36" s="85"/>
      <c r="CY36" s="85"/>
      <c r="CZ36" s="85"/>
      <c r="DA36" s="85"/>
      <c r="DB36" s="85"/>
      <c r="DC36" s="85"/>
      <c r="DD36" s="85"/>
      <c r="DE36" s="85"/>
      <c r="DF36" s="85"/>
      <c r="DG36" s="85"/>
      <c r="DH36" s="85"/>
      <c r="DI36" s="85"/>
      <c r="DJ36" s="85"/>
      <c r="DK36" s="85"/>
      <c r="DL36" s="85"/>
      <c r="DM36" s="85"/>
      <c r="DN36" s="85"/>
      <c r="DO36" s="85"/>
      <c r="DP36" s="85"/>
      <c r="DQ36" s="85"/>
    </row>
    <row r="37" spans="1:121" hidden="1" x14ac:dyDescent="0.2">
      <c r="A37" s="83" t="s">
        <v>38</v>
      </c>
      <c r="B37" s="84" t="s">
        <v>33</v>
      </c>
      <c r="C37" s="82">
        <f t="shared" ref="C37:BN37" si="5">COUNTIFS(C$2:C$32,"PEN",JSFERIE,"Jrs")</f>
        <v>0</v>
      </c>
      <c r="D37" s="82">
        <f t="shared" si="5"/>
        <v>0</v>
      </c>
      <c r="E37" s="82">
        <f t="shared" si="5"/>
        <v>0</v>
      </c>
      <c r="F37" s="82">
        <f t="shared" si="5"/>
        <v>0</v>
      </c>
      <c r="G37" s="82">
        <f t="shared" si="5"/>
        <v>0</v>
      </c>
      <c r="H37" s="82">
        <f t="shared" si="5"/>
        <v>0</v>
      </c>
      <c r="I37" s="82">
        <f t="shared" si="5"/>
        <v>0</v>
      </c>
      <c r="J37" s="82">
        <f t="shared" si="5"/>
        <v>0</v>
      </c>
      <c r="K37" s="82">
        <f t="shared" si="5"/>
        <v>0</v>
      </c>
      <c r="L37" s="82">
        <f t="shared" si="5"/>
        <v>0</v>
      </c>
      <c r="M37" s="82">
        <f t="shared" si="5"/>
        <v>0</v>
      </c>
      <c r="N37" s="82">
        <f t="shared" si="5"/>
        <v>0</v>
      </c>
      <c r="O37" s="82">
        <f t="shared" si="5"/>
        <v>0</v>
      </c>
      <c r="P37" s="82">
        <f t="shared" si="5"/>
        <v>0</v>
      </c>
      <c r="Q37" s="82">
        <f t="shared" si="5"/>
        <v>0</v>
      </c>
      <c r="R37" s="82">
        <f t="shared" si="5"/>
        <v>0</v>
      </c>
      <c r="S37" s="82">
        <f t="shared" si="5"/>
        <v>0</v>
      </c>
      <c r="T37" s="82">
        <f t="shared" si="5"/>
        <v>0</v>
      </c>
      <c r="U37" s="82">
        <f t="shared" si="5"/>
        <v>0</v>
      </c>
      <c r="V37" s="82">
        <f t="shared" si="5"/>
        <v>0</v>
      </c>
      <c r="W37" s="82">
        <f t="shared" si="5"/>
        <v>0</v>
      </c>
      <c r="X37" s="82">
        <f t="shared" si="5"/>
        <v>0</v>
      </c>
      <c r="Y37" s="82">
        <f t="shared" si="5"/>
        <v>0</v>
      </c>
      <c r="Z37" s="82">
        <f t="shared" si="5"/>
        <v>0</v>
      </c>
      <c r="AA37" s="82">
        <f t="shared" si="5"/>
        <v>0</v>
      </c>
      <c r="AB37" s="82">
        <f t="shared" si="5"/>
        <v>0</v>
      </c>
      <c r="AC37" s="82">
        <f t="shared" si="5"/>
        <v>0</v>
      </c>
      <c r="AD37" s="82">
        <f t="shared" si="5"/>
        <v>0</v>
      </c>
      <c r="AE37" s="82">
        <f t="shared" si="5"/>
        <v>0</v>
      </c>
      <c r="AF37" s="82">
        <f t="shared" si="5"/>
        <v>0</v>
      </c>
      <c r="AG37" s="82">
        <f t="shared" si="5"/>
        <v>0</v>
      </c>
      <c r="AH37" s="82">
        <f t="shared" si="5"/>
        <v>0</v>
      </c>
      <c r="AI37" s="82">
        <f t="shared" si="5"/>
        <v>0</v>
      </c>
      <c r="AJ37" s="82">
        <f t="shared" si="5"/>
        <v>0</v>
      </c>
      <c r="AK37" s="82">
        <f t="shared" si="5"/>
        <v>0</v>
      </c>
      <c r="AL37" s="82">
        <f t="shared" si="5"/>
        <v>0</v>
      </c>
      <c r="AM37" s="82">
        <f t="shared" si="5"/>
        <v>0</v>
      </c>
      <c r="AN37" s="82">
        <f t="shared" si="5"/>
        <v>0</v>
      </c>
      <c r="AO37" s="82">
        <f t="shared" si="5"/>
        <v>0</v>
      </c>
      <c r="AP37" s="82">
        <f t="shared" si="5"/>
        <v>0</v>
      </c>
      <c r="AQ37" s="82">
        <f t="shared" si="5"/>
        <v>0</v>
      </c>
      <c r="AR37" s="82">
        <f t="shared" si="5"/>
        <v>0</v>
      </c>
      <c r="AS37" s="82">
        <f t="shared" si="5"/>
        <v>0</v>
      </c>
      <c r="AT37" s="82">
        <f t="shared" si="5"/>
        <v>0</v>
      </c>
      <c r="AU37" s="82">
        <f t="shared" si="5"/>
        <v>0</v>
      </c>
      <c r="AV37" s="82">
        <f t="shared" si="5"/>
        <v>0</v>
      </c>
      <c r="AW37" s="82">
        <f t="shared" si="5"/>
        <v>0</v>
      </c>
      <c r="AX37" s="82">
        <f t="shared" si="5"/>
        <v>0</v>
      </c>
      <c r="AY37" s="82">
        <f t="shared" si="5"/>
        <v>0</v>
      </c>
      <c r="AZ37" s="82">
        <f t="shared" si="5"/>
        <v>0</v>
      </c>
      <c r="BA37" s="82">
        <f t="shared" si="5"/>
        <v>0</v>
      </c>
      <c r="BB37" s="82">
        <f t="shared" si="5"/>
        <v>0</v>
      </c>
      <c r="BC37" s="82">
        <f t="shared" si="5"/>
        <v>0</v>
      </c>
      <c r="BD37" s="82">
        <f t="shared" si="5"/>
        <v>0</v>
      </c>
      <c r="BE37" s="82">
        <f t="shared" si="5"/>
        <v>0</v>
      </c>
      <c r="BF37" s="82">
        <f t="shared" si="5"/>
        <v>0</v>
      </c>
      <c r="BG37" s="82">
        <f t="shared" si="5"/>
        <v>0</v>
      </c>
      <c r="BH37" s="82">
        <f t="shared" si="5"/>
        <v>0</v>
      </c>
      <c r="BI37" s="82">
        <f t="shared" si="5"/>
        <v>0</v>
      </c>
      <c r="BJ37" s="82">
        <f t="shared" si="5"/>
        <v>0</v>
      </c>
      <c r="BK37" s="82">
        <f t="shared" si="5"/>
        <v>0</v>
      </c>
      <c r="BL37" s="82">
        <f t="shared" si="5"/>
        <v>0</v>
      </c>
      <c r="BM37" s="82">
        <f t="shared" si="5"/>
        <v>0</v>
      </c>
      <c r="BN37" s="82">
        <f t="shared" si="5"/>
        <v>0</v>
      </c>
      <c r="BO37" s="82">
        <f t="shared" ref="BO37:DQ37" si="6">COUNTIFS(BO$2:BO$32,"PEN",JSFERIE,"Jrs")</f>
        <v>0</v>
      </c>
      <c r="BP37" s="82">
        <f t="shared" si="6"/>
        <v>0</v>
      </c>
      <c r="BQ37" s="82">
        <f t="shared" si="6"/>
        <v>0</v>
      </c>
      <c r="BR37" s="82">
        <f t="shared" si="6"/>
        <v>0</v>
      </c>
      <c r="BS37" s="82">
        <f t="shared" si="6"/>
        <v>0</v>
      </c>
      <c r="BT37" s="82">
        <f t="shared" si="6"/>
        <v>0</v>
      </c>
      <c r="BU37" s="82">
        <f t="shared" si="6"/>
        <v>0</v>
      </c>
      <c r="BV37" s="82">
        <f t="shared" si="6"/>
        <v>0</v>
      </c>
      <c r="BW37" s="82">
        <f t="shared" si="6"/>
        <v>0</v>
      </c>
      <c r="BX37" s="82">
        <f t="shared" si="6"/>
        <v>0</v>
      </c>
      <c r="BY37" s="82">
        <f t="shared" si="6"/>
        <v>0</v>
      </c>
      <c r="BZ37" s="82">
        <f t="shared" si="6"/>
        <v>0</v>
      </c>
      <c r="CA37" s="82">
        <f t="shared" si="6"/>
        <v>0</v>
      </c>
      <c r="CB37" s="82">
        <f t="shared" si="6"/>
        <v>0</v>
      </c>
      <c r="CC37" s="82">
        <f t="shared" si="6"/>
        <v>0</v>
      </c>
      <c r="CD37" s="82">
        <f t="shared" si="6"/>
        <v>0</v>
      </c>
      <c r="CE37" s="82">
        <f t="shared" si="6"/>
        <v>0</v>
      </c>
      <c r="CF37" s="82">
        <f t="shared" si="6"/>
        <v>0</v>
      </c>
      <c r="CG37" s="82">
        <f t="shared" si="6"/>
        <v>0</v>
      </c>
      <c r="CH37" s="82">
        <f t="shared" si="6"/>
        <v>0</v>
      </c>
      <c r="CI37" s="82">
        <f t="shared" si="6"/>
        <v>0</v>
      </c>
      <c r="CJ37" s="82">
        <f t="shared" si="6"/>
        <v>0</v>
      </c>
      <c r="CK37" s="82">
        <f t="shared" si="6"/>
        <v>0</v>
      </c>
      <c r="CL37" s="82">
        <f t="shared" si="6"/>
        <v>0</v>
      </c>
      <c r="CM37" s="82">
        <f t="shared" si="6"/>
        <v>0</v>
      </c>
      <c r="CN37" s="82">
        <f t="shared" si="6"/>
        <v>0</v>
      </c>
      <c r="CO37" s="82">
        <f t="shared" si="6"/>
        <v>0</v>
      </c>
      <c r="CP37" s="82">
        <f t="shared" si="6"/>
        <v>0</v>
      </c>
      <c r="CQ37" s="82">
        <f t="shared" si="6"/>
        <v>0</v>
      </c>
      <c r="CR37" s="82">
        <f t="shared" si="6"/>
        <v>0</v>
      </c>
      <c r="CS37" s="82">
        <f t="shared" si="6"/>
        <v>0</v>
      </c>
      <c r="CT37" s="82">
        <f t="shared" si="6"/>
        <v>0</v>
      </c>
      <c r="CU37" s="82">
        <f t="shared" si="6"/>
        <v>0</v>
      </c>
      <c r="CV37" s="82">
        <f t="shared" si="6"/>
        <v>0</v>
      </c>
      <c r="CW37" s="82">
        <f t="shared" si="6"/>
        <v>0</v>
      </c>
      <c r="CX37" s="82">
        <f t="shared" si="6"/>
        <v>0</v>
      </c>
      <c r="CY37" s="82">
        <f t="shared" si="6"/>
        <v>0</v>
      </c>
      <c r="CZ37" s="82">
        <f t="shared" si="6"/>
        <v>0</v>
      </c>
      <c r="DA37" s="82">
        <f t="shared" si="6"/>
        <v>0</v>
      </c>
      <c r="DB37" s="82">
        <f t="shared" si="6"/>
        <v>0</v>
      </c>
      <c r="DC37" s="82">
        <f t="shared" si="6"/>
        <v>0</v>
      </c>
      <c r="DD37" s="82">
        <f t="shared" si="6"/>
        <v>0</v>
      </c>
      <c r="DE37" s="82">
        <f t="shared" si="6"/>
        <v>0</v>
      </c>
      <c r="DF37" s="82">
        <f t="shared" si="6"/>
        <v>0</v>
      </c>
      <c r="DG37" s="82">
        <f t="shared" si="6"/>
        <v>0</v>
      </c>
      <c r="DH37" s="82">
        <f t="shared" si="6"/>
        <v>0</v>
      </c>
      <c r="DI37" s="82">
        <f t="shared" si="6"/>
        <v>0</v>
      </c>
      <c r="DJ37" s="82">
        <f t="shared" si="6"/>
        <v>0</v>
      </c>
      <c r="DK37" s="82">
        <f t="shared" si="6"/>
        <v>0</v>
      </c>
      <c r="DL37" s="82">
        <f t="shared" si="6"/>
        <v>0</v>
      </c>
      <c r="DM37" s="82">
        <f t="shared" si="6"/>
        <v>0</v>
      </c>
      <c r="DN37" s="82">
        <f t="shared" si="6"/>
        <v>0</v>
      </c>
      <c r="DO37" s="82">
        <f t="shared" si="6"/>
        <v>0</v>
      </c>
      <c r="DP37" s="82">
        <f t="shared" si="6"/>
        <v>0</v>
      </c>
      <c r="DQ37" s="82">
        <f t="shared" si="6"/>
        <v>0</v>
      </c>
    </row>
    <row r="38" spans="1:121" hidden="1" x14ac:dyDescent="0.2">
      <c r="A38" s="83" t="s">
        <v>39</v>
      </c>
      <c r="B38" s="84" t="s">
        <v>34</v>
      </c>
      <c r="C38" s="82">
        <f t="shared" ref="C38:BN38" si="7">COUNTIFS(C$2:C$32,"PEN",JSFERIE,"Feri")</f>
        <v>0</v>
      </c>
      <c r="D38" s="82">
        <f t="shared" si="7"/>
        <v>0</v>
      </c>
      <c r="E38" s="82">
        <f t="shared" si="7"/>
        <v>0</v>
      </c>
      <c r="F38" s="82">
        <f t="shared" si="7"/>
        <v>0</v>
      </c>
      <c r="G38" s="82">
        <f t="shared" si="7"/>
        <v>0</v>
      </c>
      <c r="H38" s="82">
        <f t="shared" si="7"/>
        <v>0</v>
      </c>
      <c r="I38" s="82">
        <f t="shared" si="7"/>
        <v>0</v>
      </c>
      <c r="J38" s="82">
        <f t="shared" si="7"/>
        <v>0</v>
      </c>
      <c r="K38" s="82">
        <f t="shared" si="7"/>
        <v>0</v>
      </c>
      <c r="L38" s="82">
        <f t="shared" si="7"/>
        <v>0</v>
      </c>
      <c r="M38" s="82">
        <f t="shared" si="7"/>
        <v>0</v>
      </c>
      <c r="N38" s="82">
        <f t="shared" si="7"/>
        <v>0</v>
      </c>
      <c r="O38" s="82">
        <f t="shared" si="7"/>
        <v>0</v>
      </c>
      <c r="P38" s="82">
        <f t="shared" si="7"/>
        <v>0</v>
      </c>
      <c r="Q38" s="82">
        <f t="shared" si="7"/>
        <v>0</v>
      </c>
      <c r="R38" s="82">
        <f t="shared" si="7"/>
        <v>0</v>
      </c>
      <c r="S38" s="82">
        <f t="shared" si="7"/>
        <v>0</v>
      </c>
      <c r="T38" s="82">
        <f t="shared" si="7"/>
        <v>0</v>
      </c>
      <c r="U38" s="82">
        <f t="shared" si="7"/>
        <v>0</v>
      </c>
      <c r="V38" s="82">
        <f t="shared" si="7"/>
        <v>0</v>
      </c>
      <c r="W38" s="82">
        <f t="shared" si="7"/>
        <v>0</v>
      </c>
      <c r="X38" s="82">
        <f t="shared" si="7"/>
        <v>0</v>
      </c>
      <c r="Y38" s="82">
        <f t="shared" si="7"/>
        <v>0</v>
      </c>
      <c r="Z38" s="82">
        <f t="shared" si="7"/>
        <v>0</v>
      </c>
      <c r="AA38" s="82">
        <f t="shared" si="7"/>
        <v>0</v>
      </c>
      <c r="AB38" s="82">
        <f t="shared" si="7"/>
        <v>0</v>
      </c>
      <c r="AC38" s="82">
        <f t="shared" si="7"/>
        <v>0</v>
      </c>
      <c r="AD38" s="82">
        <f t="shared" si="7"/>
        <v>0</v>
      </c>
      <c r="AE38" s="82">
        <f t="shared" si="7"/>
        <v>0</v>
      </c>
      <c r="AF38" s="82">
        <f t="shared" si="7"/>
        <v>0</v>
      </c>
      <c r="AG38" s="82">
        <f t="shared" si="7"/>
        <v>0</v>
      </c>
      <c r="AH38" s="82">
        <f t="shared" si="7"/>
        <v>0</v>
      </c>
      <c r="AI38" s="82">
        <f t="shared" si="7"/>
        <v>0</v>
      </c>
      <c r="AJ38" s="82">
        <f t="shared" si="7"/>
        <v>0</v>
      </c>
      <c r="AK38" s="82">
        <f t="shared" si="7"/>
        <v>0</v>
      </c>
      <c r="AL38" s="82">
        <f t="shared" si="7"/>
        <v>0</v>
      </c>
      <c r="AM38" s="82">
        <f t="shared" si="7"/>
        <v>0</v>
      </c>
      <c r="AN38" s="82">
        <f t="shared" si="7"/>
        <v>0</v>
      </c>
      <c r="AO38" s="82">
        <f t="shared" si="7"/>
        <v>0</v>
      </c>
      <c r="AP38" s="82">
        <f t="shared" si="7"/>
        <v>0</v>
      </c>
      <c r="AQ38" s="82">
        <f t="shared" si="7"/>
        <v>0</v>
      </c>
      <c r="AR38" s="82">
        <f t="shared" si="7"/>
        <v>0</v>
      </c>
      <c r="AS38" s="82">
        <f t="shared" si="7"/>
        <v>0</v>
      </c>
      <c r="AT38" s="82">
        <f t="shared" si="7"/>
        <v>0</v>
      </c>
      <c r="AU38" s="82">
        <f t="shared" si="7"/>
        <v>0</v>
      </c>
      <c r="AV38" s="82">
        <f t="shared" si="7"/>
        <v>0</v>
      </c>
      <c r="AW38" s="82">
        <f t="shared" si="7"/>
        <v>0</v>
      </c>
      <c r="AX38" s="82">
        <f t="shared" si="7"/>
        <v>0</v>
      </c>
      <c r="AY38" s="82">
        <f t="shared" si="7"/>
        <v>0</v>
      </c>
      <c r="AZ38" s="82">
        <f t="shared" si="7"/>
        <v>0</v>
      </c>
      <c r="BA38" s="82">
        <f t="shared" si="7"/>
        <v>0</v>
      </c>
      <c r="BB38" s="82">
        <f t="shared" si="7"/>
        <v>0</v>
      </c>
      <c r="BC38" s="82">
        <f t="shared" si="7"/>
        <v>0</v>
      </c>
      <c r="BD38" s="82">
        <f t="shared" si="7"/>
        <v>0</v>
      </c>
      <c r="BE38" s="82">
        <f t="shared" si="7"/>
        <v>0</v>
      </c>
      <c r="BF38" s="82">
        <f t="shared" si="7"/>
        <v>0</v>
      </c>
      <c r="BG38" s="82">
        <f t="shared" si="7"/>
        <v>0</v>
      </c>
      <c r="BH38" s="82">
        <f t="shared" si="7"/>
        <v>0</v>
      </c>
      <c r="BI38" s="82">
        <f t="shared" si="7"/>
        <v>0</v>
      </c>
      <c r="BJ38" s="82">
        <f t="shared" si="7"/>
        <v>0</v>
      </c>
      <c r="BK38" s="82">
        <f t="shared" si="7"/>
        <v>0</v>
      </c>
      <c r="BL38" s="82">
        <f t="shared" si="7"/>
        <v>0</v>
      </c>
      <c r="BM38" s="82">
        <f t="shared" si="7"/>
        <v>0</v>
      </c>
      <c r="BN38" s="82">
        <f t="shared" si="7"/>
        <v>0</v>
      </c>
      <c r="BO38" s="82">
        <f t="shared" ref="BO38:DQ38" si="8">COUNTIFS(BO$2:BO$32,"PEN",JSFERIE,"Feri")</f>
        <v>0</v>
      </c>
      <c r="BP38" s="82">
        <f t="shared" si="8"/>
        <v>0</v>
      </c>
      <c r="BQ38" s="82">
        <f t="shared" si="8"/>
        <v>0</v>
      </c>
      <c r="BR38" s="82">
        <f t="shared" si="8"/>
        <v>0</v>
      </c>
      <c r="BS38" s="82">
        <f t="shared" si="8"/>
        <v>0</v>
      </c>
      <c r="BT38" s="82">
        <f t="shared" si="8"/>
        <v>0</v>
      </c>
      <c r="BU38" s="82">
        <f t="shared" si="8"/>
        <v>0</v>
      </c>
      <c r="BV38" s="82">
        <f t="shared" si="8"/>
        <v>0</v>
      </c>
      <c r="BW38" s="82">
        <f t="shared" si="8"/>
        <v>0</v>
      </c>
      <c r="BX38" s="82">
        <f t="shared" si="8"/>
        <v>0</v>
      </c>
      <c r="BY38" s="82">
        <f t="shared" si="8"/>
        <v>0</v>
      </c>
      <c r="BZ38" s="82">
        <f t="shared" si="8"/>
        <v>0</v>
      </c>
      <c r="CA38" s="82">
        <f t="shared" si="8"/>
        <v>0</v>
      </c>
      <c r="CB38" s="82">
        <f t="shared" si="8"/>
        <v>0</v>
      </c>
      <c r="CC38" s="82">
        <f t="shared" si="8"/>
        <v>0</v>
      </c>
      <c r="CD38" s="82">
        <f t="shared" si="8"/>
        <v>0</v>
      </c>
      <c r="CE38" s="82">
        <f t="shared" si="8"/>
        <v>0</v>
      </c>
      <c r="CF38" s="82">
        <f t="shared" si="8"/>
        <v>0</v>
      </c>
      <c r="CG38" s="82">
        <f t="shared" si="8"/>
        <v>0</v>
      </c>
      <c r="CH38" s="82">
        <f t="shared" si="8"/>
        <v>0</v>
      </c>
      <c r="CI38" s="82">
        <f t="shared" si="8"/>
        <v>0</v>
      </c>
      <c r="CJ38" s="82">
        <f t="shared" si="8"/>
        <v>0</v>
      </c>
      <c r="CK38" s="82">
        <f t="shared" si="8"/>
        <v>0</v>
      </c>
      <c r="CL38" s="82">
        <f t="shared" si="8"/>
        <v>0</v>
      </c>
      <c r="CM38" s="82">
        <f t="shared" si="8"/>
        <v>0</v>
      </c>
      <c r="CN38" s="82">
        <f t="shared" si="8"/>
        <v>0</v>
      </c>
      <c r="CO38" s="82">
        <f t="shared" si="8"/>
        <v>0</v>
      </c>
      <c r="CP38" s="82">
        <f t="shared" si="8"/>
        <v>0</v>
      </c>
      <c r="CQ38" s="82">
        <f t="shared" si="8"/>
        <v>0</v>
      </c>
      <c r="CR38" s="82">
        <f t="shared" si="8"/>
        <v>0</v>
      </c>
      <c r="CS38" s="82">
        <f t="shared" si="8"/>
        <v>0</v>
      </c>
      <c r="CT38" s="82">
        <f t="shared" si="8"/>
        <v>0</v>
      </c>
      <c r="CU38" s="82">
        <f t="shared" si="8"/>
        <v>0</v>
      </c>
      <c r="CV38" s="82">
        <f t="shared" si="8"/>
        <v>0</v>
      </c>
      <c r="CW38" s="82">
        <f t="shared" si="8"/>
        <v>0</v>
      </c>
      <c r="CX38" s="82">
        <f t="shared" si="8"/>
        <v>0</v>
      </c>
      <c r="CY38" s="82">
        <f t="shared" si="8"/>
        <v>0</v>
      </c>
      <c r="CZ38" s="82">
        <f t="shared" si="8"/>
        <v>0</v>
      </c>
      <c r="DA38" s="82">
        <f t="shared" si="8"/>
        <v>0</v>
      </c>
      <c r="DB38" s="82">
        <f t="shared" si="8"/>
        <v>0</v>
      </c>
      <c r="DC38" s="82">
        <f t="shared" si="8"/>
        <v>0</v>
      </c>
      <c r="DD38" s="82">
        <f t="shared" si="8"/>
        <v>0</v>
      </c>
      <c r="DE38" s="82">
        <f t="shared" si="8"/>
        <v>0</v>
      </c>
      <c r="DF38" s="82">
        <f t="shared" si="8"/>
        <v>0</v>
      </c>
      <c r="DG38" s="82">
        <f t="shared" si="8"/>
        <v>0</v>
      </c>
      <c r="DH38" s="82">
        <f t="shared" si="8"/>
        <v>0</v>
      </c>
      <c r="DI38" s="82">
        <f t="shared" si="8"/>
        <v>0</v>
      </c>
      <c r="DJ38" s="82">
        <f t="shared" si="8"/>
        <v>0</v>
      </c>
      <c r="DK38" s="82">
        <f t="shared" si="8"/>
        <v>0</v>
      </c>
      <c r="DL38" s="82">
        <f t="shared" si="8"/>
        <v>0</v>
      </c>
      <c r="DM38" s="82">
        <f t="shared" si="8"/>
        <v>0</v>
      </c>
      <c r="DN38" s="82">
        <f t="shared" si="8"/>
        <v>0</v>
      </c>
      <c r="DO38" s="82">
        <f t="shared" si="8"/>
        <v>0</v>
      </c>
      <c r="DP38" s="82">
        <f t="shared" si="8"/>
        <v>0</v>
      </c>
      <c r="DQ38" s="82">
        <f t="shared" si="8"/>
        <v>0</v>
      </c>
    </row>
    <row r="39" spans="1:121" hidden="1" x14ac:dyDescent="0.2"/>
    <row r="40" spans="1:121" hidden="1" x14ac:dyDescent="0.2">
      <c r="A40" s="83">
        <v>1543</v>
      </c>
      <c r="B40" s="84" t="s">
        <v>33</v>
      </c>
      <c r="C40" s="82">
        <f>SUM(C2:C32)</f>
        <v>0</v>
      </c>
      <c r="D40" s="82">
        <f t="shared" ref="D40:BO40" si="9">SUM(D2:D32)</f>
        <v>0</v>
      </c>
      <c r="E40" s="82">
        <f t="shared" si="9"/>
        <v>0</v>
      </c>
      <c r="F40" s="82">
        <f t="shared" si="9"/>
        <v>0</v>
      </c>
      <c r="G40" s="82">
        <f t="shared" si="9"/>
        <v>0</v>
      </c>
      <c r="H40" s="82">
        <f t="shared" si="9"/>
        <v>0</v>
      </c>
      <c r="I40" s="82">
        <f t="shared" si="9"/>
        <v>0</v>
      </c>
      <c r="J40" s="82">
        <f t="shared" si="9"/>
        <v>0</v>
      </c>
      <c r="K40" s="82">
        <f t="shared" si="9"/>
        <v>0</v>
      </c>
      <c r="L40" s="82">
        <f t="shared" si="9"/>
        <v>0</v>
      </c>
      <c r="M40" s="82">
        <f t="shared" si="9"/>
        <v>0</v>
      </c>
      <c r="N40" s="82">
        <f t="shared" si="9"/>
        <v>0</v>
      </c>
      <c r="O40" s="82">
        <f t="shared" si="9"/>
        <v>0</v>
      </c>
      <c r="P40" s="82">
        <f t="shared" si="9"/>
        <v>0</v>
      </c>
      <c r="Q40" s="82">
        <f t="shared" si="9"/>
        <v>0</v>
      </c>
      <c r="R40" s="82">
        <f t="shared" si="9"/>
        <v>0</v>
      </c>
      <c r="S40" s="82">
        <f t="shared" si="9"/>
        <v>0</v>
      </c>
      <c r="T40" s="82">
        <f t="shared" si="9"/>
        <v>0</v>
      </c>
      <c r="U40" s="82">
        <f t="shared" si="9"/>
        <v>0</v>
      </c>
      <c r="V40" s="82">
        <f t="shared" si="9"/>
        <v>0</v>
      </c>
      <c r="W40" s="82">
        <f t="shared" si="9"/>
        <v>0</v>
      </c>
      <c r="X40" s="82">
        <f t="shared" si="9"/>
        <v>0</v>
      </c>
      <c r="Y40" s="82">
        <f t="shared" si="9"/>
        <v>0</v>
      </c>
      <c r="Z40" s="82">
        <f t="shared" si="9"/>
        <v>0</v>
      </c>
      <c r="AA40" s="82">
        <f t="shared" si="9"/>
        <v>0</v>
      </c>
      <c r="AB40" s="82">
        <f t="shared" si="9"/>
        <v>0</v>
      </c>
      <c r="AC40" s="82">
        <f t="shared" si="9"/>
        <v>0</v>
      </c>
      <c r="AD40" s="82">
        <f t="shared" si="9"/>
        <v>0</v>
      </c>
      <c r="AE40" s="82">
        <f t="shared" si="9"/>
        <v>0</v>
      </c>
      <c r="AF40" s="82">
        <f t="shared" si="9"/>
        <v>0</v>
      </c>
      <c r="AG40" s="82">
        <f t="shared" si="9"/>
        <v>0</v>
      </c>
      <c r="AH40" s="82">
        <f t="shared" si="9"/>
        <v>0</v>
      </c>
      <c r="AI40" s="82">
        <f t="shared" si="9"/>
        <v>0</v>
      </c>
      <c r="AJ40" s="82">
        <f t="shared" si="9"/>
        <v>0</v>
      </c>
      <c r="AK40" s="82">
        <f t="shared" si="9"/>
        <v>0</v>
      </c>
      <c r="AL40" s="82">
        <f t="shared" si="9"/>
        <v>0</v>
      </c>
      <c r="AM40" s="82">
        <f t="shared" si="9"/>
        <v>0</v>
      </c>
      <c r="AN40" s="82">
        <f t="shared" si="9"/>
        <v>0</v>
      </c>
      <c r="AO40" s="82">
        <f t="shared" si="9"/>
        <v>0</v>
      </c>
      <c r="AP40" s="82">
        <f t="shared" si="9"/>
        <v>0</v>
      </c>
      <c r="AQ40" s="82">
        <f t="shared" si="9"/>
        <v>0</v>
      </c>
      <c r="AR40" s="82">
        <f t="shared" si="9"/>
        <v>0</v>
      </c>
      <c r="AS40" s="82">
        <f t="shared" si="9"/>
        <v>0</v>
      </c>
      <c r="AT40" s="82">
        <f t="shared" si="9"/>
        <v>0</v>
      </c>
      <c r="AU40" s="82">
        <f t="shared" si="9"/>
        <v>0</v>
      </c>
      <c r="AV40" s="82">
        <f t="shared" si="9"/>
        <v>0</v>
      </c>
      <c r="AW40" s="82">
        <f t="shared" si="9"/>
        <v>0</v>
      </c>
      <c r="AX40" s="82">
        <f t="shared" si="9"/>
        <v>0</v>
      </c>
      <c r="AY40" s="82">
        <f t="shared" si="9"/>
        <v>0</v>
      </c>
      <c r="AZ40" s="82">
        <f t="shared" si="9"/>
        <v>0</v>
      </c>
      <c r="BA40" s="82">
        <f t="shared" si="9"/>
        <v>0</v>
      </c>
      <c r="BB40" s="82">
        <f t="shared" si="9"/>
        <v>0</v>
      </c>
      <c r="BC40" s="82">
        <f t="shared" si="9"/>
        <v>0</v>
      </c>
      <c r="BD40" s="82">
        <f t="shared" si="9"/>
        <v>0</v>
      </c>
      <c r="BE40" s="82">
        <f t="shared" si="9"/>
        <v>0</v>
      </c>
      <c r="BF40" s="82">
        <f t="shared" si="9"/>
        <v>0</v>
      </c>
      <c r="BG40" s="82">
        <f t="shared" si="9"/>
        <v>0</v>
      </c>
      <c r="BH40" s="82">
        <f t="shared" si="9"/>
        <v>0</v>
      </c>
      <c r="BI40" s="82">
        <f t="shared" si="9"/>
        <v>0</v>
      </c>
      <c r="BJ40" s="82">
        <f t="shared" si="9"/>
        <v>0</v>
      </c>
      <c r="BK40" s="82">
        <f t="shared" si="9"/>
        <v>0</v>
      </c>
      <c r="BL40" s="82">
        <f t="shared" si="9"/>
        <v>0</v>
      </c>
      <c r="BM40" s="82">
        <f t="shared" si="9"/>
        <v>0</v>
      </c>
      <c r="BN40" s="82">
        <f t="shared" si="9"/>
        <v>0</v>
      </c>
      <c r="BO40" s="82">
        <f t="shared" si="9"/>
        <v>0</v>
      </c>
      <c r="BP40" s="82">
        <f t="shared" ref="BP40:DQ40" si="10">SUM(BP2:BP32)</f>
        <v>0</v>
      </c>
      <c r="BQ40" s="82">
        <f t="shared" si="10"/>
        <v>0</v>
      </c>
      <c r="BR40" s="82">
        <f t="shared" si="10"/>
        <v>0</v>
      </c>
      <c r="BS40" s="82">
        <f t="shared" si="10"/>
        <v>0</v>
      </c>
      <c r="BT40" s="82">
        <f t="shared" si="10"/>
        <v>0</v>
      </c>
      <c r="BU40" s="82">
        <f t="shared" si="10"/>
        <v>0</v>
      </c>
      <c r="BV40" s="82">
        <f t="shared" si="10"/>
        <v>0</v>
      </c>
      <c r="BW40" s="82">
        <f t="shared" si="10"/>
        <v>0</v>
      </c>
      <c r="BX40" s="82">
        <f t="shared" si="10"/>
        <v>0</v>
      </c>
      <c r="BY40" s="82">
        <f t="shared" si="10"/>
        <v>0</v>
      </c>
      <c r="BZ40" s="82">
        <f t="shared" si="10"/>
        <v>0</v>
      </c>
      <c r="CA40" s="82">
        <f t="shared" si="10"/>
        <v>0</v>
      </c>
      <c r="CB40" s="82">
        <f t="shared" si="10"/>
        <v>0</v>
      </c>
      <c r="CC40" s="82">
        <f t="shared" si="10"/>
        <v>0</v>
      </c>
      <c r="CD40" s="82">
        <f t="shared" si="10"/>
        <v>0</v>
      </c>
      <c r="CE40" s="82">
        <f t="shared" si="10"/>
        <v>0</v>
      </c>
      <c r="CF40" s="82">
        <f t="shared" si="10"/>
        <v>0</v>
      </c>
      <c r="CG40" s="82">
        <f t="shared" si="10"/>
        <v>0</v>
      </c>
      <c r="CH40" s="82">
        <f t="shared" si="10"/>
        <v>0</v>
      </c>
      <c r="CI40" s="82">
        <f t="shared" si="10"/>
        <v>0</v>
      </c>
      <c r="CJ40" s="82">
        <f t="shared" si="10"/>
        <v>0</v>
      </c>
      <c r="CK40" s="82">
        <f t="shared" si="10"/>
        <v>0</v>
      </c>
      <c r="CL40" s="82">
        <f t="shared" si="10"/>
        <v>0</v>
      </c>
      <c r="CM40" s="82">
        <f t="shared" si="10"/>
        <v>0</v>
      </c>
      <c r="CN40" s="82">
        <f t="shared" si="10"/>
        <v>0</v>
      </c>
      <c r="CO40" s="82">
        <f t="shared" si="10"/>
        <v>0</v>
      </c>
      <c r="CP40" s="82">
        <f t="shared" si="10"/>
        <v>0</v>
      </c>
      <c r="CQ40" s="82">
        <f t="shared" si="10"/>
        <v>0</v>
      </c>
      <c r="CR40" s="82">
        <f t="shared" si="10"/>
        <v>0</v>
      </c>
      <c r="CS40" s="82">
        <f t="shared" si="10"/>
        <v>0</v>
      </c>
      <c r="CT40" s="82">
        <f t="shared" si="10"/>
        <v>0</v>
      </c>
      <c r="CU40" s="82">
        <f t="shared" si="10"/>
        <v>0</v>
      </c>
      <c r="CV40" s="82">
        <f t="shared" si="10"/>
        <v>0</v>
      </c>
      <c r="CW40" s="82">
        <f t="shared" si="10"/>
        <v>0</v>
      </c>
      <c r="CX40" s="82">
        <f t="shared" si="10"/>
        <v>0</v>
      </c>
      <c r="CY40" s="82">
        <f t="shared" si="10"/>
        <v>0</v>
      </c>
      <c r="CZ40" s="82">
        <f t="shared" si="10"/>
        <v>0</v>
      </c>
      <c r="DA40" s="82">
        <f t="shared" si="10"/>
        <v>0</v>
      </c>
      <c r="DB40" s="82">
        <f t="shared" si="10"/>
        <v>0</v>
      </c>
      <c r="DC40" s="82">
        <f t="shared" si="10"/>
        <v>0</v>
      </c>
      <c r="DD40" s="82">
        <f t="shared" si="10"/>
        <v>0</v>
      </c>
      <c r="DE40" s="82">
        <f t="shared" si="10"/>
        <v>0</v>
      </c>
      <c r="DF40" s="82">
        <f t="shared" si="10"/>
        <v>0</v>
      </c>
      <c r="DG40" s="82">
        <f t="shared" si="10"/>
        <v>0</v>
      </c>
      <c r="DH40" s="82">
        <f t="shared" si="10"/>
        <v>0</v>
      </c>
      <c r="DI40" s="82">
        <f t="shared" si="10"/>
        <v>0</v>
      </c>
      <c r="DJ40" s="82">
        <f t="shared" si="10"/>
        <v>0</v>
      </c>
      <c r="DK40" s="82">
        <f t="shared" si="10"/>
        <v>0</v>
      </c>
      <c r="DL40" s="82">
        <f t="shared" si="10"/>
        <v>0</v>
      </c>
      <c r="DM40" s="82">
        <f t="shared" si="10"/>
        <v>0</v>
      </c>
      <c r="DN40" s="82">
        <f t="shared" si="10"/>
        <v>0</v>
      </c>
      <c r="DO40" s="82">
        <f t="shared" si="10"/>
        <v>0</v>
      </c>
      <c r="DP40" s="82">
        <f t="shared" si="10"/>
        <v>0</v>
      </c>
      <c r="DQ40" s="82">
        <f t="shared" si="10"/>
        <v>0</v>
      </c>
    </row>
    <row r="41" spans="1:121" hidden="1" x14ac:dyDescent="0.2"/>
    <row r="42" spans="1:121" hidden="1" x14ac:dyDescent="0.2"/>
  </sheetData>
  <sheetProtection formatRows="0" selectLockedCells="1"/>
  <sortState columnSort="1" ref="C1:AC1">
    <sortCondition ref="C1:AC1"/>
  </sortState>
  <phoneticPr fontId="5" type="noConversion"/>
  <conditionalFormatting sqref="A2:A28 B33">
    <cfRule type="expression" dxfId="34" priority="820">
      <formula>$A2&lt;&gt;""</formula>
    </cfRule>
  </conditionalFormatting>
  <conditionalFormatting sqref="A29:A33">
    <cfRule type="expression" dxfId="33" priority="827">
      <formula>$A29&lt;&gt;""</formula>
    </cfRule>
    <cfRule type="expression" dxfId="32" priority="828">
      <formula>OR(WEEKDAY(#REF!)=1,WEEKDAY(#REF!)=2)</formula>
    </cfRule>
  </conditionalFormatting>
  <conditionalFormatting sqref="A1 V1:XFD1">
    <cfRule type="expression" dxfId="31" priority="814">
      <formula>A1&lt;&gt;""</formula>
    </cfRule>
  </conditionalFormatting>
  <conditionalFormatting sqref="C1:U1 C2:CQ32">
    <cfRule type="expression" dxfId="30" priority="807">
      <formula>C$1&lt;&gt;""</formula>
    </cfRule>
  </conditionalFormatting>
  <conditionalFormatting sqref="A2:A30">
    <cfRule type="expression" dxfId="29" priority="142">
      <formula>OR(A2=jours_fériés_année_en_cours)</formula>
    </cfRule>
    <cfRule type="expression" dxfId="28" priority="824">
      <formula>OR(WEEKDAY(A3)=1,WEEKDAY(A3)=2)</formula>
    </cfRule>
  </conditionalFormatting>
  <conditionalFormatting sqref="A31:A33">
    <cfRule type="expression" dxfId="27" priority="197">
      <formula>IF($A$31="",$C$1&lt;&gt;"")</formula>
    </cfRule>
    <cfRule type="expression" dxfId="26" priority="210">
      <formula>A$1&lt;&gt;""</formula>
    </cfRule>
    <cfRule type="expression" dxfId="25" priority="755">
      <formula>IF($A$31="",$C$1&lt;&gt;"")</formula>
    </cfRule>
    <cfRule type="expression" dxfId="24" priority="763">
      <formula>A$1&lt;&gt;""</formula>
    </cfRule>
  </conditionalFormatting>
  <conditionalFormatting sqref="B33">
    <cfRule type="expression" dxfId="23" priority="76">
      <formula>$A33&lt;&gt;""</formula>
    </cfRule>
    <cfRule type="expression" dxfId="22" priority="77">
      <formula>OR(WEEKDAY(#REF!)=1,WEEKDAY(#REF!)=2)</formula>
    </cfRule>
  </conditionalFormatting>
  <conditionalFormatting sqref="B33">
    <cfRule type="expression" dxfId="21" priority="69">
      <formula>IF($A$31="",$C$1&lt;&gt;"")</formula>
    </cfRule>
    <cfRule type="expression" dxfId="20" priority="70">
      <formula>B$1&lt;&gt;""</formula>
    </cfRule>
    <cfRule type="expression" dxfId="19" priority="71">
      <formula>IF($A$31="",$C$1&lt;&gt;"")</formula>
    </cfRule>
    <cfRule type="expression" dxfId="18" priority="72">
      <formula>B$1&lt;&gt;""</formula>
    </cfRule>
  </conditionalFormatting>
  <conditionalFormatting sqref="A31:A33">
    <cfRule type="expression" dxfId="17" priority="833">
      <formula>OR(A31=jours_fériés_année_en_cours)</formula>
    </cfRule>
    <cfRule type="expression" dxfId="16" priority="834">
      <formula>OR(WEEKDAY(#REF!)=1,WEEKDAY(#REF!)=2)</formula>
    </cfRule>
  </conditionalFormatting>
  <conditionalFormatting sqref="B33">
    <cfRule type="expression" dxfId="15" priority="840">
      <formula>OR(B33=feries)</formula>
    </cfRule>
    <cfRule type="expression" dxfId="14" priority="841">
      <formula>OR(WEEKDAY(#REF!)=1,WEEKDAY(#REF!)=2)</formula>
    </cfRule>
  </conditionalFormatting>
  <conditionalFormatting sqref="C2:CQ32">
    <cfRule type="cellIs" dxfId="13" priority="67" operator="equal">
      <formula>"AS"</formula>
    </cfRule>
  </conditionalFormatting>
  <conditionalFormatting sqref="B1">
    <cfRule type="expression" dxfId="12" priority="13">
      <formula>B1&lt;&gt;""</formula>
    </cfRule>
  </conditionalFormatting>
  <conditionalFormatting sqref="B2:B32">
    <cfRule type="expression" dxfId="11" priority="9">
      <formula>$A2&lt;&gt;""</formula>
    </cfRule>
  </conditionalFormatting>
  <conditionalFormatting sqref="B29:B32">
    <cfRule type="expression" dxfId="10" priority="11">
      <formula>$A29&lt;&gt;""</formula>
    </cfRule>
    <cfRule type="expression" dxfId="9" priority="12">
      <formula>OR(WEEKDAY(#REF!)=1,WEEKDAY(#REF!)=2)</formula>
    </cfRule>
  </conditionalFormatting>
  <conditionalFormatting sqref="B2:B32">
    <cfRule type="expression" dxfId="8" priority="4">
      <formula>OR(B2=feries)</formula>
    </cfRule>
    <cfRule type="expression" dxfId="7" priority="10">
      <formula>OR(WEEKDAY(B3)=1,WEEKDAY(B3)=2)</formula>
    </cfRule>
  </conditionalFormatting>
  <conditionalFormatting sqref="B31">
    <cfRule type="expression" dxfId="6" priority="5">
      <formula>IF($A$31="",$C$1&lt;&gt;"")</formula>
    </cfRule>
    <cfRule type="expression" dxfId="5" priority="6">
      <formula>B$1&lt;&gt;""</formula>
    </cfRule>
    <cfRule type="expression" dxfId="4" priority="7">
      <formula>IF($A$31="",$C$1&lt;&gt;"")</formula>
    </cfRule>
    <cfRule type="expression" dxfId="3" priority="8">
      <formula>B$1&lt;&gt;""</formula>
    </cfRule>
  </conditionalFormatting>
  <conditionalFormatting sqref="C2:CQ32">
    <cfRule type="containsText" dxfId="2" priority="3" operator="containsText" text="A">
      <formula>NOT(ISERROR(SEARCH("A",C2)))</formula>
    </cfRule>
  </conditionalFormatting>
  <conditionalFormatting sqref="C2:CQ32">
    <cfRule type="cellIs" dxfId="1" priority="1" operator="between">
      <formula>6</formula>
      <formula>15</formula>
    </cfRule>
    <cfRule type="containsText" dxfId="0" priority="2" operator="containsText" text="PEN">
      <formula>NOT(ISERROR(SEARCH("PEN",C2)))</formula>
    </cfRule>
  </conditionalFormatting>
  <pageMargins left="0.70866141732283472" right="0.70866141732283472" top="0.74803149606299213" bottom="0.74803149606299213" header="0.31496062992125984" footer="0.31496062992125984"/>
  <pageSetup paperSize="9" orientation="landscape"/>
  <legacy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Paramètres!$M$1:$M$12</xm:f>
          </x14:formula1>
          <xm:sqref>C2:CQ32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I208"/>
  <sheetViews>
    <sheetView workbookViewId="0">
      <selection activeCell="F49" sqref="F49"/>
    </sheetView>
  </sheetViews>
  <sheetFormatPr baseColWidth="10" defaultColWidth="10.85546875" defaultRowHeight="12.75" x14ac:dyDescent="0.2"/>
  <cols>
    <col min="1" max="1" width="22.28515625" style="52" customWidth="1"/>
    <col min="2" max="2" width="24.42578125" style="47" customWidth="1"/>
    <col min="3" max="3" width="24.42578125" style="46" customWidth="1"/>
    <col min="4" max="4" width="22.42578125" style="46" customWidth="1"/>
    <col min="5" max="5" width="13.28515625" style="46" customWidth="1"/>
    <col min="6" max="6" width="26.140625" style="46" customWidth="1"/>
    <col min="7" max="7" width="26" style="46" customWidth="1"/>
    <col min="8" max="8" width="29.85546875" style="39" customWidth="1"/>
    <col min="9" max="16384" width="10.85546875" style="39"/>
  </cols>
  <sheetData>
    <row r="1" spans="1:9" ht="15" customHeight="1" x14ac:dyDescent="0.2">
      <c r="A1" s="51" t="str">
        <f>IF(ROWS('Liste complète des PERS DIR'!$G$1:'Liste complète des PERS DIR'!H2)&gt;COUNT('Liste complète des PERS DIR'!$H$1:$H$56),"",INDEX('Liste complète des PERS DIR'!$A$1:$G$56,SMALL('Liste complète des PERS DIR'!$H$1:$H$56,ROWS('Liste complète des PERS DIR'!$G$1:'Liste complète des PERS DIR'!H2)),1))</f>
        <v>'1790283789022230</v>
      </c>
      <c r="B1" s="24" t="str">
        <f>IF(ROWS('Liste complète des PERS DIR'!$G$1:'Liste complète des PERS DIR'!H2)&gt;COUNT('Liste complète des PERS DIR'!$H$1:$H$56),"",INDEX('Liste complète des PERS DIR'!$A$1:$G$56,SMALL('Liste complète des PERS DIR'!$H$1:$H$56,ROWS('Liste complète des PERS DIR'!$G$1:'Liste complète des PERS DIR'!H2)),2))</f>
        <v>NOM2</v>
      </c>
      <c r="C1" s="24" t="str">
        <f>IF(ROWS('Liste complète des PERS DIR'!$G$1:'Liste complète des PERS DIR'!I2)&gt;COUNT('Liste complète des PERS DIR'!$H$1:$H$56),"",INDEX('Liste complète des PERS DIR'!$A$1:$G$56,SMALL('Liste complète des PERS DIR'!$H$1:$H$56,ROWS('Liste complète des PERS DIR'!$G$1:'Liste complète des PERS DIR'!I2)),3))</f>
        <v>prenom3</v>
      </c>
      <c r="D1" s="24">
        <f>IF(ROWS('Liste complète des PERS DIR'!$G$1:'Liste complète des PERS DIR'!H2)&gt;COUNT('Liste complète des PERS DIR'!$H$1:$H$56),"",INDEX('Liste complète des PERS DIR'!$A$1:$G$56,SMALL('Liste complète des PERS DIR'!$H$1:$H$56,ROWS('Liste complète des PERS DIR'!$G$1:'Liste complète des PERS DIR'!H2)),4))</f>
        <v>210</v>
      </c>
      <c r="E1" s="24">
        <f>IF(ROWS('Liste complète des PERS DIR'!$G$1:'Liste complète des PERS DIR'!H2)&gt;COUNT('Liste complète des PERS DIR'!$H$1:$H$56),"",INDEX('Liste complète des PERS DIR'!$A$1:$G$56,SMALL('Liste complète des PERS DIR'!$H$1:$H$56,ROWS('Liste complète des PERS DIR'!$G$1:'Liste complète des PERS DIR'!H2)),5))</f>
        <v>12083</v>
      </c>
      <c r="F1" s="24" t="str">
        <f>IF(ROWS('Liste complète des PERS DIR'!$G$1:'Liste complète des PERS DIR'!H2)&gt;COUNT('Liste complète des PERS DIR'!$H$1:$H$56),"",INDEX('Liste complète des PERS DIR'!$A$1:$G$56,SMALL('Liste complète des PERS DIR'!$H$1:$H$56,ROWS('Liste complète des PERS DIR'!$G$1:'Liste complète des PERS DIR'!H2)),6))</f>
        <v>Grade2</v>
      </c>
      <c r="G1" s="24" t="str">
        <f>IF(ROWS('Liste complète des PERS DIR'!$G$1:'Liste complète des PERS DIR'!H2)&gt;COUNT('Liste complète des PERS DIR'!$H$1:$H$56),"",INDEX('Liste complète des PERS DIR'!$A$1:$G$56,SMALL('Liste complète des PERS DIR'!$H$1:$H$56,ROWS('Liste complète des PERS DIR'!$G$1:'Liste complète des PERS DIR'!H2)),7))</f>
        <v>AF1</v>
      </c>
      <c r="H1" s="46" t="str">
        <f>B1&amp; " " &amp; LEFT(C1,1)</f>
        <v>NOM2 p</v>
      </c>
    </row>
    <row r="2" spans="1:9" ht="15" customHeight="1" x14ac:dyDescent="0.2">
      <c r="A2" s="51" t="str">
        <f>IF(ROWS('Liste complète des PERS DIR'!$G$1:'Liste complète des PERS DIR'!H3)&gt;COUNT('Liste complète des PERS DIR'!$H$1:$H$56),"",INDEX('Liste complète des PERS DIR'!$A$1:$G$56,SMALL('Liste complète des PERS DIR'!$H$1:$H$56,ROWS('Liste complète des PERS DIR'!$G$1:'Liste complète des PERS DIR'!H3)),1))</f>
        <v>'1740799998084290</v>
      </c>
      <c r="B2" s="24" t="str">
        <f>IF(ROWS('Liste complète des PERS DIR'!$G$1:'Liste complète des PERS DIR'!H3)&gt;COUNT('Liste complète des PERS DIR'!$H$1:$H$56),"",INDEX('Liste complète des PERS DIR'!$A$1:$G$56,SMALL('Liste complète des PERS DIR'!$H$1:$H$56,ROWS('Liste complète des PERS DIR'!$G$1:'Liste complète des PERS DIR'!H3)),2))</f>
        <v>NOM3</v>
      </c>
      <c r="C2" s="24" t="str">
        <f>IF(ROWS('Liste complète des PERS DIR'!$G$1:'Liste complète des PERS DIR'!I3)&gt;COUNT('Liste complète des PERS DIR'!$H$1:$H$56),"",INDEX('Liste complète des PERS DIR'!$A$1:$G$56,SMALL('Liste complète des PERS DIR'!$H$1:$H$56,ROWS('Liste complète des PERS DIR'!$G$1:'Liste complète des PERS DIR'!I3)),3))</f>
        <v>prenom4</v>
      </c>
      <c r="D2" s="24">
        <f>IF(ROWS('Liste complète des PERS DIR'!$G$1:'Liste complète des PERS DIR'!H3)&gt;COUNT('Liste complète des PERS DIR'!$H$1:$H$56),"",INDEX('Liste complète des PERS DIR'!$A$1:$G$56,SMALL('Liste complète des PERS DIR'!$H$1:$H$56,ROWS('Liste complète des PERS DIR'!$G$1:'Liste complète des PERS DIR'!H3)),4))</f>
        <v>210</v>
      </c>
      <c r="E2" s="24">
        <f>IF(ROWS('Liste complète des PERS DIR'!$G$1:'Liste complète des PERS DIR'!H3)&gt;COUNT('Liste complète des PERS DIR'!$H$1:$H$56),"",INDEX('Liste complète des PERS DIR'!$A$1:$G$56,SMALL('Liste complète des PERS DIR'!$H$1:$H$56,ROWS('Liste complète des PERS DIR'!$G$1:'Liste complète des PERS DIR'!H3)),5))</f>
        <v>12083</v>
      </c>
      <c r="F2" s="24" t="str">
        <f>IF(ROWS('Liste complète des PERS DIR'!$G$1:'Liste complète des PERS DIR'!H3)&gt;COUNT('Liste complète des PERS DIR'!$H$1:$H$56),"",INDEX('Liste complète des PERS DIR'!$A$1:$G$56,SMALL('Liste complète des PERS DIR'!$H$1:$H$56,ROWS('Liste complète des PERS DIR'!$G$1:'Liste complète des PERS DIR'!H3)),6))</f>
        <v>Grade3</v>
      </c>
      <c r="G2" s="24" t="str">
        <f>IF(ROWS('Liste complète des PERS DIR'!$G$1:'Liste complète des PERS DIR'!H3)&gt;COUNT('Liste complète des PERS DIR'!$H$1:$H$56),"",INDEX('Liste complète des PERS DIR'!$A$1:$G$56,SMALL('Liste complète des PERS DIR'!$H$1:$H$56,ROWS('Liste complète des PERS DIR'!$G$1:'Liste complète des PERS DIR'!H3)),7))</f>
        <v>AF1</v>
      </c>
      <c r="H2" s="46" t="str">
        <f t="shared" ref="H2:H19" si="0">B2&amp; " " &amp; LEFT(C2,1)</f>
        <v>NOM3 p</v>
      </c>
    </row>
    <row r="3" spans="1:9" ht="15" customHeight="1" x14ac:dyDescent="0.2">
      <c r="A3" s="51" t="str">
        <f>IF(ROWS('Liste complète des PERS DIR'!$G$1:'Liste complète des PERS DIR'!H4)&gt;COUNT('Liste complète des PERS DIR'!$H$1:$H$56),"",INDEX('Liste complète des PERS DIR'!$A$1:$G$56,SMALL('Liste complète des PERS DIR'!$H$1:$H$56,ROWS('Liste complète des PERS DIR'!$G$1:'Liste complète des PERS DIR'!H4)),1))</f>
        <v>'2870757006200050</v>
      </c>
      <c r="B3" s="24" t="str">
        <f>IF(ROWS('Liste complète des PERS DIR'!$G$1:'Liste complète des PERS DIR'!H4)&gt;COUNT('Liste complète des PERS DIR'!$H$1:$H$56),"",INDEX('Liste complète des PERS DIR'!$A$1:$G$56,SMALL('Liste complète des PERS DIR'!$H$1:$H$56,ROWS('Liste complète des PERS DIR'!$G$1:'Liste complète des PERS DIR'!H4)),2))</f>
        <v>NOM4</v>
      </c>
      <c r="C3" s="24" t="str">
        <f>IF(ROWS('Liste complète des PERS DIR'!$G$1:'Liste complète des PERS DIR'!I4)&gt;COUNT('Liste complète des PERS DIR'!$H$1:$H$56),"",INDEX('Liste complète des PERS DIR'!$A$1:$G$56,SMALL('Liste complète des PERS DIR'!$H$1:$H$56,ROWS('Liste complète des PERS DIR'!$G$1:'Liste complète des PERS DIR'!I4)),3))</f>
        <v>prenom5</v>
      </c>
      <c r="D3" s="24">
        <f>IF(ROWS('Liste complète des PERS DIR'!$G$1:'Liste complète des PERS DIR'!H4)&gt;COUNT('Liste complète des PERS DIR'!$H$1:$H$56),"",INDEX('Liste complète des PERS DIR'!$A$1:$G$56,SMALL('Liste complète des PERS DIR'!$H$1:$H$56,ROWS('Liste complète des PERS DIR'!$G$1:'Liste complète des PERS DIR'!H4)),4))</f>
        <v>210</v>
      </c>
      <c r="E3" s="24">
        <f>IF(ROWS('Liste complète des PERS DIR'!$G$1:'Liste complète des PERS DIR'!H4)&gt;COUNT('Liste complète des PERS DIR'!$H$1:$H$56),"",INDEX('Liste complète des PERS DIR'!$A$1:$G$56,SMALL('Liste complète des PERS DIR'!$H$1:$H$56,ROWS('Liste complète des PERS DIR'!$G$1:'Liste complète des PERS DIR'!H4)),5))</f>
        <v>12083</v>
      </c>
      <c r="F3" s="24" t="str">
        <f>IF(ROWS('Liste complète des PERS DIR'!$G$1:'Liste complète des PERS DIR'!H4)&gt;COUNT('Liste complète des PERS DIR'!$H$1:$H$56),"",INDEX('Liste complète des PERS DIR'!$A$1:$G$56,SMALL('Liste complète des PERS DIR'!$H$1:$H$56,ROWS('Liste complète des PERS DIR'!$G$1:'Liste complète des PERS DIR'!H4)),6))</f>
        <v>Grade4</v>
      </c>
      <c r="G3" s="24" t="str">
        <f>IF(ROWS('Liste complète des PERS DIR'!$G$1:'Liste complète des PERS DIR'!H4)&gt;COUNT('Liste complète des PERS DIR'!$H$1:$H$56),"",INDEX('Liste complète des PERS DIR'!$A$1:$G$56,SMALL('Liste complète des PERS DIR'!$H$1:$H$56,ROWS('Liste complète des PERS DIR'!$G$1:'Liste complète des PERS DIR'!H4)),7))</f>
        <v>AF1</v>
      </c>
      <c r="H3" s="46" t="str">
        <f t="shared" si="0"/>
        <v>NOM4 p</v>
      </c>
      <c r="I3" s="49"/>
    </row>
    <row r="4" spans="1:9" ht="15" customHeight="1" x14ac:dyDescent="0.2">
      <c r="A4" s="51" t="str">
        <f>IF(ROWS('Liste complète des PERS DIR'!$G$1:'Liste complète des PERS DIR'!H5)&gt;COUNT('Liste complète des PERS DIR'!$H$1:$H$56),"",INDEX('Liste complète des PERS DIR'!$A$1:$G$56,SMALL('Liste complète des PERS DIR'!$H$1:$H$56,ROWS('Liste complète des PERS DIR'!$G$1:'Liste complète des PERS DIR'!H5)),1))</f>
        <v>'2870756445056930</v>
      </c>
      <c r="B4" s="24" t="str">
        <f>IF(ROWS('Liste complète des PERS DIR'!$G$1:'Liste complète des PERS DIR'!H5)&gt;COUNT('Liste complète des PERS DIR'!$H$1:$H$56),"",INDEX('Liste complète des PERS DIR'!$A$1:$G$56,SMALL('Liste complète des PERS DIR'!$H$1:$H$56,ROWS('Liste complète des PERS DIR'!$G$1:'Liste complète des PERS DIR'!H5)),2))</f>
        <v>NOM5</v>
      </c>
      <c r="C4" s="24" t="str">
        <f>IF(ROWS('Liste complète des PERS DIR'!$G$1:'Liste complète des PERS DIR'!I5)&gt;COUNT('Liste complète des PERS DIR'!$H$1:$H$56),"",INDEX('Liste complète des PERS DIR'!$A$1:$G$56,SMALL('Liste complète des PERS DIR'!$H$1:$H$56,ROWS('Liste complète des PERS DIR'!$G$1:'Liste complète des PERS DIR'!I5)),3))</f>
        <v>prenom6</v>
      </c>
      <c r="D4" s="24">
        <f>IF(ROWS('Liste complète des PERS DIR'!$G$1:'Liste complète des PERS DIR'!H5)&gt;COUNT('Liste complète des PERS DIR'!$H$1:$H$56),"",INDEX('Liste complète des PERS DIR'!$A$1:$G$56,SMALL('Liste complète des PERS DIR'!$H$1:$H$56,ROWS('Liste complète des PERS DIR'!$G$1:'Liste complète des PERS DIR'!H5)),4))</f>
        <v>210</v>
      </c>
      <c r="E4" s="24">
        <f>IF(ROWS('Liste complète des PERS DIR'!$G$1:'Liste complète des PERS DIR'!H5)&gt;COUNT('Liste complète des PERS DIR'!$H$1:$H$56),"",INDEX('Liste complète des PERS DIR'!$A$1:$G$56,SMALL('Liste complète des PERS DIR'!$H$1:$H$56,ROWS('Liste complète des PERS DIR'!$G$1:'Liste complète des PERS DIR'!H5)),5))</f>
        <v>12083</v>
      </c>
      <c r="F4" s="24" t="str">
        <f>IF(ROWS('Liste complète des PERS DIR'!$G$1:'Liste complète des PERS DIR'!H5)&gt;COUNT('Liste complète des PERS DIR'!$H$1:$H$56),"",INDEX('Liste complète des PERS DIR'!$A$1:$G$56,SMALL('Liste complète des PERS DIR'!$H$1:$H$56,ROWS('Liste complète des PERS DIR'!$G$1:'Liste complète des PERS DIR'!H5)),6))</f>
        <v>Grade5</v>
      </c>
      <c r="G4" s="24" t="str">
        <f>IF(ROWS('Liste complète des PERS DIR'!$G$1:'Liste complète des PERS DIR'!H5)&gt;COUNT('Liste complète des PERS DIR'!$H$1:$H$56),"",INDEX('Liste complète des PERS DIR'!$A$1:$G$56,SMALL('Liste complète des PERS DIR'!$H$1:$H$56,ROWS('Liste complète des PERS DIR'!$G$1:'Liste complète des PERS DIR'!H5)),7))</f>
        <v>AF1</v>
      </c>
      <c r="H4" s="46" t="str">
        <f t="shared" si="0"/>
        <v>NOM5 p</v>
      </c>
    </row>
    <row r="5" spans="1:9" ht="15" customHeight="1" x14ac:dyDescent="0.2">
      <c r="A5" s="51" t="str">
        <f>IF(ROWS('Liste complète des PERS DIR'!$G$1:'Liste complète des PERS DIR'!H6)&gt;COUNT('Liste complète des PERS DIR'!$H$1:$H$56),"",INDEX('Liste complète des PERS DIR'!$A$1:$G$56,SMALL('Liste complète des PERS DIR'!$H$1:$H$56,ROWS('Liste complète des PERS DIR'!$G$1:'Liste complète des PERS DIR'!H6)),1))</f>
        <v>'2334849185860180</v>
      </c>
      <c r="B5" s="24" t="str">
        <f>IF(ROWS('Liste complète des PERS DIR'!$G$1:'Liste complète des PERS DIR'!H6)&gt;COUNT('Liste complète des PERS DIR'!$H$1:$H$56),"",INDEX('Liste complète des PERS DIR'!$A$1:$G$56,SMALL('Liste complète des PERS DIR'!$H$1:$H$56,ROWS('Liste complète des PERS DIR'!$G$1:'Liste complète des PERS DIR'!H6)),2))</f>
        <v>NOM6</v>
      </c>
      <c r="C5" s="24" t="str">
        <f>IF(ROWS('Liste complète des PERS DIR'!$G$1:'Liste complète des PERS DIR'!I6)&gt;COUNT('Liste complète des PERS DIR'!$H$1:$H$56),"",INDEX('Liste complète des PERS DIR'!$A$1:$G$56,SMALL('Liste complète des PERS DIR'!$H$1:$H$56,ROWS('Liste complète des PERS DIR'!$G$1:'Liste complète des PERS DIR'!I6)),3))</f>
        <v>prenom7</v>
      </c>
      <c r="D5" s="24">
        <f>IF(ROWS('Liste complète des PERS DIR'!$G$1:'Liste complète des PERS DIR'!H6)&gt;COUNT('Liste complète des PERS DIR'!$H$1:$H$56),"",INDEX('Liste complète des PERS DIR'!$A$1:$G$56,SMALL('Liste complète des PERS DIR'!$H$1:$H$56,ROWS('Liste complète des PERS DIR'!$G$1:'Liste complète des PERS DIR'!H6)),4))</f>
        <v>210</v>
      </c>
      <c r="E5" s="24">
        <f>IF(ROWS('Liste complète des PERS DIR'!$G$1:'Liste complète des PERS DIR'!H6)&gt;COUNT('Liste complète des PERS DIR'!$H$1:$H$56),"",INDEX('Liste complète des PERS DIR'!$A$1:$G$56,SMALL('Liste complète des PERS DIR'!$H$1:$H$56,ROWS('Liste complète des PERS DIR'!$G$1:'Liste complète des PERS DIR'!H6)),5))</f>
        <v>12083</v>
      </c>
      <c r="F5" s="24" t="str">
        <f>IF(ROWS('Liste complète des PERS DIR'!$G$1:'Liste complète des PERS DIR'!H6)&gt;COUNT('Liste complète des PERS DIR'!$H$1:$H$56),"",INDEX('Liste complète des PERS DIR'!$A$1:$G$56,SMALL('Liste complète des PERS DIR'!$H$1:$H$56,ROWS('Liste complète des PERS DIR'!$G$1:'Liste complète des PERS DIR'!H6)),6))</f>
        <v>Grade6</v>
      </c>
      <c r="G5" s="24" t="str">
        <f>IF(ROWS('Liste complète des PERS DIR'!$G$1:'Liste complète des PERS DIR'!H6)&gt;COUNT('Liste complète des PERS DIR'!$H$1:$H$56),"",INDEX('Liste complète des PERS DIR'!$A$1:$G$56,SMALL('Liste complète des PERS DIR'!$H$1:$H$56,ROWS('Liste complète des PERS DIR'!$G$1:'Liste complète des PERS DIR'!H6)),7))</f>
        <v>AF1</v>
      </c>
      <c r="H5" s="46" t="str">
        <f t="shared" si="0"/>
        <v>NOM6 p</v>
      </c>
    </row>
    <row r="6" spans="1:9" ht="15" customHeight="1" x14ac:dyDescent="0.2">
      <c r="A6" s="51" t="str">
        <f>IF(ROWS('Liste complète des PERS DIR'!$G$1:'Liste complète des PERS DIR'!H7)&gt;COUNT('Liste complète des PERS DIR'!$H$1:$H$56),"",INDEX('Liste complète des PERS DIR'!$A$1:$G$56,SMALL('Liste complète des PERS DIR'!$H$1:$H$56,ROWS('Liste complète des PERS DIR'!$G$1:'Liste complète des PERS DIR'!H7)),1))</f>
        <v>'1945715383916011</v>
      </c>
      <c r="B6" s="24" t="str">
        <f>IF(ROWS('Liste complète des PERS DIR'!$G$1:'Liste complète des PERS DIR'!H7)&gt;COUNT('Liste complète des PERS DIR'!$H$1:$H$56),"",INDEX('Liste complète des PERS DIR'!$A$1:$G$56,SMALL('Liste complète des PERS DIR'!$H$1:$H$56,ROWS('Liste complète des PERS DIR'!$G$1:'Liste complète des PERS DIR'!H7)),2))</f>
        <v>NOM7</v>
      </c>
      <c r="C6" s="24" t="str">
        <f>IF(ROWS('Liste complète des PERS DIR'!$G$1:'Liste complète des PERS DIR'!I7)&gt;COUNT('Liste complète des PERS DIR'!$H$1:$H$56),"",INDEX('Liste complète des PERS DIR'!$A$1:$G$56,SMALL('Liste complète des PERS DIR'!$H$1:$H$56,ROWS('Liste complète des PERS DIR'!$G$1:'Liste complète des PERS DIR'!I7)),3))</f>
        <v>prenom8</v>
      </c>
      <c r="D6" s="24">
        <f>IF(ROWS('Liste complète des PERS DIR'!$G$1:'Liste complète des PERS DIR'!H7)&gt;COUNT('Liste complète des PERS DIR'!$H$1:$H$56),"",INDEX('Liste complète des PERS DIR'!$A$1:$G$56,SMALL('Liste complète des PERS DIR'!$H$1:$H$56,ROWS('Liste complète des PERS DIR'!$G$1:'Liste complète des PERS DIR'!H7)),4))</f>
        <v>210</v>
      </c>
      <c r="E6" s="24">
        <f>IF(ROWS('Liste complète des PERS DIR'!$G$1:'Liste complète des PERS DIR'!H7)&gt;COUNT('Liste complète des PERS DIR'!$H$1:$H$56),"",INDEX('Liste complète des PERS DIR'!$A$1:$G$56,SMALL('Liste complète des PERS DIR'!$H$1:$H$56,ROWS('Liste complète des PERS DIR'!$G$1:'Liste complète des PERS DIR'!H7)),5))</f>
        <v>12083</v>
      </c>
      <c r="F6" s="24" t="str">
        <f>IF(ROWS('Liste complète des PERS DIR'!$G$1:'Liste complète des PERS DIR'!H7)&gt;COUNT('Liste complète des PERS DIR'!$H$1:$H$56),"",INDEX('Liste complète des PERS DIR'!$A$1:$G$56,SMALL('Liste complète des PERS DIR'!$H$1:$H$56,ROWS('Liste complète des PERS DIR'!$G$1:'Liste complète des PERS DIR'!H7)),6))</f>
        <v>Grade7</v>
      </c>
      <c r="G6" s="24" t="str">
        <f>IF(ROWS('Liste complète des PERS DIR'!$G$1:'Liste complète des PERS DIR'!H7)&gt;COUNT('Liste complète des PERS DIR'!$H$1:$H$56),"",INDEX('Liste complète des PERS DIR'!$A$1:$G$56,SMALL('Liste complète des PERS DIR'!$H$1:$H$56,ROWS('Liste complète des PERS DIR'!$G$1:'Liste complète des PERS DIR'!H7)),7))</f>
        <v>AF1</v>
      </c>
      <c r="H6" s="46" t="str">
        <f t="shared" si="0"/>
        <v>NOM7 p</v>
      </c>
    </row>
    <row r="7" spans="1:9" ht="15" customHeight="1" x14ac:dyDescent="0.2">
      <c r="A7" s="51" t="str">
        <f>IF(ROWS('Liste complète des PERS DIR'!$G$1:'Liste complète des PERS DIR'!H8)&gt;COUNT('Liste complète des PERS DIR'!$H$1:$H$56),"",INDEX('Liste complète des PERS DIR'!$A$1:$G$56,SMALL('Liste complète des PERS DIR'!$H$1:$H$56,ROWS('Liste complète des PERS DIR'!$G$1:'Liste complète des PERS DIR'!H8)),1))</f>
        <v>'2759796023028080</v>
      </c>
      <c r="B7" s="24" t="str">
        <f>IF(ROWS('Liste complète des PERS DIR'!$G$1:'Liste complète des PERS DIR'!H8)&gt;COUNT('Liste complète des PERS DIR'!$H$1:$H$56),"",INDEX('Liste complète des PERS DIR'!$A$1:$G$56,SMALL('Liste complète des PERS DIR'!$H$1:$H$56,ROWS('Liste complète des PERS DIR'!$G$1:'Liste complète des PERS DIR'!H8)),2))</f>
        <v>NOM8</v>
      </c>
      <c r="C7" s="24" t="str">
        <f>IF(ROWS('Liste complète des PERS DIR'!$G$1:'Liste complète des PERS DIR'!I8)&gt;COUNT('Liste complète des PERS DIR'!$H$1:$H$56),"",INDEX('Liste complète des PERS DIR'!$A$1:$G$56,SMALL('Liste complète des PERS DIR'!$H$1:$H$56,ROWS('Liste complète des PERS DIR'!$G$1:'Liste complète des PERS DIR'!I8)),3))</f>
        <v>prenom9</v>
      </c>
      <c r="D7" s="24">
        <f>IF(ROWS('Liste complète des PERS DIR'!$G$1:'Liste complète des PERS DIR'!H8)&gt;COUNT('Liste complète des PERS DIR'!$H$1:$H$56),"",INDEX('Liste complète des PERS DIR'!$A$1:$G$56,SMALL('Liste complète des PERS DIR'!$H$1:$H$56,ROWS('Liste complète des PERS DIR'!$G$1:'Liste complète des PERS DIR'!H8)),4))</f>
        <v>210</v>
      </c>
      <c r="E7" s="24">
        <f>IF(ROWS('Liste complète des PERS DIR'!$G$1:'Liste complète des PERS DIR'!H8)&gt;COUNT('Liste complète des PERS DIR'!$H$1:$H$56),"",INDEX('Liste complète des PERS DIR'!$A$1:$G$56,SMALL('Liste complète des PERS DIR'!$H$1:$H$56,ROWS('Liste complète des PERS DIR'!$G$1:'Liste complète des PERS DIR'!H8)),5))</f>
        <v>12083</v>
      </c>
      <c r="F7" s="24" t="str">
        <f>IF(ROWS('Liste complète des PERS DIR'!$G$1:'Liste complète des PERS DIR'!H8)&gt;COUNT('Liste complète des PERS DIR'!$H$1:$H$56),"",INDEX('Liste complète des PERS DIR'!$A$1:$G$56,SMALL('Liste complète des PERS DIR'!$H$1:$H$56,ROWS('Liste complète des PERS DIR'!$G$1:'Liste complète des PERS DIR'!H8)),6))</f>
        <v>Grade8</v>
      </c>
      <c r="G7" s="24" t="str">
        <f>IF(ROWS('Liste complète des PERS DIR'!$G$1:'Liste complète des PERS DIR'!H8)&gt;COUNT('Liste complète des PERS DIR'!$H$1:$H$56),"",INDEX('Liste complète des PERS DIR'!$A$1:$G$56,SMALL('Liste complète des PERS DIR'!$H$1:$H$56,ROWS('Liste complète des PERS DIR'!$G$1:'Liste complète des PERS DIR'!H8)),7))</f>
        <v>AF1</v>
      </c>
      <c r="H7" s="46" t="str">
        <f t="shared" si="0"/>
        <v>NOM8 p</v>
      </c>
    </row>
    <row r="8" spans="1:9" ht="15" customHeight="1" x14ac:dyDescent="0.2">
      <c r="A8" s="51" t="str">
        <f>IF(ROWS('Liste complète des PERS DIR'!$G$1:'Liste complète des PERS DIR'!H9)&gt;COUNT('Liste complète des PERS DIR'!$H$1:$H$56),"",INDEX('Liste complète des PERS DIR'!$A$1:$G$56,SMALL('Liste complète des PERS DIR'!$H$1:$H$56,ROWS('Liste complète des PERS DIR'!$G$1:'Liste complète des PERS DIR'!H9)),1))</f>
        <v>'2889415963624480</v>
      </c>
      <c r="B8" s="24" t="str">
        <f>IF(ROWS('Liste complète des PERS DIR'!$G$1:'Liste complète des PERS DIR'!H9)&gt;COUNT('Liste complète des PERS DIR'!$H$1:$H$56),"",INDEX('Liste complète des PERS DIR'!$A$1:$G$56,SMALL('Liste complète des PERS DIR'!$H$1:$H$56,ROWS('Liste complète des PERS DIR'!$G$1:'Liste complète des PERS DIR'!H9)),2))</f>
        <v>NOM9</v>
      </c>
      <c r="C8" s="24" t="str">
        <f>IF(ROWS('Liste complète des PERS DIR'!$G$1:'Liste complète des PERS DIR'!I9)&gt;COUNT('Liste complète des PERS DIR'!$H$1:$H$56),"",INDEX('Liste complète des PERS DIR'!$A$1:$G$56,SMALL('Liste complète des PERS DIR'!$H$1:$H$56,ROWS('Liste complète des PERS DIR'!$G$1:'Liste complète des PERS DIR'!I9)),3))</f>
        <v>prenom10</v>
      </c>
      <c r="D8" s="24">
        <f>IF(ROWS('Liste complète des PERS DIR'!$G$1:'Liste complète des PERS DIR'!H9)&gt;COUNT('Liste complète des PERS DIR'!$H$1:$H$56),"",INDEX('Liste complète des PERS DIR'!$A$1:$G$56,SMALL('Liste complète des PERS DIR'!$H$1:$H$56,ROWS('Liste complète des PERS DIR'!$G$1:'Liste complète des PERS DIR'!H9)),4))</f>
        <v>210</v>
      </c>
      <c r="E8" s="24">
        <f>IF(ROWS('Liste complète des PERS DIR'!$G$1:'Liste complète des PERS DIR'!H9)&gt;COUNT('Liste complète des PERS DIR'!$H$1:$H$56),"",INDEX('Liste complète des PERS DIR'!$A$1:$G$56,SMALL('Liste complète des PERS DIR'!$H$1:$H$56,ROWS('Liste complète des PERS DIR'!$G$1:'Liste complète des PERS DIR'!H9)),5))</f>
        <v>12083</v>
      </c>
      <c r="F8" s="24" t="str">
        <f>IF(ROWS('Liste complète des PERS DIR'!$G$1:'Liste complète des PERS DIR'!H9)&gt;COUNT('Liste complète des PERS DIR'!$H$1:$H$56),"",INDEX('Liste complète des PERS DIR'!$A$1:$G$56,SMALL('Liste complète des PERS DIR'!$H$1:$H$56,ROWS('Liste complète des PERS DIR'!$G$1:'Liste complète des PERS DIR'!H9)),6))</f>
        <v>Grade9</v>
      </c>
      <c r="G8" s="24" t="str">
        <f>IF(ROWS('Liste complète des PERS DIR'!$G$1:'Liste complète des PERS DIR'!H9)&gt;COUNT('Liste complète des PERS DIR'!$H$1:$H$56),"",INDEX('Liste complète des PERS DIR'!$A$1:$G$56,SMALL('Liste complète des PERS DIR'!$H$1:$H$56,ROWS('Liste complète des PERS DIR'!$G$1:'Liste complète des PERS DIR'!H9)),7))</f>
        <v>AF1</v>
      </c>
      <c r="H8" s="46" t="str">
        <f t="shared" si="0"/>
        <v>NOM9 p</v>
      </c>
      <c r="I8" s="46"/>
    </row>
    <row r="9" spans="1:9" ht="15" customHeight="1" x14ac:dyDescent="0.2">
      <c r="A9" s="51" t="str">
        <f>IF(ROWS('Liste complète des PERS DIR'!$G$1:'Liste complète des PERS DIR'!H10)&gt;COUNT('Liste complète des PERS DIR'!$H$1:$H$56),"",INDEX('Liste complète des PERS DIR'!$A$1:$G$56,SMALL('Liste complète des PERS DIR'!$H$1:$H$56,ROWS('Liste complète des PERS DIR'!$G$1:'Liste complète des PERS DIR'!H10)),1))</f>
        <v>'1691447345496571</v>
      </c>
      <c r="B9" s="24" t="str">
        <f>IF(ROWS('Liste complète des PERS DIR'!$G$1:'Liste complète des PERS DIR'!H10)&gt;COUNT('Liste complète des PERS DIR'!$H$1:$H$56),"",INDEX('Liste complète des PERS DIR'!$A$1:$G$56,SMALL('Liste complète des PERS DIR'!$H$1:$H$56,ROWS('Liste complète des PERS DIR'!$G$1:'Liste complète des PERS DIR'!H10)),2))</f>
        <v>NOM10</v>
      </c>
      <c r="C9" s="24" t="str">
        <f>IF(ROWS('Liste complète des PERS DIR'!$G$1:'Liste complète des PERS DIR'!I10)&gt;COUNT('Liste complète des PERS DIR'!$H$1:$H$56),"",INDEX('Liste complète des PERS DIR'!$A$1:$G$56,SMALL('Liste complète des PERS DIR'!$H$1:$H$56,ROWS('Liste complète des PERS DIR'!$G$1:'Liste complète des PERS DIR'!I10)),3))</f>
        <v>prenom11</v>
      </c>
      <c r="D9" s="24">
        <f>IF(ROWS('Liste complète des PERS DIR'!$G$1:'Liste complète des PERS DIR'!H10)&gt;COUNT('Liste complète des PERS DIR'!$H$1:$H$56),"",INDEX('Liste complète des PERS DIR'!$A$1:$G$56,SMALL('Liste complète des PERS DIR'!$H$1:$H$56,ROWS('Liste complète des PERS DIR'!$G$1:'Liste complète des PERS DIR'!H10)),4))</f>
        <v>210</v>
      </c>
      <c r="E9" s="24">
        <f>IF(ROWS('Liste complète des PERS DIR'!$G$1:'Liste complète des PERS DIR'!H10)&gt;COUNT('Liste complète des PERS DIR'!$H$1:$H$56),"",INDEX('Liste complète des PERS DIR'!$A$1:$G$56,SMALL('Liste complète des PERS DIR'!$H$1:$H$56,ROWS('Liste complète des PERS DIR'!$G$1:'Liste complète des PERS DIR'!H10)),5))</f>
        <v>12083</v>
      </c>
      <c r="F9" s="24" t="str">
        <f>IF(ROWS('Liste complète des PERS DIR'!$G$1:'Liste complète des PERS DIR'!H10)&gt;COUNT('Liste complète des PERS DIR'!$H$1:$H$56),"",INDEX('Liste complète des PERS DIR'!$A$1:$G$56,SMALL('Liste complète des PERS DIR'!$H$1:$H$56,ROWS('Liste complète des PERS DIR'!$G$1:'Liste complète des PERS DIR'!H10)),6))</f>
        <v>Grade10</v>
      </c>
      <c r="G9" s="24" t="str">
        <f>IF(ROWS('Liste complète des PERS DIR'!$G$1:'Liste complète des PERS DIR'!H10)&gt;COUNT('Liste complète des PERS DIR'!$H$1:$H$56),"",INDEX('Liste complète des PERS DIR'!$A$1:$G$56,SMALL('Liste complète des PERS DIR'!$H$1:$H$56,ROWS('Liste complète des PERS DIR'!$G$1:'Liste complète des PERS DIR'!H10)),7))</f>
        <v>AF1</v>
      </c>
      <c r="H9" s="46" t="str">
        <f t="shared" si="0"/>
        <v>NOM10 p</v>
      </c>
    </row>
    <row r="10" spans="1:9" ht="15" customHeight="1" x14ac:dyDescent="0.2">
      <c r="A10" s="51" t="str">
        <f>IF(ROWS('Liste complète des PERS DIR'!$G$1:'Liste complète des PERS DIR'!H11)&gt;COUNT('Liste complète des PERS DIR'!$H$1:$H$56),"",INDEX('Liste complète des PERS DIR'!$A$1:$G$56,SMALL('Liste complète des PERS DIR'!$H$1:$H$56,ROWS('Liste complète des PERS DIR'!$G$1:'Liste complète des PERS DIR'!H11)),1))</f>
        <v>'1265426548873740</v>
      </c>
      <c r="B10" s="24" t="str">
        <f>IF(ROWS('Liste complète des PERS DIR'!$G$1:'Liste complète des PERS DIR'!H11)&gt;COUNT('Liste complète des PERS DIR'!$H$1:$H$56),"",INDEX('Liste complète des PERS DIR'!$A$1:$G$56,SMALL('Liste complète des PERS DIR'!$H$1:$H$56,ROWS('Liste complète des PERS DIR'!$G$1:'Liste complète des PERS DIR'!H11)),2))</f>
        <v>NOM11</v>
      </c>
      <c r="C10" s="24" t="str">
        <f>IF(ROWS('Liste complète des PERS DIR'!$G$1:'Liste complète des PERS DIR'!I11)&gt;COUNT('Liste complète des PERS DIR'!$H$1:$H$56),"",INDEX('Liste complète des PERS DIR'!$A$1:$G$56,SMALL('Liste complète des PERS DIR'!$H$1:$H$56,ROWS('Liste complète des PERS DIR'!$G$1:'Liste complète des PERS DIR'!I11)),3))</f>
        <v>prenom12</v>
      </c>
      <c r="D10" s="24">
        <f>IF(ROWS('Liste complète des PERS DIR'!$G$1:'Liste complète des PERS DIR'!H11)&gt;COUNT('Liste complète des PERS DIR'!$H$1:$H$56),"",INDEX('Liste complète des PERS DIR'!$A$1:$G$56,SMALL('Liste complète des PERS DIR'!$H$1:$H$56,ROWS('Liste complète des PERS DIR'!$G$1:'Liste complète des PERS DIR'!H11)),4))</f>
        <v>210</v>
      </c>
      <c r="E10" s="24">
        <f>IF(ROWS('Liste complète des PERS DIR'!$G$1:'Liste complète des PERS DIR'!H11)&gt;COUNT('Liste complète des PERS DIR'!$H$1:$H$56),"",INDEX('Liste complète des PERS DIR'!$A$1:$G$56,SMALL('Liste complète des PERS DIR'!$H$1:$H$56,ROWS('Liste complète des PERS DIR'!$G$1:'Liste complète des PERS DIR'!H11)),5))</f>
        <v>12083</v>
      </c>
      <c r="F10" s="24" t="str">
        <f>IF(ROWS('Liste complète des PERS DIR'!$G$1:'Liste complète des PERS DIR'!H11)&gt;COUNT('Liste complète des PERS DIR'!$H$1:$H$56),"",INDEX('Liste complète des PERS DIR'!$A$1:$G$56,SMALL('Liste complète des PERS DIR'!$H$1:$H$56,ROWS('Liste complète des PERS DIR'!$G$1:'Liste complète des PERS DIR'!H11)),6))</f>
        <v>Grade11</v>
      </c>
      <c r="G10" s="24" t="str">
        <f>IF(ROWS('Liste complète des PERS DIR'!$G$1:'Liste complète des PERS DIR'!H11)&gt;COUNT('Liste complète des PERS DIR'!$H$1:$H$56),"",INDEX('Liste complète des PERS DIR'!$A$1:$G$56,SMALL('Liste complète des PERS DIR'!$H$1:$H$56,ROWS('Liste complète des PERS DIR'!$G$1:'Liste complète des PERS DIR'!H11)),7))</f>
        <v>AF1</v>
      </c>
      <c r="H10" s="46" t="str">
        <f t="shared" si="0"/>
        <v>NOM11 p</v>
      </c>
    </row>
    <row r="11" spans="1:9" ht="15" customHeight="1" x14ac:dyDescent="0.2">
      <c r="A11" s="51" t="str">
        <f>IF(ROWS('Liste complète des PERS DIR'!$G$1:'Liste complète des PERS DIR'!H12)&gt;COUNT('Liste complète des PERS DIR'!$H$1:$H$56),"",INDEX('Liste complète des PERS DIR'!$A$1:$G$56,SMALL('Liste complète des PERS DIR'!$H$1:$H$56,ROWS('Liste complète des PERS DIR'!$G$1:'Liste complète des PERS DIR'!H12)),1))</f>
        <v>'2907106861189701</v>
      </c>
      <c r="B11" s="24" t="str">
        <f>IF(ROWS('Liste complète des PERS DIR'!$G$1:'Liste complète des PERS DIR'!H12)&gt;COUNT('Liste complète des PERS DIR'!$H$1:$H$56),"",INDEX('Liste complète des PERS DIR'!$A$1:$G$56,SMALL('Liste complète des PERS DIR'!$H$1:$H$56,ROWS('Liste complète des PERS DIR'!$G$1:'Liste complète des PERS DIR'!H12)),2))</f>
        <v>NOM12</v>
      </c>
      <c r="C11" s="24" t="str">
        <f>IF(ROWS('Liste complète des PERS DIR'!$G$1:'Liste complète des PERS DIR'!I12)&gt;COUNT('Liste complète des PERS DIR'!$H$1:$H$56),"",INDEX('Liste complète des PERS DIR'!$A$1:$G$56,SMALL('Liste complète des PERS DIR'!$H$1:$H$56,ROWS('Liste complète des PERS DIR'!$G$1:'Liste complète des PERS DIR'!I12)),3))</f>
        <v>prenom13</v>
      </c>
      <c r="D11" s="24">
        <f>IF(ROWS('Liste complète des PERS DIR'!$G$1:'Liste complète des PERS DIR'!H12)&gt;COUNT('Liste complète des PERS DIR'!$H$1:$H$56),"",INDEX('Liste complète des PERS DIR'!$A$1:$G$56,SMALL('Liste complète des PERS DIR'!$H$1:$H$56,ROWS('Liste complète des PERS DIR'!$G$1:'Liste complète des PERS DIR'!H12)),4))</f>
        <v>210</v>
      </c>
      <c r="E11" s="24">
        <f>IF(ROWS('Liste complète des PERS DIR'!$G$1:'Liste complète des PERS DIR'!H12)&gt;COUNT('Liste complète des PERS DIR'!$H$1:$H$56),"",INDEX('Liste complète des PERS DIR'!$A$1:$G$56,SMALL('Liste complète des PERS DIR'!$H$1:$H$56,ROWS('Liste complète des PERS DIR'!$G$1:'Liste complète des PERS DIR'!H12)),5))</f>
        <v>12083</v>
      </c>
      <c r="F11" s="24" t="str">
        <f>IF(ROWS('Liste complète des PERS DIR'!$G$1:'Liste complète des PERS DIR'!H12)&gt;COUNT('Liste complète des PERS DIR'!$H$1:$H$56),"",INDEX('Liste complète des PERS DIR'!$A$1:$G$56,SMALL('Liste complète des PERS DIR'!$H$1:$H$56,ROWS('Liste complète des PERS DIR'!$G$1:'Liste complète des PERS DIR'!H12)),6))</f>
        <v>Grade12</v>
      </c>
      <c r="G11" s="24" t="str">
        <f>IF(ROWS('Liste complète des PERS DIR'!$G$1:'Liste complète des PERS DIR'!H12)&gt;COUNT('Liste complète des PERS DIR'!$H$1:$H$56),"",INDEX('Liste complète des PERS DIR'!$A$1:$G$56,SMALL('Liste complète des PERS DIR'!$H$1:$H$56,ROWS('Liste complète des PERS DIR'!$G$1:'Liste complète des PERS DIR'!H12)),7))</f>
        <v>AF1</v>
      </c>
      <c r="H11" s="46" t="str">
        <f t="shared" si="0"/>
        <v>NOM12 p</v>
      </c>
    </row>
    <row r="12" spans="1:9" ht="15" customHeight="1" x14ac:dyDescent="0.2">
      <c r="A12" s="51" t="str">
        <f>IF(ROWS('Liste complète des PERS DIR'!$G$1:'Liste complète des PERS DIR'!H13)&gt;COUNT('Liste complète des PERS DIR'!$H$1:$H$56),"",INDEX('Liste complète des PERS DIR'!$A$1:$G$56,SMALL('Liste complète des PERS DIR'!$H$1:$H$56,ROWS('Liste complète des PERS DIR'!$G$1:'Liste complète des PERS DIR'!H13)),1))</f>
        <v>'1829596988344040</v>
      </c>
      <c r="B12" s="24" t="str">
        <f>IF(ROWS('Liste complète des PERS DIR'!$G$1:'Liste complète des PERS DIR'!H13)&gt;COUNT('Liste complète des PERS DIR'!$H$1:$H$56),"",INDEX('Liste complète des PERS DIR'!$A$1:$G$56,SMALL('Liste complète des PERS DIR'!$H$1:$H$56,ROWS('Liste complète des PERS DIR'!$G$1:'Liste complète des PERS DIR'!H13)),2))</f>
        <v>NOM13</v>
      </c>
      <c r="C12" s="24" t="str">
        <f>IF(ROWS('Liste complète des PERS DIR'!$G$1:'Liste complète des PERS DIR'!I13)&gt;COUNT('Liste complète des PERS DIR'!$H$1:$H$56),"",INDEX('Liste complète des PERS DIR'!$A$1:$G$56,SMALL('Liste complète des PERS DIR'!$H$1:$H$56,ROWS('Liste complète des PERS DIR'!$G$1:'Liste complète des PERS DIR'!I13)),3))</f>
        <v>prenom14</v>
      </c>
      <c r="D12" s="24">
        <f>IF(ROWS('Liste complète des PERS DIR'!$G$1:'Liste complète des PERS DIR'!H13)&gt;COUNT('Liste complète des PERS DIR'!$H$1:$H$56),"",INDEX('Liste complète des PERS DIR'!$A$1:$G$56,SMALL('Liste complète des PERS DIR'!$H$1:$H$56,ROWS('Liste complète des PERS DIR'!$G$1:'Liste complète des PERS DIR'!H13)),4))</f>
        <v>210</v>
      </c>
      <c r="E12" s="24">
        <f>IF(ROWS('Liste complète des PERS DIR'!$G$1:'Liste complète des PERS DIR'!H13)&gt;COUNT('Liste complète des PERS DIR'!$H$1:$H$56),"",INDEX('Liste complète des PERS DIR'!$A$1:$G$56,SMALL('Liste complète des PERS DIR'!$H$1:$H$56,ROWS('Liste complète des PERS DIR'!$G$1:'Liste complète des PERS DIR'!H13)),5))</f>
        <v>12083</v>
      </c>
      <c r="F12" s="24" t="str">
        <f>IF(ROWS('Liste complète des PERS DIR'!$G$1:'Liste complète des PERS DIR'!H13)&gt;COUNT('Liste complète des PERS DIR'!$H$1:$H$56),"",INDEX('Liste complète des PERS DIR'!$A$1:$G$56,SMALL('Liste complète des PERS DIR'!$H$1:$H$56,ROWS('Liste complète des PERS DIR'!$G$1:'Liste complète des PERS DIR'!H13)),6))</f>
        <v>Grade13</v>
      </c>
      <c r="G12" s="24" t="str">
        <f>IF(ROWS('Liste complète des PERS DIR'!$G$1:'Liste complète des PERS DIR'!H13)&gt;COUNT('Liste complète des PERS DIR'!$H$1:$H$56),"",INDEX('Liste complète des PERS DIR'!$A$1:$G$56,SMALL('Liste complète des PERS DIR'!$H$1:$H$56,ROWS('Liste complète des PERS DIR'!$G$1:'Liste complète des PERS DIR'!H13)),7))</f>
        <v>AF1</v>
      </c>
      <c r="H12" s="46" t="str">
        <f t="shared" si="0"/>
        <v>NOM13 p</v>
      </c>
    </row>
    <row r="13" spans="1:9" ht="15" customHeight="1" x14ac:dyDescent="0.2">
      <c r="A13" s="51" t="str">
        <f>IF(ROWS('Liste complète des PERS DIR'!$G$1:'Liste complète des PERS DIR'!H14)&gt;COUNT('Liste complète des PERS DIR'!$H$1:$H$56),"",INDEX('Liste complète des PERS DIR'!$A$1:$G$56,SMALL('Liste complète des PERS DIR'!$H$1:$H$56,ROWS('Liste complète des PERS DIR'!$G$1:'Liste complète des PERS DIR'!H14)),1))</f>
        <v>'1883490540151990</v>
      </c>
      <c r="B13" s="24" t="str">
        <f>IF(ROWS('Liste complète des PERS DIR'!$G$1:'Liste complète des PERS DIR'!H14)&gt;COUNT('Liste complète des PERS DIR'!$H$1:$H$56),"",INDEX('Liste complète des PERS DIR'!$A$1:$G$56,SMALL('Liste complète des PERS DIR'!$H$1:$H$56,ROWS('Liste complète des PERS DIR'!$G$1:'Liste complète des PERS DIR'!H14)),2))</f>
        <v>NOM14</v>
      </c>
      <c r="C13" s="24" t="str">
        <f>IF(ROWS('Liste complète des PERS DIR'!$G$1:'Liste complète des PERS DIR'!I14)&gt;COUNT('Liste complète des PERS DIR'!$H$1:$H$56),"",INDEX('Liste complète des PERS DIR'!$A$1:$G$56,SMALL('Liste complète des PERS DIR'!$H$1:$H$56,ROWS('Liste complète des PERS DIR'!$G$1:'Liste complète des PERS DIR'!I14)),3))</f>
        <v>prenom15</v>
      </c>
      <c r="D13" s="24">
        <f>IF(ROWS('Liste complète des PERS DIR'!$G$1:'Liste complète des PERS DIR'!H14)&gt;COUNT('Liste complète des PERS DIR'!$H$1:$H$56),"",INDEX('Liste complète des PERS DIR'!$A$1:$G$56,SMALL('Liste complète des PERS DIR'!$H$1:$H$56,ROWS('Liste complète des PERS DIR'!$G$1:'Liste complète des PERS DIR'!H14)),4))</f>
        <v>210</v>
      </c>
      <c r="E13" s="24">
        <f>IF(ROWS('Liste complète des PERS DIR'!$G$1:'Liste complète des PERS DIR'!H14)&gt;COUNT('Liste complète des PERS DIR'!$H$1:$H$56),"",INDEX('Liste complète des PERS DIR'!$A$1:$G$56,SMALL('Liste complète des PERS DIR'!$H$1:$H$56,ROWS('Liste complète des PERS DIR'!$G$1:'Liste complète des PERS DIR'!H14)),5))</f>
        <v>12083</v>
      </c>
      <c r="F13" s="24" t="str">
        <f>IF(ROWS('Liste complète des PERS DIR'!$G$1:'Liste complète des PERS DIR'!H14)&gt;COUNT('Liste complète des PERS DIR'!$H$1:$H$56),"",INDEX('Liste complète des PERS DIR'!$A$1:$G$56,SMALL('Liste complète des PERS DIR'!$H$1:$H$56,ROWS('Liste complète des PERS DIR'!$G$1:'Liste complète des PERS DIR'!H14)),6))</f>
        <v>Grade14</v>
      </c>
      <c r="G13" s="24" t="str">
        <f>IF(ROWS('Liste complète des PERS DIR'!$G$1:'Liste complète des PERS DIR'!H14)&gt;COUNT('Liste complète des PERS DIR'!$H$1:$H$56),"",INDEX('Liste complète des PERS DIR'!$A$1:$G$56,SMALL('Liste complète des PERS DIR'!$H$1:$H$56,ROWS('Liste complète des PERS DIR'!$G$1:'Liste complète des PERS DIR'!H14)),7))</f>
        <v>AF1</v>
      </c>
      <c r="H13" s="46" t="str">
        <f t="shared" si="0"/>
        <v>NOM14 p</v>
      </c>
    </row>
    <row r="14" spans="1:9" ht="15" customHeight="1" x14ac:dyDescent="0.2">
      <c r="A14" s="51" t="str">
        <f>IF(ROWS('Liste complète des PERS DIR'!$G$1:'Liste complète des PERS DIR'!H15)&gt;COUNT('Liste complète des PERS DIR'!$H$1:$H$56),"",INDEX('Liste complète des PERS DIR'!$A$1:$G$56,SMALL('Liste complète des PERS DIR'!$H$1:$H$56,ROWS('Liste complète des PERS DIR'!$G$1:'Liste complète des PERS DIR'!H15)),1))</f>
        <v>'2664010187075640</v>
      </c>
      <c r="B14" s="24" t="str">
        <f>IF(ROWS('Liste complète des PERS DIR'!$G$1:'Liste complète des PERS DIR'!H15)&gt;COUNT('Liste complète des PERS DIR'!$H$1:$H$56),"",INDEX('Liste complète des PERS DIR'!$A$1:$G$56,SMALL('Liste complète des PERS DIR'!$H$1:$H$56,ROWS('Liste complète des PERS DIR'!$G$1:'Liste complète des PERS DIR'!H15)),2))</f>
        <v>NOM15</v>
      </c>
      <c r="C14" s="24" t="str">
        <f>IF(ROWS('Liste complète des PERS DIR'!$G$1:'Liste complète des PERS DIR'!I15)&gt;COUNT('Liste complète des PERS DIR'!$H$1:$H$56),"",INDEX('Liste complète des PERS DIR'!$A$1:$G$56,SMALL('Liste complète des PERS DIR'!$H$1:$H$56,ROWS('Liste complète des PERS DIR'!$G$1:'Liste complète des PERS DIR'!I15)),3))</f>
        <v>prenom16</v>
      </c>
      <c r="D14" s="24">
        <f>IF(ROWS('Liste complète des PERS DIR'!$G$1:'Liste complète des PERS DIR'!H15)&gt;COUNT('Liste complète des PERS DIR'!$H$1:$H$56),"",INDEX('Liste complète des PERS DIR'!$A$1:$G$56,SMALL('Liste complète des PERS DIR'!$H$1:$H$56,ROWS('Liste complète des PERS DIR'!$G$1:'Liste complète des PERS DIR'!H15)),4))</f>
        <v>210</v>
      </c>
      <c r="E14" s="24">
        <f>IF(ROWS('Liste complète des PERS DIR'!$G$1:'Liste complète des PERS DIR'!H15)&gt;COUNT('Liste complète des PERS DIR'!$H$1:$H$56),"",INDEX('Liste complète des PERS DIR'!$A$1:$G$56,SMALL('Liste complète des PERS DIR'!$H$1:$H$56,ROWS('Liste complète des PERS DIR'!$G$1:'Liste complète des PERS DIR'!H15)),5))</f>
        <v>12083</v>
      </c>
      <c r="F14" s="24" t="str">
        <f>IF(ROWS('Liste complète des PERS DIR'!$G$1:'Liste complète des PERS DIR'!H15)&gt;COUNT('Liste complète des PERS DIR'!$H$1:$H$56),"",INDEX('Liste complète des PERS DIR'!$A$1:$G$56,SMALL('Liste complète des PERS DIR'!$H$1:$H$56,ROWS('Liste complète des PERS DIR'!$G$1:'Liste complète des PERS DIR'!H15)),6))</f>
        <v>Grade15</v>
      </c>
      <c r="G14" s="24" t="str">
        <f>IF(ROWS('Liste complète des PERS DIR'!$G$1:'Liste complète des PERS DIR'!H15)&gt;COUNT('Liste complète des PERS DIR'!$H$1:$H$56),"",INDEX('Liste complète des PERS DIR'!$A$1:$G$56,SMALL('Liste complète des PERS DIR'!$H$1:$H$56,ROWS('Liste complète des PERS DIR'!$G$1:'Liste complète des PERS DIR'!H15)),7))</f>
        <v>AF1</v>
      </c>
      <c r="H14" s="46" t="str">
        <f t="shared" si="0"/>
        <v>NOM15 p</v>
      </c>
    </row>
    <row r="15" spans="1:9" ht="15" customHeight="1" x14ac:dyDescent="0.2">
      <c r="A15" s="51" t="str">
        <f>IF(ROWS('Liste complète des PERS DIR'!$G$1:'Liste complète des PERS DIR'!H16)&gt;COUNT('Liste complète des PERS DIR'!$H$1:$H$56),"",INDEX('Liste complète des PERS DIR'!$A$1:$G$56,SMALL('Liste complète des PERS DIR'!$H$1:$H$56,ROWS('Liste complète des PERS DIR'!$G$1:'Liste complète des PERS DIR'!H16)),1))</f>
        <v>'1575760021782171</v>
      </c>
      <c r="B15" s="24" t="str">
        <f>IF(ROWS('Liste complète des PERS DIR'!$G$1:'Liste complète des PERS DIR'!H16)&gt;COUNT('Liste complète des PERS DIR'!$H$1:$H$56),"",INDEX('Liste complète des PERS DIR'!$A$1:$G$56,SMALL('Liste complète des PERS DIR'!$H$1:$H$56,ROWS('Liste complète des PERS DIR'!$G$1:'Liste complète des PERS DIR'!H16)),2))</f>
        <v>NOM16</v>
      </c>
      <c r="C15" s="24" t="str">
        <f>IF(ROWS('Liste complète des PERS DIR'!$G$1:'Liste complète des PERS DIR'!I16)&gt;COUNT('Liste complète des PERS DIR'!$H$1:$H$56),"",INDEX('Liste complète des PERS DIR'!$A$1:$G$56,SMALL('Liste complète des PERS DIR'!$H$1:$H$56,ROWS('Liste complète des PERS DIR'!$G$1:'Liste complète des PERS DIR'!I16)),3))</f>
        <v>prenom17</v>
      </c>
      <c r="D15" s="24">
        <f>IF(ROWS('Liste complète des PERS DIR'!$G$1:'Liste complète des PERS DIR'!H16)&gt;COUNT('Liste complète des PERS DIR'!$H$1:$H$56),"",INDEX('Liste complète des PERS DIR'!$A$1:$G$56,SMALL('Liste complète des PERS DIR'!$H$1:$H$56,ROWS('Liste complète des PERS DIR'!$G$1:'Liste complète des PERS DIR'!H16)),4))</f>
        <v>210</v>
      </c>
      <c r="E15" s="24">
        <f>IF(ROWS('Liste complète des PERS DIR'!$G$1:'Liste complète des PERS DIR'!H16)&gt;COUNT('Liste complète des PERS DIR'!$H$1:$H$56),"",INDEX('Liste complète des PERS DIR'!$A$1:$G$56,SMALL('Liste complète des PERS DIR'!$H$1:$H$56,ROWS('Liste complète des PERS DIR'!$G$1:'Liste complète des PERS DIR'!H16)),5))</f>
        <v>12083</v>
      </c>
      <c r="F15" s="24" t="str">
        <f>IF(ROWS('Liste complète des PERS DIR'!$G$1:'Liste complète des PERS DIR'!H16)&gt;COUNT('Liste complète des PERS DIR'!$H$1:$H$56),"",INDEX('Liste complète des PERS DIR'!$A$1:$G$56,SMALL('Liste complète des PERS DIR'!$H$1:$H$56,ROWS('Liste complète des PERS DIR'!$G$1:'Liste complète des PERS DIR'!H16)),6))</f>
        <v>Grade16</v>
      </c>
      <c r="G15" s="24" t="str">
        <f>IF(ROWS('Liste complète des PERS DIR'!$G$1:'Liste complète des PERS DIR'!H16)&gt;COUNT('Liste complète des PERS DIR'!$H$1:$H$56),"",INDEX('Liste complète des PERS DIR'!$A$1:$G$56,SMALL('Liste complète des PERS DIR'!$H$1:$H$56,ROWS('Liste complète des PERS DIR'!$G$1:'Liste complète des PERS DIR'!H16)),7))</f>
        <v>AF1</v>
      </c>
      <c r="H15" s="46" t="str">
        <f t="shared" si="0"/>
        <v>NOM16 p</v>
      </c>
    </row>
    <row r="16" spans="1:9" ht="15" customHeight="1" x14ac:dyDescent="0.2">
      <c r="A16" s="51" t="str">
        <f>IF(ROWS('Liste complète des PERS DIR'!$G$1:'Liste complète des PERS DIR'!H17)&gt;COUNT('Liste complète des PERS DIR'!$H$1:$H$56),"",INDEX('Liste complète des PERS DIR'!$A$1:$G$56,SMALL('Liste complète des PERS DIR'!$H$1:$H$56,ROWS('Liste complète des PERS DIR'!$G$1:'Liste complète des PERS DIR'!H17)),1))</f>
        <v>'1451451346757750</v>
      </c>
      <c r="B16" s="24" t="str">
        <f>IF(ROWS('Liste complète des PERS DIR'!$G$1:'Liste complète des PERS DIR'!H17)&gt;COUNT('Liste complète des PERS DIR'!$H$1:$H$56),"",INDEX('Liste complète des PERS DIR'!$A$1:$G$56,SMALL('Liste complète des PERS DIR'!$H$1:$H$56,ROWS('Liste complète des PERS DIR'!$G$1:'Liste complète des PERS DIR'!H17)),2))</f>
        <v>NOM17</v>
      </c>
      <c r="C16" s="24" t="str">
        <f>IF(ROWS('Liste complète des PERS DIR'!$G$1:'Liste complète des PERS DIR'!I17)&gt;COUNT('Liste complète des PERS DIR'!$H$1:$H$56),"",INDEX('Liste complète des PERS DIR'!$A$1:$G$56,SMALL('Liste complète des PERS DIR'!$H$1:$H$56,ROWS('Liste complète des PERS DIR'!$G$1:'Liste complète des PERS DIR'!I17)),3))</f>
        <v>prenom18</v>
      </c>
      <c r="D16" s="24">
        <f>IF(ROWS('Liste complète des PERS DIR'!$G$1:'Liste complète des PERS DIR'!H17)&gt;COUNT('Liste complète des PERS DIR'!$H$1:$H$56),"",INDEX('Liste complète des PERS DIR'!$A$1:$G$56,SMALL('Liste complète des PERS DIR'!$H$1:$H$56,ROWS('Liste complète des PERS DIR'!$G$1:'Liste complète des PERS DIR'!H17)),4))</f>
        <v>210</v>
      </c>
      <c r="E16" s="24">
        <f>IF(ROWS('Liste complète des PERS DIR'!$G$1:'Liste complète des PERS DIR'!H17)&gt;COUNT('Liste complète des PERS DIR'!$H$1:$H$56),"",INDEX('Liste complète des PERS DIR'!$A$1:$G$56,SMALL('Liste complète des PERS DIR'!$H$1:$H$56,ROWS('Liste complète des PERS DIR'!$G$1:'Liste complète des PERS DIR'!H17)),5))</f>
        <v>12083</v>
      </c>
      <c r="F16" s="24" t="str">
        <f>IF(ROWS('Liste complète des PERS DIR'!$G$1:'Liste complète des PERS DIR'!H17)&gt;COUNT('Liste complète des PERS DIR'!$H$1:$H$56),"",INDEX('Liste complète des PERS DIR'!$A$1:$G$56,SMALL('Liste complète des PERS DIR'!$H$1:$H$56,ROWS('Liste complète des PERS DIR'!$G$1:'Liste complète des PERS DIR'!H17)),6))</f>
        <v>Grade17</v>
      </c>
      <c r="G16" s="24" t="str">
        <f>IF(ROWS('Liste complète des PERS DIR'!$G$1:'Liste complète des PERS DIR'!H17)&gt;COUNT('Liste complète des PERS DIR'!$H$1:$H$56),"",INDEX('Liste complète des PERS DIR'!$A$1:$G$56,SMALL('Liste complète des PERS DIR'!$H$1:$H$56,ROWS('Liste complète des PERS DIR'!$G$1:'Liste complète des PERS DIR'!H17)),7))</f>
        <v>AF1</v>
      </c>
      <c r="H16" s="46" t="str">
        <f t="shared" si="0"/>
        <v>NOM17 p</v>
      </c>
    </row>
    <row r="17" spans="1:8" ht="15" customHeight="1" x14ac:dyDescent="0.2">
      <c r="A17" s="51" t="str">
        <f>IF(ROWS('Liste complète des PERS DIR'!$G$1:'Liste complète des PERS DIR'!H18)&gt;COUNT('Liste complète des PERS DIR'!$H$1:$H$56),"",INDEX('Liste complète des PERS DIR'!$A$1:$G$56,SMALL('Liste complète des PERS DIR'!$H$1:$H$56,ROWS('Liste complète des PERS DIR'!$G$1:'Liste complète des PERS DIR'!H18)),1))</f>
        <v>'1737411658716890</v>
      </c>
      <c r="B17" s="24" t="str">
        <f>IF(ROWS('Liste complète des PERS DIR'!$G$1:'Liste complète des PERS DIR'!H18)&gt;COUNT('Liste complète des PERS DIR'!$H$1:$H$56),"",INDEX('Liste complète des PERS DIR'!$A$1:$G$56,SMALL('Liste complète des PERS DIR'!$H$1:$H$56,ROWS('Liste complète des PERS DIR'!$G$1:'Liste complète des PERS DIR'!H18)),2))</f>
        <v>NOM18</v>
      </c>
      <c r="C17" s="24" t="str">
        <f>IF(ROWS('Liste complète des PERS DIR'!$G$1:'Liste complète des PERS DIR'!I18)&gt;COUNT('Liste complète des PERS DIR'!$H$1:$H$56),"",INDEX('Liste complète des PERS DIR'!$A$1:$G$56,SMALL('Liste complète des PERS DIR'!$H$1:$H$56,ROWS('Liste complète des PERS DIR'!$G$1:'Liste complète des PERS DIR'!I18)),3))</f>
        <v>prenom19</v>
      </c>
      <c r="D17" s="24">
        <f>IF(ROWS('Liste complète des PERS DIR'!$G$1:'Liste complète des PERS DIR'!H18)&gt;COUNT('Liste complète des PERS DIR'!$H$1:$H$56),"",INDEX('Liste complète des PERS DIR'!$A$1:$G$56,SMALL('Liste complète des PERS DIR'!$H$1:$H$56,ROWS('Liste complète des PERS DIR'!$G$1:'Liste complète des PERS DIR'!H18)),4))</f>
        <v>210</v>
      </c>
      <c r="E17" s="24">
        <f>IF(ROWS('Liste complète des PERS DIR'!$G$1:'Liste complète des PERS DIR'!H18)&gt;COUNT('Liste complète des PERS DIR'!$H$1:$H$56),"",INDEX('Liste complète des PERS DIR'!$A$1:$G$56,SMALL('Liste complète des PERS DIR'!$H$1:$H$56,ROWS('Liste complète des PERS DIR'!$G$1:'Liste complète des PERS DIR'!H18)),5))</f>
        <v>12083</v>
      </c>
      <c r="F17" s="24" t="str">
        <f>IF(ROWS('Liste complète des PERS DIR'!$G$1:'Liste complète des PERS DIR'!H18)&gt;COUNT('Liste complète des PERS DIR'!$H$1:$H$56),"",INDEX('Liste complète des PERS DIR'!$A$1:$G$56,SMALL('Liste complète des PERS DIR'!$H$1:$H$56,ROWS('Liste complète des PERS DIR'!$G$1:'Liste complète des PERS DIR'!H18)),6))</f>
        <v>Grade18</v>
      </c>
      <c r="G17" s="24" t="str">
        <f>IF(ROWS('Liste complète des PERS DIR'!$G$1:'Liste complète des PERS DIR'!H18)&gt;COUNT('Liste complète des PERS DIR'!$H$1:$H$56),"",INDEX('Liste complète des PERS DIR'!$A$1:$G$56,SMALL('Liste complète des PERS DIR'!$H$1:$H$56,ROWS('Liste complète des PERS DIR'!$G$1:'Liste complète des PERS DIR'!H18)),7))</f>
        <v>AF1</v>
      </c>
      <c r="H17" s="46" t="str">
        <f t="shared" si="0"/>
        <v>NOM18 p</v>
      </c>
    </row>
    <row r="18" spans="1:8" ht="15" customHeight="1" x14ac:dyDescent="0.2">
      <c r="A18" s="51" t="str">
        <f>IF(ROWS('Liste complète des PERS DIR'!$G$1:'Liste complète des PERS DIR'!H19)&gt;COUNT('Liste complète des PERS DIR'!$H$1:$H$56),"",INDEX('Liste complète des PERS DIR'!$A$1:$G$56,SMALL('Liste complète des PERS DIR'!$H$1:$H$56,ROWS('Liste complète des PERS DIR'!$G$1:'Liste complète des PERS DIR'!H19)),1))</f>
        <v>'1181745054127720</v>
      </c>
      <c r="B18" s="24" t="str">
        <f>IF(ROWS('Liste complète des PERS DIR'!$G$1:'Liste complète des PERS DIR'!H19)&gt;COUNT('Liste complète des PERS DIR'!$H$1:$H$56),"",INDEX('Liste complète des PERS DIR'!$A$1:$G$56,SMALL('Liste complète des PERS DIR'!$H$1:$H$56,ROWS('Liste complète des PERS DIR'!$G$1:'Liste complète des PERS DIR'!H19)),2))</f>
        <v>NOM19</v>
      </c>
      <c r="C18" s="24" t="str">
        <f>IF(ROWS('Liste complète des PERS DIR'!$G$1:'Liste complète des PERS DIR'!I19)&gt;COUNT('Liste complète des PERS DIR'!$H$1:$H$56),"",INDEX('Liste complète des PERS DIR'!$A$1:$G$56,SMALL('Liste complète des PERS DIR'!$H$1:$H$56,ROWS('Liste complète des PERS DIR'!$G$1:'Liste complète des PERS DIR'!I19)),3))</f>
        <v>prenom20</v>
      </c>
      <c r="D18" s="24">
        <f>IF(ROWS('Liste complète des PERS DIR'!$G$1:'Liste complète des PERS DIR'!H19)&gt;COUNT('Liste complète des PERS DIR'!$H$1:$H$56),"",INDEX('Liste complète des PERS DIR'!$A$1:$G$56,SMALL('Liste complète des PERS DIR'!$H$1:$H$56,ROWS('Liste complète des PERS DIR'!$G$1:'Liste complète des PERS DIR'!H19)),4))</f>
        <v>210</v>
      </c>
      <c r="E18" s="24">
        <f>IF(ROWS('Liste complète des PERS DIR'!$G$1:'Liste complète des PERS DIR'!H19)&gt;COUNT('Liste complète des PERS DIR'!$H$1:$H$56),"",INDEX('Liste complète des PERS DIR'!$A$1:$G$56,SMALL('Liste complète des PERS DIR'!$H$1:$H$56,ROWS('Liste complète des PERS DIR'!$G$1:'Liste complète des PERS DIR'!H19)),5))</f>
        <v>12083</v>
      </c>
      <c r="F18" s="24" t="str">
        <f>IF(ROWS('Liste complète des PERS DIR'!$G$1:'Liste complète des PERS DIR'!H19)&gt;COUNT('Liste complète des PERS DIR'!$H$1:$H$56),"",INDEX('Liste complète des PERS DIR'!$A$1:$G$56,SMALL('Liste complète des PERS DIR'!$H$1:$H$56,ROWS('Liste complète des PERS DIR'!$G$1:'Liste complète des PERS DIR'!H19)),6))</f>
        <v>Grade19</v>
      </c>
      <c r="G18" s="24" t="str">
        <f>IF(ROWS('Liste complète des PERS DIR'!$G$1:'Liste complète des PERS DIR'!H19)&gt;COUNT('Liste complète des PERS DIR'!$H$1:$H$56),"",INDEX('Liste complète des PERS DIR'!$A$1:$G$56,SMALL('Liste complète des PERS DIR'!$H$1:$H$56,ROWS('Liste complète des PERS DIR'!$G$1:'Liste complète des PERS DIR'!H19)),7))</f>
        <v>AF1</v>
      </c>
      <c r="H18" s="46" t="str">
        <f t="shared" si="0"/>
        <v>NOM19 p</v>
      </c>
    </row>
    <row r="19" spans="1:8" ht="15" customHeight="1" x14ac:dyDescent="0.2">
      <c r="A19" s="51" t="str">
        <f>IF(ROWS('Liste complète des PERS DIR'!$G$1:'Liste complète des PERS DIR'!H20)&gt;COUNT('Liste complète des PERS DIR'!$H$1:$H$56),"",INDEX('Liste complète des PERS DIR'!$A$1:$G$56,SMALL('Liste complète des PERS DIR'!$H$1:$H$56,ROWS('Liste complète des PERS DIR'!$G$1:'Liste complète des PERS DIR'!H20)),1))</f>
        <v>'2348995989678860</v>
      </c>
      <c r="B19" s="24" t="str">
        <f>IF(ROWS('Liste complète des PERS DIR'!$G$1:'Liste complète des PERS DIR'!H20)&gt;COUNT('Liste complète des PERS DIR'!$H$1:$H$56),"",INDEX('Liste complète des PERS DIR'!$A$1:$G$56,SMALL('Liste complète des PERS DIR'!$H$1:$H$56,ROWS('Liste complète des PERS DIR'!$G$1:'Liste complète des PERS DIR'!H20)),2))</f>
        <v>NOM20</v>
      </c>
      <c r="C19" s="24" t="str">
        <f>IF(ROWS('Liste complète des PERS DIR'!$G$1:'Liste complète des PERS DIR'!I20)&gt;COUNT('Liste complète des PERS DIR'!$H$1:$H$56),"",INDEX('Liste complète des PERS DIR'!$A$1:$G$56,SMALL('Liste complète des PERS DIR'!$H$1:$H$56,ROWS('Liste complète des PERS DIR'!$G$1:'Liste complète des PERS DIR'!I20)),3))</f>
        <v>prenom21</v>
      </c>
      <c r="D19" s="24">
        <f>IF(ROWS('Liste complète des PERS DIR'!$G$1:'Liste complète des PERS DIR'!H20)&gt;COUNT('Liste complète des PERS DIR'!$H$1:$H$56),"",INDEX('Liste complète des PERS DIR'!$A$1:$G$56,SMALL('Liste complète des PERS DIR'!$H$1:$H$56,ROWS('Liste complète des PERS DIR'!$G$1:'Liste complète des PERS DIR'!H20)),4))</f>
        <v>210</v>
      </c>
      <c r="E19" s="24">
        <f>IF(ROWS('Liste complète des PERS DIR'!$G$1:'Liste complète des PERS DIR'!H20)&gt;COUNT('Liste complète des PERS DIR'!$H$1:$H$56),"",INDEX('Liste complète des PERS DIR'!$A$1:$G$56,SMALL('Liste complète des PERS DIR'!$H$1:$H$56,ROWS('Liste complète des PERS DIR'!$G$1:'Liste complète des PERS DIR'!H20)),5))</f>
        <v>12083</v>
      </c>
      <c r="F19" s="24" t="str">
        <f>IF(ROWS('Liste complète des PERS DIR'!$G$1:'Liste complète des PERS DIR'!H20)&gt;COUNT('Liste complète des PERS DIR'!$H$1:$H$56),"",INDEX('Liste complète des PERS DIR'!$A$1:$G$56,SMALL('Liste complète des PERS DIR'!$H$1:$H$56,ROWS('Liste complète des PERS DIR'!$G$1:'Liste complète des PERS DIR'!H20)),6))</f>
        <v>Grade20</v>
      </c>
      <c r="G19" s="24" t="str">
        <f>IF(ROWS('Liste complète des PERS DIR'!$G$1:'Liste complète des PERS DIR'!H20)&gt;COUNT('Liste complète des PERS DIR'!$H$1:$H$56),"",INDEX('Liste complète des PERS DIR'!$A$1:$G$56,SMALL('Liste complète des PERS DIR'!$H$1:$H$56,ROWS('Liste complète des PERS DIR'!$G$1:'Liste complète des PERS DIR'!H20)),7))</f>
        <v>AF1</v>
      </c>
      <c r="H19" s="46" t="str">
        <f t="shared" si="0"/>
        <v>NOM20 p</v>
      </c>
    </row>
    <row r="20" spans="1:8" ht="15" customHeight="1" x14ac:dyDescent="0.2">
      <c r="A20" s="51" t="str">
        <f>IF(ROWS('Liste complète des PERS DIR'!$G$1:'Liste complète des PERS DIR'!H21)&gt;COUNT('Liste complète des PERS DIR'!$H$1:$H$56),"",INDEX('Liste complète des PERS DIR'!$A$1:$G$56,SMALL('Liste complète des PERS DIR'!$H$1:$H$56,ROWS('Liste complète des PERS DIR'!$G$1:'Liste complète des PERS DIR'!H21)),1))</f>
        <v>'2235824946908230</v>
      </c>
      <c r="B20" s="24" t="str">
        <f>IF(ROWS('Liste complète des PERS DIR'!$G$1:'Liste complète des PERS DIR'!H21)&gt;COUNT('Liste complète des PERS DIR'!$H$1:$H$56),"",INDEX('Liste complète des PERS DIR'!$A$1:$G$56,SMALL('Liste complète des PERS DIR'!$H$1:$H$56,ROWS('Liste complète des PERS DIR'!$G$1:'Liste complète des PERS DIR'!H21)),2))</f>
        <v>NOM21</v>
      </c>
      <c r="C20" s="24" t="str">
        <f>IF(ROWS('Liste complète des PERS DIR'!$G$1:'Liste complète des PERS DIR'!I21)&gt;COUNT('Liste complète des PERS DIR'!$H$1:$H$56),"",INDEX('Liste complète des PERS DIR'!$A$1:$G$56,SMALL('Liste complète des PERS DIR'!$H$1:$H$56,ROWS('Liste complète des PERS DIR'!$G$1:'Liste complète des PERS DIR'!I21)),3))</f>
        <v>prenom22</v>
      </c>
      <c r="D20" s="24">
        <f>IF(ROWS('Liste complète des PERS DIR'!$G$1:'Liste complète des PERS DIR'!H21)&gt;COUNT('Liste complète des PERS DIR'!$H$1:$H$56),"",INDEX('Liste complète des PERS DIR'!$A$1:$G$56,SMALL('Liste complète des PERS DIR'!$H$1:$H$56,ROWS('Liste complète des PERS DIR'!$G$1:'Liste complète des PERS DIR'!H21)),4))</f>
        <v>210</v>
      </c>
      <c r="E20" s="24">
        <f>IF(ROWS('Liste complète des PERS DIR'!$G$1:'Liste complète des PERS DIR'!H21)&gt;COUNT('Liste complète des PERS DIR'!$H$1:$H$56),"",INDEX('Liste complète des PERS DIR'!$A$1:$G$56,SMALL('Liste complète des PERS DIR'!$H$1:$H$56,ROWS('Liste complète des PERS DIR'!$G$1:'Liste complète des PERS DIR'!H21)),5))</f>
        <v>12083</v>
      </c>
      <c r="F20" s="24" t="str">
        <f>IF(ROWS('Liste complète des PERS DIR'!$G$1:'Liste complète des PERS DIR'!H21)&gt;COUNT('Liste complète des PERS DIR'!$H$1:$H$56),"",INDEX('Liste complète des PERS DIR'!$A$1:$G$56,SMALL('Liste complète des PERS DIR'!$H$1:$H$56,ROWS('Liste complète des PERS DIR'!$G$1:'Liste complète des PERS DIR'!H21)),6))</f>
        <v>Grade21</v>
      </c>
      <c r="G20" s="24" t="str">
        <f>IF(ROWS('Liste complète des PERS DIR'!$G$1:'Liste complète des PERS DIR'!H21)&gt;COUNT('Liste complète des PERS DIR'!$H$1:$H$56),"",INDEX('Liste complète des PERS DIR'!$A$1:$G$56,SMALL('Liste complète des PERS DIR'!$H$1:$H$56,ROWS('Liste complète des PERS DIR'!$G$1:'Liste complète des PERS DIR'!H21)),7))</f>
        <v>AF1</v>
      </c>
      <c r="H20" s="46" t="str">
        <f t="shared" ref="H20:H27" si="1">B20&amp; " " &amp; LEFT(C20,1)</f>
        <v>NOM21 p</v>
      </c>
    </row>
    <row r="21" spans="1:8" ht="15" customHeight="1" x14ac:dyDescent="0.2">
      <c r="A21" s="51" t="str">
        <f>IF(ROWS('Liste complète des PERS DIR'!$G$1:'Liste complète des PERS DIR'!H22)&gt;COUNT('Liste complète des PERS DIR'!$H$1:$H$56),"",INDEX('Liste complète des PERS DIR'!$A$1:$G$56,SMALL('Liste complète des PERS DIR'!$H$1:$H$56,ROWS('Liste complète des PERS DIR'!$G$1:'Liste complète des PERS DIR'!H22)),1))</f>
        <v>'1040407491429821</v>
      </c>
      <c r="B21" s="24" t="str">
        <f>IF(ROWS('Liste complète des PERS DIR'!$G$1:'Liste complète des PERS DIR'!H22)&gt;COUNT('Liste complète des PERS DIR'!$H$1:$H$56),"",INDEX('Liste complète des PERS DIR'!$A$1:$G$56,SMALL('Liste complète des PERS DIR'!$H$1:$H$56,ROWS('Liste complète des PERS DIR'!$G$1:'Liste complète des PERS DIR'!H22)),2))</f>
        <v>NOM22</v>
      </c>
      <c r="C21" s="24" t="str">
        <f>IF(ROWS('Liste complète des PERS DIR'!$G$1:'Liste complète des PERS DIR'!I22)&gt;COUNT('Liste complète des PERS DIR'!$H$1:$H$56),"",INDEX('Liste complète des PERS DIR'!$A$1:$G$56,SMALL('Liste complète des PERS DIR'!$H$1:$H$56,ROWS('Liste complète des PERS DIR'!$G$1:'Liste complète des PERS DIR'!I22)),3))</f>
        <v>prenom23</v>
      </c>
      <c r="D21" s="24">
        <f>IF(ROWS('Liste complète des PERS DIR'!$G$1:'Liste complète des PERS DIR'!H22)&gt;COUNT('Liste complète des PERS DIR'!$H$1:$H$56),"",INDEX('Liste complète des PERS DIR'!$A$1:$G$56,SMALL('Liste complète des PERS DIR'!$H$1:$H$56,ROWS('Liste complète des PERS DIR'!$G$1:'Liste complète des PERS DIR'!H22)),4))</f>
        <v>210</v>
      </c>
      <c r="E21" s="24">
        <f>IF(ROWS('Liste complète des PERS DIR'!$G$1:'Liste complète des PERS DIR'!H22)&gt;COUNT('Liste complète des PERS DIR'!$H$1:$H$56),"",INDEX('Liste complète des PERS DIR'!$A$1:$G$56,SMALL('Liste complète des PERS DIR'!$H$1:$H$56,ROWS('Liste complète des PERS DIR'!$G$1:'Liste complète des PERS DIR'!H22)),5))</f>
        <v>12083</v>
      </c>
      <c r="F21" s="24" t="str">
        <f>IF(ROWS('Liste complète des PERS DIR'!$G$1:'Liste complète des PERS DIR'!H22)&gt;COUNT('Liste complète des PERS DIR'!$H$1:$H$56),"",INDEX('Liste complète des PERS DIR'!$A$1:$G$56,SMALL('Liste complète des PERS DIR'!$H$1:$H$56,ROWS('Liste complète des PERS DIR'!$G$1:'Liste complète des PERS DIR'!H22)),6))</f>
        <v>Grade22</v>
      </c>
      <c r="G21" s="24" t="str">
        <f>IF(ROWS('Liste complète des PERS DIR'!$G$1:'Liste complète des PERS DIR'!H22)&gt;COUNT('Liste complète des PERS DIR'!$H$1:$H$56),"",INDEX('Liste complète des PERS DIR'!$A$1:$G$56,SMALL('Liste complète des PERS DIR'!$H$1:$H$56,ROWS('Liste complète des PERS DIR'!$G$1:'Liste complète des PERS DIR'!H22)),7))</f>
        <v>AF1</v>
      </c>
      <c r="H21" s="46" t="str">
        <f t="shared" si="1"/>
        <v>NOM22 p</v>
      </c>
    </row>
    <row r="22" spans="1:8" ht="15" customHeight="1" x14ac:dyDescent="0.2">
      <c r="A22" s="51" t="str">
        <f>IF(ROWS('Liste complète des PERS DIR'!$G$1:'Liste complète des PERS DIR'!H23)&gt;COUNT('Liste complète des PERS DIR'!$H$1:$H$56),"",INDEX('Liste complète des PERS DIR'!$A$1:$G$56,SMALL('Liste complète des PERS DIR'!$H$1:$H$56,ROWS('Liste complète des PERS DIR'!$G$1:'Liste complète des PERS DIR'!H23)),1))</f>
        <v>'2702621427302321</v>
      </c>
      <c r="B22" s="24" t="str">
        <f>IF(ROWS('Liste complète des PERS DIR'!$G$1:'Liste complète des PERS DIR'!H23)&gt;COUNT('Liste complète des PERS DIR'!$H$1:$H$56),"",INDEX('Liste complète des PERS DIR'!$A$1:$G$56,SMALL('Liste complète des PERS DIR'!$H$1:$H$56,ROWS('Liste complète des PERS DIR'!$G$1:'Liste complète des PERS DIR'!H23)),2))</f>
        <v>NOM23</v>
      </c>
      <c r="C22" s="24" t="str">
        <f>IF(ROWS('Liste complète des PERS DIR'!$G$1:'Liste complète des PERS DIR'!I23)&gt;COUNT('Liste complète des PERS DIR'!$H$1:$H$56),"",INDEX('Liste complète des PERS DIR'!$A$1:$G$56,SMALL('Liste complète des PERS DIR'!$H$1:$H$56,ROWS('Liste complète des PERS DIR'!$G$1:'Liste complète des PERS DIR'!I23)),3))</f>
        <v>prenom24</v>
      </c>
      <c r="D22" s="24">
        <f>IF(ROWS('Liste complète des PERS DIR'!$G$1:'Liste complète des PERS DIR'!H23)&gt;COUNT('Liste complète des PERS DIR'!$H$1:$H$56),"",INDEX('Liste complète des PERS DIR'!$A$1:$G$56,SMALL('Liste complète des PERS DIR'!$H$1:$H$56,ROWS('Liste complète des PERS DIR'!$G$1:'Liste complète des PERS DIR'!H23)),4))</f>
        <v>210</v>
      </c>
      <c r="E22" s="24">
        <f>IF(ROWS('Liste complète des PERS DIR'!$G$1:'Liste complète des PERS DIR'!H23)&gt;COUNT('Liste complète des PERS DIR'!$H$1:$H$56),"",INDEX('Liste complète des PERS DIR'!$A$1:$G$56,SMALL('Liste complète des PERS DIR'!$H$1:$H$56,ROWS('Liste complète des PERS DIR'!$G$1:'Liste complète des PERS DIR'!H23)),5))</f>
        <v>12083</v>
      </c>
      <c r="F22" s="24" t="str">
        <f>IF(ROWS('Liste complète des PERS DIR'!$G$1:'Liste complète des PERS DIR'!H23)&gt;COUNT('Liste complète des PERS DIR'!$H$1:$H$56),"",INDEX('Liste complète des PERS DIR'!$A$1:$G$56,SMALL('Liste complète des PERS DIR'!$H$1:$H$56,ROWS('Liste complète des PERS DIR'!$G$1:'Liste complète des PERS DIR'!H23)),6))</f>
        <v>Grade23</v>
      </c>
      <c r="G22" s="24" t="str">
        <f>IF(ROWS('Liste complète des PERS DIR'!$G$1:'Liste complète des PERS DIR'!H23)&gt;COUNT('Liste complète des PERS DIR'!$H$1:$H$56),"",INDEX('Liste complète des PERS DIR'!$A$1:$G$56,SMALL('Liste complète des PERS DIR'!$H$1:$H$56,ROWS('Liste complète des PERS DIR'!$G$1:'Liste complète des PERS DIR'!H23)),7))</f>
        <v>AF1</v>
      </c>
      <c r="H22" s="46" t="str">
        <f t="shared" si="1"/>
        <v>NOM23 p</v>
      </c>
    </row>
    <row r="23" spans="1:8" ht="15" customHeight="1" x14ac:dyDescent="0.2">
      <c r="A23" s="51" t="str">
        <f>IF(ROWS('Liste complète des PERS DIR'!$G$1:'Liste complète des PERS DIR'!H24)&gt;COUNT('Liste complète des PERS DIR'!$H$1:$H$56),"",INDEX('Liste complète des PERS DIR'!$A$1:$G$56,SMALL('Liste complète des PERS DIR'!$H$1:$H$56,ROWS('Liste complète des PERS DIR'!$G$1:'Liste complète des PERS DIR'!H24)),1))</f>
        <v>'2576188283501431</v>
      </c>
      <c r="B23" s="24" t="str">
        <f>IF(ROWS('Liste complète des PERS DIR'!$G$1:'Liste complète des PERS DIR'!H24)&gt;COUNT('Liste complète des PERS DIR'!$H$1:$H$56),"",INDEX('Liste complète des PERS DIR'!$A$1:$G$56,SMALL('Liste complète des PERS DIR'!$H$1:$H$56,ROWS('Liste complète des PERS DIR'!$G$1:'Liste complète des PERS DIR'!H24)),2))</f>
        <v>NOM24</v>
      </c>
      <c r="C23" s="24" t="str">
        <f>IF(ROWS('Liste complète des PERS DIR'!$G$1:'Liste complète des PERS DIR'!I24)&gt;COUNT('Liste complète des PERS DIR'!$H$1:$H$56),"",INDEX('Liste complète des PERS DIR'!$A$1:$G$56,SMALL('Liste complète des PERS DIR'!$H$1:$H$56,ROWS('Liste complète des PERS DIR'!$G$1:'Liste complète des PERS DIR'!I24)),3))</f>
        <v>prenom25</v>
      </c>
      <c r="D23" s="24">
        <f>IF(ROWS('Liste complète des PERS DIR'!$G$1:'Liste complète des PERS DIR'!H24)&gt;COUNT('Liste complète des PERS DIR'!$H$1:$H$56),"",INDEX('Liste complète des PERS DIR'!$A$1:$G$56,SMALL('Liste complète des PERS DIR'!$H$1:$H$56,ROWS('Liste complète des PERS DIR'!$G$1:'Liste complète des PERS DIR'!H24)),4))</f>
        <v>210</v>
      </c>
      <c r="E23" s="24">
        <f>IF(ROWS('Liste complète des PERS DIR'!$G$1:'Liste complète des PERS DIR'!H24)&gt;COUNT('Liste complète des PERS DIR'!$H$1:$H$56),"",INDEX('Liste complète des PERS DIR'!$A$1:$G$56,SMALL('Liste complète des PERS DIR'!$H$1:$H$56,ROWS('Liste complète des PERS DIR'!$G$1:'Liste complète des PERS DIR'!H24)),5))</f>
        <v>12083</v>
      </c>
      <c r="F23" s="24" t="str">
        <f>IF(ROWS('Liste complète des PERS DIR'!$G$1:'Liste complète des PERS DIR'!H24)&gt;COUNT('Liste complète des PERS DIR'!$H$1:$H$56),"",INDEX('Liste complète des PERS DIR'!$A$1:$G$56,SMALL('Liste complète des PERS DIR'!$H$1:$H$56,ROWS('Liste complète des PERS DIR'!$G$1:'Liste complète des PERS DIR'!H24)),6))</f>
        <v>Grade24</v>
      </c>
      <c r="G23" s="24" t="str">
        <f>IF(ROWS('Liste complète des PERS DIR'!$G$1:'Liste complète des PERS DIR'!H24)&gt;COUNT('Liste complète des PERS DIR'!$H$1:$H$56),"",INDEX('Liste complète des PERS DIR'!$A$1:$G$56,SMALL('Liste complète des PERS DIR'!$H$1:$H$56,ROWS('Liste complète des PERS DIR'!$G$1:'Liste complète des PERS DIR'!H24)),7))</f>
        <v>AF1</v>
      </c>
      <c r="H23" s="46" t="str">
        <f t="shared" si="1"/>
        <v>NOM24 p</v>
      </c>
    </row>
    <row r="24" spans="1:8" ht="15" customHeight="1" x14ac:dyDescent="0.2">
      <c r="A24" s="51" t="str">
        <f>IF(ROWS('Liste complète des PERS DIR'!$G$1:'Liste complète des PERS DIR'!H25)&gt;COUNT('Liste complète des PERS DIR'!$H$1:$H$56),"",INDEX('Liste complète des PERS DIR'!$A$1:$G$56,SMALL('Liste complète des PERS DIR'!$H$1:$H$56,ROWS('Liste complète des PERS DIR'!$G$1:'Liste complète des PERS DIR'!H25)),1))</f>
        <v>'1643103838791061</v>
      </c>
      <c r="B24" s="24" t="str">
        <f>IF(ROWS('Liste complète des PERS DIR'!$G$1:'Liste complète des PERS DIR'!H25)&gt;COUNT('Liste complète des PERS DIR'!$H$1:$H$56),"",INDEX('Liste complète des PERS DIR'!$A$1:$G$56,SMALL('Liste complète des PERS DIR'!$H$1:$H$56,ROWS('Liste complète des PERS DIR'!$G$1:'Liste complète des PERS DIR'!H25)),2))</f>
        <v>NOM25</v>
      </c>
      <c r="C24" s="24" t="str">
        <f>IF(ROWS('Liste complète des PERS DIR'!$G$1:'Liste complète des PERS DIR'!I25)&gt;COUNT('Liste complète des PERS DIR'!$H$1:$H$56),"",INDEX('Liste complète des PERS DIR'!$A$1:$G$56,SMALL('Liste complète des PERS DIR'!$H$1:$H$56,ROWS('Liste complète des PERS DIR'!$G$1:'Liste complète des PERS DIR'!I25)),3))</f>
        <v>prenom26</v>
      </c>
      <c r="D24" s="24">
        <f>IF(ROWS('Liste complète des PERS DIR'!$G$1:'Liste complète des PERS DIR'!H25)&gt;COUNT('Liste complète des PERS DIR'!$H$1:$H$56),"",INDEX('Liste complète des PERS DIR'!$A$1:$G$56,SMALL('Liste complète des PERS DIR'!$H$1:$H$56,ROWS('Liste complète des PERS DIR'!$G$1:'Liste complète des PERS DIR'!H25)),4))</f>
        <v>210</v>
      </c>
      <c r="E24" s="24">
        <f>IF(ROWS('Liste complète des PERS DIR'!$G$1:'Liste complète des PERS DIR'!H25)&gt;COUNT('Liste complète des PERS DIR'!$H$1:$H$56),"",INDEX('Liste complète des PERS DIR'!$A$1:$G$56,SMALL('Liste complète des PERS DIR'!$H$1:$H$56,ROWS('Liste complète des PERS DIR'!$G$1:'Liste complète des PERS DIR'!H25)),5))</f>
        <v>12083</v>
      </c>
      <c r="F24" s="24" t="str">
        <f>IF(ROWS('Liste complète des PERS DIR'!$G$1:'Liste complète des PERS DIR'!H25)&gt;COUNT('Liste complète des PERS DIR'!$H$1:$H$56),"",INDEX('Liste complète des PERS DIR'!$A$1:$G$56,SMALL('Liste complète des PERS DIR'!$H$1:$H$56,ROWS('Liste complète des PERS DIR'!$G$1:'Liste complète des PERS DIR'!H25)),6))</f>
        <v>Grade25</v>
      </c>
      <c r="G24" s="24" t="str">
        <f>IF(ROWS('Liste complète des PERS DIR'!$G$1:'Liste complète des PERS DIR'!H25)&gt;COUNT('Liste complète des PERS DIR'!$H$1:$H$56),"",INDEX('Liste complète des PERS DIR'!$A$1:$G$56,SMALL('Liste complète des PERS DIR'!$H$1:$H$56,ROWS('Liste complète des PERS DIR'!$G$1:'Liste complète des PERS DIR'!H25)),7))</f>
        <v>AF1</v>
      </c>
      <c r="H24" s="46" t="str">
        <f t="shared" si="1"/>
        <v>NOM25 p</v>
      </c>
    </row>
    <row r="25" spans="1:8" ht="15" customHeight="1" x14ac:dyDescent="0.2">
      <c r="A25" s="51" t="str">
        <f>IF(ROWS('Liste complète des PERS DIR'!$G$1:'Liste complète des PERS DIR'!H26)&gt;COUNT('Liste complète des PERS DIR'!$H$1:$H$56),"",INDEX('Liste complète des PERS DIR'!$A$1:$G$56,SMALL('Liste complète des PERS DIR'!$H$1:$H$56,ROWS('Liste complète des PERS DIR'!$G$1:'Liste complète des PERS DIR'!H26)),1))</f>
        <v>'2023189319258481</v>
      </c>
      <c r="B25" s="24" t="str">
        <f>IF(ROWS('Liste complète des PERS DIR'!$G$1:'Liste complète des PERS DIR'!H26)&gt;COUNT('Liste complète des PERS DIR'!$H$1:$H$56),"",INDEX('Liste complète des PERS DIR'!$A$1:$G$56,SMALL('Liste complète des PERS DIR'!$H$1:$H$56,ROWS('Liste complète des PERS DIR'!$G$1:'Liste complète des PERS DIR'!H26)),2))</f>
        <v>NOM26</v>
      </c>
      <c r="C25" s="24" t="str">
        <f>IF(ROWS('Liste complète des PERS DIR'!$G$1:'Liste complète des PERS DIR'!I26)&gt;COUNT('Liste complète des PERS DIR'!$H$1:$H$56),"",INDEX('Liste complète des PERS DIR'!$A$1:$G$56,SMALL('Liste complète des PERS DIR'!$H$1:$H$56,ROWS('Liste complète des PERS DIR'!$G$1:'Liste complète des PERS DIR'!I26)),3))</f>
        <v>prenom27</v>
      </c>
      <c r="D25" s="24">
        <f>IF(ROWS('Liste complète des PERS DIR'!$G$1:'Liste complète des PERS DIR'!H26)&gt;COUNT('Liste complète des PERS DIR'!$H$1:$H$56),"",INDEX('Liste complète des PERS DIR'!$A$1:$G$56,SMALL('Liste complète des PERS DIR'!$H$1:$H$56,ROWS('Liste complète des PERS DIR'!$G$1:'Liste complète des PERS DIR'!H26)),4))</f>
        <v>210</v>
      </c>
      <c r="E25" s="24">
        <f>IF(ROWS('Liste complète des PERS DIR'!$G$1:'Liste complète des PERS DIR'!H26)&gt;COUNT('Liste complète des PERS DIR'!$H$1:$H$56),"",INDEX('Liste complète des PERS DIR'!$A$1:$G$56,SMALL('Liste complète des PERS DIR'!$H$1:$H$56,ROWS('Liste complète des PERS DIR'!$G$1:'Liste complète des PERS DIR'!H26)),5))</f>
        <v>12083</v>
      </c>
      <c r="F25" s="24" t="str">
        <f>IF(ROWS('Liste complète des PERS DIR'!$G$1:'Liste complète des PERS DIR'!H26)&gt;COUNT('Liste complète des PERS DIR'!$H$1:$H$56),"",INDEX('Liste complète des PERS DIR'!$A$1:$G$56,SMALL('Liste complète des PERS DIR'!$H$1:$H$56,ROWS('Liste complète des PERS DIR'!$G$1:'Liste complète des PERS DIR'!H26)),6))</f>
        <v>Grade26</v>
      </c>
      <c r="G25" s="24" t="str">
        <f>IF(ROWS('Liste complète des PERS DIR'!$G$1:'Liste complète des PERS DIR'!H26)&gt;COUNT('Liste complète des PERS DIR'!$H$1:$H$56),"",INDEX('Liste complète des PERS DIR'!$A$1:$G$56,SMALL('Liste complète des PERS DIR'!$H$1:$H$56,ROWS('Liste complète des PERS DIR'!$G$1:'Liste complète des PERS DIR'!H26)),7))</f>
        <v>AF1</v>
      </c>
      <c r="H25" s="46" t="str">
        <f t="shared" si="1"/>
        <v>NOM26 p</v>
      </c>
    </row>
    <row r="26" spans="1:8" ht="15" customHeight="1" x14ac:dyDescent="0.2">
      <c r="A26" s="51" t="str">
        <f>IF(ROWS('Liste complète des PERS DIR'!$G$1:'Liste complète des PERS DIR'!H27)&gt;COUNT('Liste complète des PERS DIR'!$H$1:$H$56),"",INDEX('Liste complète des PERS DIR'!$A$1:$G$56,SMALL('Liste complète des PERS DIR'!$H$1:$H$56,ROWS('Liste complète des PERS DIR'!$G$1:'Liste complète des PERS DIR'!H27)),1))</f>
        <v>'2042152950096200</v>
      </c>
      <c r="B26" s="24" t="str">
        <f>IF(ROWS('Liste complète des PERS DIR'!$G$1:'Liste complète des PERS DIR'!H27)&gt;COUNT('Liste complète des PERS DIR'!$H$1:$H$56),"",INDEX('Liste complète des PERS DIR'!$A$1:$G$56,SMALL('Liste complète des PERS DIR'!$H$1:$H$56,ROWS('Liste complète des PERS DIR'!$G$1:'Liste complète des PERS DIR'!H27)),2))</f>
        <v>NOM27</v>
      </c>
      <c r="C26" s="24" t="str">
        <f>IF(ROWS('Liste complète des PERS DIR'!$G$1:'Liste complète des PERS DIR'!I27)&gt;COUNT('Liste complète des PERS DIR'!$H$1:$H$56),"",INDEX('Liste complète des PERS DIR'!$A$1:$G$56,SMALL('Liste complète des PERS DIR'!$H$1:$H$56,ROWS('Liste complète des PERS DIR'!$G$1:'Liste complète des PERS DIR'!I27)),3))</f>
        <v>prenom28</v>
      </c>
      <c r="D26" s="24">
        <f>IF(ROWS('Liste complète des PERS DIR'!$G$1:'Liste complète des PERS DIR'!H27)&gt;COUNT('Liste complète des PERS DIR'!$H$1:$H$56),"",INDEX('Liste complète des PERS DIR'!$A$1:$G$56,SMALL('Liste complète des PERS DIR'!$H$1:$H$56,ROWS('Liste complète des PERS DIR'!$G$1:'Liste complète des PERS DIR'!H27)),4))</f>
        <v>210</v>
      </c>
      <c r="E26" s="24">
        <f>IF(ROWS('Liste complète des PERS DIR'!$G$1:'Liste complète des PERS DIR'!H27)&gt;COUNT('Liste complète des PERS DIR'!$H$1:$H$56),"",INDEX('Liste complète des PERS DIR'!$A$1:$G$56,SMALL('Liste complète des PERS DIR'!$H$1:$H$56,ROWS('Liste complète des PERS DIR'!$G$1:'Liste complète des PERS DIR'!H27)),5))</f>
        <v>12083</v>
      </c>
      <c r="F26" s="24" t="str">
        <f>IF(ROWS('Liste complète des PERS DIR'!$G$1:'Liste complète des PERS DIR'!H27)&gt;COUNT('Liste complète des PERS DIR'!$H$1:$H$56),"",INDEX('Liste complète des PERS DIR'!$A$1:$G$56,SMALL('Liste complète des PERS DIR'!$H$1:$H$56,ROWS('Liste complète des PERS DIR'!$G$1:'Liste complète des PERS DIR'!H27)),6))</f>
        <v>Grade27</v>
      </c>
      <c r="G26" s="24" t="str">
        <f>IF(ROWS('Liste complète des PERS DIR'!$G$1:'Liste complète des PERS DIR'!H27)&gt;COUNT('Liste complète des PERS DIR'!$H$1:$H$56),"",INDEX('Liste complète des PERS DIR'!$A$1:$G$56,SMALL('Liste complète des PERS DIR'!$H$1:$H$56,ROWS('Liste complète des PERS DIR'!$G$1:'Liste complète des PERS DIR'!H27)),7))</f>
        <v>AF1</v>
      </c>
      <c r="H26" s="46" t="str">
        <f t="shared" si="1"/>
        <v>NOM27 p</v>
      </c>
    </row>
    <row r="27" spans="1:8" ht="15" customHeight="1" x14ac:dyDescent="0.2">
      <c r="A27" s="51" t="str">
        <f>IF(ROWS('Liste complète des PERS DIR'!$G$1:'Liste complète des PERS DIR'!H28)&gt;COUNT('Liste complète des PERS DIR'!$H$1:$H$56),"",INDEX('Liste complète des PERS DIR'!$A$1:$G$56,SMALL('Liste complète des PERS DIR'!$H$1:$H$56,ROWS('Liste complète des PERS DIR'!$G$1:'Liste complète des PERS DIR'!H28)),1))</f>
        <v>'1269378509738431</v>
      </c>
      <c r="B27" s="24" t="str">
        <f>IF(ROWS('Liste complète des PERS DIR'!$G$1:'Liste complète des PERS DIR'!H28)&gt;COUNT('Liste complète des PERS DIR'!$H$1:$H$56),"",INDEX('Liste complète des PERS DIR'!$A$1:$G$56,SMALL('Liste complète des PERS DIR'!$H$1:$H$56,ROWS('Liste complète des PERS DIR'!$G$1:'Liste complète des PERS DIR'!H28)),2))</f>
        <v>NOM28</v>
      </c>
      <c r="C27" s="24" t="str">
        <f>IF(ROWS('Liste complète des PERS DIR'!$G$1:'Liste complète des PERS DIR'!I28)&gt;COUNT('Liste complète des PERS DIR'!$H$1:$H$56),"",INDEX('Liste complète des PERS DIR'!$A$1:$G$56,SMALL('Liste complète des PERS DIR'!$H$1:$H$56,ROWS('Liste complète des PERS DIR'!$G$1:'Liste complète des PERS DIR'!I28)),3))</f>
        <v>prenom29</v>
      </c>
      <c r="D27" s="24">
        <f>IF(ROWS('Liste complète des PERS DIR'!$G$1:'Liste complète des PERS DIR'!H28)&gt;COUNT('Liste complète des PERS DIR'!$H$1:$H$56),"",INDEX('Liste complète des PERS DIR'!$A$1:$G$56,SMALL('Liste complète des PERS DIR'!$H$1:$H$56,ROWS('Liste complète des PERS DIR'!$G$1:'Liste complète des PERS DIR'!H28)),4))</f>
        <v>210</v>
      </c>
      <c r="E27" s="24">
        <f>IF(ROWS('Liste complète des PERS DIR'!$G$1:'Liste complète des PERS DIR'!H28)&gt;COUNT('Liste complète des PERS DIR'!$H$1:$H$56),"",INDEX('Liste complète des PERS DIR'!$A$1:$G$56,SMALL('Liste complète des PERS DIR'!$H$1:$H$56,ROWS('Liste complète des PERS DIR'!$G$1:'Liste complète des PERS DIR'!H28)),5))</f>
        <v>12083</v>
      </c>
      <c r="F27" s="24" t="str">
        <f>IF(ROWS('Liste complète des PERS DIR'!$G$1:'Liste complète des PERS DIR'!H28)&gt;COUNT('Liste complète des PERS DIR'!$H$1:$H$56),"",INDEX('Liste complète des PERS DIR'!$A$1:$G$56,SMALL('Liste complète des PERS DIR'!$H$1:$H$56,ROWS('Liste complète des PERS DIR'!$G$1:'Liste complète des PERS DIR'!H28)),6))</f>
        <v>Grade28</v>
      </c>
      <c r="G27" s="24" t="str">
        <f>IF(ROWS('Liste complète des PERS DIR'!$G$1:'Liste complète des PERS DIR'!H28)&gt;COUNT('Liste complète des PERS DIR'!$H$1:$H$56),"",INDEX('Liste complète des PERS DIR'!$A$1:$G$56,SMALL('Liste complète des PERS DIR'!$H$1:$H$56,ROWS('Liste complète des PERS DIR'!$G$1:'Liste complète des PERS DIR'!H28)),7))</f>
        <v>AF1</v>
      </c>
      <c r="H27" s="46" t="str">
        <f t="shared" si="1"/>
        <v>NOM28 p</v>
      </c>
    </row>
    <row r="28" spans="1:8" ht="15" customHeight="1" x14ac:dyDescent="0.2">
      <c r="A28" s="51" t="str">
        <f>IF(ROWS('Liste complète des PERS DIR'!$G$1:'Liste complète des PERS DIR'!H29)&gt;COUNT('Liste complète des PERS DIR'!$H$1:$H$56),"",INDEX('Liste complète des PERS DIR'!$A$1:$G$56,SMALL('Liste complète des PERS DIR'!$H$1:$H$56,ROWS('Liste complète des PERS DIR'!$G$1:'Liste complète des PERS DIR'!H29)),1))</f>
        <v/>
      </c>
      <c r="B28" s="24" t="str">
        <f>IF(ROWS('Liste complète des PERS DIR'!$G$1:'Liste complète des PERS DIR'!H29)&gt;COUNT('Liste complète des PERS DIR'!$H$1:$H$56),"",INDEX('Liste complète des PERS DIR'!$A$1:$G$56,SMALL('Liste complète des PERS DIR'!$H$1:$H$56,ROWS('Liste complète des PERS DIR'!$G$1:'Liste complète des PERS DIR'!H29)),2))</f>
        <v/>
      </c>
      <c r="C28" s="24" t="str">
        <f>IF(ROWS('Liste complète des PERS DIR'!$G$1:'Liste complète des PERS DIR'!I29)&gt;COUNT('Liste complète des PERS DIR'!$H$1:$H$56),"",INDEX('Liste complète des PERS DIR'!$A$1:$G$56,SMALL('Liste complète des PERS DIR'!$H$1:$H$56,ROWS('Liste complète des PERS DIR'!$G$1:'Liste complète des PERS DIR'!I29)),3))</f>
        <v/>
      </c>
      <c r="D28" s="24" t="str">
        <f>IF(ROWS('Liste complète des PERS DIR'!$G$1:'Liste complète des PERS DIR'!H29)&gt;COUNT('Liste complète des PERS DIR'!$H$1:$H$56),"",INDEX('Liste complète des PERS DIR'!$A$1:$G$56,SMALL('Liste complète des PERS DIR'!$H$1:$H$56,ROWS('Liste complète des PERS DIR'!$G$1:'Liste complète des PERS DIR'!H29)),4))</f>
        <v/>
      </c>
      <c r="E28" s="24" t="str">
        <f>IF(ROWS('Liste complète des PERS DIR'!$G$1:'Liste complète des PERS DIR'!H29)&gt;COUNT('Liste complète des PERS DIR'!$H$1:$H$56),"",INDEX('Liste complète des PERS DIR'!$A$1:$G$56,SMALL('Liste complète des PERS DIR'!$H$1:$H$56,ROWS('Liste complète des PERS DIR'!$G$1:'Liste complète des PERS DIR'!H29)),5))</f>
        <v/>
      </c>
      <c r="F28" s="24" t="str">
        <f>IF(ROWS('Liste complète des PERS DIR'!$G$1:'Liste complète des PERS DIR'!H29)&gt;COUNT('Liste complète des PERS DIR'!$H$1:$H$56),"",INDEX('Liste complète des PERS DIR'!$A$1:$G$56,SMALL('Liste complète des PERS DIR'!$H$1:$H$56,ROWS('Liste complète des PERS DIR'!$G$1:'Liste complète des PERS DIR'!H29)),6))</f>
        <v/>
      </c>
      <c r="G28" s="24" t="str">
        <f>IF(ROWS('Liste complète des PERS DIR'!$G$1:'Liste complète des PERS DIR'!H29)&gt;COUNT('Liste complète des PERS DIR'!$H$1:$H$56),"",INDEX('Liste complète des PERS DIR'!$A$1:$G$56,SMALL('Liste complète des PERS DIR'!$H$1:$H$56,ROWS('Liste complète des PERS DIR'!$G$1:'Liste complète des PERS DIR'!H29)),7))</f>
        <v/>
      </c>
      <c r="H28" s="46" t="str">
        <f t="shared" ref="H28:H91" si="2">B28&amp; " " &amp; LEFT(C28,1)</f>
        <v xml:space="preserve"> </v>
      </c>
    </row>
    <row r="29" spans="1:8" ht="15" customHeight="1" x14ac:dyDescent="0.2">
      <c r="A29" s="51" t="str">
        <f>IF(ROWS('Liste complète des PERS DIR'!$G$1:'Liste complète des PERS DIR'!H30)&gt;COUNT('Liste complète des PERS DIR'!$H$1:$H$56),"",INDEX('Liste complète des PERS DIR'!$A$1:$G$56,SMALL('Liste complète des PERS DIR'!$H$1:$H$56,ROWS('Liste complète des PERS DIR'!$G$1:'Liste complète des PERS DIR'!H30)),1))</f>
        <v/>
      </c>
      <c r="B29" s="24" t="str">
        <f>IF(ROWS('Liste complète des PERS DIR'!$G$1:'Liste complète des PERS DIR'!H30)&gt;COUNT('Liste complète des PERS DIR'!$H$1:$H$56),"",INDEX('Liste complète des PERS DIR'!$A$1:$G$56,SMALL('Liste complète des PERS DIR'!$H$1:$H$56,ROWS('Liste complète des PERS DIR'!$G$1:'Liste complète des PERS DIR'!H30)),2))</f>
        <v/>
      </c>
      <c r="C29" s="24" t="str">
        <f>IF(ROWS('Liste complète des PERS DIR'!$G$1:'Liste complète des PERS DIR'!I30)&gt;COUNT('Liste complète des PERS DIR'!$H$1:$H$56),"",INDEX('Liste complète des PERS DIR'!$A$1:$G$56,SMALL('Liste complète des PERS DIR'!$H$1:$H$56,ROWS('Liste complète des PERS DIR'!$G$1:'Liste complète des PERS DIR'!I30)),3))</f>
        <v/>
      </c>
      <c r="D29" s="24" t="str">
        <f>IF(ROWS('Liste complète des PERS DIR'!$G$1:'Liste complète des PERS DIR'!H30)&gt;COUNT('Liste complète des PERS DIR'!$H$1:$H$56),"",INDEX('Liste complète des PERS DIR'!$A$1:$G$56,SMALL('Liste complète des PERS DIR'!$H$1:$H$56,ROWS('Liste complète des PERS DIR'!$G$1:'Liste complète des PERS DIR'!H30)),4))</f>
        <v/>
      </c>
      <c r="E29" s="24" t="str">
        <f>IF(ROWS('Liste complète des PERS DIR'!$G$1:'Liste complète des PERS DIR'!H30)&gt;COUNT('Liste complète des PERS DIR'!$H$1:$H$56),"",INDEX('Liste complète des PERS DIR'!$A$1:$G$56,SMALL('Liste complète des PERS DIR'!$H$1:$H$56,ROWS('Liste complète des PERS DIR'!$G$1:'Liste complète des PERS DIR'!H30)),5))</f>
        <v/>
      </c>
      <c r="F29" s="24" t="str">
        <f>IF(ROWS('Liste complète des PERS DIR'!$G$1:'Liste complète des PERS DIR'!H30)&gt;COUNT('Liste complète des PERS DIR'!$H$1:$H$56),"",INDEX('Liste complète des PERS DIR'!$A$1:$G$56,SMALL('Liste complète des PERS DIR'!$H$1:$H$56,ROWS('Liste complète des PERS DIR'!$G$1:'Liste complète des PERS DIR'!H30)),6))</f>
        <v/>
      </c>
      <c r="G29" s="24" t="str">
        <f>IF(ROWS('Liste complète des PERS DIR'!$G$1:'Liste complète des PERS DIR'!H30)&gt;COUNT('Liste complète des PERS DIR'!$H$1:$H$56),"",INDEX('Liste complète des PERS DIR'!$A$1:$G$56,SMALL('Liste complète des PERS DIR'!$H$1:$H$56,ROWS('Liste complète des PERS DIR'!$G$1:'Liste complète des PERS DIR'!H30)),7))</f>
        <v/>
      </c>
      <c r="H29" s="46" t="str">
        <f t="shared" si="2"/>
        <v xml:space="preserve"> </v>
      </c>
    </row>
    <row r="30" spans="1:8" ht="15" customHeight="1" x14ac:dyDescent="0.2">
      <c r="A30" s="51" t="str">
        <f>IF(ROWS('Liste complète des PERS DIR'!$G$1:'Liste complète des PERS DIR'!H31)&gt;COUNT('Liste complète des PERS DIR'!$H$1:$H$56),"",INDEX('Liste complète des PERS DIR'!$A$1:$G$56,SMALL('Liste complète des PERS DIR'!$H$1:$H$56,ROWS('Liste complète des PERS DIR'!$G$1:'Liste complète des PERS DIR'!H31)),1))</f>
        <v/>
      </c>
      <c r="B30" s="24" t="str">
        <f>IF(ROWS('Liste complète des PERS DIR'!$G$1:'Liste complète des PERS DIR'!H31)&gt;COUNT('Liste complète des PERS DIR'!$H$1:$H$56),"",INDEX('Liste complète des PERS DIR'!$A$1:$G$56,SMALL('Liste complète des PERS DIR'!$H$1:$H$56,ROWS('Liste complète des PERS DIR'!$G$1:'Liste complète des PERS DIR'!H31)),2))</f>
        <v/>
      </c>
      <c r="C30" s="24" t="str">
        <f>IF(ROWS('Liste complète des PERS DIR'!$G$1:'Liste complète des PERS DIR'!I31)&gt;COUNT('Liste complète des PERS DIR'!$H$1:$H$56),"",INDEX('Liste complète des PERS DIR'!$A$1:$G$56,SMALL('Liste complète des PERS DIR'!$H$1:$H$56,ROWS('Liste complète des PERS DIR'!$G$1:'Liste complète des PERS DIR'!I31)),3))</f>
        <v/>
      </c>
      <c r="D30" s="24" t="str">
        <f>IF(ROWS('Liste complète des PERS DIR'!$G$1:'Liste complète des PERS DIR'!H31)&gt;COUNT('Liste complète des PERS DIR'!$H$1:$H$56),"",INDEX('Liste complète des PERS DIR'!$A$1:$G$56,SMALL('Liste complète des PERS DIR'!$H$1:$H$56,ROWS('Liste complète des PERS DIR'!$G$1:'Liste complète des PERS DIR'!H31)),4))</f>
        <v/>
      </c>
      <c r="E30" s="24" t="str">
        <f>IF(ROWS('Liste complète des PERS DIR'!$G$1:'Liste complète des PERS DIR'!H31)&gt;COUNT('Liste complète des PERS DIR'!$H$1:$H$56),"",INDEX('Liste complète des PERS DIR'!$A$1:$G$56,SMALL('Liste complète des PERS DIR'!$H$1:$H$56,ROWS('Liste complète des PERS DIR'!$G$1:'Liste complète des PERS DIR'!H31)),5))</f>
        <v/>
      </c>
      <c r="F30" s="24" t="str">
        <f>IF(ROWS('Liste complète des PERS DIR'!$G$1:'Liste complète des PERS DIR'!H31)&gt;COUNT('Liste complète des PERS DIR'!$H$1:$H$56),"",INDEX('Liste complète des PERS DIR'!$A$1:$G$56,SMALL('Liste complète des PERS DIR'!$H$1:$H$56,ROWS('Liste complète des PERS DIR'!$G$1:'Liste complète des PERS DIR'!H31)),6))</f>
        <v/>
      </c>
      <c r="G30" s="24" t="str">
        <f>IF(ROWS('Liste complète des PERS DIR'!$G$1:'Liste complète des PERS DIR'!H31)&gt;COUNT('Liste complète des PERS DIR'!$H$1:$H$56),"",INDEX('Liste complète des PERS DIR'!$A$1:$G$56,SMALL('Liste complète des PERS DIR'!$H$1:$H$56,ROWS('Liste complète des PERS DIR'!$G$1:'Liste complète des PERS DIR'!H31)),7))</f>
        <v/>
      </c>
      <c r="H30" s="46" t="str">
        <f t="shared" si="2"/>
        <v xml:space="preserve"> </v>
      </c>
    </row>
    <row r="31" spans="1:8" ht="15" customHeight="1" x14ac:dyDescent="0.2">
      <c r="A31" s="51" t="str">
        <f>IF(ROWS('Liste complète des PERS DIR'!$G$1:'Liste complète des PERS DIR'!H32)&gt;COUNT('Liste complète des PERS DIR'!$H$1:$H$56),"",INDEX('Liste complète des PERS DIR'!$A$1:$G$56,SMALL('Liste complète des PERS DIR'!$H$1:$H$56,ROWS('Liste complète des PERS DIR'!$G$1:'Liste complète des PERS DIR'!H32)),1))</f>
        <v/>
      </c>
      <c r="B31" s="24" t="str">
        <f>IF(ROWS('Liste complète des PERS DIR'!$G$1:'Liste complète des PERS DIR'!H32)&gt;COUNT('Liste complète des PERS DIR'!$H$1:$H$56),"",INDEX('Liste complète des PERS DIR'!$A$1:$G$56,SMALL('Liste complète des PERS DIR'!$H$1:$H$56,ROWS('Liste complète des PERS DIR'!$G$1:'Liste complète des PERS DIR'!H32)),2))</f>
        <v/>
      </c>
      <c r="C31" s="24" t="str">
        <f>IF(ROWS('Liste complète des PERS DIR'!$G$1:'Liste complète des PERS DIR'!I32)&gt;COUNT('Liste complète des PERS DIR'!$H$1:$H$56),"",INDEX('Liste complète des PERS DIR'!$A$1:$G$56,SMALL('Liste complète des PERS DIR'!$H$1:$H$56,ROWS('Liste complète des PERS DIR'!$G$1:'Liste complète des PERS DIR'!I32)),3))</f>
        <v/>
      </c>
      <c r="D31" s="24" t="str">
        <f>IF(ROWS('Liste complète des PERS DIR'!$G$1:'Liste complète des PERS DIR'!H32)&gt;COUNT('Liste complète des PERS DIR'!$H$1:$H$56),"",INDEX('Liste complète des PERS DIR'!$A$1:$G$56,SMALL('Liste complète des PERS DIR'!$H$1:$H$56,ROWS('Liste complète des PERS DIR'!$G$1:'Liste complète des PERS DIR'!H32)),4))</f>
        <v/>
      </c>
      <c r="E31" s="24" t="str">
        <f>IF(ROWS('Liste complète des PERS DIR'!$G$1:'Liste complète des PERS DIR'!H32)&gt;COUNT('Liste complète des PERS DIR'!$H$1:$H$56),"",INDEX('Liste complète des PERS DIR'!$A$1:$G$56,SMALL('Liste complète des PERS DIR'!$H$1:$H$56,ROWS('Liste complète des PERS DIR'!$G$1:'Liste complète des PERS DIR'!H32)),5))</f>
        <v/>
      </c>
      <c r="F31" s="24" t="str">
        <f>IF(ROWS('Liste complète des PERS DIR'!$G$1:'Liste complète des PERS DIR'!H32)&gt;COUNT('Liste complète des PERS DIR'!$H$1:$H$56),"",INDEX('Liste complète des PERS DIR'!$A$1:$G$56,SMALL('Liste complète des PERS DIR'!$H$1:$H$56,ROWS('Liste complète des PERS DIR'!$G$1:'Liste complète des PERS DIR'!H32)),6))</f>
        <v/>
      </c>
      <c r="G31" s="24" t="str">
        <f>IF(ROWS('Liste complète des PERS DIR'!$G$1:'Liste complète des PERS DIR'!H32)&gt;COUNT('Liste complète des PERS DIR'!$H$1:$H$56),"",INDEX('Liste complète des PERS DIR'!$A$1:$G$56,SMALL('Liste complète des PERS DIR'!$H$1:$H$56,ROWS('Liste complète des PERS DIR'!$G$1:'Liste complète des PERS DIR'!H32)),7))</f>
        <v/>
      </c>
      <c r="H31" s="46" t="str">
        <f t="shared" si="2"/>
        <v xml:space="preserve"> </v>
      </c>
    </row>
    <row r="32" spans="1:8" ht="15" customHeight="1" x14ac:dyDescent="0.2">
      <c r="A32" s="51" t="str">
        <f>IF(ROWS('Liste complète des PERS DIR'!$G$1:'Liste complète des PERS DIR'!H33)&gt;COUNT('Liste complète des PERS DIR'!$H$1:$H$56),"",INDEX('Liste complète des PERS DIR'!$A$1:$G$56,SMALL('Liste complète des PERS DIR'!$H$1:$H$56,ROWS('Liste complète des PERS DIR'!$G$1:'Liste complète des PERS DIR'!H33)),1))</f>
        <v/>
      </c>
      <c r="B32" s="24" t="str">
        <f>IF(ROWS('Liste complète des PERS DIR'!$G$1:'Liste complète des PERS DIR'!H33)&gt;COUNT('Liste complète des PERS DIR'!$H$1:$H$56),"",INDEX('Liste complète des PERS DIR'!$A$1:$G$56,SMALL('Liste complète des PERS DIR'!$H$1:$H$56,ROWS('Liste complète des PERS DIR'!$G$1:'Liste complète des PERS DIR'!H33)),2))</f>
        <v/>
      </c>
      <c r="C32" s="24" t="str">
        <f>IF(ROWS('Liste complète des PERS DIR'!$G$1:'Liste complète des PERS DIR'!I33)&gt;COUNT('Liste complète des PERS DIR'!$H$1:$H$56),"",INDEX('Liste complète des PERS DIR'!$A$1:$G$56,SMALL('Liste complète des PERS DIR'!$H$1:$H$56,ROWS('Liste complète des PERS DIR'!$G$1:'Liste complète des PERS DIR'!I33)),3))</f>
        <v/>
      </c>
      <c r="D32" s="24" t="str">
        <f>IF(ROWS('Liste complète des PERS DIR'!$G$1:'Liste complète des PERS DIR'!H33)&gt;COUNT('Liste complète des PERS DIR'!$H$1:$H$56),"",INDEX('Liste complète des PERS DIR'!$A$1:$G$56,SMALL('Liste complète des PERS DIR'!$H$1:$H$56,ROWS('Liste complète des PERS DIR'!$G$1:'Liste complète des PERS DIR'!H33)),4))</f>
        <v/>
      </c>
      <c r="E32" s="24" t="str">
        <f>IF(ROWS('Liste complète des PERS DIR'!$G$1:'Liste complète des PERS DIR'!H33)&gt;COUNT('Liste complète des PERS DIR'!$H$1:$H$56),"",INDEX('Liste complète des PERS DIR'!$A$1:$G$56,SMALL('Liste complète des PERS DIR'!$H$1:$H$56,ROWS('Liste complète des PERS DIR'!$G$1:'Liste complète des PERS DIR'!H33)),5))</f>
        <v/>
      </c>
      <c r="F32" s="24" t="str">
        <f>IF(ROWS('Liste complète des PERS DIR'!$G$1:'Liste complète des PERS DIR'!H33)&gt;COUNT('Liste complète des PERS DIR'!$H$1:$H$56),"",INDEX('Liste complète des PERS DIR'!$A$1:$G$56,SMALL('Liste complète des PERS DIR'!$H$1:$H$56,ROWS('Liste complète des PERS DIR'!$G$1:'Liste complète des PERS DIR'!H33)),6))</f>
        <v/>
      </c>
      <c r="G32" s="24" t="str">
        <f>IF(ROWS('Liste complète des PERS DIR'!$G$1:'Liste complète des PERS DIR'!H33)&gt;COUNT('Liste complète des PERS DIR'!$H$1:$H$56),"",INDEX('Liste complète des PERS DIR'!$A$1:$G$56,SMALL('Liste complète des PERS DIR'!$H$1:$H$56,ROWS('Liste complète des PERS DIR'!$G$1:'Liste complète des PERS DIR'!H33)),7))</f>
        <v/>
      </c>
      <c r="H32" s="46" t="str">
        <f t="shared" si="2"/>
        <v xml:space="preserve"> </v>
      </c>
    </row>
    <row r="33" spans="1:8" ht="15" customHeight="1" x14ac:dyDescent="0.2">
      <c r="A33" s="51" t="str">
        <f>IF(ROWS('Liste complète des PERS DIR'!$G$1:'Liste complète des PERS DIR'!H34)&gt;COUNT('Liste complète des PERS DIR'!$H$1:$H$56),"",INDEX('Liste complète des PERS DIR'!$A$1:$G$56,SMALL('Liste complète des PERS DIR'!$H$1:$H$56,ROWS('Liste complète des PERS DIR'!$G$1:'Liste complète des PERS DIR'!H34)),1))</f>
        <v/>
      </c>
      <c r="B33" s="24" t="str">
        <f>IF(ROWS('Liste complète des PERS DIR'!$G$1:'Liste complète des PERS DIR'!H34)&gt;COUNT('Liste complète des PERS DIR'!$H$1:$H$56),"",INDEX('Liste complète des PERS DIR'!$A$1:$G$56,SMALL('Liste complète des PERS DIR'!$H$1:$H$56,ROWS('Liste complète des PERS DIR'!$G$1:'Liste complète des PERS DIR'!H34)),2))</f>
        <v/>
      </c>
      <c r="C33" s="24" t="str">
        <f>IF(ROWS('Liste complète des PERS DIR'!$G$1:'Liste complète des PERS DIR'!I34)&gt;COUNT('Liste complète des PERS DIR'!$H$1:$H$56),"",INDEX('Liste complète des PERS DIR'!$A$1:$G$56,SMALL('Liste complète des PERS DIR'!$H$1:$H$56,ROWS('Liste complète des PERS DIR'!$G$1:'Liste complète des PERS DIR'!I34)),3))</f>
        <v/>
      </c>
      <c r="D33" s="24" t="str">
        <f>IF(ROWS('Liste complète des PERS DIR'!$G$1:'Liste complète des PERS DIR'!H34)&gt;COUNT('Liste complète des PERS DIR'!$H$1:$H$56),"",INDEX('Liste complète des PERS DIR'!$A$1:$G$56,SMALL('Liste complète des PERS DIR'!$H$1:$H$56,ROWS('Liste complète des PERS DIR'!$G$1:'Liste complète des PERS DIR'!H34)),4))</f>
        <v/>
      </c>
      <c r="E33" s="24" t="str">
        <f>IF(ROWS('Liste complète des PERS DIR'!$G$1:'Liste complète des PERS DIR'!H34)&gt;COUNT('Liste complète des PERS DIR'!$H$1:$H$56),"",INDEX('Liste complète des PERS DIR'!$A$1:$G$56,SMALL('Liste complète des PERS DIR'!$H$1:$H$56,ROWS('Liste complète des PERS DIR'!$G$1:'Liste complète des PERS DIR'!H34)),5))</f>
        <v/>
      </c>
      <c r="F33" s="24" t="str">
        <f>IF(ROWS('Liste complète des PERS DIR'!$G$1:'Liste complète des PERS DIR'!H34)&gt;COUNT('Liste complète des PERS DIR'!$H$1:$H$56),"",INDEX('Liste complète des PERS DIR'!$A$1:$G$56,SMALL('Liste complète des PERS DIR'!$H$1:$H$56,ROWS('Liste complète des PERS DIR'!$G$1:'Liste complète des PERS DIR'!H34)),6))</f>
        <v/>
      </c>
      <c r="G33" s="24" t="str">
        <f>IF(ROWS('Liste complète des PERS DIR'!$G$1:'Liste complète des PERS DIR'!H34)&gt;COUNT('Liste complète des PERS DIR'!$H$1:$H$56),"",INDEX('Liste complète des PERS DIR'!$A$1:$G$56,SMALL('Liste complète des PERS DIR'!$H$1:$H$56,ROWS('Liste complète des PERS DIR'!$G$1:'Liste complète des PERS DIR'!H34)),7))</f>
        <v/>
      </c>
      <c r="H33" s="46" t="str">
        <f t="shared" si="2"/>
        <v xml:space="preserve"> </v>
      </c>
    </row>
    <row r="34" spans="1:8" ht="15" customHeight="1" x14ac:dyDescent="0.2">
      <c r="A34" s="51" t="str">
        <f>IF(ROWS('Liste complète des PERS DIR'!$G$1:'Liste complète des PERS DIR'!H35)&gt;COUNT('Liste complète des PERS DIR'!$H$1:$H$56),"",INDEX('Liste complète des PERS DIR'!$A$1:$G$56,SMALL('Liste complète des PERS DIR'!$H$1:$H$56,ROWS('Liste complète des PERS DIR'!$G$1:'Liste complète des PERS DIR'!H35)),1))</f>
        <v/>
      </c>
      <c r="B34" s="24" t="str">
        <f>IF(ROWS('Liste complète des PERS DIR'!$G$1:'Liste complète des PERS DIR'!H35)&gt;COUNT('Liste complète des PERS DIR'!$H$1:$H$56),"",INDEX('Liste complète des PERS DIR'!$A$1:$G$56,SMALL('Liste complète des PERS DIR'!$H$1:$H$56,ROWS('Liste complète des PERS DIR'!$G$1:'Liste complète des PERS DIR'!H35)),2))</f>
        <v/>
      </c>
      <c r="C34" s="24" t="str">
        <f>IF(ROWS('Liste complète des PERS DIR'!$G$1:'Liste complète des PERS DIR'!I35)&gt;COUNT('Liste complète des PERS DIR'!$H$1:$H$56),"",INDEX('Liste complète des PERS DIR'!$A$1:$G$56,SMALL('Liste complète des PERS DIR'!$H$1:$H$56,ROWS('Liste complète des PERS DIR'!$G$1:'Liste complète des PERS DIR'!I35)),3))</f>
        <v/>
      </c>
      <c r="D34" s="24" t="str">
        <f>IF(ROWS('Liste complète des PERS DIR'!$G$1:'Liste complète des PERS DIR'!H35)&gt;COUNT('Liste complète des PERS DIR'!$H$1:$H$56),"",INDEX('Liste complète des PERS DIR'!$A$1:$G$56,SMALL('Liste complète des PERS DIR'!$H$1:$H$56,ROWS('Liste complète des PERS DIR'!$G$1:'Liste complète des PERS DIR'!H35)),4))</f>
        <v/>
      </c>
      <c r="E34" s="24" t="str">
        <f>IF(ROWS('Liste complète des PERS DIR'!$G$1:'Liste complète des PERS DIR'!H35)&gt;COUNT('Liste complète des PERS DIR'!$H$1:$H$56),"",INDEX('Liste complète des PERS DIR'!$A$1:$G$56,SMALL('Liste complète des PERS DIR'!$H$1:$H$56,ROWS('Liste complète des PERS DIR'!$G$1:'Liste complète des PERS DIR'!H35)),5))</f>
        <v/>
      </c>
      <c r="F34" s="24" t="str">
        <f>IF(ROWS('Liste complète des PERS DIR'!$G$1:'Liste complète des PERS DIR'!H35)&gt;COUNT('Liste complète des PERS DIR'!$H$1:$H$56),"",INDEX('Liste complète des PERS DIR'!$A$1:$G$56,SMALL('Liste complète des PERS DIR'!$H$1:$H$56,ROWS('Liste complète des PERS DIR'!$G$1:'Liste complète des PERS DIR'!H35)),6))</f>
        <v/>
      </c>
      <c r="G34" s="24" t="str">
        <f>IF(ROWS('Liste complète des PERS DIR'!$G$1:'Liste complète des PERS DIR'!H35)&gt;COUNT('Liste complète des PERS DIR'!$H$1:$H$56),"",INDEX('Liste complète des PERS DIR'!$A$1:$G$56,SMALL('Liste complète des PERS DIR'!$H$1:$H$56,ROWS('Liste complète des PERS DIR'!$G$1:'Liste complète des PERS DIR'!H35)),7))</f>
        <v/>
      </c>
      <c r="H34" s="46" t="str">
        <f t="shared" si="2"/>
        <v xml:space="preserve"> </v>
      </c>
    </row>
    <row r="35" spans="1:8" ht="15" customHeight="1" x14ac:dyDescent="0.2">
      <c r="A35" s="51" t="str">
        <f>IF(ROWS('Liste complète des PERS DIR'!$G$1:'Liste complète des PERS DIR'!H36)&gt;COUNT('Liste complète des PERS DIR'!$H$1:$H$56),"",INDEX('Liste complète des PERS DIR'!$A$1:$G$56,SMALL('Liste complète des PERS DIR'!$H$1:$H$56,ROWS('Liste complète des PERS DIR'!$G$1:'Liste complète des PERS DIR'!H36)),1))</f>
        <v/>
      </c>
      <c r="B35" s="24" t="str">
        <f>IF(ROWS('Liste complète des PERS DIR'!$G$1:'Liste complète des PERS DIR'!H36)&gt;COUNT('Liste complète des PERS DIR'!$H$1:$H$56),"",INDEX('Liste complète des PERS DIR'!$A$1:$G$56,SMALL('Liste complète des PERS DIR'!$H$1:$H$56,ROWS('Liste complète des PERS DIR'!$G$1:'Liste complète des PERS DIR'!H36)),2))</f>
        <v/>
      </c>
      <c r="C35" s="24" t="str">
        <f>IF(ROWS('Liste complète des PERS DIR'!$G$1:'Liste complète des PERS DIR'!I36)&gt;COUNT('Liste complète des PERS DIR'!$H$1:$H$56),"",INDEX('Liste complète des PERS DIR'!$A$1:$G$56,SMALL('Liste complète des PERS DIR'!$H$1:$H$56,ROWS('Liste complète des PERS DIR'!$G$1:'Liste complète des PERS DIR'!I36)),3))</f>
        <v/>
      </c>
      <c r="D35" s="24" t="str">
        <f>IF(ROWS('Liste complète des PERS DIR'!$G$1:'Liste complète des PERS DIR'!H36)&gt;COUNT('Liste complète des PERS DIR'!$H$1:$H$56),"",INDEX('Liste complète des PERS DIR'!$A$1:$G$56,SMALL('Liste complète des PERS DIR'!$H$1:$H$56,ROWS('Liste complète des PERS DIR'!$G$1:'Liste complète des PERS DIR'!H36)),4))</f>
        <v/>
      </c>
      <c r="E35" s="24" t="str">
        <f>IF(ROWS('Liste complète des PERS DIR'!$G$1:'Liste complète des PERS DIR'!H36)&gt;COUNT('Liste complète des PERS DIR'!$H$1:$H$56),"",INDEX('Liste complète des PERS DIR'!$A$1:$G$56,SMALL('Liste complète des PERS DIR'!$H$1:$H$56,ROWS('Liste complète des PERS DIR'!$G$1:'Liste complète des PERS DIR'!H36)),5))</f>
        <v/>
      </c>
      <c r="F35" s="24" t="str">
        <f>IF(ROWS('Liste complète des PERS DIR'!$G$1:'Liste complète des PERS DIR'!H36)&gt;COUNT('Liste complète des PERS DIR'!$H$1:$H$56),"",INDEX('Liste complète des PERS DIR'!$A$1:$G$56,SMALL('Liste complète des PERS DIR'!$H$1:$H$56,ROWS('Liste complète des PERS DIR'!$G$1:'Liste complète des PERS DIR'!H36)),6))</f>
        <v/>
      </c>
      <c r="G35" s="24" t="str">
        <f>IF(ROWS('Liste complète des PERS DIR'!$G$1:'Liste complète des PERS DIR'!H36)&gt;COUNT('Liste complète des PERS DIR'!$H$1:$H$56),"",INDEX('Liste complète des PERS DIR'!$A$1:$G$56,SMALL('Liste complète des PERS DIR'!$H$1:$H$56,ROWS('Liste complète des PERS DIR'!$G$1:'Liste complète des PERS DIR'!H36)),7))</f>
        <v/>
      </c>
      <c r="H35" s="46" t="str">
        <f t="shared" si="2"/>
        <v xml:space="preserve"> </v>
      </c>
    </row>
    <row r="36" spans="1:8" ht="15" customHeight="1" x14ac:dyDescent="0.2">
      <c r="A36" s="51" t="str">
        <f>IF(ROWS('Liste complète des PERS DIR'!$G$1:'Liste complète des PERS DIR'!H37)&gt;COUNT('Liste complète des PERS DIR'!$H$1:$H$56),"",INDEX('Liste complète des PERS DIR'!$A$1:$G$56,SMALL('Liste complète des PERS DIR'!$H$1:$H$56,ROWS('Liste complète des PERS DIR'!$G$1:'Liste complète des PERS DIR'!H37)),1))</f>
        <v/>
      </c>
      <c r="B36" s="24" t="str">
        <f>IF(ROWS('Liste complète des PERS DIR'!$G$1:'Liste complète des PERS DIR'!H37)&gt;COUNT('Liste complète des PERS DIR'!$H$1:$H$56),"",INDEX('Liste complète des PERS DIR'!$A$1:$G$56,SMALL('Liste complète des PERS DIR'!$H$1:$H$56,ROWS('Liste complète des PERS DIR'!$G$1:'Liste complète des PERS DIR'!H37)),2))</f>
        <v/>
      </c>
      <c r="C36" s="24" t="str">
        <f>IF(ROWS('Liste complète des PERS DIR'!$G$1:'Liste complète des PERS DIR'!I37)&gt;COUNT('Liste complète des PERS DIR'!$H$1:$H$56),"",INDEX('Liste complète des PERS DIR'!$A$1:$G$56,SMALL('Liste complète des PERS DIR'!$H$1:$H$56,ROWS('Liste complète des PERS DIR'!$G$1:'Liste complète des PERS DIR'!I37)),3))</f>
        <v/>
      </c>
      <c r="D36" s="24" t="str">
        <f>IF(ROWS('Liste complète des PERS DIR'!$G$1:'Liste complète des PERS DIR'!H37)&gt;COUNT('Liste complète des PERS DIR'!$H$1:$H$56),"",INDEX('Liste complète des PERS DIR'!$A$1:$G$56,SMALL('Liste complète des PERS DIR'!$H$1:$H$56,ROWS('Liste complète des PERS DIR'!$G$1:'Liste complète des PERS DIR'!H37)),4))</f>
        <v/>
      </c>
      <c r="E36" s="24" t="str">
        <f>IF(ROWS('Liste complète des PERS DIR'!$G$1:'Liste complète des PERS DIR'!H37)&gt;COUNT('Liste complète des PERS DIR'!$H$1:$H$56),"",INDEX('Liste complète des PERS DIR'!$A$1:$G$56,SMALL('Liste complète des PERS DIR'!$H$1:$H$56,ROWS('Liste complète des PERS DIR'!$G$1:'Liste complète des PERS DIR'!H37)),5))</f>
        <v/>
      </c>
      <c r="F36" s="24" t="str">
        <f>IF(ROWS('Liste complète des PERS DIR'!$G$1:'Liste complète des PERS DIR'!H37)&gt;COUNT('Liste complète des PERS DIR'!$H$1:$H$56),"",INDEX('Liste complète des PERS DIR'!$A$1:$G$56,SMALL('Liste complète des PERS DIR'!$H$1:$H$56,ROWS('Liste complète des PERS DIR'!$G$1:'Liste complète des PERS DIR'!H37)),6))</f>
        <v/>
      </c>
      <c r="G36" s="24" t="str">
        <f>IF(ROWS('Liste complète des PERS DIR'!$G$1:'Liste complète des PERS DIR'!H37)&gt;COUNT('Liste complète des PERS DIR'!$H$1:$H$56),"",INDEX('Liste complète des PERS DIR'!$A$1:$G$56,SMALL('Liste complète des PERS DIR'!$H$1:$H$56,ROWS('Liste complète des PERS DIR'!$G$1:'Liste complète des PERS DIR'!H37)),7))</f>
        <v/>
      </c>
      <c r="H36" s="46" t="str">
        <f t="shared" si="2"/>
        <v xml:space="preserve"> </v>
      </c>
    </row>
    <row r="37" spans="1:8" x14ac:dyDescent="0.2">
      <c r="A37" s="51" t="str">
        <f>IF(ROWS('Liste complète des PERS DIR'!$G$1:'Liste complète des PERS DIR'!H38)&gt;COUNT('Liste complète des PERS DIR'!$H$1:$H$56),"",INDEX('Liste complète des PERS DIR'!$A$1:$G$56,SMALL('Liste complète des PERS DIR'!$H$1:$H$56,ROWS('Liste complète des PERS DIR'!$G$1:'Liste complète des PERS DIR'!H38)),1))</f>
        <v/>
      </c>
      <c r="B37" s="24" t="str">
        <f>IF(ROWS('Liste complète des PERS DIR'!$G$1:'Liste complète des PERS DIR'!H38)&gt;COUNT('Liste complète des PERS DIR'!$H$1:$H$56),"",INDEX('Liste complète des PERS DIR'!$A$1:$G$56,SMALL('Liste complète des PERS DIR'!$H$1:$H$56,ROWS('Liste complète des PERS DIR'!$G$1:'Liste complète des PERS DIR'!H38)),2))</f>
        <v/>
      </c>
      <c r="C37" s="24" t="str">
        <f>IF(ROWS('Liste complète des PERS DIR'!$G$1:'Liste complète des PERS DIR'!I38)&gt;COUNT('Liste complète des PERS DIR'!$H$1:$H$56),"",INDEX('Liste complète des PERS DIR'!$A$1:$G$56,SMALL('Liste complète des PERS DIR'!$H$1:$H$56,ROWS('Liste complète des PERS DIR'!$G$1:'Liste complète des PERS DIR'!I38)),3))</f>
        <v/>
      </c>
      <c r="D37" s="24" t="str">
        <f>IF(ROWS('Liste complète des PERS DIR'!$G$1:'Liste complète des PERS DIR'!H38)&gt;COUNT('Liste complète des PERS DIR'!$H$1:$H$56),"",INDEX('Liste complète des PERS DIR'!$A$1:$G$56,SMALL('Liste complète des PERS DIR'!$H$1:$H$56,ROWS('Liste complète des PERS DIR'!$G$1:'Liste complète des PERS DIR'!H38)),4))</f>
        <v/>
      </c>
      <c r="E37" s="24" t="str">
        <f>IF(ROWS('Liste complète des PERS DIR'!$G$1:'Liste complète des PERS DIR'!H38)&gt;COUNT('Liste complète des PERS DIR'!$H$1:$H$56),"",INDEX('Liste complète des PERS DIR'!$A$1:$G$56,SMALL('Liste complète des PERS DIR'!$H$1:$H$56,ROWS('Liste complète des PERS DIR'!$G$1:'Liste complète des PERS DIR'!H38)),5))</f>
        <v/>
      </c>
      <c r="F37" s="24" t="str">
        <f>IF(ROWS('Liste complète des PERS DIR'!$G$1:'Liste complète des PERS DIR'!H38)&gt;COUNT('Liste complète des PERS DIR'!$H$1:$H$56),"",INDEX('Liste complète des PERS DIR'!$A$1:$G$56,SMALL('Liste complète des PERS DIR'!$H$1:$H$56,ROWS('Liste complète des PERS DIR'!$G$1:'Liste complète des PERS DIR'!H38)),6))</f>
        <v/>
      </c>
      <c r="G37" s="24" t="str">
        <f>IF(ROWS('Liste complète des PERS DIR'!$G$1:'Liste complète des PERS DIR'!H38)&gt;COUNT('Liste complète des PERS DIR'!$H$1:$H$56),"",INDEX('Liste complète des PERS DIR'!$A$1:$G$56,SMALL('Liste complète des PERS DIR'!$H$1:$H$56,ROWS('Liste complète des PERS DIR'!$G$1:'Liste complète des PERS DIR'!H38)),7))</f>
        <v/>
      </c>
      <c r="H37" s="46" t="str">
        <f t="shared" si="2"/>
        <v xml:space="preserve"> </v>
      </c>
    </row>
    <row r="38" spans="1:8" x14ac:dyDescent="0.2">
      <c r="A38" s="51" t="str">
        <f>IF(ROWS('Liste complète des PERS DIR'!$G$1:'Liste complète des PERS DIR'!H39)&gt;COUNT('Liste complète des PERS DIR'!$H$1:$H$56),"",INDEX('Liste complète des PERS DIR'!$A$1:$G$56,SMALL('Liste complète des PERS DIR'!$H$1:$H$56,ROWS('Liste complète des PERS DIR'!$G$1:'Liste complète des PERS DIR'!H39)),1))</f>
        <v/>
      </c>
      <c r="B38" s="24" t="str">
        <f>IF(ROWS('Liste complète des PERS DIR'!$G$1:'Liste complète des PERS DIR'!H39)&gt;COUNT('Liste complète des PERS DIR'!$H$1:$H$56),"",INDEX('Liste complète des PERS DIR'!$A$1:$G$56,SMALL('Liste complète des PERS DIR'!$H$1:$H$56,ROWS('Liste complète des PERS DIR'!$G$1:'Liste complète des PERS DIR'!H39)),2))</f>
        <v/>
      </c>
      <c r="C38" s="24" t="str">
        <f>IF(ROWS('Liste complète des PERS DIR'!$G$1:'Liste complète des PERS DIR'!I39)&gt;COUNT('Liste complète des PERS DIR'!$H$1:$H$56),"",INDEX('Liste complète des PERS DIR'!$A$1:$G$56,SMALL('Liste complète des PERS DIR'!$H$1:$H$56,ROWS('Liste complète des PERS DIR'!$G$1:'Liste complète des PERS DIR'!I39)),3))</f>
        <v/>
      </c>
      <c r="D38" s="24" t="str">
        <f>IF(ROWS('Liste complète des PERS DIR'!$G$1:'Liste complète des PERS DIR'!H39)&gt;COUNT('Liste complète des PERS DIR'!$H$1:$H$56),"",INDEX('Liste complète des PERS DIR'!$A$1:$G$56,SMALL('Liste complète des PERS DIR'!$H$1:$H$56,ROWS('Liste complète des PERS DIR'!$G$1:'Liste complète des PERS DIR'!H39)),4))</f>
        <v/>
      </c>
      <c r="E38" s="24" t="str">
        <f>IF(ROWS('Liste complète des PERS DIR'!$G$1:'Liste complète des PERS DIR'!H39)&gt;COUNT('Liste complète des PERS DIR'!$H$1:$H$56),"",INDEX('Liste complète des PERS DIR'!$A$1:$G$56,SMALL('Liste complète des PERS DIR'!$H$1:$H$56,ROWS('Liste complète des PERS DIR'!$G$1:'Liste complète des PERS DIR'!H39)),5))</f>
        <v/>
      </c>
      <c r="F38" s="24" t="str">
        <f>IF(ROWS('Liste complète des PERS DIR'!$G$1:'Liste complète des PERS DIR'!H39)&gt;COUNT('Liste complète des PERS DIR'!$H$1:$H$56),"",INDEX('Liste complète des PERS DIR'!$A$1:$G$56,SMALL('Liste complète des PERS DIR'!$H$1:$H$56,ROWS('Liste complète des PERS DIR'!$G$1:'Liste complète des PERS DIR'!H39)),6))</f>
        <v/>
      </c>
      <c r="G38" s="24" t="str">
        <f>IF(ROWS('Liste complète des PERS DIR'!$G$1:'Liste complète des PERS DIR'!H39)&gt;COUNT('Liste complète des PERS DIR'!$H$1:$H$56),"",INDEX('Liste complète des PERS DIR'!$A$1:$G$56,SMALL('Liste complète des PERS DIR'!$H$1:$H$56,ROWS('Liste complète des PERS DIR'!$G$1:'Liste complète des PERS DIR'!H39)),7))</f>
        <v/>
      </c>
      <c r="H38" s="46" t="str">
        <f t="shared" si="2"/>
        <v xml:space="preserve"> </v>
      </c>
    </row>
    <row r="39" spans="1:8" x14ac:dyDescent="0.2">
      <c r="A39" s="51" t="str">
        <f>IF(ROWS('Liste complète des PERS DIR'!$G$1:'Liste complète des PERS DIR'!H40)&gt;COUNT('Liste complète des PERS DIR'!$H$1:$H$56),"",INDEX('Liste complète des PERS DIR'!$A$1:$G$56,SMALL('Liste complète des PERS DIR'!$H$1:$H$56,ROWS('Liste complète des PERS DIR'!$G$1:'Liste complète des PERS DIR'!H40)),1))</f>
        <v/>
      </c>
      <c r="B39" s="24" t="str">
        <f>IF(ROWS('Liste complète des PERS DIR'!$G$1:'Liste complète des PERS DIR'!H40)&gt;COUNT('Liste complète des PERS DIR'!$H$1:$H$56),"",INDEX('Liste complète des PERS DIR'!$A$1:$G$56,SMALL('Liste complète des PERS DIR'!$H$1:$H$56,ROWS('Liste complète des PERS DIR'!$G$1:'Liste complète des PERS DIR'!H40)),2))</f>
        <v/>
      </c>
      <c r="C39" s="24" t="str">
        <f>IF(ROWS('Liste complète des PERS DIR'!$G$1:'Liste complète des PERS DIR'!I40)&gt;COUNT('Liste complète des PERS DIR'!$H$1:$H$56),"",INDEX('Liste complète des PERS DIR'!$A$1:$G$56,SMALL('Liste complète des PERS DIR'!$H$1:$H$56,ROWS('Liste complète des PERS DIR'!$G$1:'Liste complète des PERS DIR'!I40)),3))</f>
        <v/>
      </c>
      <c r="D39" s="24" t="str">
        <f>IF(ROWS('Liste complète des PERS DIR'!$G$1:'Liste complète des PERS DIR'!H40)&gt;COUNT('Liste complète des PERS DIR'!$H$1:$H$56),"",INDEX('Liste complète des PERS DIR'!$A$1:$G$56,SMALL('Liste complète des PERS DIR'!$H$1:$H$56,ROWS('Liste complète des PERS DIR'!$G$1:'Liste complète des PERS DIR'!H40)),4))</f>
        <v/>
      </c>
      <c r="E39" s="24" t="str">
        <f>IF(ROWS('Liste complète des PERS DIR'!$G$1:'Liste complète des PERS DIR'!H40)&gt;COUNT('Liste complète des PERS DIR'!$H$1:$H$56),"",INDEX('Liste complète des PERS DIR'!$A$1:$G$56,SMALL('Liste complète des PERS DIR'!$H$1:$H$56,ROWS('Liste complète des PERS DIR'!$G$1:'Liste complète des PERS DIR'!H40)),5))</f>
        <v/>
      </c>
      <c r="F39" s="24" t="str">
        <f>IF(ROWS('Liste complète des PERS DIR'!$G$1:'Liste complète des PERS DIR'!H40)&gt;COUNT('Liste complète des PERS DIR'!$H$1:$H$56),"",INDEX('Liste complète des PERS DIR'!$A$1:$G$56,SMALL('Liste complète des PERS DIR'!$H$1:$H$56,ROWS('Liste complète des PERS DIR'!$G$1:'Liste complète des PERS DIR'!H40)),6))</f>
        <v/>
      </c>
      <c r="G39" s="24" t="str">
        <f>IF(ROWS('Liste complète des PERS DIR'!$G$1:'Liste complète des PERS DIR'!H40)&gt;COUNT('Liste complète des PERS DIR'!$H$1:$H$56),"",INDEX('Liste complète des PERS DIR'!$A$1:$G$56,SMALL('Liste complète des PERS DIR'!$H$1:$H$56,ROWS('Liste complète des PERS DIR'!$G$1:'Liste complète des PERS DIR'!H40)),7))</f>
        <v/>
      </c>
      <c r="H39" s="46" t="str">
        <f t="shared" si="2"/>
        <v xml:space="preserve"> </v>
      </c>
    </row>
    <row r="40" spans="1:8" x14ac:dyDescent="0.2">
      <c r="A40" s="51" t="str">
        <f>IF(ROWS('Liste complète des PERS DIR'!$G$1:'Liste complète des PERS DIR'!H41)&gt;COUNT('Liste complète des PERS DIR'!$H$1:$H$56),"",INDEX('Liste complète des PERS DIR'!$A$1:$G$56,SMALL('Liste complète des PERS DIR'!$H$1:$H$56,ROWS('Liste complète des PERS DIR'!$G$1:'Liste complète des PERS DIR'!H41)),1))</f>
        <v/>
      </c>
      <c r="B40" s="24" t="str">
        <f>IF(ROWS('Liste complète des PERS DIR'!$G$1:'Liste complète des PERS DIR'!H41)&gt;COUNT('Liste complète des PERS DIR'!$H$1:$H$56),"",INDEX('Liste complète des PERS DIR'!$A$1:$G$56,SMALL('Liste complète des PERS DIR'!$H$1:$H$56,ROWS('Liste complète des PERS DIR'!$G$1:'Liste complète des PERS DIR'!H41)),2))</f>
        <v/>
      </c>
      <c r="C40" s="24" t="str">
        <f>IF(ROWS('Liste complète des PERS DIR'!$G$1:'Liste complète des PERS DIR'!I41)&gt;COUNT('Liste complète des PERS DIR'!$H$1:$H$56),"",INDEX('Liste complète des PERS DIR'!$A$1:$G$56,SMALL('Liste complète des PERS DIR'!$H$1:$H$56,ROWS('Liste complète des PERS DIR'!$G$1:'Liste complète des PERS DIR'!I41)),3))</f>
        <v/>
      </c>
      <c r="D40" s="24" t="str">
        <f>IF(ROWS('Liste complète des PERS DIR'!$G$1:'Liste complète des PERS DIR'!H41)&gt;COUNT('Liste complète des PERS DIR'!$H$1:$H$56),"",INDEX('Liste complète des PERS DIR'!$A$1:$G$56,SMALL('Liste complète des PERS DIR'!$H$1:$H$56,ROWS('Liste complète des PERS DIR'!$G$1:'Liste complète des PERS DIR'!H41)),4))</f>
        <v/>
      </c>
      <c r="E40" s="24" t="str">
        <f>IF(ROWS('Liste complète des PERS DIR'!$G$1:'Liste complète des PERS DIR'!H41)&gt;COUNT('Liste complète des PERS DIR'!$H$1:$H$56),"",INDEX('Liste complète des PERS DIR'!$A$1:$G$56,SMALL('Liste complète des PERS DIR'!$H$1:$H$56,ROWS('Liste complète des PERS DIR'!$G$1:'Liste complète des PERS DIR'!H41)),5))</f>
        <v/>
      </c>
      <c r="F40" s="24" t="str">
        <f>IF(ROWS('Liste complète des PERS DIR'!$G$1:'Liste complète des PERS DIR'!H41)&gt;COUNT('Liste complète des PERS DIR'!$H$1:$H$56),"",INDEX('Liste complète des PERS DIR'!$A$1:$G$56,SMALL('Liste complète des PERS DIR'!$H$1:$H$56,ROWS('Liste complète des PERS DIR'!$G$1:'Liste complète des PERS DIR'!H41)),6))</f>
        <v/>
      </c>
      <c r="G40" s="24" t="str">
        <f>IF(ROWS('Liste complète des PERS DIR'!$G$1:'Liste complète des PERS DIR'!H41)&gt;COUNT('Liste complète des PERS DIR'!$H$1:$H$56),"",INDEX('Liste complète des PERS DIR'!$A$1:$G$56,SMALL('Liste complète des PERS DIR'!$H$1:$H$56,ROWS('Liste complète des PERS DIR'!$G$1:'Liste complète des PERS DIR'!H41)),7))</f>
        <v/>
      </c>
      <c r="H40" s="46" t="str">
        <f t="shared" si="2"/>
        <v xml:space="preserve"> </v>
      </c>
    </row>
    <row r="41" spans="1:8" x14ac:dyDescent="0.2">
      <c r="A41" s="51" t="str">
        <f>IF(ROWS('Liste complète des PERS DIR'!$G$1:'Liste complète des PERS DIR'!H42)&gt;COUNT('Liste complète des PERS DIR'!$H$1:$H$56),"",INDEX('Liste complète des PERS DIR'!$A$1:$G$56,SMALL('Liste complète des PERS DIR'!$H$1:$H$56,ROWS('Liste complète des PERS DIR'!$G$1:'Liste complète des PERS DIR'!H42)),1))</f>
        <v/>
      </c>
      <c r="B41" s="24" t="str">
        <f>IF(ROWS('Liste complète des PERS DIR'!$G$1:'Liste complète des PERS DIR'!H42)&gt;COUNT('Liste complète des PERS DIR'!$H$1:$H$56),"",INDEX('Liste complète des PERS DIR'!$A$1:$G$56,SMALL('Liste complète des PERS DIR'!$H$1:$H$56,ROWS('Liste complète des PERS DIR'!$G$1:'Liste complète des PERS DIR'!H42)),2))</f>
        <v/>
      </c>
      <c r="C41" s="24" t="str">
        <f>IF(ROWS('Liste complète des PERS DIR'!$G$1:'Liste complète des PERS DIR'!I42)&gt;COUNT('Liste complète des PERS DIR'!$H$1:$H$56),"",INDEX('Liste complète des PERS DIR'!$A$1:$G$56,SMALL('Liste complète des PERS DIR'!$H$1:$H$56,ROWS('Liste complète des PERS DIR'!$G$1:'Liste complète des PERS DIR'!I42)),3))</f>
        <v/>
      </c>
      <c r="D41" s="24" t="str">
        <f>IF(ROWS('Liste complète des PERS DIR'!$G$1:'Liste complète des PERS DIR'!H42)&gt;COUNT('Liste complète des PERS DIR'!$H$1:$H$56),"",INDEX('Liste complète des PERS DIR'!$A$1:$G$56,SMALL('Liste complète des PERS DIR'!$H$1:$H$56,ROWS('Liste complète des PERS DIR'!$G$1:'Liste complète des PERS DIR'!H42)),4))</f>
        <v/>
      </c>
      <c r="E41" s="24" t="str">
        <f>IF(ROWS('Liste complète des PERS DIR'!$G$1:'Liste complète des PERS DIR'!H42)&gt;COUNT('Liste complète des PERS DIR'!$H$1:$H$56),"",INDEX('Liste complète des PERS DIR'!$A$1:$G$56,SMALL('Liste complète des PERS DIR'!$H$1:$H$56,ROWS('Liste complète des PERS DIR'!$G$1:'Liste complète des PERS DIR'!H42)),5))</f>
        <v/>
      </c>
      <c r="F41" s="24" t="str">
        <f>IF(ROWS('Liste complète des PERS DIR'!$G$1:'Liste complète des PERS DIR'!H42)&gt;COUNT('Liste complète des PERS DIR'!$H$1:$H$56),"",INDEX('Liste complète des PERS DIR'!$A$1:$G$56,SMALL('Liste complète des PERS DIR'!$H$1:$H$56,ROWS('Liste complète des PERS DIR'!$G$1:'Liste complète des PERS DIR'!H42)),6))</f>
        <v/>
      </c>
      <c r="G41" s="24" t="str">
        <f>IF(ROWS('Liste complète des PERS DIR'!$G$1:'Liste complète des PERS DIR'!H42)&gt;COUNT('Liste complète des PERS DIR'!$H$1:$H$56),"",INDEX('Liste complète des PERS DIR'!$A$1:$G$56,SMALL('Liste complète des PERS DIR'!$H$1:$H$56,ROWS('Liste complète des PERS DIR'!$G$1:'Liste complète des PERS DIR'!H42)),7))</f>
        <v/>
      </c>
      <c r="H41" s="46" t="str">
        <f t="shared" si="2"/>
        <v xml:space="preserve"> </v>
      </c>
    </row>
    <row r="42" spans="1:8" x14ac:dyDescent="0.2">
      <c r="A42" s="51" t="str">
        <f>IF(ROWS('Liste complète des PERS DIR'!$G$1:'Liste complète des PERS DIR'!H43)&gt;COUNT('Liste complète des PERS DIR'!$H$1:$H$56),"",INDEX('Liste complète des PERS DIR'!$A$1:$G$56,SMALL('Liste complète des PERS DIR'!$H$1:$H$56,ROWS('Liste complète des PERS DIR'!$G$1:'Liste complète des PERS DIR'!H43)),1))</f>
        <v/>
      </c>
      <c r="B42" s="24" t="str">
        <f>IF(ROWS('Liste complète des PERS DIR'!$G$1:'Liste complète des PERS DIR'!H43)&gt;COUNT('Liste complète des PERS DIR'!$H$1:$H$56),"",INDEX('Liste complète des PERS DIR'!$A$1:$G$56,SMALL('Liste complète des PERS DIR'!$H$1:$H$56,ROWS('Liste complète des PERS DIR'!$G$1:'Liste complète des PERS DIR'!H43)),2))</f>
        <v/>
      </c>
      <c r="C42" s="24" t="str">
        <f>IF(ROWS('Liste complète des PERS DIR'!$G$1:'Liste complète des PERS DIR'!I43)&gt;COUNT('Liste complète des PERS DIR'!$H$1:$H$56),"",INDEX('Liste complète des PERS DIR'!$A$1:$G$56,SMALL('Liste complète des PERS DIR'!$H$1:$H$56,ROWS('Liste complète des PERS DIR'!$G$1:'Liste complète des PERS DIR'!I43)),3))</f>
        <v/>
      </c>
      <c r="D42" s="24" t="str">
        <f>IF(ROWS('Liste complète des PERS DIR'!$G$1:'Liste complète des PERS DIR'!H43)&gt;COUNT('Liste complète des PERS DIR'!$H$1:$H$56),"",INDEX('Liste complète des PERS DIR'!$A$1:$G$56,SMALL('Liste complète des PERS DIR'!$H$1:$H$56,ROWS('Liste complète des PERS DIR'!$G$1:'Liste complète des PERS DIR'!H43)),4))</f>
        <v/>
      </c>
      <c r="E42" s="24" t="str">
        <f>IF(ROWS('Liste complète des PERS DIR'!$G$1:'Liste complète des PERS DIR'!H43)&gt;COUNT('Liste complète des PERS DIR'!$H$1:$H$56),"",INDEX('Liste complète des PERS DIR'!$A$1:$G$56,SMALL('Liste complète des PERS DIR'!$H$1:$H$56,ROWS('Liste complète des PERS DIR'!$G$1:'Liste complète des PERS DIR'!H43)),5))</f>
        <v/>
      </c>
      <c r="F42" s="24" t="str">
        <f>IF(ROWS('Liste complète des PERS DIR'!$G$1:'Liste complète des PERS DIR'!H43)&gt;COUNT('Liste complète des PERS DIR'!$H$1:$H$56),"",INDEX('Liste complète des PERS DIR'!$A$1:$G$56,SMALL('Liste complète des PERS DIR'!$H$1:$H$56,ROWS('Liste complète des PERS DIR'!$G$1:'Liste complète des PERS DIR'!H43)),6))</f>
        <v/>
      </c>
      <c r="G42" s="24" t="str">
        <f>IF(ROWS('Liste complète des PERS DIR'!$G$1:'Liste complète des PERS DIR'!H43)&gt;COUNT('Liste complète des PERS DIR'!$H$1:$H$56),"",INDEX('Liste complète des PERS DIR'!$A$1:$G$56,SMALL('Liste complète des PERS DIR'!$H$1:$H$56,ROWS('Liste complète des PERS DIR'!$G$1:'Liste complète des PERS DIR'!H43)),7))</f>
        <v/>
      </c>
      <c r="H42" s="46" t="str">
        <f t="shared" si="2"/>
        <v xml:space="preserve"> </v>
      </c>
    </row>
    <row r="43" spans="1:8" x14ac:dyDescent="0.2">
      <c r="A43" s="51" t="str">
        <f>IF(ROWS('Liste complète des PERS DIR'!$G$1:'Liste complète des PERS DIR'!H44)&gt;COUNT('Liste complète des PERS DIR'!$H$1:$H$56),"",INDEX('Liste complète des PERS DIR'!$A$1:$G$56,SMALL('Liste complète des PERS DIR'!$H$1:$H$56,ROWS('Liste complète des PERS DIR'!$G$1:'Liste complète des PERS DIR'!H44)),1))</f>
        <v/>
      </c>
      <c r="B43" s="24" t="str">
        <f>IF(ROWS('Liste complète des PERS DIR'!$G$1:'Liste complète des PERS DIR'!H44)&gt;COUNT('Liste complète des PERS DIR'!$H$1:$H$56),"",INDEX('Liste complète des PERS DIR'!$A$1:$G$56,SMALL('Liste complète des PERS DIR'!$H$1:$H$56,ROWS('Liste complète des PERS DIR'!$G$1:'Liste complète des PERS DIR'!H44)),2))</f>
        <v/>
      </c>
      <c r="C43" s="24" t="str">
        <f>IF(ROWS('Liste complète des PERS DIR'!$G$1:'Liste complète des PERS DIR'!I44)&gt;COUNT('Liste complète des PERS DIR'!$H$1:$H$56),"",INDEX('Liste complète des PERS DIR'!$A$1:$G$56,SMALL('Liste complète des PERS DIR'!$H$1:$H$56,ROWS('Liste complète des PERS DIR'!$G$1:'Liste complète des PERS DIR'!I44)),3))</f>
        <v/>
      </c>
      <c r="D43" s="24" t="str">
        <f>IF(ROWS('Liste complète des PERS DIR'!$G$1:'Liste complète des PERS DIR'!H44)&gt;COUNT('Liste complète des PERS DIR'!$H$1:$H$56),"",INDEX('Liste complète des PERS DIR'!$A$1:$G$56,SMALL('Liste complète des PERS DIR'!$H$1:$H$56,ROWS('Liste complète des PERS DIR'!$G$1:'Liste complète des PERS DIR'!H44)),4))</f>
        <v/>
      </c>
      <c r="E43" s="24" t="str">
        <f>IF(ROWS('Liste complète des PERS DIR'!$G$1:'Liste complète des PERS DIR'!H44)&gt;COUNT('Liste complète des PERS DIR'!$H$1:$H$56),"",INDEX('Liste complète des PERS DIR'!$A$1:$G$56,SMALL('Liste complète des PERS DIR'!$H$1:$H$56,ROWS('Liste complète des PERS DIR'!$G$1:'Liste complète des PERS DIR'!H44)),5))</f>
        <v/>
      </c>
      <c r="F43" s="24" t="str">
        <f>IF(ROWS('Liste complète des PERS DIR'!$G$1:'Liste complète des PERS DIR'!H44)&gt;COUNT('Liste complète des PERS DIR'!$H$1:$H$56),"",INDEX('Liste complète des PERS DIR'!$A$1:$G$56,SMALL('Liste complète des PERS DIR'!$H$1:$H$56,ROWS('Liste complète des PERS DIR'!$G$1:'Liste complète des PERS DIR'!H44)),6))</f>
        <v/>
      </c>
      <c r="G43" s="24" t="str">
        <f>IF(ROWS('Liste complète des PERS DIR'!$G$1:'Liste complète des PERS DIR'!H44)&gt;COUNT('Liste complète des PERS DIR'!$H$1:$H$56),"",INDEX('Liste complète des PERS DIR'!$A$1:$G$56,SMALL('Liste complète des PERS DIR'!$H$1:$H$56,ROWS('Liste complète des PERS DIR'!$G$1:'Liste complète des PERS DIR'!H44)),7))</f>
        <v/>
      </c>
      <c r="H43" s="46" t="str">
        <f t="shared" si="2"/>
        <v xml:space="preserve"> </v>
      </c>
    </row>
    <row r="44" spans="1:8" x14ac:dyDescent="0.2">
      <c r="A44" s="51" t="str">
        <f>IF(ROWS('Liste complète des PERS DIR'!$G$1:'Liste complète des PERS DIR'!H45)&gt;COUNT('Liste complète des PERS DIR'!$H$1:$H$56),"",INDEX('Liste complète des PERS DIR'!$A$1:$G$56,SMALL('Liste complète des PERS DIR'!$H$1:$H$56,ROWS('Liste complète des PERS DIR'!$G$1:'Liste complète des PERS DIR'!H45)),1))</f>
        <v/>
      </c>
      <c r="B44" s="24" t="str">
        <f>IF(ROWS('Liste complète des PERS DIR'!$G$1:'Liste complète des PERS DIR'!H45)&gt;COUNT('Liste complète des PERS DIR'!$H$1:$H$56),"",INDEX('Liste complète des PERS DIR'!$A$1:$G$56,SMALL('Liste complète des PERS DIR'!$H$1:$H$56,ROWS('Liste complète des PERS DIR'!$G$1:'Liste complète des PERS DIR'!H45)),2))</f>
        <v/>
      </c>
      <c r="C44" s="24" t="str">
        <f>IF(ROWS('Liste complète des PERS DIR'!$G$1:'Liste complète des PERS DIR'!I45)&gt;COUNT('Liste complète des PERS DIR'!$H$1:$H$56),"",INDEX('Liste complète des PERS DIR'!$A$1:$G$56,SMALL('Liste complète des PERS DIR'!$H$1:$H$56,ROWS('Liste complète des PERS DIR'!$G$1:'Liste complète des PERS DIR'!I45)),3))</f>
        <v/>
      </c>
      <c r="D44" s="24" t="str">
        <f>IF(ROWS('Liste complète des PERS DIR'!$G$1:'Liste complète des PERS DIR'!H45)&gt;COUNT('Liste complète des PERS DIR'!$H$1:$H$56),"",INDEX('Liste complète des PERS DIR'!$A$1:$G$56,SMALL('Liste complète des PERS DIR'!$H$1:$H$56,ROWS('Liste complète des PERS DIR'!$G$1:'Liste complète des PERS DIR'!H45)),4))</f>
        <v/>
      </c>
      <c r="E44" s="24" t="str">
        <f>IF(ROWS('Liste complète des PERS DIR'!$G$1:'Liste complète des PERS DIR'!H45)&gt;COUNT('Liste complète des PERS DIR'!$H$1:$H$56),"",INDEX('Liste complète des PERS DIR'!$A$1:$G$56,SMALL('Liste complète des PERS DIR'!$H$1:$H$56,ROWS('Liste complète des PERS DIR'!$G$1:'Liste complète des PERS DIR'!H45)),5))</f>
        <v/>
      </c>
      <c r="F44" s="24" t="str">
        <f>IF(ROWS('Liste complète des PERS DIR'!$G$1:'Liste complète des PERS DIR'!H45)&gt;COUNT('Liste complète des PERS DIR'!$H$1:$H$56),"",INDEX('Liste complète des PERS DIR'!$A$1:$G$56,SMALL('Liste complète des PERS DIR'!$H$1:$H$56,ROWS('Liste complète des PERS DIR'!$G$1:'Liste complète des PERS DIR'!H45)),6))</f>
        <v/>
      </c>
      <c r="G44" s="24" t="str">
        <f>IF(ROWS('Liste complète des PERS DIR'!$G$1:'Liste complète des PERS DIR'!H45)&gt;COUNT('Liste complète des PERS DIR'!$H$1:$H$56),"",INDEX('Liste complète des PERS DIR'!$A$1:$G$56,SMALL('Liste complète des PERS DIR'!$H$1:$H$56,ROWS('Liste complète des PERS DIR'!$G$1:'Liste complète des PERS DIR'!H45)),7))</f>
        <v/>
      </c>
      <c r="H44" s="46" t="str">
        <f t="shared" si="2"/>
        <v xml:space="preserve"> </v>
      </c>
    </row>
    <row r="45" spans="1:8" x14ac:dyDescent="0.2">
      <c r="A45" s="51" t="str">
        <f>IF(ROWS('Liste complète des PERS DIR'!$G$1:'Liste complète des PERS DIR'!H46)&gt;COUNT('Liste complète des PERS DIR'!$H$1:$H$56),"",INDEX('Liste complète des PERS DIR'!$A$1:$G$56,SMALL('Liste complète des PERS DIR'!$H$1:$H$56,ROWS('Liste complète des PERS DIR'!$G$1:'Liste complète des PERS DIR'!H46)),1))</f>
        <v/>
      </c>
      <c r="B45" s="24" t="str">
        <f>IF(ROWS('Liste complète des PERS DIR'!$G$1:'Liste complète des PERS DIR'!H46)&gt;COUNT('Liste complète des PERS DIR'!$H$1:$H$56),"",INDEX('Liste complète des PERS DIR'!$A$1:$G$56,SMALL('Liste complète des PERS DIR'!$H$1:$H$56,ROWS('Liste complète des PERS DIR'!$G$1:'Liste complète des PERS DIR'!H46)),2))</f>
        <v/>
      </c>
      <c r="C45" s="24" t="str">
        <f>IF(ROWS('Liste complète des PERS DIR'!$G$1:'Liste complète des PERS DIR'!I46)&gt;COUNT('Liste complète des PERS DIR'!$H$1:$H$56),"",INDEX('Liste complète des PERS DIR'!$A$1:$G$56,SMALL('Liste complète des PERS DIR'!$H$1:$H$56,ROWS('Liste complète des PERS DIR'!$G$1:'Liste complète des PERS DIR'!I46)),3))</f>
        <v/>
      </c>
      <c r="D45" s="24" t="str">
        <f>IF(ROWS('Liste complète des PERS DIR'!$G$1:'Liste complète des PERS DIR'!H46)&gt;COUNT('Liste complète des PERS DIR'!$H$1:$H$56),"",INDEX('Liste complète des PERS DIR'!$A$1:$G$56,SMALL('Liste complète des PERS DIR'!$H$1:$H$56,ROWS('Liste complète des PERS DIR'!$G$1:'Liste complète des PERS DIR'!H46)),4))</f>
        <v/>
      </c>
      <c r="E45" s="24" t="str">
        <f>IF(ROWS('Liste complète des PERS DIR'!$G$1:'Liste complète des PERS DIR'!H46)&gt;COUNT('Liste complète des PERS DIR'!$H$1:$H$56),"",INDEX('Liste complète des PERS DIR'!$A$1:$G$56,SMALL('Liste complète des PERS DIR'!$H$1:$H$56,ROWS('Liste complète des PERS DIR'!$G$1:'Liste complète des PERS DIR'!H46)),5))</f>
        <v/>
      </c>
      <c r="F45" s="24" t="str">
        <f>IF(ROWS('Liste complète des PERS DIR'!$G$1:'Liste complète des PERS DIR'!H46)&gt;COUNT('Liste complète des PERS DIR'!$H$1:$H$56),"",INDEX('Liste complète des PERS DIR'!$A$1:$G$56,SMALL('Liste complète des PERS DIR'!$H$1:$H$56,ROWS('Liste complète des PERS DIR'!$G$1:'Liste complète des PERS DIR'!H46)),6))</f>
        <v/>
      </c>
      <c r="G45" s="24" t="str">
        <f>IF(ROWS('Liste complète des PERS DIR'!$G$1:'Liste complète des PERS DIR'!H46)&gt;COUNT('Liste complète des PERS DIR'!$H$1:$H$56),"",INDEX('Liste complète des PERS DIR'!$A$1:$G$56,SMALL('Liste complète des PERS DIR'!$H$1:$H$56,ROWS('Liste complète des PERS DIR'!$G$1:'Liste complète des PERS DIR'!H46)),7))</f>
        <v/>
      </c>
      <c r="H45" s="46" t="str">
        <f t="shared" si="2"/>
        <v xml:space="preserve"> </v>
      </c>
    </row>
    <row r="46" spans="1:8" x14ac:dyDescent="0.2">
      <c r="A46" s="51" t="str">
        <f>IF(ROWS('Liste complète des PERS DIR'!$G$1:'Liste complète des PERS DIR'!H47)&gt;COUNT('Liste complète des PERS DIR'!$H$1:$H$56),"",INDEX('Liste complète des PERS DIR'!$A$1:$G$56,SMALL('Liste complète des PERS DIR'!$H$1:$H$56,ROWS('Liste complète des PERS DIR'!$G$1:'Liste complète des PERS DIR'!H47)),1))</f>
        <v/>
      </c>
      <c r="B46" s="24" t="str">
        <f>IF(ROWS('Liste complète des PERS DIR'!$G$1:'Liste complète des PERS DIR'!H47)&gt;COUNT('Liste complète des PERS DIR'!$H$1:$H$56),"",INDEX('Liste complète des PERS DIR'!$A$1:$G$56,SMALL('Liste complète des PERS DIR'!$H$1:$H$56,ROWS('Liste complète des PERS DIR'!$G$1:'Liste complète des PERS DIR'!H47)),2))</f>
        <v/>
      </c>
      <c r="C46" s="24" t="str">
        <f>IF(ROWS('Liste complète des PERS DIR'!$G$1:'Liste complète des PERS DIR'!I47)&gt;COUNT('Liste complète des PERS DIR'!$H$1:$H$56),"",INDEX('Liste complète des PERS DIR'!$A$1:$G$56,SMALL('Liste complète des PERS DIR'!$H$1:$H$56,ROWS('Liste complète des PERS DIR'!$G$1:'Liste complète des PERS DIR'!I47)),3))</f>
        <v/>
      </c>
      <c r="D46" s="24" t="str">
        <f>IF(ROWS('Liste complète des PERS DIR'!$G$1:'Liste complète des PERS DIR'!H47)&gt;COUNT('Liste complète des PERS DIR'!$H$1:$H$56),"",INDEX('Liste complète des PERS DIR'!$A$1:$G$56,SMALL('Liste complète des PERS DIR'!$H$1:$H$56,ROWS('Liste complète des PERS DIR'!$G$1:'Liste complète des PERS DIR'!H47)),4))</f>
        <v/>
      </c>
      <c r="E46" s="24" t="str">
        <f>IF(ROWS('Liste complète des PERS DIR'!$G$1:'Liste complète des PERS DIR'!H47)&gt;COUNT('Liste complète des PERS DIR'!$H$1:$H$56),"",INDEX('Liste complète des PERS DIR'!$A$1:$G$56,SMALL('Liste complète des PERS DIR'!$H$1:$H$56,ROWS('Liste complète des PERS DIR'!$G$1:'Liste complète des PERS DIR'!H47)),5))</f>
        <v/>
      </c>
      <c r="F46" s="24" t="str">
        <f>IF(ROWS('Liste complète des PERS DIR'!$G$1:'Liste complète des PERS DIR'!H47)&gt;COUNT('Liste complète des PERS DIR'!$H$1:$H$56),"",INDEX('Liste complète des PERS DIR'!$A$1:$G$56,SMALL('Liste complète des PERS DIR'!$H$1:$H$56,ROWS('Liste complète des PERS DIR'!$G$1:'Liste complète des PERS DIR'!H47)),6))</f>
        <v/>
      </c>
      <c r="G46" s="24" t="str">
        <f>IF(ROWS('Liste complète des PERS DIR'!$G$1:'Liste complète des PERS DIR'!H47)&gt;COUNT('Liste complète des PERS DIR'!$H$1:$H$56),"",INDEX('Liste complète des PERS DIR'!$A$1:$G$56,SMALL('Liste complète des PERS DIR'!$H$1:$H$56,ROWS('Liste complète des PERS DIR'!$G$1:'Liste complète des PERS DIR'!H47)),7))</f>
        <v/>
      </c>
      <c r="H46" s="46" t="str">
        <f t="shared" si="2"/>
        <v xml:space="preserve"> </v>
      </c>
    </row>
    <row r="47" spans="1:8" x14ac:dyDescent="0.2">
      <c r="A47" s="51" t="str">
        <f>IF(ROWS('Liste complète des PERS DIR'!$G$1:'Liste complète des PERS DIR'!H48)&gt;COUNT('Liste complète des PERS DIR'!$H$1:$H$56),"",INDEX('Liste complète des PERS DIR'!$A$1:$G$56,SMALL('Liste complète des PERS DIR'!$H$1:$H$56,ROWS('Liste complète des PERS DIR'!$G$1:'Liste complète des PERS DIR'!H48)),1))</f>
        <v/>
      </c>
      <c r="B47" s="24" t="str">
        <f>IF(ROWS('Liste complète des PERS DIR'!$G$1:'Liste complète des PERS DIR'!H48)&gt;COUNT('Liste complète des PERS DIR'!$H$1:$H$56),"",INDEX('Liste complète des PERS DIR'!$A$1:$G$56,SMALL('Liste complète des PERS DIR'!$H$1:$H$56,ROWS('Liste complète des PERS DIR'!$G$1:'Liste complète des PERS DIR'!H48)),2))</f>
        <v/>
      </c>
      <c r="C47" s="24" t="str">
        <f>IF(ROWS('Liste complète des PERS DIR'!$G$1:'Liste complète des PERS DIR'!I48)&gt;COUNT('Liste complète des PERS DIR'!$H$1:$H$56),"",INDEX('Liste complète des PERS DIR'!$A$1:$G$56,SMALL('Liste complète des PERS DIR'!$H$1:$H$56,ROWS('Liste complète des PERS DIR'!$G$1:'Liste complète des PERS DIR'!I48)),3))</f>
        <v/>
      </c>
      <c r="D47" s="24" t="str">
        <f>IF(ROWS('Liste complète des PERS DIR'!$G$1:'Liste complète des PERS DIR'!H48)&gt;COUNT('Liste complète des PERS DIR'!$H$1:$H$56),"",INDEX('Liste complète des PERS DIR'!$A$1:$G$56,SMALL('Liste complète des PERS DIR'!$H$1:$H$56,ROWS('Liste complète des PERS DIR'!$G$1:'Liste complète des PERS DIR'!H48)),4))</f>
        <v/>
      </c>
      <c r="E47" s="24" t="str">
        <f>IF(ROWS('Liste complète des PERS DIR'!$G$1:'Liste complète des PERS DIR'!H48)&gt;COUNT('Liste complète des PERS DIR'!$H$1:$H$56),"",INDEX('Liste complète des PERS DIR'!$A$1:$G$56,SMALL('Liste complète des PERS DIR'!$H$1:$H$56,ROWS('Liste complète des PERS DIR'!$G$1:'Liste complète des PERS DIR'!H48)),5))</f>
        <v/>
      </c>
      <c r="F47" s="24" t="str">
        <f>IF(ROWS('Liste complète des PERS DIR'!$G$1:'Liste complète des PERS DIR'!H48)&gt;COUNT('Liste complète des PERS DIR'!$H$1:$H$56),"",INDEX('Liste complète des PERS DIR'!$A$1:$G$56,SMALL('Liste complète des PERS DIR'!$H$1:$H$56,ROWS('Liste complète des PERS DIR'!$G$1:'Liste complète des PERS DIR'!H48)),6))</f>
        <v/>
      </c>
      <c r="G47" s="24" t="str">
        <f>IF(ROWS('Liste complète des PERS DIR'!$G$1:'Liste complète des PERS DIR'!H48)&gt;COUNT('Liste complète des PERS DIR'!$H$1:$H$56),"",INDEX('Liste complète des PERS DIR'!$A$1:$G$56,SMALL('Liste complète des PERS DIR'!$H$1:$H$56,ROWS('Liste complète des PERS DIR'!$G$1:'Liste complète des PERS DIR'!H48)),7))</f>
        <v/>
      </c>
      <c r="H47" s="46" t="str">
        <f t="shared" si="2"/>
        <v xml:space="preserve"> </v>
      </c>
    </row>
    <row r="48" spans="1:8" x14ac:dyDescent="0.2">
      <c r="A48" s="51" t="str">
        <f>IF(ROWS('Liste complète des PERS DIR'!$G$1:'Liste complète des PERS DIR'!H49)&gt;COUNT('Liste complète des PERS DIR'!$H$1:$H$56),"",INDEX('Liste complète des PERS DIR'!$A$1:$G$56,SMALL('Liste complète des PERS DIR'!$H$1:$H$56,ROWS('Liste complète des PERS DIR'!$G$1:'Liste complète des PERS DIR'!H49)),1))</f>
        <v/>
      </c>
      <c r="B48" s="24" t="str">
        <f>IF(ROWS('Liste complète des PERS DIR'!$G$1:'Liste complète des PERS DIR'!H49)&gt;COUNT('Liste complète des PERS DIR'!$H$1:$H$56),"",INDEX('Liste complète des PERS DIR'!$A$1:$G$56,SMALL('Liste complète des PERS DIR'!$H$1:$H$56,ROWS('Liste complète des PERS DIR'!$G$1:'Liste complète des PERS DIR'!H49)),2))</f>
        <v/>
      </c>
      <c r="C48" s="24" t="str">
        <f>IF(ROWS('Liste complète des PERS DIR'!$G$1:'Liste complète des PERS DIR'!I49)&gt;COUNT('Liste complète des PERS DIR'!$H$1:$H$56),"",INDEX('Liste complète des PERS DIR'!$A$1:$G$56,SMALL('Liste complète des PERS DIR'!$H$1:$H$56,ROWS('Liste complète des PERS DIR'!$G$1:'Liste complète des PERS DIR'!I49)),3))</f>
        <v/>
      </c>
      <c r="D48" s="24" t="str">
        <f>IF(ROWS('Liste complète des PERS DIR'!$G$1:'Liste complète des PERS DIR'!H49)&gt;COUNT('Liste complète des PERS DIR'!$H$1:$H$56),"",INDEX('Liste complète des PERS DIR'!$A$1:$G$56,SMALL('Liste complète des PERS DIR'!$H$1:$H$56,ROWS('Liste complète des PERS DIR'!$G$1:'Liste complète des PERS DIR'!H49)),4))</f>
        <v/>
      </c>
      <c r="E48" s="24" t="str">
        <f>IF(ROWS('Liste complète des PERS DIR'!$G$1:'Liste complète des PERS DIR'!H49)&gt;COUNT('Liste complète des PERS DIR'!$H$1:$H$56),"",INDEX('Liste complète des PERS DIR'!$A$1:$G$56,SMALL('Liste complète des PERS DIR'!$H$1:$H$56,ROWS('Liste complète des PERS DIR'!$G$1:'Liste complète des PERS DIR'!H49)),5))</f>
        <v/>
      </c>
      <c r="F48" s="24" t="str">
        <f>IF(ROWS('Liste complète des PERS DIR'!$G$1:'Liste complète des PERS DIR'!H49)&gt;COUNT('Liste complète des PERS DIR'!$H$1:$H$56),"",INDEX('Liste complète des PERS DIR'!$A$1:$G$56,SMALL('Liste complète des PERS DIR'!$H$1:$H$56,ROWS('Liste complète des PERS DIR'!$G$1:'Liste complète des PERS DIR'!H49)),6))</f>
        <v/>
      </c>
      <c r="G48" s="24" t="str">
        <f>IF(ROWS('Liste complète des PERS DIR'!$G$1:'Liste complète des PERS DIR'!H49)&gt;COUNT('Liste complète des PERS DIR'!$H$1:$H$56),"",INDEX('Liste complète des PERS DIR'!$A$1:$G$56,SMALL('Liste complète des PERS DIR'!$H$1:$H$56,ROWS('Liste complète des PERS DIR'!$G$1:'Liste complète des PERS DIR'!H49)),7))</f>
        <v/>
      </c>
      <c r="H48" s="46" t="str">
        <f t="shared" si="2"/>
        <v xml:space="preserve"> </v>
      </c>
    </row>
    <row r="49" spans="1:8" x14ac:dyDescent="0.2">
      <c r="A49" s="51" t="str">
        <f>IF(ROWS('Liste complète des PERS DIR'!$G$1:'Liste complète des PERS DIR'!H50)&gt;COUNT('Liste complète des PERS DIR'!$H$1:$H$56),"",INDEX('Liste complète des PERS DIR'!$A$1:$G$56,SMALL('Liste complète des PERS DIR'!$H$1:$H$56,ROWS('Liste complète des PERS DIR'!$G$1:'Liste complète des PERS DIR'!H50)),1))</f>
        <v/>
      </c>
      <c r="B49" s="24" t="str">
        <f>IF(ROWS('Liste complète des PERS DIR'!$G$1:'Liste complète des PERS DIR'!H50)&gt;COUNT('Liste complète des PERS DIR'!$H$1:$H$56),"",INDEX('Liste complète des PERS DIR'!$A$1:$G$56,SMALL('Liste complète des PERS DIR'!$H$1:$H$56,ROWS('Liste complète des PERS DIR'!$G$1:'Liste complète des PERS DIR'!H50)),2))</f>
        <v/>
      </c>
      <c r="C49" s="24" t="str">
        <f>IF(ROWS('Liste complète des PERS DIR'!$G$1:'Liste complète des PERS DIR'!I50)&gt;COUNT('Liste complète des PERS DIR'!$H$1:$H$56),"",INDEX('Liste complète des PERS DIR'!$A$1:$G$56,SMALL('Liste complète des PERS DIR'!$H$1:$H$56,ROWS('Liste complète des PERS DIR'!$G$1:'Liste complète des PERS DIR'!I50)),3))</f>
        <v/>
      </c>
      <c r="D49" s="24" t="str">
        <f>IF(ROWS('Liste complète des PERS DIR'!$G$1:'Liste complète des PERS DIR'!H50)&gt;COUNT('Liste complète des PERS DIR'!$H$1:$H$56),"",INDEX('Liste complète des PERS DIR'!$A$1:$G$56,SMALL('Liste complète des PERS DIR'!$H$1:$H$56,ROWS('Liste complète des PERS DIR'!$G$1:'Liste complète des PERS DIR'!H50)),4))</f>
        <v/>
      </c>
      <c r="E49" s="24" t="str">
        <f>IF(ROWS('Liste complète des PERS DIR'!$G$1:'Liste complète des PERS DIR'!H50)&gt;COUNT('Liste complète des PERS DIR'!$H$1:$H$56),"",INDEX('Liste complète des PERS DIR'!$A$1:$G$56,SMALL('Liste complète des PERS DIR'!$H$1:$H$56,ROWS('Liste complète des PERS DIR'!$G$1:'Liste complète des PERS DIR'!H50)),5))</f>
        <v/>
      </c>
      <c r="F49" s="24" t="str">
        <f>IF(ROWS('Liste complète des PERS DIR'!$G$1:'Liste complète des PERS DIR'!H50)&gt;COUNT('Liste complète des PERS DIR'!$H$1:$H$56),"",INDEX('Liste complète des PERS DIR'!$A$1:$G$56,SMALL('Liste complète des PERS DIR'!$H$1:$H$56,ROWS('Liste complète des PERS DIR'!$G$1:'Liste complète des PERS DIR'!H50)),6))</f>
        <v/>
      </c>
      <c r="G49" s="24" t="str">
        <f>IF(ROWS('Liste complète des PERS DIR'!$G$1:'Liste complète des PERS DIR'!H50)&gt;COUNT('Liste complète des PERS DIR'!$H$1:$H$56),"",INDEX('Liste complète des PERS DIR'!$A$1:$G$56,SMALL('Liste complète des PERS DIR'!$H$1:$H$56,ROWS('Liste complète des PERS DIR'!$G$1:'Liste complète des PERS DIR'!H50)),7))</f>
        <v/>
      </c>
      <c r="H49" s="46" t="str">
        <f t="shared" si="2"/>
        <v xml:space="preserve"> </v>
      </c>
    </row>
    <row r="50" spans="1:8" x14ac:dyDescent="0.2">
      <c r="A50" s="51" t="str">
        <f>IF(ROWS('Liste complète des PERS DIR'!$G$1:'Liste complète des PERS DIR'!H51)&gt;COUNT('Liste complète des PERS DIR'!$H$1:$H$56),"",INDEX('Liste complète des PERS DIR'!$A$1:$G$56,SMALL('Liste complète des PERS DIR'!$H$1:$H$56,ROWS('Liste complète des PERS DIR'!$G$1:'Liste complète des PERS DIR'!H51)),1))</f>
        <v/>
      </c>
      <c r="B50" s="24" t="str">
        <f>IF(ROWS('Liste complète des PERS DIR'!$G$1:'Liste complète des PERS DIR'!H51)&gt;COUNT('Liste complète des PERS DIR'!$H$1:$H$56),"",INDEX('Liste complète des PERS DIR'!$A$1:$G$56,SMALL('Liste complète des PERS DIR'!$H$1:$H$56,ROWS('Liste complète des PERS DIR'!$G$1:'Liste complète des PERS DIR'!H51)),2))</f>
        <v/>
      </c>
      <c r="C50" s="24" t="str">
        <f>IF(ROWS('Liste complète des PERS DIR'!$G$1:'Liste complète des PERS DIR'!I51)&gt;COUNT('Liste complète des PERS DIR'!$H$1:$H$56),"",INDEX('Liste complète des PERS DIR'!$A$1:$G$56,SMALL('Liste complète des PERS DIR'!$H$1:$H$56,ROWS('Liste complète des PERS DIR'!$G$1:'Liste complète des PERS DIR'!I51)),3))</f>
        <v/>
      </c>
      <c r="D50" s="24" t="str">
        <f>IF(ROWS('Liste complète des PERS DIR'!$G$1:'Liste complète des PERS DIR'!H51)&gt;COUNT('Liste complète des PERS DIR'!$H$1:$H$56),"",INDEX('Liste complète des PERS DIR'!$A$1:$G$56,SMALL('Liste complète des PERS DIR'!$H$1:$H$56,ROWS('Liste complète des PERS DIR'!$G$1:'Liste complète des PERS DIR'!H51)),4))</f>
        <v/>
      </c>
      <c r="E50" s="24" t="str">
        <f>IF(ROWS('Liste complète des PERS DIR'!$G$1:'Liste complète des PERS DIR'!H51)&gt;COUNT('Liste complète des PERS DIR'!$H$1:$H$56),"",INDEX('Liste complète des PERS DIR'!$A$1:$G$56,SMALL('Liste complète des PERS DIR'!$H$1:$H$56,ROWS('Liste complète des PERS DIR'!$G$1:'Liste complète des PERS DIR'!H51)),5))</f>
        <v/>
      </c>
      <c r="F50" s="24" t="str">
        <f>IF(ROWS('Liste complète des PERS DIR'!$G$1:'Liste complète des PERS DIR'!H51)&gt;COUNT('Liste complète des PERS DIR'!$H$1:$H$56),"",INDEX('Liste complète des PERS DIR'!$A$1:$G$56,SMALL('Liste complète des PERS DIR'!$H$1:$H$56,ROWS('Liste complète des PERS DIR'!$G$1:'Liste complète des PERS DIR'!H51)),6))</f>
        <v/>
      </c>
      <c r="G50" s="24" t="str">
        <f>IF(ROWS('Liste complète des PERS DIR'!$G$1:'Liste complète des PERS DIR'!H51)&gt;COUNT('Liste complète des PERS DIR'!$H$1:$H$56),"",INDEX('Liste complète des PERS DIR'!$A$1:$G$56,SMALL('Liste complète des PERS DIR'!$H$1:$H$56,ROWS('Liste complète des PERS DIR'!$G$1:'Liste complète des PERS DIR'!H51)),7))</f>
        <v/>
      </c>
      <c r="H50" s="46" t="str">
        <f t="shared" si="2"/>
        <v xml:space="preserve"> </v>
      </c>
    </row>
    <row r="51" spans="1:8" x14ac:dyDescent="0.2">
      <c r="A51" s="51" t="str">
        <f>IF(ROWS('Liste complète des PERS DIR'!$G$1:'Liste complète des PERS DIR'!H52)&gt;COUNT('Liste complète des PERS DIR'!$H$1:$H$56),"",INDEX('Liste complète des PERS DIR'!$A$1:$G$56,SMALL('Liste complète des PERS DIR'!$H$1:$H$56,ROWS('Liste complète des PERS DIR'!$G$1:'Liste complète des PERS DIR'!H52)),1))</f>
        <v/>
      </c>
      <c r="B51" s="24" t="str">
        <f>IF(ROWS('Liste complète des PERS DIR'!$G$1:'Liste complète des PERS DIR'!H52)&gt;COUNT('Liste complète des PERS DIR'!$H$1:$H$56),"",INDEX('Liste complète des PERS DIR'!$A$1:$G$56,SMALL('Liste complète des PERS DIR'!$H$1:$H$56,ROWS('Liste complète des PERS DIR'!$G$1:'Liste complète des PERS DIR'!H52)),2))</f>
        <v/>
      </c>
      <c r="C51" s="24" t="str">
        <f>IF(ROWS('Liste complète des PERS DIR'!$G$1:'Liste complète des PERS DIR'!I52)&gt;COUNT('Liste complète des PERS DIR'!$H$1:$H$56),"",INDEX('Liste complète des PERS DIR'!$A$1:$G$56,SMALL('Liste complète des PERS DIR'!$H$1:$H$56,ROWS('Liste complète des PERS DIR'!$G$1:'Liste complète des PERS DIR'!I52)),3))</f>
        <v/>
      </c>
      <c r="D51" s="24" t="str">
        <f>IF(ROWS('Liste complète des PERS DIR'!$G$1:'Liste complète des PERS DIR'!H52)&gt;COUNT('Liste complète des PERS DIR'!$H$1:$H$56),"",INDEX('Liste complète des PERS DIR'!$A$1:$G$56,SMALL('Liste complète des PERS DIR'!$H$1:$H$56,ROWS('Liste complète des PERS DIR'!$G$1:'Liste complète des PERS DIR'!H52)),4))</f>
        <v/>
      </c>
      <c r="E51" s="24" t="str">
        <f>IF(ROWS('Liste complète des PERS DIR'!$G$1:'Liste complète des PERS DIR'!H52)&gt;COUNT('Liste complète des PERS DIR'!$H$1:$H$56),"",INDEX('Liste complète des PERS DIR'!$A$1:$G$56,SMALL('Liste complète des PERS DIR'!$H$1:$H$56,ROWS('Liste complète des PERS DIR'!$G$1:'Liste complète des PERS DIR'!H52)),5))</f>
        <v/>
      </c>
      <c r="F51" s="24" t="str">
        <f>IF(ROWS('Liste complète des PERS DIR'!$G$1:'Liste complète des PERS DIR'!H52)&gt;COUNT('Liste complète des PERS DIR'!$H$1:$H$56),"",INDEX('Liste complète des PERS DIR'!$A$1:$G$56,SMALL('Liste complète des PERS DIR'!$H$1:$H$56,ROWS('Liste complète des PERS DIR'!$G$1:'Liste complète des PERS DIR'!H52)),6))</f>
        <v/>
      </c>
      <c r="G51" s="24" t="str">
        <f>IF(ROWS('Liste complète des PERS DIR'!$G$1:'Liste complète des PERS DIR'!H52)&gt;COUNT('Liste complète des PERS DIR'!$H$1:$H$56),"",INDEX('Liste complète des PERS DIR'!$A$1:$G$56,SMALL('Liste complète des PERS DIR'!$H$1:$H$56,ROWS('Liste complète des PERS DIR'!$G$1:'Liste complète des PERS DIR'!H52)),7))</f>
        <v/>
      </c>
      <c r="H51" s="46" t="str">
        <f t="shared" si="2"/>
        <v xml:space="preserve"> </v>
      </c>
    </row>
    <row r="52" spans="1:8" x14ac:dyDescent="0.2">
      <c r="A52" s="51" t="str">
        <f>IF(ROWS('Liste complète des PERS DIR'!$G$1:'Liste complète des PERS DIR'!H53)&gt;COUNT('Liste complète des PERS DIR'!$H$1:$H$56),"",INDEX('Liste complète des PERS DIR'!$A$1:$G$56,SMALL('Liste complète des PERS DIR'!$H$1:$H$56,ROWS('Liste complète des PERS DIR'!$G$1:'Liste complète des PERS DIR'!H53)),1))</f>
        <v/>
      </c>
      <c r="B52" s="24" t="str">
        <f>IF(ROWS('Liste complète des PERS DIR'!$G$1:'Liste complète des PERS DIR'!H53)&gt;COUNT('Liste complète des PERS DIR'!$H$1:$H$56),"",INDEX('Liste complète des PERS DIR'!$A$1:$G$56,SMALL('Liste complète des PERS DIR'!$H$1:$H$56,ROWS('Liste complète des PERS DIR'!$G$1:'Liste complète des PERS DIR'!H53)),2))</f>
        <v/>
      </c>
      <c r="C52" s="24" t="str">
        <f>IF(ROWS('Liste complète des PERS DIR'!$G$1:'Liste complète des PERS DIR'!I53)&gt;COUNT('Liste complète des PERS DIR'!$H$1:$H$56),"",INDEX('Liste complète des PERS DIR'!$A$1:$G$56,SMALL('Liste complète des PERS DIR'!$H$1:$H$56,ROWS('Liste complète des PERS DIR'!$G$1:'Liste complète des PERS DIR'!I53)),3))</f>
        <v/>
      </c>
      <c r="D52" s="24" t="str">
        <f>IF(ROWS('Liste complète des PERS DIR'!$G$1:'Liste complète des PERS DIR'!H53)&gt;COUNT('Liste complète des PERS DIR'!$H$1:$H$56),"",INDEX('Liste complète des PERS DIR'!$A$1:$G$56,SMALL('Liste complète des PERS DIR'!$H$1:$H$56,ROWS('Liste complète des PERS DIR'!$G$1:'Liste complète des PERS DIR'!H53)),4))</f>
        <v/>
      </c>
      <c r="E52" s="24" t="str">
        <f>IF(ROWS('Liste complète des PERS DIR'!$G$1:'Liste complète des PERS DIR'!H53)&gt;COUNT('Liste complète des PERS DIR'!$H$1:$H$56),"",INDEX('Liste complète des PERS DIR'!$A$1:$G$56,SMALL('Liste complète des PERS DIR'!$H$1:$H$56,ROWS('Liste complète des PERS DIR'!$G$1:'Liste complète des PERS DIR'!H53)),5))</f>
        <v/>
      </c>
      <c r="F52" s="24" t="str">
        <f>IF(ROWS('Liste complète des PERS DIR'!$G$1:'Liste complète des PERS DIR'!H53)&gt;COUNT('Liste complète des PERS DIR'!$H$1:$H$56),"",INDEX('Liste complète des PERS DIR'!$A$1:$G$56,SMALL('Liste complète des PERS DIR'!$H$1:$H$56,ROWS('Liste complète des PERS DIR'!$G$1:'Liste complète des PERS DIR'!H53)),6))</f>
        <v/>
      </c>
      <c r="G52" s="24" t="str">
        <f>IF(ROWS('Liste complète des PERS DIR'!$G$1:'Liste complète des PERS DIR'!H53)&gt;COUNT('Liste complète des PERS DIR'!$H$1:$H$56),"",INDEX('Liste complète des PERS DIR'!$A$1:$G$56,SMALL('Liste complète des PERS DIR'!$H$1:$H$56,ROWS('Liste complète des PERS DIR'!$G$1:'Liste complète des PERS DIR'!H53)),7))</f>
        <v/>
      </c>
      <c r="H52" s="46" t="str">
        <f t="shared" si="2"/>
        <v xml:space="preserve"> </v>
      </c>
    </row>
    <row r="53" spans="1:8" x14ac:dyDescent="0.2">
      <c r="A53" s="51" t="str">
        <f>IF(ROWS('Liste complète des PERS DIR'!$G$1:'Liste complète des PERS DIR'!H54)&gt;COUNT('Liste complète des PERS DIR'!$H$1:$H$56),"",INDEX('Liste complète des PERS DIR'!$A$1:$G$56,SMALL('Liste complète des PERS DIR'!$H$1:$H$56,ROWS('Liste complète des PERS DIR'!$G$1:'Liste complète des PERS DIR'!H54)),1))</f>
        <v/>
      </c>
      <c r="B53" s="24" t="str">
        <f>IF(ROWS('Liste complète des PERS DIR'!$G$1:'Liste complète des PERS DIR'!H54)&gt;COUNT('Liste complète des PERS DIR'!$H$1:$H$56),"",INDEX('Liste complète des PERS DIR'!$A$1:$G$56,SMALL('Liste complète des PERS DIR'!$H$1:$H$56,ROWS('Liste complète des PERS DIR'!$G$1:'Liste complète des PERS DIR'!H54)),2))</f>
        <v/>
      </c>
      <c r="C53" s="24" t="str">
        <f>IF(ROWS('Liste complète des PERS DIR'!$G$1:'Liste complète des PERS DIR'!I54)&gt;COUNT('Liste complète des PERS DIR'!$H$1:$H$56),"",INDEX('Liste complète des PERS DIR'!$A$1:$G$56,SMALL('Liste complète des PERS DIR'!$H$1:$H$56,ROWS('Liste complète des PERS DIR'!$G$1:'Liste complète des PERS DIR'!I54)),3))</f>
        <v/>
      </c>
      <c r="D53" s="24" t="str">
        <f>IF(ROWS('Liste complète des PERS DIR'!$G$1:'Liste complète des PERS DIR'!H54)&gt;COUNT('Liste complète des PERS DIR'!$H$1:$H$56),"",INDEX('Liste complète des PERS DIR'!$A$1:$G$56,SMALL('Liste complète des PERS DIR'!$H$1:$H$56,ROWS('Liste complète des PERS DIR'!$G$1:'Liste complète des PERS DIR'!H54)),4))</f>
        <v/>
      </c>
      <c r="E53" s="24" t="str">
        <f>IF(ROWS('Liste complète des PERS DIR'!$G$1:'Liste complète des PERS DIR'!H54)&gt;COUNT('Liste complète des PERS DIR'!$H$1:$H$56),"",INDEX('Liste complète des PERS DIR'!$A$1:$G$56,SMALL('Liste complète des PERS DIR'!$H$1:$H$56,ROWS('Liste complète des PERS DIR'!$G$1:'Liste complète des PERS DIR'!H54)),5))</f>
        <v/>
      </c>
      <c r="F53" s="24" t="str">
        <f>IF(ROWS('Liste complète des PERS DIR'!$G$1:'Liste complète des PERS DIR'!H54)&gt;COUNT('Liste complète des PERS DIR'!$H$1:$H$56),"",INDEX('Liste complète des PERS DIR'!$A$1:$G$56,SMALL('Liste complète des PERS DIR'!$H$1:$H$56,ROWS('Liste complète des PERS DIR'!$G$1:'Liste complète des PERS DIR'!H54)),6))</f>
        <v/>
      </c>
      <c r="G53" s="24" t="str">
        <f>IF(ROWS('Liste complète des PERS DIR'!$G$1:'Liste complète des PERS DIR'!H54)&gt;COUNT('Liste complète des PERS DIR'!$H$1:$H$56),"",INDEX('Liste complète des PERS DIR'!$A$1:$G$56,SMALL('Liste complète des PERS DIR'!$H$1:$H$56,ROWS('Liste complète des PERS DIR'!$G$1:'Liste complète des PERS DIR'!H54)),7))</f>
        <v/>
      </c>
      <c r="H53" s="46" t="str">
        <f t="shared" si="2"/>
        <v xml:space="preserve"> </v>
      </c>
    </row>
    <row r="54" spans="1:8" x14ac:dyDescent="0.2">
      <c r="A54" s="51" t="str">
        <f>IF(ROWS('Liste complète des PERS DIR'!$G$1:'Liste complète des PERS DIR'!H55)&gt;COUNT('Liste complète des PERS DIR'!$H$1:$H$56),"",INDEX('Liste complète des PERS DIR'!$A$1:$G$56,SMALL('Liste complète des PERS DIR'!$H$1:$H$56,ROWS('Liste complète des PERS DIR'!$G$1:'Liste complète des PERS DIR'!H55)),1))</f>
        <v/>
      </c>
      <c r="B54" s="24" t="str">
        <f>IF(ROWS('Liste complète des PERS DIR'!$G$1:'Liste complète des PERS DIR'!H55)&gt;COUNT('Liste complète des PERS DIR'!$H$1:$H$56),"",INDEX('Liste complète des PERS DIR'!$A$1:$G$56,SMALL('Liste complète des PERS DIR'!$H$1:$H$56,ROWS('Liste complète des PERS DIR'!$G$1:'Liste complète des PERS DIR'!H55)),2))</f>
        <v/>
      </c>
      <c r="C54" s="24" t="str">
        <f>IF(ROWS('Liste complète des PERS DIR'!$G$1:'Liste complète des PERS DIR'!I55)&gt;COUNT('Liste complète des PERS DIR'!$H$1:$H$56),"",INDEX('Liste complète des PERS DIR'!$A$1:$G$56,SMALL('Liste complète des PERS DIR'!$H$1:$H$56,ROWS('Liste complète des PERS DIR'!$G$1:'Liste complète des PERS DIR'!I55)),3))</f>
        <v/>
      </c>
      <c r="D54" s="24" t="str">
        <f>IF(ROWS('Liste complète des PERS DIR'!$G$1:'Liste complète des PERS DIR'!H55)&gt;COUNT('Liste complète des PERS DIR'!$H$1:$H$56),"",INDEX('Liste complète des PERS DIR'!$A$1:$G$56,SMALL('Liste complète des PERS DIR'!$H$1:$H$56,ROWS('Liste complète des PERS DIR'!$G$1:'Liste complète des PERS DIR'!H55)),4))</f>
        <v/>
      </c>
      <c r="E54" s="24" t="str">
        <f>IF(ROWS('Liste complète des PERS DIR'!$G$1:'Liste complète des PERS DIR'!H55)&gt;COUNT('Liste complète des PERS DIR'!$H$1:$H$56),"",INDEX('Liste complète des PERS DIR'!$A$1:$G$56,SMALL('Liste complète des PERS DIR'!$H$1:$H$56,ROWS('Liste complète des PERS DIR'!$G$1:'Liste complète des PERS DIR'!H55)),5))</f>
        <v/>
      </c>
      <c r="F54" s="24" t="str">
        <f>IF(ROWS('Liste complète des PERS DIR'!$G$1:'Liste complète des PERS DIR'!H55)&gt;COUNT('Liste complète des PERS DIR'!$H$1:$H$56),"",INDEX('Liste complète des PERS DIR'!$A$1:$G$56,SMALL('Liste complète des PERS DIR'!$H$1:$H$56,ROWS('Liste complète des PERS DIR'!$G$1:'Liste complète des PERS DIR'!H55)),6))</f>
        <v/>
      </c>
      <c r="G54" s="24" t="str">
        <f>IF(ROWS('Liste complète des PERS DIR'!$G$1:'Liste complète des PERS DIR'!H55)&gt;COUNT('Liste complète des PERS DIR'!$H$1:$H$56),"",INDEX('Liste complète des PERS DIR'!$A$1:$G$56,SMALL('Liste complète des PERS DIR'!$H$1:$H$56,ROWS('Liste complète des PERS DIR'!$G$1:'Liste complète des PERS DIR'!H55)),7))</f>
        <v/>
      </c>
      <c r="H54" s="46" t="str">
        <f t="shared" si="2"/>
        <v xml:space="preserve"> </v>
      </c>
    </row>
    <row r="55" spans="1:8" x14ac:dyDescent="0.2">
      <c r="A55" s="51" t="str">
        <f>IF(ROWS('Liste complète des PERS DIR'!$G$1:'Liste complète des PERS DIR'!H56)&gt;COUNT('Liste complète des PERS DIR'!$H$1:$H$56),"",INDEX('Liste complète des PERS DIR'!$A$1:$G$56,SMALL('Liste complète des PERS DIR'!$H$1:$H$56,ROWS('Liste complète des PERS DIR'!$G$1:'Liste complète des PERS DIR'!H56)),1))</f>
        <v/>
      </c>
      <c r="B55" s="24" t="str">
        <f>IF(ROWS('Liste complète des PERS DIR'!$G$1:'Liste complète des PERS DIR'!H56)&gt;COUNT('Liste complète des PERS DIR'!$H$1:$H$56),"",INDEX('Liste complète des PERS DIR'!$A$1:$G$56,SMALL('Liste complète des PERS DIR'!$H$1:$H$56,ROWS('Liste complète des PERS DIR'!$G$1:'Liste complète des PERS DIR'!H56)),2))</f>
        <v/>
      </c>
      <c r="C55" s="24" t="str">
        <f>IF(ROWS('Liste complète des PERS DIR'!$G$1:'Liste complète des PERS DIR'!I56)&gt;COUNT('Liste complète des PERS DIR'!$H$1:$H$56),"",INDEX('Liste complète des PERS DIR'!$A$1:$G$56,SMALL('Liste complète des PERS DIR'!$H$1:$H$56,ROWS('Liste complète des PERS DIR'!$G$1:'Liste complète des PERS DIR'!I56)),3))</f>
        <v/>
      </c>
      <c r="D55" s="24" t="str">
        <f>IF(ROWS('Liste complète des PERS DIR'!$G$1:'Liste complète des PERS DIR'!H56)&gt;COUNT('Liste complète des PERS DIR'!$H$1:$H$56),"",INDEX('Liste complète des PERS DIR'!$A$1:$G$56,SMALL('Liste complète des PERS DIR'!$H$1:$H$56,ROWS('Liste complète des PERS DIR'!$G$1:'Liste complète des PERS DIR'!H56)),4))</f>
        <v/>
      </c>
      <c r="E55" s="24" t="str">
        <f>IF(ROWS('Liste complète des PERS DIR'!$G$1:'Liste complète des PERS DIR'!H56)&gt;COUNT('Liste complète des PERS DIR'!$H$1:$H$56),"",INDEX('Liste complète des PERS DIR'!$A$1:$G$56,SMALL('Liste complète des PERS DIR'!$H$1:$H$56,ROWS('Liste complète des PERS DIR'!$G$1:'Liste complète des PERS DIR'!H56)),5))</f>
        <v/>
      </c>
      <c r="F55" s="24" t="str">
        <f>IF(ROWS('Liste complète des PERS DIR'!$G$1:'Liste complète des PERS DIR'!H56)&gt;COUNT('Liste complète des PERS DIR'!$H$1:$H$56),"",INDEX('Liste complète des PERS DIR'!$A$1:$G$56,SMALL('Liste complète des PERS DIR'!$H$1:$H$56,ROWS('Liste complète des PERS DIR'!$G$1:'Liste complète des PERS DIR'!H56)),6))</f>
        <v/>
      </c>
      <c r="G55" s="24" t="str">
        <f>IF(ROWS('Liste complète des PERS DIR'!$G$1:'Liste complète des PERS DIR'!H56)&gt;COUNT('Liste complète des PERS DIR'!$H$1:$H$56),"",INDEX('Liste complète des PERS DIR'!$A$1:$G$56,SMALL('Liste complète des PERS DIR'!$H$1:$H$56,ROWS('Liste complète des PERS DIR'!$G$1:'Liste complète des PERS DIR'!H56)),7))</f>
        <v/>
      </c>
      <c r="H55" s="46" t="str">
        <f t="shared" si="2"/>
        <v xml:space="preserve"> </v>
      </c>
    </row>
    <row r="56" spans="1:8" x14ac:dyDescent="0.2">
      <c r="A56" s="51" t="str">
        <f>IF(ROWS('Liste complète des PERS DIR'!$G$1:'Liste complète des PERS DIR'!H57)&gt;COUNT('Liste complète des PERS DIR'!$H$1:$H$56),"",INDEX('Liste complète des PERS DIR'!$A$1:$G$56,SMALL('Liste complète des PERS DIR'!$H$1:$H$56,ROWS('Liste complète des PERS DIR'!$G$1:'Liste complète des PERS DIR'!H57)),1))</f>
        <v/>
      </c>
      <c r="B56" s="24" t="str">
        <f>IF(ROWS('Liste complète des PERS DIR'!$G$1:'Liste complète des PERS DIR'!H57)&gt;COUNT('Liste complète des PERS DIR'!$H$1:$H$56),"",INDEX('Liste complète des PERS DIR'!$A$1:$G$56,SMALL('Liste complète des PERS DIR'!$H$1:$H$56,ROWS('Liste complète des PERS DIR'!$G$1:'Liste complète des PERS DIR'!H57)),2))</f>
        <v/>
      </c>
      <c r="C56" s="24" t="str">
        <f>IF(ROWS('Liste complète des PERS DIR'!$G$1:'Liste complète des PERS DIR'!I57)&gt;COUNT('Liste complète des PERS DIR'!$H$1:$H$56),"",INDEX('Liste complète des PERS DIR'!$A$1:$G$56,SMALL('Liste complète des PERS DIR'!$H$1:$H$56,ROWS('Liste complète des PERS DIR'!$G$1:'Liste complète des PERS DIR'!I57)),3))</f>
        <v/>
      </c>
      <c r="D56" s="24" t="str">
        <f>IF(ROWS('Liste complète des PERS DIR'!$G$1:'Liste complète des PERS DIR'!H57)&gt;COUNT('Liste complète des PERS DIR'!$H$1:$H$56),"",INDEX('Liste complète des PERS DIR'!$A$1:$G$56,SMALL('Liste complète des PERS DIR'!$H$1:$H$56,ROWS('Liste complète des PERS DIR'!$G$1:'Liste complète des PERS DIR'!H57)),4))</f>
        <v/>
      </c>
      <c r="E56" s="24" t="str">
        <f>IF(ROWS('Liste complète des PERS DIR'!$G$1:'Liste complète des PERS DIR'!H57)&gt;COUNT('Liste complète des PERS DIR'!$H$1:$H$56),"",INDEX('Liste complète des PERS DIR'!$A$1:$G$56,SMALL('Liste complète des PERS DIR'!$H$1:$H$56,ROWS('Liste complète des PERS DIR'!$G$1:'Liste complète des PERS DIR'!H57)),5))</f>
        <v/>
      </c>
      <c r="F56" s="24" t="str">
        <f>IF(ROWS('Liste complète des PERS DIR'!$G$1:'Liste complète des PERS DIR'!H57)&gt;COUNT('Liste complète des PERS DIR'!$H$1:$H$56),"",INDEX('Liste complète des PERS DIR'!$A$1:$G$56,SMALL('Liste complète des PERS DIR'!$H$1:$H$56,ROWS('Liste complète des PERS DIR'!$G$1:'Liste complète des PERS DIR'!H57)),6))</f>
        <v/>
      </c>
      <c r="G56" s="24" t="str">
        <f>IF(ROWS('Liste complète des PERS DIR'!$G$1:'Liste complète des PERS DIR'!H57)&gt;COUNT('Liste complète des PERS DIR'!$H$1:$H$56),"",INDEX('Liste complète des PERS DIR'!$A$1:$G$56,SMALL('Liste complète des PERS DIR'!$H$1:$H$56,ROWS('Liste complète des PERS DIR'!$G$1:'Liste complète des PERS DIR'!H57)),7))</f>
        <v/>
      </c>
      <c r="H56" s="46" t="str">
        <f t="shared" si="2"/>
        <v xml:space="preserve"> </v>
      </c>
    </row>
    <row r="57" spans="1:8" x14ac:dyDescent="0.2">
      <c r="A57" s="51" t="str">
        <f>IF(ROWS('Liste complète des PERS DIR'!$G$1:'Liste complète des PERS DIR'!H58)&gt;COUNT('Liste complète des PERS DIR'!$H$1:$H$56),"",INDEX('Liste complète des PERS DIR'!$A$1:$G$56,SMALL('Liste complète des PERS DIR'!$H$1:$H$56,ROWS('Liste complète des PERS DIR'!$G$1:'Liste complète des PERS DIR'!H58)),1))</f>
        <v/>
      </c>
      <c r="B57" s="24" t="str">
        <f>IF(ROWS('Liste complète des PERS DIR'!$G$1:'Liste complète des PERS DIR'!H58)&gt;COUNT('Liste complète des PERS DIR'!$H$1:$H$56),"",INDEX('Liste complète des PERS DIR'!$A$1:$G$56,SMALL('Liste complète des PERS DIR'!$H$1:$H$56,ROWS('Liste complète des PERS DIR'!$G$1:'Liste complète des PERS DIR'!H58)),2))</f>
        <v/>
      </c>
      <c r="C57" s="24" t="str">
        <f>IF(ROWS('Liste complète des PERS DIR'!$G$1:'Liste complète des PERS DIR'!I58)&gt;COUNT('Liste complète des PERS DIR'!$H$1:$H$56),"",INDEX('Liste complète des PERS DIR'!$A$1:$G$56,SMALL('Liste complète des PERS DIR'!$H$1:$H$56,ROWS('Liste complète des PERS DIR'!$G$1:'Liste complète des PERS DIR'!I58)),3))</f>
        <v/>
      </c>
      <c r="D57" s="24" t="str">
        <f>IF(ROWS('Liste complète des PERS DIR'!$G$1:'Liste complète des PERS DIR'!H58)&gt;COUNT('Liste complète des PERS DIR'!$H$1:$H$56),"",INDEX('Liste complète des PERS DIR'!$A$1:$G$56,SMALL('Liste complète des PERS DIR'!$H$1:$H$56,ROWS('Liste complète des PERS DIR'!$G$1:'Liste complète des PERS DIR'!H58)),4))</f>
        <v/>
      </c>
      <c r="E57" s="24" t="str">
        <f>IF(ROWS('Liste complète des PERS DIR'!$G$1:'Liste complète des PERS DIR'!H58)&gt;COUNT('Liste complète des PERS DIR'!$H$1:$H$56),"",INDEX('Liste complète des PERS DIR'!$A$1:$G$56,SMALL('Liste complète des PERS DIR'!$H$1:$H$56,ROWS('Liste complète des PERS DIR'!$G$1:'Liste complète des PERS DIR'!H58)),5))</f>
        <v/>
      </c>
      <c r="F57" s="24" t="str">
        <f>IF(ROWS('Liste complète des PERS DIR'!$G$1:'Liste complète des PERS DIR'!H58)&gt;COUNT('Liste complète des PERS DIR'!$H$1:$H$56),"",INDEX('Liste complète des PERS DIR'!$A$1:$G$56,SMALL('Liste complète des PERS DIR'!$H$1:$H$56,ROWS('Liste complète des PERS DIR'!$G$1:'Liste complète des PERS DIR'!H58)),6))</f>
        <v/>
      </c>
      <c r="G57" s="24" t="str">
        <f>IF(ROWS('Liste complète des PERS DIR'!$G$1:'Liste complète des PERS DIR'!H58)&gt;COUNT('Liste complète des PERS DIR'!$H$1:$H$56),"",INDEX('Liste complète des PERS DIR'!$A$1:$G$56,SMALL('Liste complète des PERS DIR'!$H$1:$H$56,ROWS('Liste complète des PERS DIR'!$G$1:'Liste complète des PERS DIR'!H58)),7))</f>
        <v/>
      </c>
      <c r="H57" s="46" t="str">
        <f t="shared" si="2"/>
        <v xml:space="preserve"> </v>
      </c>
    </row>
    <row r="58" spans="1:8" x14ac:dyDescent="0.2">
      <c r="A58" s="51" t="str">
        <f>IF(ROWS('Liste complète des PERS DIR'!$G$1:'Liste complète des PERS DIR'!H59)&gt;COUNT('Liste complète des PERS DIR'!$H$1:$H$56),"",INDEX('Liste complète des PERS DIR'!$A$1:$G$56,SMALL('Liste complète des PERS DIR'!$H$1:$H$56,ROWS('Liste complète des PERS DIR'!$G$1:'Liste complète des PERS DIR'!H59)),1))</f>
        <v/>
      </c>
      <c r="B58" s="24" t="str">
        <f>IF(ROWS('Liste complète des PERS DIR'!$G$1:'Liste complète des PERS DIR'!H59)&gt;COUNT('Liste complète des PERS DIR'!$H$1:$H$56),"",INDEX('Liste complète des PERS DIR'!$A$1:$G$56,SMALL('Liste complète des PERS DIR'!$H$1:$H$56,ROWS('Liste complète des PERS DIR'!$G$1:'Liste complète des PERS DIR'!H59)),2))</f>
        <v/>
      </c>
      <c r="C58" s="24" t="str">
        <f>IF(ROWS('Liste complète des PERS DIR'!$G$1:'Liste complète des PERS DIR'!I59)&gt;COUNT('Liste complète des PERS DIR'!$H$1:$H$56),"",INDEX('Liste complète des PERS DIR'!$A$1:$G$56,SMALL('Liste complète des PERS DIR'!$H$1:$H$56,ROWS('Liste complète des PERS DIR'!$G$1:'Liste complète des PERS DIR'!I59)),3))</f>
        <v/>
      </c>
      <c r="D58" s="24" t="str">
        <f>IF(ROWS('Liste complète des PERS DIR'!$G$1:'Liste complète des PERS DIR'!H59)&gt;COUNT('Liste complète des PERS DIR'!$H$1:$H$56),"",INDEX('Liste complète des PERS DIR'!$A$1:$G$56,SMALL('Liste complète des PERS DIR'!$H$1:$H$56,ROWS('Liste complète des PERS DIR'!$G$1:'Liste complète des PERS DIR'!H59)),4))</f>
        <v/>
      </c>
      <c r="E58" s="24" t="str">
        <f>IF(ROWS('Liste complète des PERS DIR'!$G$1:'Liste complète des PERS DIR'!H59)&gt;COUNT('Liste complète des PERS DIR'!$H$1:$H$56),"",INDEX('Liste complète des PERS DIR'!$A$1:$G$56,SMALL('Liste complète des PERS DIR'!$H$1:$H$56,ROWS('Liste complète des PERS DIR'!$G$1:'Liste complète des PERS DIR'!H59)),5))</f>
        <v/>
      </c>
      <c r="F58" s="24" t="str">
        <f>IF(ROWS('Liste complète des PERS DIR'!$G$1:'Liste complète des PERS DIR'!H59)&gt;COUNT('Liste complète des PERS DIR'!$H$1:$H$56),"",INDEX('Liste complète des PERS DIR'!$A$1:$G$56,SMALL('Liste complète des PERS DIR'!$H$1:$H$56,ROWS('Liste complète des PERS DIR'!$G$1:'Liste complète des PERS DIR'!H59)),6))</f>
        <v/>
      </c>
      <c r="G58" s="24" t="str">
        <f>IF(ROWS('Liste complète des PERS DIR'!$G$1:'Liste complète des PERS DIR'!H59)&gt;COUNT('Liste complète des PERS DIR'!$H$1:$H$56),"",INDEX('Liste complète des PERS DIR'!$A$1:$G$56,SMALL('Liste complète des PERS DIR'!$H$1:$H$56,ROWS('Liste complète des PERS DIR'!$G$1:'Liste complète des PERS DIR'!H59)),7))</f>
        <v/>
      </c>
      <c r="H58" s="46" t="str">
        <f t="shared" si="2"/>
        <v xml:space="preserve"> </v>
      </c>
    </row>
    <row r="59" spans="1:8" x14ac:dyDescent="0.2">
      <c r="A59" s="51" t="str">
        <f>IF(ROWS('Liste complète des PERS DIR'!$G$1:'Liste complète des PERS DIR'!H60)&gt;COUNT('Liste complète des PERS DIR'!$H$1:$H$56),"",INDEX('Liste complète des PERS DIR'!$A$1:$G$56,SMALL('Liste complète des PERS DIR'!$H$1:$H$56,ROWS('Liste complète des PERS DIR'!$G$1:'Liste complète des PERS DIR'!H60)),1))</f>
        <v/>
      </c>
      <c r="B59" s="24" t="str">
        <f>IF(ROWS('Liste complète des PERS DIR'!$G$1:'Liste complète des PERS DIR'!H60)&gt;COUNT('Liste complète des PERS DIR'!$H$1:$H$56),"",INDEX('Liste complète des PERS DIR'!$A$1:$G$56,SMALL('Liste complète des PERS DIR'!$H$1:$H$56,ROWS('Liste complète des PERS DIR'!$G$1:'Liste complète des PERS DIR'!H60)),2))</f>
        <v/>
      </c>
      <c r="C59" s="24" t="str">
        <f>IF(ROWS('Liste complète des PERS DIR'!$G$1:'Liste complète des PERS DIR'!I60)&gt;COUNT('Liste complète des PERS DIR'!$H$1:$H$56),"",INDEX('Liste complète des PERS DIR'!$A$1:$G$56,SMALL('Liste complète des PERS DIR'!$H$1:$H$56,ROWS('Liste complète des PERS DIR'!$G$1:'Liste complète des PERS DIR'!I60)),3))</f>
        <v/>
      </c>
      <c r="D59" s="24" t="str">
        <f>IF(ROWS('Liste complète des PERS DIR'!$G$1:'Liste complète des PERS DIR'!H60)&gt;COUNT('Liste complète des PERS DIR'!$H$1:$H$56),"",INDEX('Liste complète des PERS DIR'!$A$1:$G$56,SMALL('Liste complète des PERS DIR'!$H$1:$H$56,ROWS('Liste complète des PERS DIR'!$G$1:'Liste complète des PERS DIR'!H60)),4))</f>
        <v/>
      </c>
      <c r="E59" s="24" t="str">
        <f>IF(ROWS('Liste complète des PERS DIR'!$G$1:'Liste complète des PERS DIR'!H60)&gt;COUNT('Liste complète des PERS DIR'!$H$1:$H$56),"",INDEX('Liste complète des PERS DIR'!$A$1:$G$56,SMALL('Liste complète des PERS DIR'!$H$1:$H$56,ROWS('Liste complète des PERS DIR'!$G$1:'Liste complète des PERS DIR'!H60)),5))</f>
        <v/>
      </c>
      <c r="F59" s="24" t="str">
        <f>IF(ROWS('Liste complète des PERS DIR'!$G$1:'Liste complète des PERS DIR'!H60)&gt;COUNT('Liste complète des PERS DIR'!$H$1:$H$56),"",INDEX('Liste complète des PERS DIR'!$A$1:$G$56,SMALL('Liste complète des PERS DIR'!$H$1:$H$56,ROWS('Liste complète des PERS DIR'!$G$1:'Liste complète des PERS DIR'!H60)),6))</f>
        <v/>
      </c>
      <c r="G59" s="24" t="str">
        <f>IF(ROWS('Liste complète des PERS DIR'!$G$1:'Liste complète des PERS DIR'!H60)&gt;COUNT('Liste complète des PERS DIR'!$H$1:$H$56),"",INDEX('Liste complète des PERS DIR'!$A$1:$G$56,SMALL('Liste complète des PERS DIR'!$H$1:$H$56,ROWS('Liste complète des PERS DIR'!$G$1:'Liste complète des PERS DIR'!H60)),7))</f>
        <v/>
      </c>
      <c r="H59" s="46" t="str">
        <f t="shared" si="2"/>
        <v xml:space="preserve"> </v>
      </c>
    </row>
    <row r="60" spans="1:8" x14ac:dyDescent="0.2">
      <c r="A60" s="51" t="str">
        <f>IF(ROWS('Liste complète des PERS DIR'!$G$1:'Liste complète des PERS DIR'!H61)&gt;COUNT('Liste complète des PERS DIR'!$H$1:$H$56),"",INDEX('Liste complète des PERS DIR'!$A$1:$G$56,SMALL('Liste complète des PERS DIR'!$H$1:$H$56,ROWS('Liste complète des PERS DIR'!$G$1:'Liste complète des PERS DIR'!H61)),1))</f>
        <v/>
      </c>
      <c r="B60" s="24" t="str">
        <f>IF(ROWS('Liste complète des PERS DIR'!$G$1:'Liste complète des PERS DIR'!H61)&gt;COUNT('Liste complète des PERS DIR'!$H$1:$H$56),"",INDEX('Liste complète des PERS DIR'!$A$1:$G$56,SMALL('Liste complète des PERS DIR'!$H$1:$H$56,ROWS('Liste complète des PERS DIR'!$G$1:'Liste complète des PERS DIR'!H61)),2))</f>
        <v/>
      </c>
      <c r="C60" s="24" t="str">
        <f>IF(ROWS('Liste complète des PERS DIR'!$G$1:'Liste complète des PERS DIR'!I61)&gt;COUNT('Liste complète des PERS DIR'!$H$1:$H$56),"",INDEX('Liste complète des PERS DIR'!$A$1:$G$56,SMALL('Liste complète des PERS DIR'!$H$1:$H$56,ROWS('Liste complète des PERS DIR'!$G$1:'Liste complète des PERS DIR'!I61)),3))</f>
        <v/>
      </c>
      <c r="D60" s="24" t="str">
        <f>IF(ROWS('Liste complète des PERS DIR'!$G$1:'Liste complète des PERS DIR'!H61)&gt;COUNT('Liste complète des PERS DIR'!$H$1:$H$56),"",INDEX('Liste complète des PERS DIR'!$A$1:$G$56,SMALL('Liste complète des PERS DIR'!$H$1:$H$56,ROWS('Liste complète des PERS DIR'!$G$1:'Liste complète des PERS DIR'!H61)),4))</f>
        <v/>
      </c>
      <c r="E60" s="24" t="str">
        <f>IF(ROWS('Liste complète des PERS DIR'!$G$1:'Liste complète des PERS DIR'!H61)&gt;COUNT('Liste complète des PERS DIR'!$H$1:$H$56),"",INDEX('Liste complète des PERS DIR'!$A$1:$G$56,SMALL('Liste complète des PERS DIR'!$H$1:$H$56,ROWS('Liste complète des PERS DIR'!$G$1:'Liste complète des PERS DIR'!H61)),5))</f>
        <v/>
      </c>
      <c r="F60" s="24" t="str">
        <f>IF(ROWS('Liste complète des PERS DIR'!$G$1:'Liste complète des PERS DIR'!H61)&gt;COUNT('Liste complète des PERS DIR'!$H$1:$H$56),"",INDEX('Liste complète des PERS DIR'!$A$1:$G$56,SMALL('Liste complète des PERS DIR'!$H$1:$H$56,ROWS('Liste complète des PERS DIR'!$G$1:'Liste complète des PERS DIR'!H61)),6))</f>
        <v/>
      </c>
      <c r="G60" s="24" t="str">
        <f>IF(ROWS('Liste complète des PERS DIR'!$G$1:'Liste complète des PERS DIR'!H61)&gt;COUNT('Liste complète des PERS DIR'!$H$1:$H$56),"",INDEX('Liste complète des PERS DIR'!$A$1:$G$56,SMALL('Liste complète des PERS DIR'!$H$1:$H$56,ROWS('Liste complète des PERS DIR'!$G$1:'Liste complète des PERS DIR'!H61)),7))</f>
        <v/>
      </c>
      <c r="H60" s="46" t="str">
        <f t="shared" si="2"/>
        <v xml:space="preserve"> </v>
      </c>
    </row>
    <row r="61" spans="1:8" x14ac:dyDescent="0.2">
      <c r="A61" s="51" t="str">
        <f>IF(ROWS('Liste complète des PERS DIR'!$G$1:'Liste complète des PERS DIR'!H62)&gt;COUNT('Liste complète des PERS DIR'!$H$1:$H$56),"",INDEX('Liste complète des PERS DIR'!$A$1:$G$56,SMALL('Liste complète des PERS DIR'!$H$1:$H$56,ROWS('Liste complète des PERS DIR'!$G$1:'Liste complète des PERS DIR'!H62)),1))</f>
        <v/>
      </c>
      <c r="B61" s="24" t="str">
        <f>IF(ROWS('Liste complète des PERS DIR'!$G$1:'Liste complète des PERS DIR'!H62)&gt;COUNT('Liste complète des PERS DIR'!$H$1:$H$56),"",INDEX('Liste complète des PERS DIR'!$A$1:$G$56,SMALL('Liste complète des PERS DIR'!$H$1:$H$56,ROWS('Liste complète des PERS DIR'!$G$1:'Liste complète des PERS DIR'!H62)),2))</f>
        <v/>
      </c>
      <c r="C61" s="24" t="str">
        <f>IF(ROWS('Liste complète des PERS DIR'!$G$1:'Liste complète des PERS DIR'!I62)&gt;COUNT('Liste complète des PERS DIR'!$H$1:$H$56),"",INDEX('Liste complète des PERS DIR'!$A$1:$G$56,SMALL('Liste complète des PERS DIR'!$H$1:$H$56,ROWS('Liste complète des PERS DIR'!$G$1:'Liste complète des PERS DIR'!I62)),3))</f>
        <v/>
      </c>
      <c r="D61" s="24" t="str">
        <f>IF(ROWS('Liste complète des PERS DIR'!$G$1:'Liste complète des PERS DIR'!H62)&gt;COUNT('Liste complète des PERS DIR'!$H$1:$H$56),"",INDEX('Liste complète des PERS DIR'!$A$1:$G$56,SMALL('Liste complète des PERS DIR'!$H$1:$H$56,ROWS('Liste complète des PERS DIR'!$G$1:'Liste complète des PERS DIR'!H62)),4))</f>
        <v/>
      </c>
      <c r="E61" s="24" t="str">
        <f>IF(ROWS('Liste complète des PERS DIR'!$G$1:'Liste complète des PERS DIR'!H62)&gt;COUNT('Liste complète des PERS DIR'!$H$1:$H$56),"",INDEX('Liste complète des PERS DIR'!$A$1:$G$56,SMALL('Liste complète des PERS DIR'!$H$1:$H$56,ROWS('Liste complète des PERS DIR'!$G$1:'Liste complète des PERS DIR'!H62)),5))</f>
        <v/>
      </c>
      <c r="F61" s="24" t="str">
        <f>IF(ROWS('Liste complète des PERS DIR'!$G$1:'Liste complète des PERS DIR'!H62)&gt;COUNT('Liste complète des PERS DIR'!$H$1:$H$56),"",INDEX('Liste complète des PERS DIR'!$A$1:$G$56,SMALL('Liste complète des PERS DIR'!$H$1:$H$56,ROWS('Liste complète des PERS DIR'!$G$1:'Liste complète des PERS DIR'!H62)),6))</f>
        <v/>
      </c>
      <c r="G61" s="24" t="str">
        <f>IF(ROWS('Liste complète des PERS DIR'!$G$1:'Liste complète des PERS DIR'!H62)&gt;COUNT('Liste complète des PERS DIR'!$H$1:$H$56),"",INDEX('Liste complète des PERS DIR'!$A$1:$G$56,SMALL('Liste complète des PERS DIR'!$H$1:$H$56,ROWS('Liste complète des PERS DIR'!$G$1:'Liste complète des PERS DIR'!H62)),7))</f>
        <v/>
      </c>
      <c r="H61" s="46" t="str">
        <f t="shared" si="2"/>
        <v xml:space="preserve"> </v>
      </c>
    </row>
    <row r="62" spans="1:8" x14ac:dyDescent="0.2">
      <c r="A62" s="51" t="str">
        <f>IF(ROWS('Liste complète des PERS DIR'!$G$1:'Liste complète des PERS DIR'!H63)&gt;COUNT('Liste complète des PERS DIR'!$H$1:$H$56),"",INDEX('Liste complète des PERS DIR'!$A$1:$G$56,SMALL('Liste complète des PERS DIR'!$H$1:$H$56,ROWS('Liste complète des PERS DIR'!$G$1:'Liste complète des PERS DIR'!H63)),1))</f>
        <v/>
      </c>
      <c r="B62" s="24" t="str">
        <f>IF(ROWS('Liste complète des PERS DIR'!$G$1:'Liste complète des PERS DIR'!H63)&gt;COUNT('Liste complète des PERS DIR'!$H$1:$H$56),"",INDEX('Liste complète des PERS DIR'!$A$1:$G$56,SMALL('Liste complète des PERS DIR'!$H$1:$H$56,ROWS('Liste complète des PERS DIR'!$G$1:'Liste complète des PERS DIR'!H63)),2))</f>
        <v/>
      </c>
      <c r="C62" s="24" t="str">
        <f>IF(ROWS('Liste complète des PERS DIR'!$G$1:'Liste complète des PERS DIR'!I63)&gt;COUNT('Liste complète des PERS DIR'!$H$1:$H$56),"",INDEX('Liste complète des PERS DIR'!$A$1:$G$56,SMALL('Liste complète des PERS DIR'!$H$1:$H$56,ROWS('Liste complète des PERS DIR'!$G$1:'Liste complète des PERS DIR'!I63)),3))</f>
        <v/>
      </c>
      <c r="D62" s="24" t="str">
        <f>IF(ROWS('Liste complète des PERS DIR'!$G$1:'Liste complète des PERS DIR'!H63)&gt;COUNT('Liste complète des PERS DIR'!$H$1:$H$56),"",INDEX('Liste complète des PERS DIR'!$A$1:$G$56,SMALL('Liste complète des PERS DIR'!$H$1:$H$56,ROWS('Liste complète des PERS DIR'!$G$1:'Liste complète des PERS DIR'!H63)),4))</f>
        <v/>
      </c>
      <c r="E62" s="24" t="str">
        <f>IF(ROWS('Liste complète des PERS DIR'!$G$1:'Liste complète des PERS DIR'!H63)&gt;COUNT('Liste complète des PERS DIR'!$H$1:$H$56),"",INDEX('Liste complète des PERS DIR'!$A$1:$G$56,SMALL('Liste complète des PERS DIR'!$H$1:$H$56,ROWS('Liste complète des PERS DIR'!$G$1:'Liste complète des PERS DIR'!H63)),5))</f>
        <v/>
      </c>
      <c r="F62" s="24" t="str">
        <f>IF(ROWS('Liste complète des PERS DIR'!$G$1:'Liste complète des PERS DIR'!H63)&gt;COUNT('Liste complète des PERS DIR'!$H$1:$H$56),"",INDEX('Liste complète des PERS DIR'!$A$1:$G$56,SMALL('Liste complète des PERS DIR'!$H$1:$H$56,ROWS('Liste complète des PERS DIR'!$G$1:'Liste complète des PERS DIR'!H63)),6))</f>
        <v/>
      </c>
      <c r="G62" s="24" t="str">
        <f>IF(ROWS('Liste complète des PERS DIR'!$G$1:'Liste complète des PERS DIR'!H63)&gt;COUNT('Liste complète des PERS DIR'!$H$1:$H$56),"",INDEX('Liste complète des PERS DIR'!$A$1:$G$56,SMALL('Liste complète des PERS DIR'!$H$1:$H$56,ROWS('Liste complète des PERS DIR'!$G$1:'Liste complète des PERS DIR'!H63)),7))</f>
        <v/>
      </c>
      <c r="H62" s="46" t="str">
        <f t="shared" si="2"/>
        <v xml:space="preserve"> </v>
      </c>
    </row>
    <row r="63" spans="1:8" x14ac:dyDescent="0.2">
      <c r="A63" s="51" t="str">
        <f>IF(ROWS('Liste complète des PERS DIR'!$G$1:'Liste complète des PERS DIR'!H64)&gt;COUNT('Liste complète des PERS DIR'!$H$1:$H$56),"",INDEX('Liste complète des PERS DIR'!$A$1:$G$56,SMALL('Liste complète des PERS DIR'!$H$1:$H$56,ROWS('Liste complète des PERS DIR'!$G$1:'Liste complète des PERS DIR'!H64)),1))</f>
        <v/>
      </c>
      <c r="B63" s="24" t="str">
        <f>IF(ROWS('Liste complète des PERS DIR'!$G$1:'Liste complète des PERS DIR'!H64)&gt;COUNT('Liste complète des PERS DIR'!$H$1:$H$56),"",INDEX('Liste complète des PERS DIR'!$A$1:$G$56,SMALL('Liste complète des PERS DIR'!$H$1:$H$56,ROWS('Liste complète des PERS DIR'!$G$1:'Liste complète des PERS DIR'!H64)),2))</f>
        <v/>
      </c>
      <c r="C63" s="24" t="str">
        <f>IF(ROWS('Liste complète des PERS DIR'!$G$1:'Liste complète des PERS DIR'!I64)&gt;COUNT('Liste complète des PERS DIR'!$H$1:$H$56),"",INDEX('Liste complète des PERS DIR'!$A$1:$G$56,SMALL('Liste complète des PERS DIR'!$H$1:$H$56,ROWS('Liste complète des PERS DIR'!$G$1:'Liste complète des PERS DIR'!I64)),3))</f>
        <v/>
      </c>
      <c r="D63" s="24" t="str">
        <f>IF(ROWS('Liste complète des PERS DIR'!$G$1:'Liste complète des PERS DIR'!H64)&gt;COUNT('Liste complète des PERS DIR'!$H$1:$H$56),"",INDEX('Liste complète des PERS DIR'!$A$1:$G$56,SMALL('Liste complète des PERS DIR'!$H$1:$H$56,ROWS('Liste complète des PERS DIR'!$G$1:'Liste complète des PERS DIR'!H64)),4))</f>
        <v/>
      </c>
      <c r="E63" s="24" t="str">
        <f>IF(ROWS('Liste complète des PERS DIR'!$G$1:'Liste complète des PERS DIR'!H64)&gt;COUNT('Liste complète des PERS DIR'!$H$1:$H$56),"",INDEX('Liste complète des PERS DIR'!$A$1:$G$56,SMALL('Liste complète des PERS DIR'!$H$1:$H$56,ROWS('Liste complète des PERS DIR'!$G$1:'Liste complète des PERS DIR'!H64)),5))</f>
        <v/>
      </c>
      <c r="F63" s="24" t="str">
        <f>IF(ROWS('Liste complète des PERS DIR'!$G$1:'Liste complète des PERS DIR'!H64)&gt;COUNT('Liste complète des PERS DIR'!$H$1:$H$56),"",INDEX('Liste complète des PERS DIR'!$A$1:$G$56,SMALL('Liste complète des PERS DIR'!$H$1:$H$56,ROWS('Liste complète des PERS DIR'!$G$1:'Liste complète des PERS DIR'!H64)),6))</f>
        <v/>
      </c>
      <c r="G63" s="24" t="str">
        <f>IF(ROWS('Liste complète des PERS DIR'!$G$1:'Liste complète des PERS DIR'!H64)&gt;COUNT('Liste complète des PERS DIR'!$H$1:$H$56),"",INDEX('Liste complète des PERS DIR'!$A$1:$G$56,SMALL('Liste complète des PERS DIR'!$H$1:$H$56,ROWS('Liste complète des PERS DIR'!$G$1:'Liste complète des PERS DIR'!H64)),7))</f>
        <v/>
      </c>
      <c r="H63" s="46" t="str">
        <f t="shared" si="2"/>
        <v xml:space="preserve"> </v>
      </c>
    </row>
    <row r="64" spans="1:8" x14ac:dyDescent="0.2">
      <c r="A64" s="51" t="str">
        <f>IF(ROWS('Liste complète des PERS DIR'!$G$1:'Liste complète des PERS DIR'!H65)&gt;COUNT('Liste complète des PERS DIR'!$H$1:$H$56),"",INDEX('Liste complète des PERS DIR'!$A$1:$G$56,SMALL('Liste complète des PERS DIR'!$H$1:$H$56,ROWS('Liste complète des PERS DIR'!$G$1:'Liste complète des PERS DIR'!H65)),1))</f>
        <v/>
      </c>
      <c r="B64" s="24" t="str">
        <f>IF(ROWS('Liste complète des PERS DIR'!$G$1:'Liste complète des PERS DIR'!H65)&gt;COUNT('Liste complète des PERS DIR'!$H$1:$H$56),"",INDEX('Liste complète des PERS DIR'!$A$1:$G$56,SMALL('Liste complète des PERS DIR'!$H$1:$H$56,ROWS('Liste complète des PERS DIR'!$G$1:'Liste complète des PERS DIR'!H65)),2))</f>
        <v/>
      </c>
      <c r="C64" s="24" t="str">
        <f>IF(ROWS('Liste complète des PERS DIR'!$G$1:'Liste complète des PERS DIR'!I65)&gt;COUNT('Liste complète des PERS DIR'!$H$1:$H$56),"",INDEX('Liste complète des PERS DIR'!$A$1:$G$56,SMALL('Liste complète des PERS DIR'!$H$1:$H$56,ROWS('Liste complète des PERS DIR'!$G$1:'Liste complète des PERS DIR'!I65)),3))</f>
        <v/>
      </c>
      <c r="D64" s="24" t="str">
        <f>IF(ROWS('Liste complète des PERS DIR'!$G$1:'Liste complète des PERS DIR'!H65)&gt;COUNT('Liste complète des PERS DIR'!$H$1:$H$56),"",INDEX('Liste complète des PERS DIR'!$A$1:$G$56,SMALL('Liste complète des PERS DIR'!$H$1:$H$56,ROWS('Liste complète des PERS DIR'!$G$1:'Liste complète des PERS DIR'!H65)),4))</f>
        <v/>
      </c>
      <c r="E64" s="24" t="str">
        <f>IF(ROWS('Liste complète des PERS DIR'!$G$1:'Liste complète des PERS DIR'!H65)&gt;COUNT('Liste complète des PERS DIR'!$H$1:$H$56),"",INDEX('Liste complète des PERS DIR'!$A$1:$G$56,SMALL('Liste complète des PERS DIR'!$H$1:$H$56,ROWS('Liste complète des PERS DIR'!$G$1:'Liste complète des PERS DIR'!H65)),5))</f>
        <v/>
      </c>
      <c r="F64" s="24" t="str">
        <f>IF(ROWS('Liste complète des PERS DIR'!$G$1:'Liste complète des PERS DIR'!H65)&gt;COUNT('Liste complète des PERS DIR'!$H$1:$H$56),"",INDEX('Liste complète des PERS DIR'!$A$1:$G$56,SMALL('Liste complète des PERS DIR'!$H$1:$H$56,ROWS('Liste complète des PERS DIR'!$G$1:'Liste complète des PERS DIR'!H65)),6))</f>
        <v/>
      </c>
      <c r="G64" s="24" t="str">
        <f>IF(ROWS('Liste complète des PERS DIR'!$G$1:'Liste complète des PERS DIR'!H65)&gt;COUNT('Liste complète des PERS DIR'!$H$1:$H$56),"",INDEX('Liste complète des PERS DIR'!$A$1:$G$56,SMALL('Liste complète des PERS DIR'!$H$1:$H$56,ROWS('Liste complète des PERS DIR'!$G$1:'Liste complète des PERS DIR'!H65)),7))</f>
        <v/>
      </c>
      <c r="H64" s="46" t="str">
        <f t="shared" si="2"/>
        <v xml:space="preserve"> </v>
      </c>
    </row>
    <row r="65" spans="1:8" x14ac:dyDescent="0.2">
      <c r="A65" s="51" t="str">
        <f>IF(ROWS('Liste complète des PERS DIR'!$G$1:'Liste complète des PERS DIR'!H66)&gt;COUNT('Liste complète des PERS DIR'!$H$1:$H$56),"",INDEX('Liste complète des PERS DIR'!$A$1:$G$56,SMALL('Liste complète des PERS DIR'!$H$1:$H$56,ROWS('Liste complète des PERS DIR'!$G$1:'Liste complète des PERS DIR'!H66)),1))</f>
        <v/>
      </c>
      <c r="B65" s="24" t="str">
        <f>IF(ROWS('Liste complète des PERS DIR'!$G$1:'Liste complète des PERS DIR'!H66)&gt;COUNT('Liste complète des PERS DIR'!$H$1:$H$56),"",INDEX('Liste complète des PERS DIR'!$A$1:$G$56,SMALL('Liste complète des PERS DIR'!$H$1:$H$56,ROWS('Liste complète des PERS DIR'!$G$1:'Liste complète des PERS DIR'!H66)),2))</f>
        <v/>
      </c>
      <c r="C65" s="24" t="str">
        <f>IF(ROWS('Liste complète des PERS DIR'!$G$1:'Liste complète des PERS DIR'!I66)&gt;COUNT('Liste complète des PERS DIR'!$H$1:$H$56),"",INDEX('Liste complète des PERS DIR'!$A$1:$G$56,SMALL('Liste complète des PERS DIR'!$H$1:$H$56,ROWS('Liste complète des PERS DIR'!$G$1:'Liste complète des PERS DIR'!I66)),3))</f>
        <v/>
      </c>
      <c r="D65" s="24" t="str">
        <f>IF(ROWS('Liste complète des PERS DIR'!$G$1:'Liste complète des PERS DIR'!H66)&gt;COUNT('Liste complète des PERS DIR'!$H$1:$H$56),"",INDEX('Liste complète des PERS DIR'!$A$1:$G$56,SMALL('Liste complète des PERS DIR'!$H$1:$H$56,ROWS('Liste complète des PERS DIR'!$G$1:'Liste complète des PERS DIR'!H66)),4))</f>
        <v/>
      </c>
      <c r="E65" s="24" t="str">
        <f>IF(ROWS('Liste complète des PERS DIR'!$G$1:'Liste complète des PERS DIR'!H66)&gt;COUNT('Liste complète des PERS DIR'!$H$1:$H$56),"",INDEX('Liste complète des PERS DIR'!$A$1:$G$56,SMALL('Liste complète des PERS DIR'!$H$1:$H$56,ROWS('Liste complète des PERS DIR'!$G$1:'Liste complète des PERS DIR'!H66)),5))</f>
        <v/>
      </c>
      <c r="F65" s="24" t="str">
        <f>IF(ROWS('Liste complète des PERS DIR'!$G$1:'Liste complète des PERS DIR'!H66)&gt;COUNT('Liste complète des PERS DIR'!$H$1:$H$56),"",INDEX('Liste complète des PERS DIR'!$A$1:$G$56,SMALL('Liste complète des PERS DIR'!$H$1:$H$56,ROWS('Liste complète des PERS DIR'!$G$1:'Liste complète des PERS DIR'!H66)),6))</f>
        <v/>
      </c>
      <c r="G65" s="24" t="str">
        <f>IF(ROWS('Liste complète des PERS DIR'!$G$1:'Liste complète des PERS DIR'!H66)&gt;COUNT('Liste complète des PERS DIR'!$H$1:$H$56),"",INDEX('Liste complète des PERS DIR'!$A$1:$G$56,SMALL('Liste complète des PERS DIR'!$H$1:$H$56,ROWS('Liste complète des PERS DIR'!$G$1:'Liste complète des PERS DIR'!H66)),7))</f>
        <v/>
      </c>
      <c r="H65" s="46" t="str">
        <f t="shared" si="2"/>
        <v xml:space="preserve"> </v>
      </c>
    </row>
    <row r="66" spans="1:8" x14ac:dyDescent="0.2">
      <c r="A66" s="51" t="str">
        <f>IF(ROWS('Liste complète des PERS DIR'!$G$1:'Liste complète des PERS DIR'!H67)&gt;COUNT('Liste complète des PERS DIR'!$H$1:$H$56),"",INDEX('Liste complète des PERS DIR'!$A$1:$G$56,SMALL('Liste complète des PERS DIR'!$H$1:$H$56,ROWS('Liste complète des PERS DIR'!$G$1:'Liste complète des PERS DIR'!H67)),1))</f>
        <v/>
      </c>
      <c r="B66" s="24" t="str">
        <f>IF(ROWS('Liste complète des PERS DIR'!$G$1:'Liste complète des PERS DIR'!H67)&gt;COUNT('Liste complète des PERS DIR'!$H$1:$H$56),"",INDEX('Liste complète des PERS DIR'!$A$1:$G$56,SMALL('Liste complète des PERS DIR'!$H$1:$H$56,ROWS('Liste complète des PERS DIR'!$G$1:'Liste complète des PERS DIR'!H67)),2))</f>
        <v/>
      </c>
      <c r="C66" s="24" t="str">
        <f>IF(ROWS('Liste complète des PERS DIR'!$G$1:'Liste complète des PERS DIR'!I67)&gt;COUNT('Liste complète des PERS DIR'!$H$1:$H$56),"",INDEX('Liste complète des PERS DIR'!$A$1:$G$56,SMALL('Liste complète des PERS DIR'!$H$1:$H$56,ROWS('Liste complète des PERS DIR'!$G$1:'Liste complète des PERS DIR'!I67)),3))</f>
        <v/>
      </c>
      <c r="D66" s="24" t="str">
        <f>IF(ROWS('Liste complète des PERS DIR'!$G$1:'Liste complète des PERS DIR'!H67)&gt;COUNT('Liste complète des PERS DIR'!$H$1:$H$56),"",INDEX('Liste complète des PERS DIR'!$A$1:$G$56,SMALL('Liste complète des PERS DIR'!$H$1:$H$56,ROWS('Liste complète des PERS DIR'!$G$1:'Liste complète des PERS DIR'!H67)),4))</f>
        <v/>
      </c>
      <c r="E66" s="24" t="str">
        <f>IF(ROWS('Liste complète des PERS DIR'!$G$1:'Liste complète des PERS DIR'!H67)&gt;COUNT('Liste complète des PERS DIR'!$H$1:$H$56),"",INDEX('Liste complète des PERS DIR'!$A$1:$G$56,SMALL('Liste complète des PERS DIR'!$H$1:$H$56,ROWS('Liste complète des PERS DIR'!$G$1:'Liste complète des PERS DIR'!H67)),5))</f>
        <v/>
      </c>
      <c r="F66" s="24" t="str">
        <f>IF(ROWS('Liste complète des PERS DIR'!$G$1:'Liste complète des PERS DIR'!H67)&gt;COUNT('Liste complète des PERS DIR'!$H$1:$H$56),"",INDEX('Liste complète des PERS DIR'!$A$1:$G$56,SMALL('Liste complète des PERS DIR'!$H$1:$H$56,ROWS('Liste complète des PERS DIR'!$G$1:'Liste complète des PERS DIR'!H67)),6))</f>
        <v/>
      </c>
      <c r="G66" s="24" t="str">
        <f>IF(ROWS('Liste complète des PERS DIR'!$G$1:'Liste complète des PERS DIR'!H67)&gt;COUNT('Liste complète des PERS DIR'!$H$1:$H$56),"",INDEX('Liste complète des PERS DIR'!$A$1:$G$56,SMALL('Liste complète des PERS DIR'!$H$1:$H$56,ROWS('Liste complète des PERS DIR'!$G$1:'Liste complète des PERS DIR'!H67)),7))</f>
        <v/>
      </c>
      <c r="H66" s="46" t="str">
        <f t="shared" si="2"/>
        <v xml:space="preserve"> </v>
      </c>
    </row>
    <row r="67" spans="1:8" x14ac:dyDescent="0.2">
      <c r="A67" s="51" t="str">
        <f>IF(ROWS('Liste complète des PERS DIR'!$G$1:'Liste complète des PERS DIR'!H68)&gt;COUNT('Liste complète des PERS DIR'!$H$1:$H$56),"",INDEX('Liste complète des PERS DIR'!$A$1:$G$56,SMALL('Liste complète des PERS DIR'!$H$1:$H$56,ROWS('Liste complète des PERS DIR'!$G$1:'Liste complète des PERS DIR'!H68)),1))</f>
        <v/>
      </c>
      <c r="B67" s="24" t="str">
        <f>IF(ROWS('Liste complète des PERS DIR'!$G$1:'Liste complète des PERS DIR'!H68)&gt;COUNT('Liste complète des PERS DIR'!$H$1:$H$56),"",INDEX('Liste complète des PERS DIR'!$A$1:$G$56,SMALL('Liste complète des PERS DIR'!$H$1:$H$56,ROWS('Liste complète des PERS DIR'!$G$1:'Liste complète des PERS DIR'!H68)),2))</f>
        <v/>
      </c>
      <c r="C67" s="24" t="str">
        <f>IF(ROWS('Liste complète des PERS DIR'!$G$1:'Liste complète des PERS DIR'!I68)&gt;COUNT('Liste complète des PERS DIR'!$H$1:$H$56),"",INDEX('Liste complète des PERS DIR'!$A$1:$G$56,SMALL('Liste complète des PERS DIR'!$H$1:$H$56,ROWS('Liste complète des PERS DIR'!$G$1:'Liste complète des PERS DIR'!I68)),3))</f>
        <v/>
      </c>
      <c r="D67" s="24" t="str">
        <f>IF(ROWS('Liste complète des PERS DIR'!$G$1:'Liste complète des PERS DIR'!H68)&gt;COUNT('Liste complète des PERS DIR'!$H$1:$H$56),"",INDEX('Liste complète des PERS DIR'!$A$1:$G$56,SMALL('Liste complète des PERS DIR'!$H$1:$H$56,ROWS('Liste complète des PERS DIR'!$G$1:'Liste complète des PERS DIR'!H68)),4))</f>
        <v/>
      </c>
      <c r="E67" s="24" t="str">
        <f>IF(ROWS('Liste complète des PERS DIR'!$G$1:'Liste complète des PERS DIR'!H68)&gt;COUNT('Liste complète des PERS DIR'!$H$1:$H$56),"",INDEX('Liste complète des PERS DIR'!$A$1:$G$56,SMALL('Liste complète des PERS DIR'!$H$1:$H$56,ROWS('Liste complète des PERS DIR'!$G$1:'Liste complète des PERS DIR'!H68)),5))</f>
        <v/>
      </c>
      <c r="F67" s="24" t="str">
        <f>IF(ROWS('Liste complète des PERS DIR'!$G$1:'Liste complète des PERS DIR'!H68)&gt;COUNT('Liste complète des PERS DIR'!$H$1:$H$56),"",INDEX('Liste complète des PERS DIR'!$A$1:$G$56,SMALL('Liste complète des PERS DIR'!$H$1:$H$56,ROWS('Liste complète des PERS DIR'!$G$1:'Liste complète des PERS DIR'!H68)),6))</f>
        <v/>
      </c>
      <c r="G67" s="24" t="str">
        <f>IF(ROWS('Liste complète des PERS DIR'!$G$1:'Liste complète des PERS DIR'!H68)&gt;COUNT('Liste complète des PERS DIR'!$H$1:$H$56),"",INDEX('Liste complète des PERS DIR'!$A$1:$G$56,SMALL('Liste complète des PERS DIR'!$H$1:$H$56,ROWS('Liste complète des PERS DIR'!$G$1:'Liste complète des PERS DIR'!H68)),7))</f>
        <v/>
      </c>
      <c r="H67" s="46" t="str">
        <f t="shared" si="2"/>
        <v xml:space="preserve"> </v>
      </c>
    </row>
    <row r="68" spans="1:8" x14ac:dyDescent="0.2">
      <c r="A68" s="51" t="str">
        <f>IF(ROWS('Liste complète des PERS DIR'!$G$1:'Liste complète des PERS DIR'!H69)&gt;COUNT('Liste complète des PERS DIR'!$H$1:$H$56),"",INDEX('Liste complète des PERS DIR'!$A$1:$G$56,SMALL('Liste complète des PERS DIR'!$H$1:$H$56,ROWS('Liste complète des PERS DIR'!$G$1:'Liste complète des PERS DIR'!H69)),1))</f>
        <v/>
      </c>
      <c r="B68" s="24" t="str">
        <f>IF(ROWS('Liste complète des PERS DIR'!$G$1:'Liste complète des PERS DIR'!H69)&gt;COUNT('Liste complète des PERS DIR'!$H$1:$H$56),"",INDEX('Liste complète des PERS DIR'!$A$1:$G$56,SMALL('Liste complète des PERS DIR'!$H$1:$H$56,ROWS('Liste complète des PERS DIR'!$G$1:'Liste complète des PERS DIR'!H69)),2))</f>
        <v/>
      </c>
      <c r="C68" s="24" t="str">
        <f>IF(ROWS('Liste complète des PERS DIR'!$G$1:'Liste complète des PERS DIR'!I69)&gt;COUNT('Liste complète des PERS DIR'!$H$1:$H$56),"",INDEX('Liste complète des PERS DIR'!$A$1:$G$56,SMALL('Liste complète des PERS DIR'!$H$1:$H$56,ROWS('Liste complète des PERS DIR'!$G$1:'Liste complète des PERS DIR'!I69)),3))</f>
        <v/>
      </c>
      <c r="D68" s="24" t="str">
        <f>IF(ROWS('Liste complète des PERS DIR'!$G$1:'Liste complète des PERS DIR'!H69)&gt;COUNT('Liste complète des PERS DIR'!$H$1:$H$56),"",INDEX('Liste complète des PERS DIR'!$A$1:$G$56,SMALL('Liste complète des PERS DIR'!$H$1:$H$56,ROWS('Liste complète des PERS DIR'!$G$1:'Liste complète des PERS DIR'!H69)),4))</f>
        <v/>
      </c>
      <c r="E68" s="24" t="str">
        <f>IF(ROWS('Liste complète des PERS DIR'!$G$1:'Liste complète des PERS DIR'!H69)&gt;COUNT('Liste complète des PERS DIR'!$H$1:$H$56),"",INDEX('Liste complète des PERS DIR'!$A$1:$G$56,SMALL('Liste complète des PERS DIR'!$H$1:$H$56,ROWS('Liste complète des PERS DIR'!$G$1:'Liste complète des PERS DIR'!H69)),5))</f>
        <v/>
      </c>
      <c r="F68" s="24" t="str">
        <f>IF(ROWS('Liste complète des PERS DIR'!$G$1:'Liste complète des PERS DIR'!H69)&gt;COUNT('Liste complète des PERS DIR'!$H$1:$H$56),"",INDEX('Liste complète des PERS DIR'!$A$1:$G$56,SMALL('Liste complète des PERS DIR'!$H$1:$H$56,ROWS('Liste complète des PERS DIR'!$G$1:'Liste complète des PERS DIR'!H69)),6))</f>
        <v/>
      </c>
      <c r="G68" s="24" t="str">
        <f>IF(ROWS('Liste complète des PERS DIR'!$G$1:'Liste complète des PERS DIR'!H69)&gt;COUNT('Liste complète des PERS DIR'!$H$1:$H$56),"",INDEX('Liste complète des PERS DIR'!$A$1:$G$56,SMALL('Liste complète des PERS DIR'!$H$1:$H$56,ROWS('Liste complète des PERS DIR'!$G$1:'Liste complète des PERS DIR'!H69)),7))</f>
        <v/>
      </c>
      <c r="H68" s="46" t="str">
        <f t="shared" si="2"/>
        <v xml:space="preserve"> </v>
      </c>
    </row>
    <row r="69" spans="1:8" x14ac:dyDescent="0.2">
      <c r="A69" s="51" t="str">
        <f>IF(ROWS('Liste complète des PERS DIR'!$G$1:'Liste complète des PERS DIR'!H70)&gt;COUNT('Liste complète des PERS DIR'!$H$1:$H$56),"",INDEX('Liste complète des PERS DIR'!$A$1:$G$56,SMALL('Liste complète des PERS DIR'!$H$1:$H$56,ROWS('Liste complète des PERS DIR'!$G$1:'Liste complète des PERS DIR'!H70)),1))</f>
        <v/>
      </c>
      <c r="B69" s="24" t="str">
        <f>IF(ROWS('Liste complète des PERS DIR'!$G$1:'Liste complète des PERS DIR'!H70)&gt;COUNT('Liste complète des PERS DIR'!$H$1:$H$56),"",INDEX('Liste complète des PERS DIR'!$A$1:$G$56,SMALL('Liste complète des PERS DIR'!$H$1:$H$56,ROWS('Liste complète des PERS DIR'!$G$1:'Liste complète des PERS DIR'!H70)),2))</f>
        <v/>
      </c>
      <c r="C69" s="24" t="str">
        <f>IF(ROWS('Liste complète des PERS DIR'!$G$1:'Liste complète des PERS DIR'!I70)&gt;COUNT('Liste complète des PERS DIR'!$H$1:$H$56),"",INDEX('Liste complète des PERS DIR'!$A$1:$G$56,SMALL('Liste complète des PERS DIR'!$H$1:$H$56,ROWS('Liste complète des PERS DIR'!$G$1:'Liste complète des PERS DIR'!I70)),3))</f>
        <v/>
      </c>
      <c r="D69" s="24" t="str">
        <f>IF(ROWS('Liste complète des PERS DIR'!$G$1:'Liste complète des PERS DIR'!H70)&gt;COUNT('Liste complète des PERS DIR'!$H$1:$H$56),"",INDEX('Liste complète des PERS DIR'!$A$1:$G$56,SMALL('Liste complète des PERS DIR'!$H$1:$H$56,ROWS('Liste complète des PERS DIR'!$G$1:'Liste complète des PERS DIR'!H70)),4))</f>
        <v/>
      </c>
      <c r="E69" s="24" t="str">
        <f>IF(ROWS('Liste complète des PERS DIR'!$G$1:'Liste complète des PERS DIR'!H70)&gt;COUNT('Liste complète des PERS DIR'!$H$1:$H$56),"",INDEX('Liste complète des PERS DIR'!$A$1:$G$56,SMALL('Liste complète des PERS DIR'!$H$1:$H$56,ROWS('Liste complète des PERS DIR'!$G$1:'Liste complète des PERS DIR'!H70)),5))</f>
        <v/>
      </c>
      <c r="F69" s="24" t="str">
        <f>IF(ROWS('Liste complète des PERS DIR'!$G$1:'Liste complète des PERS DIR'!H70)&gt;COUNT('Liste complète des PERS DIR'!$H$1:$H$56),"",INDEX('Liste complète des PERS DIR'!$A$1:$G$56,SMALL('Liste complète des PERS DIR'!$H$1:$H$56,ROWS('Liste complète des PERS DIR'!$G$1:'Liste complète des PERS DIR'!H70)),6))</f>
        <v/>
      </c>
      <c r="G69" s="24" t="str">
        <f>IF(ROWS('Liste complète des PERS DIR'!$G$1:'Liste complète des PERS DIR'!H70)&gt;COUNT('Liste complète des PERS DIR'!$H$1:$H$56),"",INDEX('Liste complète des PERS DIR'!$A$1:$G$56,SMALL('Liste complète des PERS DIR'!$H$1:$H$56,ROWS('Liste complète des PERS DIR'!$G$1:'Liste complète des PERS DIR'!H70)),7))</f>
        <v/>
      </c>
      <c r="H69" s="46" t="str">
        <f t="shared" si="2"/>
        <v xml:space="preserve"> </v>
      </c>
    </row>
    <row r="70" spans="1:8" x14ac:dyDescent="0.2">
      <c r="A70" s="51" t="str">
        <f>IF(ROWS('Liste complète des PERS DIR'!$G$1:'Liste complète des PERS DIR'!H71)&gt;COUNT('Liste complète des PERS DIR'!$H$1:$H$56),"",INDEX('Liste complète des PERS DIR'!$A$1:$G$56,SMALL('Liste complète des PERS DIR'!$H$1:$H$56,ROWS('Liste complète des PERS DIR'!$G$1:'Liste complète des PERS DIR'!H71)),1))</f>
        <v/>
      </c>
      <c r="B70" s="24" t="str">
        <f>IF(ROWS('Liste complète des PERS DIR'!$G$1:'Liste complète des PERS DIR'!H71)&gt;COUNT('Liste complète des PERS DIR'!$H$1:$H$56),"",INDEX('Liste complète des PERS DIR'!$A$1:$G$56,SMALL('Liste complète des PERS DIR'!$H$1:$H$56,ROWS('Liste complète des PERS DIR'!$G$1:'Liste complète des PERS DIR'!H71)),2))</f>
        <v/>
      </c>
      <c r="C70" s="24" t="str">
        <f>IF(ROWS('Liste complète des PERS DIR'!$G$1:'Liste complète des PERS DIR'!I71)&gt;COUNT('Liste complète des PERS DIR'!$H$1:$H$56),"",INDEX('Liste complète des PERS DIR'!$A$1:$G$56,SMALL('Liste complète des PERS DIR'!$H$1:$H$56,ROWS('Liste complète des PERS DIR'!$G$1:'Liste complète des PERS DIR'!I71)),3))</f>
        <v/>
      </c>
      <c r="D70" s="24" t="str">
        <f>IF(ROWS('Liste complète des PERS DIR'!$G$1:'Liste complète des PERS DIR'!H71)&gt;COUNT('Liste complète des PERS DIR'!$H$1:$H$56),"",INDEX('Liste complète des PERS DIR'!$A$1:$G$56,SMALL('Liste complète des PERS DIR'!$H$1:$H$56,ROWS('Liste complète des PERS DIR'!$G$1:'Liste complète des PERS DIR'!H71)),4))</f>
        <v/>
      </c>
      <c r="E70" s="24" t="str">
        <f>IF(ROWS('Liste complète des PERS DIR'!$G$1:'Liste complète des PERS DIR'!H71)&gt;COUNT('Liste complète des PERS DIR'!$H$1:$H$56),"",INDEX('Liste complète des PERS DIR'!$A$1:$G$56,SMALL('Liste complète des PERS DIR'!$H$1:$H$56,ROWS('Liste complète des PERS DIR'!$G$1:'Liste complète des PERS DIR'!H71)),5))</f>
        <v/>
      </c>
      <c r="F70" s="24" t="str">
        <f>IF(ROWS('Liste complète des PERS DIR'!$G$1:'Liste complète des PERS DIR'!H71)&gt;COUNT('Liste complète des PERS DIR'!$H$1:$H$56),"",INDEX('Liste complète des PERS DIR'!$A$1:$G$56,SMALL('Liste complète des PERS DIR'!$H$1:$H$56,ROWS('Liste complète des PERS DIR'!$G$1:'Liste complète des PERS DIR'!H71)),6))</f>
        <v/>
      </c>
      <c r="G70" s="24" t="str">
        <f>IF(ROWS('Liste complète des PERS DIR'!$G$1:'Liste complète des PERS DIR'!H71)&gt;COUNT('Liste complète des PERS DIR'!$H$1:$H$56),"",INDEX('Liste complète des PERS DIR'!$A$1:$G$56,SMALL('Liste complète des PERS DIR'!$H$1:$H$56,ROWS('Liste complète des PERS DIR'!$G$1:'Liste complète des PERS DIR'!H71)),7))</f>
        <v/>
      </c>
      <c r="H70" s="46" t="str">
        <f t="shared" si="2"/>
        <v xml:space="preserve"> </v>
      </c>
    </row>
    <row r="71" spans="1:8" x14ac:dyDescent="0.2">
      <c r="A71" s="51" t="str">
        <f>IF(ROWS('Liste complète des PERS DIR'!$G$1:'Liste complète des PERS DIR'!H72)&gt;COUNT('Liste complète des PERS DIR'!$H$1:$H$56),"",INDEX('Liste complète des PERS DIR'!$A$1:$G$56,SMALL('Liste complète des PERS DIR'!$H$1:$H$56,ROWS('Liste complète des PERS DIR'!$G$1:'Liste complète des PERS DIR'!H72)),1))</f>
        <v/>
      </c>
      <c r="B71" s="24" t="str">
        <f>IF(ROWS('Liste complète des PERS DIR'!$G$1:'Liste complète des PERS DIR'!H72)&gt;COUNT('Liste complète des PERS DIR'!$H$1:$H$56),"",INDEX('Liste complète des PERS DIR'!$A$1:$G$56,SMALL('Liste complète des PERS DIR'!$H$1:$H$56,ROWS('Liste complète des PERS DIR'!$G$1:'Liste complète des PERS DIR'!H72)),2))</f>
        <v/>
      </c>
      <c r="C71" s="24" t="str">
        <f>IF(ROWS('Liste complète des PERS DIR'!$G$1:'Liste complète des PERS DIR'!I72)&gt;COUNT('Liste complète des PERS DIR'!$H$1:$H$56),"",INDEX('Liste complète des PERS DIR'!$A$1:$G$56,SMALL('Liste complète des PERS DIR'!$H$1:$H$56,ROWS('Liste complète des PERS DIR'!$G$1:'Liste complète des PERS DIR'!I72)),3))</f>
        <v/>
      </c>
      <c r="D71" s="24" t="str">
        <f>IF(ROWS('Liste complète des PERS DIR'!$G$1:'Liste complète des PERS DIR'!H72)&gt;COUNT('Liste complète des PERS DIR'!$H$1:$H$56),"",INDEX('Liste complète des PERS DIR'!$A$1:$G$56,SMALL('Liste complète des PERS DIR'!$H$1:$H$56,ROWS('Liste complète des PERS DIR'!$G$1:'Liste complète des PERS DIR'!H72)),4))</f>
        <v/>
      </c>
      <c r="E71" s="24" t="str">
        <f>IF(ROWS('Liste complète des PERS DIR'!$G$1:'Liste complète des PERS DIR'!H72)&gt;COUNT('Liste complète des PERS DIR'!$H$1:$H$56),"",INDEX('Liste complète des PERS DIR'!$A$1:$G$56,SMALL('Liste complète des PERS DIR'!$H$1:$H$56,ROWS('Liste complète des PERS DIR'!$G$1:'Liste complète des PERS DIR'!H72)),5))</f>
        <v/>
      </c>
      <c r="F71" s="24" t="str">
        <f>IF(ROWS('Liste complète des PERS DIR'!$G$1:'Liste complète des PERS DIR'!H72)&gt;COUNT('Liste complète des PERS DIR'!$H$1:$H$56),"",INDEX('Liste complète des PERS DIR'!$A$1:$G$56,SMALL('Liste complète des PERS DIR'!$H$1:$H$56,ROWS('Liste complète des PERS DIR'!$G$1:'Liste complète des PERS DIR'!H72)),6))</f>
        <v/>
      </c>
      <c r="G71" s="24" t="str">
        <f>IF(ROWS('Liste complète des PERS DIR'!$G$1:'Liste complète des PERS DIR'!H72)&gt;COUNT('Liste complète des PERS DIR'!$H$1:$H$56),"",INDEX('Liste complète des PERS DIR'!$A$1:$G$56,SMALL('Liste complète des PERS DIR'!$H$1:$H$56,ROWS('Liste complète des PERS DIR'!$G$1:'Liste complète des PERS DIR'!H72)),7))</f>
        <v/>
      </c>
      <c r="H71" s="46" t="str">
        <f t="shared" si="2"/>
        <v xml:space="preserve"> </v>
      </c>
    </row>
    <row r="72" spans="1:8" x14ac:dyDescent="0.2">
      <c r="A72" s="51" t="str">
        <f>IF(ROWS('Liste complète des PERS DIR'!$G$1:'Liste complète des PERS DIR'!H73)&gt;COUNT('Liste complète des PERS DIR'!$H$1:$H$56),"",INDEX('Liste complète des PERS DIR'!$A$1:$G$56,SMALL('Liste complète des PERS DIR'!$H$1:$H$56,ROWS('Liste complète des PERS DIR'!$G$1:'Liste complète des PERS DIR'!H73)),1))</f>
        <v/>
      </c>
      <c r="B72" s="24" t="str">
        <f>IF(ROWS('Liste complète des PERS DIR'!$G$1:'Liste complète des PERS DIR'!H73)&gt;COUNT('Liste complète des PERS DIR'!$H$1:$H$56),"",INDEX('Liste complète des PERS DIR'!$A$1:$G$56,SMALL('Liste complète des PERS DIR'!$H$1:$H$56,ROWS('Liste complète des PERS DIR'!$G$1:'Liste complète des PERS DIR'!H73)),2))</f>
        <v/>
      </c>
      <c r="C72" s="24" t="str">
        <f>IF(ROWS('Liste complète des PERS DIR'!$G$1:'Liste complète des PERS DIR'!I73)&gt;COUNT('Liste complète des PERS DIR'!$H$1:$H$56),"",INDEX('Liste complète des PERS DIR'!$A$1:$G$56,SMALL('Liste complète des PERS DIR'!$H$1:$H$56,ROWS('Liste complète des PERS DIR'!$G$1:'Liste complète des PERS DIR'!I73)),3))</f>
        <v/>
      </c>
      <c r="D72" s="24" t="str">
        <f>IF(ROWS('Liste complète des PERS DIR'!$G$1:'Liste complète des PERS DIR'!H73)&gt;COUNT('Liste complète des PERS DIR'!$H$1:$H$56),"",INDEX('Liste complète des PERS DIR'!$A$1:$G$56,SMALL('Liste complète des PERS DIR'!$H$1:$H$56,ROWS('Liste complète des PERS DIR'!$G$1:'Liste complète des PERS DIR'!H73)),4))</f>
        <v/>
      </c>
      <c r="E72" s="24" t="str">
        <f>IF(ROWS('Liste complète des PERS DIR'!$G$1:'Liste complète des PERS DIR'!H73)&gt;COUNT('Liste complète des PERS DIR'!$H$1:$H$56),"",INDEX('Liste complète des PERS DIR'!$A$1:$G$56,SMALL('Liste complète des PERS DIR'!$H$1:$H$56,ROWS('Liste complète des PERS DIR'!$G$1:'Liste complète des PERS DIR'!H73)),5))</f>
        <v/>
      </c>
      <c r="F72" s="24" t="str">
        <f>IF(ROWS('Liste complète des PERS DIR'!$G$1:'Liste complète des PERS DIR'!H73)&gt;COUNT('Liste complète des PERS DIR'!$H$1:$H$56),"",INDEX('Liste complète des PERS DIR'!$A$1:$G$56,SMALL('Liste complète des PERS DIR'!$H$1:$H$56,ROWS('Liste complète des PERS DIR'!$G$1:'Liste complète des PERS DIR'!H73)),6))</f>
        <v/>
      </c>
      <c r="G72" s="24" t="str">
        <f>IF(ROWS('Liste complète des PERS DIR'!$G$1:'Liste complète des PERS DIR'!H73)&gt;COUNT('Liste complète des PERS DIR'!$H$1:$H$56),"",INDEX('Liste complète des PERS DIR'!$A$1:$G$56,SMALL('Liste complète des PERS DIR'!$H$1:$H$56,ROWS('Liste complète des PERS DIR'!$G$1:'Liste complète des PERS DIR'!H73)),7))</f>
        <v/>
      </c>
      <c r="H72" s="46" t="str">
        <f t="shared" si="2"/>
        <v xml:space="preserve"> </v>
      </c>
    </row>
    <row r="73" spans="1:8" x14ac:dyDescent="0.2">
      <c r="A73" s="51" t="str">
        <f>IF(ROWS('Liste complète des PERS DIR'!$G$1:'Liste complète des PERS DIR'!H74)&gt;COUNT('Liste complète des PERS DIR'!$H$1:$H$56),"",INDEX('Liste complète des PERS DIR'!$A$1:$G$56,SMALL('Liste complète des PERS DIR'!$H$1:$H$56,ROWS('Liste complète des PERS DIR'!$G$1:'Liste complète des PERS DIR'!H74)),1))</f>
        <v/>
      </c>
      <c r="B73" s="24" t="str">
        <f>IF(ROWS('Liste complète des PERS DIR'!$G$1:'Liste complète des PERS DIR'!H74)&gt;COUNT('Liste complète des PERS DIR'!$H$1:$H$56),"",INDEX('Liste complète des PERS DIR'!$A$1:$G$56,SMALL('Liste complète des PERS DIR'!$H$1:$H$56,ROWS('Liste complète des PERS DIR'!$G$1:'Liste complète des PERS DIR'!H74)),2))</f>
        <v/>
      </c>
      <c r="C73" s="24" t="str">
        <f>IF(ROWS('Liste complète des PERS DIR'!$G$1:'Liste complète des PERS DIR'!I74)&gt;COUNT('Liste complète des PERS DIR'!$H$1:$H$56),"",INDEX('Liste complète des PERS DIR'!$A$1:$G$56,SMALL('Liste complète des PERS DIR'!$H$1:$H$56,ROWS('Liste complète des PERS DIR'!$G$1:'Liste complète des PERS DIR'!I74)),3))</f>
        <v/>
      </c>
      <c r="D73" s="24" t="str">
        <f>IF(ROWS('Liste complète des PERS DIR'!$G$1:'Liste complète des PERS DIR'!H74)&gt;COUNT('Liste complète des PERS DIR'!$H$1:$H$56),"",INDEX('Liste complète des PERS DIR'!$A$1:$G$56,SMALL('Liste complète des PERS DIR'!$H$1:$H$56,ROWS('Liste complète des PERS DIR'!$G$1:'Liste complète des PERS DIR'!H74)),4))</f>
        <v/>
      </c>
      <c r="E73" s="24" t="str">
        <f>IF(ROWS('Liste complète des PERS DIR'!$G$1:'Liste complète des PERS DIR'!H74)&gt;COUNT('Liste complète des PERS DIR'!$H$1:$H$56),"",INDEX('Liste complète des PERS DIR'!$A$1:$G$56,SMALL('Liste complète des PERS DIR'!$H$1:$H$56,ROWS('Liste complète des PERS DIR'!$G$1:'Liste complète des PERS DIR'!H74)),5))</f>
        <v/>
      </c>
      <c r="F73" s="24" t="str">
        <f>IF(ROWS('Liste complète des PERS DIR'!$G$1:'Liste complète des PERS DIR'!H74)&gt;COUNT('Liste complète des PERS DIR'!$H$1:$H$56),"",INDEX('Liste complète des PERS DIR'!$A$1:$G$56,SMALL('Liste complète des PERS DIR'!$H$1:$H$56,ROWS('Liste complète des PERS DIR'!$G$1:'Liste complète des PERS DIR'!H74)),6))</f>
        <v/>
      </c>
      <c r="G73" s="24" t="str">
        <f>IF(ROWS('Liste complète des PERS DIR'!$G$1:'Liste complète des PERS DIR'!H74)&gt;COUNT('Liste complète des PERS DIR'!$H$1:$H$56),"",INDEX('Liste complète des PERS DIR'!$A$1:$G$56,SMALL('Liste complète des PERS DIR'!$H$1:$H$56,ROWS('Liste complète des PERS DIR'!$G$1:'Liste complète des PERS DIR'!H74)),7))</f>
        <v/>
      </c>
      <c r="H73" s="46" t="str">
        <f t="shared" si="2"/>
        <v xml:space="preserve"> </v>
      </c>
    </row>
    <row r="74" spans="1:8" x14ac:dyDescent="0.2">
      <c r="A74" s="51" t="str">
        <f>IF(ROWS('Liste complète des PERS DIR'!$G$1:'Liste complète des PERS DIR'!H75)&gt;COUNT('Liste complète des PERS DIR'!$H$1:$H$56),"",INDEX('Liste complète des PERS DIR'!$A$1:$G$56,SMALL('Liste complète des PERS DIR'!$H$1:$H$56,ROWS('Liste complète des PERS DIR'!$G$1:'Liste complète des PERS DIR'!H75)),1))</f>
        <v/>
      </c>
      <c r="B74" s="24" t="str">
        <f>IF(ROWS('Liste complète des PERS DIR'!$G$1:'Liste complète des PERS DIR'!H75)&gt;COUNT('Liste complète des PERS DIR'!$H$1:$H$56),"",INDEX('Liste complète des PERS DIR'!$A$1:$G$56,SMALL('Liste complète des PERS DIR'!$H$1:$H$56,ROWS('Liste complète des PERS DIR'!$G$1:'Liste complète des PERS DIR'!H75)),2))</f>
        <v/>
      </c>
      <c r="C74" s="24" t="str">
        <f>IF(ROWS('Liste complète des PERS DIR'!$G$1:'Liste complète des PERS DIR'!I75)&gt;COUNT('Liste complète des PERS DIR'!$H$1:$H$56),"",INDEX('Liste complète des PERS DIR'!$A$1:$G$56,SMALL('Liste complète des PERS DIR'!$H$1:$H$56,ROWS('Liste complète des PERS DIR'!$G$1:'Liste complète des PERS DIR'!I75)),3))</f>
        <v/>
      </c>
      <c r="D74" s="24" t="str">
        <f>IF(ROWS('Liste complète des PERS DIR'!$G$1:'Liste complète des PERS DIR'!H75)&gt;COUNT('Liste complète des PERS DIR'!$H$1:$H$56),"",INDEX('Liste complète des PERS DIR'!$A$1:$G$56,SMALL('Liste complète des PERS DIR'!$H$1:$H$56,ROWS('Liste complète des PERS DIR'!$G$1:'Liste complète des PERS DIR'!H75)),4))</f>
        <v/>
      </c>
      <c r="E74" s="24" t="str">
        <f>IF(ROWS('Liste complète des PERS DIR'!$G$1:'Liste complète des PERS DIR'!H75)&gt;COUNT('Liste complète des PERS DIR'!$H$1:$H$56),"",INDEX('Liste complète des PERS DIR'!$A$1:$G$56,SMALL('Liste complète des PERS DIR'!$H$1:$H$56,ROWS('Liste complète des PERS DIR'!$G$1:'Liste complète des PERS DIR'!H75)),5))</f>
        <v/>
      </c>
      <c r="F74" s="24" t="str">
        <f>IF(ROWS('Liste complète des PERS DIR'!$G$1:'Liste complète des PERS DIR'!H75)&gt;COUNT('Liste complète des PERS DIR'!$H$1:$H$56),"",INDEX('Liste complète des PERS DIR'!$A$1:$G$56,SMALL('Liste complète des PERS DIR'!$H$1:$H$56,ROWS('Liste complète des PERS DIR'!$G$1:'Liste complète des PERS DIR'!H75)),6))</f>
        <v/>
      </c>
      <c r="G74" s="24" t="str">
        <f>IF(ROWS('Liste complète des PERS DIR'!$G$1:'Liste complète des PERS DIR'!H75)&gt;COUNT('Liste complète des PERS DIR'!$H$1:$H$56),"",INDEX('Liste complète des PERS DIR'!$A$1:$G$56,SMALL('Liste complète des PERS DIR'!$H$1:$H$56,ROWS('Liste complète des PERS DIR'!$G$1:'Liste complète des PERS DIR'!H75)),7))</f>
        <v/>
      </c>
      <c r="H74" s="46" t="str">
        <f t="shared" si="2"/>
        <v xml:space="preserve"> </v>
      </c>
    </row>
    <row r="75" spans="1:8" x14ac:dyDescent="0.2">
      <c r="A75" s="51" t="str">
        <f>IF(ROWS('Liste complète des PERS DIR'!$G$1:'Liste complète des PERS DIR'!H76)&gt;COUNT('Liste complète des PERS DIR'!$H$1:$H$56),"",INDEX('Liste complète des PERS DIR'!$A$1:$G$56,SMALL('Liste complète des PERS DIR'!$H$1:$H$56,ROWS('Liste complète des PERS DIR'!$G$1:'Liste complète des PERS DIR'!H76)),1))</f>
        <v/>
      </c>
      <c r="B75" s="24" t="str">
        <f>IF(ROWS('Liste complète des PERS DIR'!$G$1:'Liste complète des PERS DIR'!H76)&gt;COUNT('Liste complète des PERS DIR'!$H$1:$H$56),"",INDEX('Liste complète des PERS DIR'!$A$1:$G$56,SMALL('Liste complète des PERS DIR'!$H$1:$H$56,ROWS('Liste complète des PERS DIR'!$G$1:'Liste complète des PERS DIR'!H76)),2))</f>
        <v/>
      </c>
      <c r="C75" s="24" t="str">
        <f>IF(ROWS('Liste complète des PERS DIR'!$G$1:'Liste complète des PERS DIR'!I76)&gt;COUNT('Liste complète des PERS DIR'!$H$1:$H$56),"",INDEX('Liste complète des PERS DIR'!$A$1:$G$56,SMALL('Liste complète des PERS DIR'!$H$1:$H$56,ROWS('Liste complète des PERS DIR'!$G$1:'Liste complète des PERS DIR'!I76)),3))</f>
        <v/>
      </c>
      <c r="D75" s="24" t="str">
        <f>IF(ROWS('Liste complète des PERS DIR'!$G$1:'Liste complète des PERS DIR'!H76)&gt;COUNT('Liste complète des PERS DIR'!$H$1:$H$56),"",INDEX('Liste complète des PERS DIR'!$A$1:$G$56,SMALL('Liste complète des PERS DIR'!$H$1:$H$56,ROWS('Liste complète des PERS DIR'!$G$1:'Liste complète des PERS DIR'!H76)),4))</f>
        <v/>
      </c>
      <c r="E75" s="24" t="str">
        <f>IF(ROWS('Liste complète des PERS DIR'!$G$1:'Liste complète des PERS DIR'!H76)&gt;COUNT('Liste complète des PERS DIR'!$H$1:$H$56),"",INDEX('Liste complète des PERS DIR'!$A$1:$G$56,SMALL('Liste complète des PERS DIR'!$H$1:$H$56,ROWS('Liste complète des PERS DIR'!$G$1:'Liste complète des PERS DIR'!H76)),5))</f>
        <v/>
      </c>
      <c r="F75" s="24" t="str">
        <f>IF(ROWS('Liste complète des PERS DIR'!$G$1:'Liste complète des PERS DIR'!H76)&gt;COUNT('Liste complète des PERS DIR'!$H$1:$H$56),"",INDEX('Liste complète des PERS DIR'!$A$1:$G$56,SMALL('Liste complète des PERS DIR'!$H$1:$H$56,ROWS('Liste complète des PERS DIR'!$G$1:'Liste complète des PERS DIR'!H76)),6))</f>
        <v/>
      </c>
      <c r="G75" s="24" t="str">
        <f>IF(ROWS('Liste complète des PERS DIR'!$G$1:'Liste complète des PERS DIR'!H76)&gt;COUNT('Liste complète des PERS DIR'!$H$1:$H$56),"",INDEX('Liste complète des PERS DIR'!$A$1:$G$56,SMALL('Liste complète des PERS DIR'!$H$1:$H$56,ROWS('Liste complète des PERS DIR'!$G$1:'Liste complète des PERS DIR'!H76)),7))</f>
        <v/>
      </c>
      <c r="H75" s="46" t="str">
        <f t="shared" si="2"/>
        <v xml:space="preserve"> </v>
      </c>
    </row>
    <row r="76" spans="1:8" x14ac:dyDescent="0.2">
      <c r="A76" s="51" t="str">
        <f>IF(ROWS('Liste complète des PERS DIR'!$G$1:'Liste complète des PERS DIR'!H77)&gt;COUNT('Liste complète des PERS DIR'!$H$1:$H$56),"",INDEX('Liste complète des PERS DIR'!$A$1:$G$56,SMALL('Liste complète des PERS DIR'!$H$1:$H$56,ROWS('Liste complète des PERS DIR'!$G$1:'Liste complète des PERS DIR'!H77)),1))</f>
        <v/>
      </c>
      <c r="B76" s="24" t="str">
        <f>IF(ROWS('Liste complète des PERS DIR'!$G$1:'Liste complète des PERS DIR'!H77)&gt;COUNT('Liste complète des PERS DIR'!$H$1:$H$56),"",INDEX('Liste complète des PERS DIR'!$A$1:$G$56,SMALL('Liste complète des PERS DIR'!$H$1:$H$56,ROWS('Liste complète des PERS DIR'!$G$1:'Liste complète des PERS DIR'!H77)),2))</f>
        <v/>
      </c>
      <c r="C76" s="24" t="str">
        <f>IF(ROWS('Liste complète des PERS DIR'!$G$1:'Liste complète des PERS DIR'!I77)&gt;COUNT('Liste complète des PERS DIR'!$H$1:$H$56),"",INDEX('Liste complète des PERS DIR'!$A$1:$G$56,SMALL('Liste complète des PERS DIR'!$H$1:$H$56,ROWS('Liste complète des PERS DIR'!$G$1:'Liste complète des PERS DIR'!I77)),3))</f>
        <v/>
      </c>
      <c r="D76" s="24" t="str">
        <f>IF(ROWS('Liste complète des PERS DIR'!$G$1:'Liste complète des PERS DIR'!H77)&gt;COUNT('Liste complète des PERS DIR'!$H$1:$H$56),"",INDEX('Liste complète des PERS DIR'!$A$1:$G$56,SMALL('Liste complète des PERS DIR'!$H$1:$H$56,ROWS('Liste complète des PERS DIR'!$G$1:'Liste complète des PERS DIR'!H77)),4))</f>
        <v/>
      </c>
      <c r="E76" s="24" t="str">
        <f>IF(ROWS('Liste complète des PERS DIR'!$G$1:'Liste complète des PERS DIR'!H77)&gt;COUNT('Liste complète des PERS DIR'!$H$1:$H$56),"",INDEX('Liste complète des PERS DIR'!$A$1:$G$56,SMALL('Liste complète des PERS DIR'!$H$1:$H$56,ROWS('Liste complète des PERS DIR'!$G$1:'Liste complète des PERS DIR'!H77)),5))</f>
        <v/>
      </c>
      <c r="F76" s="24" t="str">
        <f>IF(ROWS('Liste complète des PERS DIR'!$G$1:'Liste complète des PERS DIR'!H77)&gt;COUNT('Liste complète des PERS DIR'!$H$1:$H$56),"",INDEX('Liste complète des PERS DIR'!$A$1:$G$56,SMALL('Liste complète des PERS DIR'!$H$1:$H$56,ROWS('Liste complète des PERS DIR'!$G$1:'Liste complète des PERS DIR'!H77)),6))</f>
        <v/>
      </c>
      <c r="G76" s="24" t="str">
        <f>IF(ROWS('Liste complète des PERS DIR'!$G$1:'Liste complète des PERS DIR'!H77)&gt;COUNT('Liste complète des PERS DIR'!$H$1:$H$56),"",INDEX('Liste complète des PERS DIR'!$A$1:$G$56,SMALL('Liste complète des PERS DIR'!$H$1:$H$56,ROWS('Liste complète des PERS DIR'!$G$1:'Liste complète des PERS DIR'!H77)),7))</f>
        <v/>
      </c>
      <c r="H76" s="46" t="str">
        <f t="shared" si="2"/>
        <v xml:space="preserve"> </v>
      </c>
    </row>
    <row r="77" spans="1:8" x14ac:dyDescent="0.2">
      <c r="A77" s="51" t="str">
        <f>IF(ROWS('Liste complète des PERS DIR'!$G$1:'Liste complète des PERS DIR'!H78)&gt;COUNT('Liste complète des PERS DIR'!$H$1:$H$56),"",INDEX('Liste complète des PERS DIR'!$A$1:$G$56,SMALL('Liste complète des PERS DIR'!$H$1:$H$56,ROWS('Liste complète des PERS DIR'!$G$1:'Liste complète des PERS DIR'!H78)),1))</f>
        <v/>
      </c>
      <c r="B77" s="24" t="str">
        <f>IF(ROWS('Liste complète des PERS DIR'!$G$1:'Liste complète des PERS DIR'!H78)&gt;COUNT('Liste complète des PERS DIR'!$H$1:$H$56),"",INDEX('Liste complète des PERS DIR'!$A$1:$G$56,SMALL('Liste complète des PERS DIR'!$H$1:$H$56,ROWS('Liste complète des PERS DIR'!$G$1:'Liste complète des PERS DIR'!H78)),2))</f>
        <v/>
      </c>
      <c r="C77" s="24" t="str">
        <f>IF(ROWS('Liste complète des PERS DIR'!$G$1:'Liste complète des PERS DIR'!I78)&gt;COUNT('Liste complète des PERS DIR'!$H$1:$H$56),"",INDEX('Liste complète des PERS DIR'!$A$1:$G$56,SMALL('Liste complète des PERS DIR'!$H$1:$H$56,ROWS('Liste complète des PERS DIR'!$G$1:'Liste complète des PERS DIR'!I78)),3))</f>
        <v/>
      </c>
      <c r="D77" s="24" t="str">
        <f>IF(ROWS('Liste complète des PERS DIR'!$G$1:'Liste complète des PERS DIR'!H78)&gt;COUNT('Liste complète des PERS DIR'!$H$1:$H$56),"",INDEX('Liste complète des PERS DIR'!$A$1:$G$56,SMALL('Liste complète des PERS DIR'!$H$1:$H$56,ROWS('Liste complète des PERS DIR'!$G$1:'Liste complète des PERS DIR'!H78)),4))</f>
        <v/>
      </c>
      <c r="E77" s="24" t="str">
        <f>IF(ROWS('Liste complète des PERS DIR'!$G$1:'Liste complète des PERS DIR'!H78)&gt;COUNT('Liste complète des PERS DIR'!$H$1:$H$56),"",INDEX('Liste complète des PERS DIR'!$A$1:$G$56,SMALL('Liste complète des PERS DIR'!$H$1:$H$56,ROWS('Liste complète des PERS DIR'!$G$1:'Liste complète des PERS DIR'!H78)),5))</f>
        <v/>
      </c>
      <c r="F77" s="24" t="str">
        <f>IF(ROWS('Liste complète des PERS DIR'!$G$1:'Liste complète des PERS DIR'!H78)&gt;COUNT('Liste complète des PERS DIR'!$H$1:$H$56),"",INDEX('Liste complète des PERS DIR'!$A$1:$G$56,SMALL('Liste complète des PERS DIR'!$H$1:$H$56,ROWS('Liste complète des PERS DIR'!$G$1:'Liste complète des PERS DIR'!H78)),6))</f>
        <v/>
      </c>
      <c r="G77" s="24" t="str">
        <f>IF(ROWS('Liste complète des PERS DIR'!$G$1:'Liste complète des PERS DIR'!H78)&gt;COUNT('Liste complète des PERS DIR'!$H$1:$H$56),"",INDEX('Liste complète des PERS DIR'!$A$1:$G$56,SMALL('Liste complète des PERS DIR'!$H$1:$H$56,ROWS('Liste complète des PERS DIR'!$G$1:'Liste complète des PERS DIR'!H78)),7))</f>
        <v/>
      </c>
      <c r="H77" s="46" t="str">
        <f t="shared" si="2"/>
        <v xml:space="preserve"> </v>
      </c>
    </row>
    <row r="78" spans="1:8" x14ac:dyDescent="0.2">
      <c r="A78" s="51" t="str">
        <f>IF(ROWS('Liste complète des PERS DIR'!$G$1:'Liste complète des PERS DIR'!H79)&gt;COUNT('Liste complète des PERS DIR'!$H$1:$H$56),"",INDEX('Liste complète des PERS DIR'!$A$1:$G$56,SMALL('Liste complète des PERS DIR'!$H$1:$H$56,ROWS('Liste complète des PERS DIR'!$G$1:'Liste complète des PERS DIR'!H79)),1))</f>
        <v/>
      </c>
      <c r="B78" s="24" t="str">
        <f>IF(ROWS('Liste complète des PERS DIR'!$G$1:'Liste complète des PERS DIR'!H79)&gt;COUNT('Liste complète des PERS DIR'!$H$1:$H$56),"",INDEX('Liste complète des PERS DIR'!$A$1:$G$56,SMALL('Liste complète des PERS DIR'!$H$1:$H$56,ROWS('Liste complète des PERS DIR'!$G$1:'Liste complète des PERS DIR'!H79)),2))</f>
        <v/>
      </c>
      <c r="C78" s="24" t="str">
        <f>IF(ROWS('Liste complète des PERS DIR'!$G$1:'Liste complète des PERS DIR'!I79)&gt;COUNT('Liste complète des PERS DIR'!$H$1:$H$56),"",INDEX('Liste complète des PERS DIR'!$A$1:$G$56,SMALL('Liste complète des PERS DIR'!$H$1:$H$56,ROWS('Liste complète des PERS DIR'!$G$1:'Liste complète des PERS DIR'!I79)),3))</f>
        <v/>
      </c>
      <c r="D78" s="24" t="str">
        <f>IF(ROWS('Liste complète des PERS DIR'!$G$1:'Liste complète des PERS DIR'!H79)&gt;COUNT('Liste complète des PERS DIR'!$H$1:$H$56),"",INDEX('Liste complète des PERS DIR'!$A$1:$G$56,SMALL('Liste complète des PERS DIR'!$H$1:$H$56,ROWS('Liste complète des PERS DIR'!$G$1:'Liste complète des PERS DIR'!H79)),4))</f>
        <v/>
      </c>
      <c r="E78" s="24" t="str">
        <f>IF(ROWS('Liste complète des PERS DIR'!$G$1:'Liste complète des PERS DIR'!H79)&gt;COUNT('Liste complète des PERS DIR'!$H$1:$H$56),"",INDEX('Liste complète des PERS DIR'!$A$1:$G$56,SMALL('Liste complète des PERS DIR'!$H$1:$H$56,ROWS('Liste complète des PERS DIR'!$G$1:'Liste complète des PERS DIR'!H79)),5))</f>
        <v/>
      </c>
      <c r="F78" s="24" t="str">
        <f>IF(ROWS('Liste complète des PERS DIR'!$G$1:'Liste complète des PERS DIR'!H79)&gt;COUNT('Liste complète des PERS DIR'!$H$1:$H$56),"",INDEX('Liste complète des PERS DIR'!$A$1:$G$56,SMALL('Liste complète des PERS DIR'!$H$1:$H$56,ROWS('Liste complète des PERS DIR'!$G$1:'Liste complète des PERS DIR'!H79)),6))</f>
        <v/>
      </c>
      <c r="G78" s="24" t="str">
        <f>IF(ROWS('Liste complète des PERS DIR'!$G$1:'Liste complète des PERS DIR'!H79)&gt;COUNT('Liste complète des PERS DIR'!$H$1:$H$56),"",INDEX('Liste complète des PERS DIR'!$A$1:$G$56,SMALL('Liste complète des PERS DIR'!$H$1:$H$56,ROWS('Liste complète des PERS DIR'!$G$1:'Liste complète des PERS DIR'!H79)),7))</f>
        <v/>
      </c>
      <c r="H78" s="46" t="str">
        <f t="shared" si="2"/>
        <v xml:space="preserve"> </v>
      </c>
    </row>
    <row r="79" spans="1:8" x14ac:dyDescent="0.2">
      <c r="A79" s="51" t="str">
        <f>IF(ROWS('Liste complète des PERS DIR'!$G$1:'Liste complète des PERS DIR'!H80)&gt;COUNT('Liste complète des PERS DIR'!$H$1:$H$56),"",INDEX('Liste complète des PERS DIR'!$A$1:$G$56,SMALL('Liste complète des PERS DIR'!$H$1:$H$56,ROWS('Liste complète des PERS DIR'!$G$1:'Liste complète des PERS DIR'!H80)),1))</f>
        <v/>
      </c>
      <c r="B79" s="24" t="str">
        <f>IF(ROWS('Liste complète des PERS DIR'!$G$1:'Liste complète des PERS DIR'!H80)&gt;COUNT('Liste complète des PERS DIR'!$H$1:$H$56),"",INDEX('Liste complète des PERS DIR'!$A$1:$G$56,SMALL('Liste complète des PERS DIR'!$H$1:$H$56,ROWS('Liste complète des PERS DIR'!$G$1:'Liste complète des PERS DIR'!H80)),2))</f>
        <v/>
      </c>
      <c r="C79" s="24" t="str">
        <f>IF(ROWS('Liste complète des PERS DIR'!$G$1:'Liste complète des PERS DIR'!I80)&gt;COUNT('Liste complète des PERS DIR'!$H$1:$H$56),"",INDEX('Liste complète des PERS DIR'!$A$1:$G$56,SMALL('Liste complète des PERS DIR'!$H$1:$H$56,ROWS('Liste complète des PERS DIR'!$G$1:'Liste complète des PERS DIR'!I80)),3))</f>
        <v/>
      </c>
      <c r="D79" s="24" t="str">
        <f>IF(ROWS('Liste complète des PERS DIR'!$G$1:'Liste complète des PERS DIR'!H80)&gt;COUNT('Liste complète des PERS DIR'!$H$1:$H$56),"",INDEX('Liste complète des PERS DIR'!$A$1:$G$56,SMALL('Liste complète des PERS DIR'!$H$1:$H$56,ROWS('Liste complète des PERS DIR'!$G$1:'Liste complète des PERS DIR'!H80)),4))</f>
        <v/>
      </c>
      <c r="E79" s="24" t="str">
        <f>IF(ROWS('Liste complète des PERS DIR'!$G$1:'Liste complète des PERS DIR'!H80)&gt;COUNT('Liste complète des PERS DIR'!$H$1:$H$56),"",INDEX('Liste complète des PERS DIR'!$A$1:$G$56,SMALL('Liste complète des PERS DIR'!$H$1:$H$56,ROWS('Liste complète des PERS DIR'!$G$1:'Liste complète des PERS DIR'!H80)),5))</f>
        <v/>
      </c>
      <c r="F79" s="24" t="str">
        <f>IF(ROWS('Liste complète des PERS DIR'!$G$1:'Liste complète des PERS DIR'!H80)&gt;COUNT('Liste complète des PERS DIR'!$H$1:$H$56),"",INDEX('Liste complète des PERS DIR'!$A$1:$G$56,SMALL('Liste complète des PERS DIR'!$H$1:$H$56,ROWS('Liste complète des PERS DIR'!$G$1:'Liste complète des PERS DIR'!H80)),6))</f>
        <v/>
      </c>
      <c r="G79" s="24" t="str">
        <f>IF(ROWS('Liste complète des PERS DIR'!$G$1:'Liste complète des PERS DIR'!H80)&gt;COUNT('Liste complète des PERS DIR'!$H$1:$H$56),"",INDEX('Liste complète des PERS DIR'!$A$1:$G$56,SMALL('Liste complète des PERS DIR'!$H$1:$H$56,ROWS('Liste complète des PERS DIR'!$G$1:'Liste complète des PERS DIR'!H80)),7))</f>
        <v/>
      </c>
      <c r="H79" s="46" t="str">
        <f t="shared" si="2"/>
        <v xml:space="preserve"> </v>
      </c>
    </row>
    <row r="80" spans="1:8" x14ac:dyDescent="0.2">
      <c r="A80" s="51" t="str">
        <f>IF(ROWS('Liste complète des PERS DIR'!$G$1:'Liste complète des PERS DIR'!H81)&gt;COUNT('Liste complète des PERS DIR'!$H$1:$H$56),"",INDEX('Liste complète des PERS DIR'!$A$1:$G$56,SMALL('Liste complète des PERS DIR'!$H$1:$H$56,ROWS('Liste complète des PERS DIR'!$G$1:'Liste complète des PERS DIR'!H81)),1))</f>
        <v/>
      </c>
      <c r="B80" s="24" t="str">
        <f>IF(ROWS('Liste complète des PERS DIR'!$G$1:'Liste complète des PERS DIR'!H81)&gt;COUNT('Liste complète des PERS DIR'!$H$1:$H$56),"",INDEX('Liste complète des PERS DIR'!$A$1:$G$56,SMALL('Liste complète des PERS DIR'!$H$1:$H$56,ROWS('Liste complète des PERS DIR'!$G$1:'Liste complète des PERS DIR'!H81)),2))</f>
        <v/>
      </c>
      <c r="C80" s="24" t="str">
        <f>IF(ROWS('Liste complète des PERS DIR'!$G$1:'Liste complète des PERS DIR'!I81)&gt;COUNT('Liste complète des PERS DIR'!$H$1:$H$56),"",INDEX('Liste complète des PERS DIR'!$A$1:$G$56,SMALL('Liste complète des PERS DIR'!$H$1:$H$56,ROWS('Liste complète des PERS DIR'!$G$1:'Liste complète des PERS DIR'!I81)),3))</f>
        <v/>
      </c>
      <c r="D80" s="24" t="str">
        <f>IF(ROWS('Liste complète des PERS DIR'!$G$1:'Liste complète des PERS DIR'!H81)&gt;COUNT('Liste complète des PERS DIR'!$H$1:$H$56),"",INDEX('Liste complète des PERS DIR'!$A$1:$G$56,SMALL('Liste complète des PERS DIR'!$H$1:$H$56,ROWS('Liste complète des PERS DIR'!$G$1:'Liste complète des PERS DIR'!H81)),4))</f>
        <v/>
      </c>
      <c r="E80" s="24" t="str">
        <f>IF(ROWS('Liste complète des PERS DIR'!$G$1:'Liste complète des PERS DIR'!H81)&gt;COUNT('Liste complète des PERS DIR'!$H$1:$H$56),"",INDEX('Liste complète des PERS DIR'!$A$1:$G$56,SMALL('Liste complète des PERS DIR'!$H$1:$H$56,ROWS('Liste complète des PERS DIR'!$G$1:'Liste complète des PERS DIR'!H81)),5))</f>
        <v/>
      </c>
      <c r="F80" s="24" t="str">
        <f>IF(ROWS('Liste complète des PERS DIR'!$G$1:'Liste complète des PERS DIR'!H81)&gt;COUNT('Liste complète des PERS DIR'!$H$1:$H$56),"",INDEX('Liste complète des PERS DIR'!$A$1:$G$56,SMALL('Liste complète des PERS DIR'!$H$1:$H$56,ROWS('Liste complète des PERS DIR'!$G$1:'Liste complète des PERS DIR'!H81)),6))</f>
        <v/>
      </c>
      <c r="G80" s="24" t="str">
        <f>IF(ROWS('Liste complète des PERS DIR'!$G$1:'Liste complète des PERS DIR'!H81)&gt;COUNT('Liste complète des PERS DIR'!$H$1:$H$56),"",INDEX('Liste complète des PERS DIR'!$A$1:$G$56,SMALL('Liste complète des PERS DIR'!$H$1:$H$56,ROWS('Liste complète des PERS DIR'!$G$1:'Liste complète des PERS DIR'!H81)),7))</f>
        <v/>
      </c>
      <c r="H80" s="46" t="str">
        <f t="shared" si="2"/>
        <v xml:space="preserve"> </v>
      </c>
    </row>
    <row r="81" spans="1:8" x14ac:dyDescent="0.2">
      <c r="A81" s="51" t="str">
        <f>IF(ROWS('Liste complète des PERS DIR'!$G$1:'Liste complète des PERS DIR'!H82)&gt;COUNT('Liste complète des PERS DIR'!$H$1:$H$56),"",INDEX('Liste complète des PERS DIR'!$A$1:$G$56,SMALL('Liste complète des PERS DIR'!$H$1:$H$56,ROWS('Liste complète des PERS DIR'!$G$1:'Liste complète des PERS DIR'!H82)),1))</f>
        <v/>
      </c>
      <c r="B81" s="24" t="str">
        <f>IF(ROWS('Liste complète des PERS DIR'!$G$1:'Liste complète des PERS DIR'!H82)&gt;COUNT('Liste complète des PERS DIR'!$H$1:$H$56),"",INDEX('Liste complète des PERS DIR'!$A$1:$G$56,SMALL('Liste complète des PERS DIR'!$H$1:$H$56,ROWS('Liste complète des PERS DIR'!$G$1:'Liste complète des PERS DIR'!H82)),2))</f>
        <v/>
      </c>
      <c r="C81" s="24" t="str">
        <f>IF(ROWS('Liste complète des PERS DIR'!$G$1:'Liste complète des PERS DIR'!I82)&gt;COUNT('Liste complète des PERS DIR'!$H$1:$H$56),"",INDEX('Liste complète des PERS DIR'!$A$1:$G$56,SMALL('Liste complète des PERS DIR'!$H$1:$H$56,ROWS('Liste complète des PERS DIR'!$G$1:'Liste complète des PERS DIR'!I82)),3))</f>
        <v/>
      </c>
      <c r="D81" s="24" t="str">
        <f>IF(ROWS('Liste complète des PERS DIR'!$G$1:'Liste complète des PERS DIR'!H82)&gt;COUNT('Liste complète des PERS DIR'!$H$1:$H$56),"",INDEX('Liste complète des PERS DIR'!$A$1:$G$56,SMALL('Liste complète des PERS DIR'!$H$1:$H$56,ROWS('Liste complète des PERS DIR'!$G$1:'Liste complète des PERS DIR'!H82)),4))</f>
        <v/>
      </c>
      <c r="E81" s="24" t="str">
        <f>IF(ROWS('Liste complète des PERS DIR'!$G$1:'Liste complète des PERS DIR'!H82)&gt;COUNT('Liste complète des PERS DIR'!$H$1:$H$56),"",INDEX('Liste complète des PERS DIR'!$A$1:$G$56,SMALL('Liste complète des PERS DIR'!$H$1:$H$56,ROWS('Liste complète des PERS DIR'!$G$1:'Liste complète des PERS DIR'!H82)),5))</f>
        <v/>
      </c>
      <c r="F81" s="24" t="str">
        <f>IF(ROWS('Liste complète des PERS DIR'!$G$1:'Liste complète des PERS DIR'!H82)&gt;COUNT('Liste complète des PERS DIR'!$H$1:$H$56),"",INDEX('Liste complète des PERS DIR'!$A$1:$G$56,SMALL('Liste complète des PERS DIR'!$H$1:$H$56,ROWS('Liste complète des PERS DIR'!$G$1:'Liste complète des PERS DIR'!H82)),6))</f>
        <v/>
      </c>
      <c r="G81" s="24" t="str">
        <f>IF(ROWS('Liste complète des PERS DIR'!$G$1:'Liste complète des PERS DIR'!H82)&gt;COUNT('Liste complète des PERS DIR'!$H$1:$H$56),"",INDEX('Liste complète des PERS DIR'!$A$1:$G$56,SMALL('Liste complète des PERS DIR'!$H$1:$H$56,ROWS('Liste complète des PERS DIR'!$G$1:'Liste complète des PERS DIR'!H82)),7))</f>
        <v/>
      </c>
      <c r="H81" s="46" t="str">
        <f t="shared" si="2"/>
        <v xml:space="preserve"> </v>
      </c>
    </row>
    <row r="82" spans="1:8" x14ac:dyDescent="0.2">
      <c r="A82" s="51" t="str">
        <f>IF(ROWS('Liste complète des PERS DIR'!$G$1:'Liste complète des PERS DIR'!H83)&gt;COUNT('Liste complète des PERS DIR'!$H$1:$H$56),"",INDEX('Liste complète des PERS DIR'!$A$1:$G$56,SMALL('Liste complète des PERS DIR'!$H$1:$H$56,ROWS('Liste complète des PERS DIR'!$G$1:'Liste complète des PERS DIR'!H83)),1))</f>
        <v/>
      </c>
      <c r="B82" s="24" t="str">
        <f>IF(ROWS('Liste complète des PERS DIR'!$G$1:'Liste complète des PERS DIR'!H83)&gt;COUNT('Liste complète des PERS DIR'!$H$1:$H$56),"",INDEX('Liste complète des PERS DIR'!$A$1:$G$56,SMALL('Liste complète des PERS DIR'!$H$1:$H$56,ROWS('Liste complète des PERS DIR'!$G$1:'Liste complète des PERS DIR'!H83)),2))</f>
        <v/>
      </c>
      <c r="C82" s="24" t="str">
        <f>IF(ROWS('Liste complète des PERS DIR'!$G$1:'Liste complète des PERS DIR'!I83)&gt;COUNT('Liste complète des PERS DIR'!$H$1:$H$56),"",INDEX('Liste complète des PERS DIR'!$A$1:$G$56,SMALL('Liste complète des PERS DIR'!$H$1:$H$56,ROWS('Liste complète des PERS DIR'!$G$1:'Liste complète des PERS DIR'!I83)),3))</f>
        <v/>
      </c>
      <c r="D82" s="24" t="str">
        <f>IF(ROWS('Liste complète des PERS DIR'!$G$1:'Liste complète des PERS DIR'!H83)&gt;COUNT('Liste complète des PERS DIR'!$H$1:$H$56),"",INDEX('Liste complète des PERS DIR'!$A$1:$G$56,SMALL('Liste complète des PERS DIR'!$H$1:$H$56,ROWS('Liste complète des PERS DIR'!$G$1:'Liste complète des PERS DIR'!H83)),4))</f>
        <v/>
      </c>
      <c r="E82" s="24" t="str">
        <f>IF(ROWS('Liste complète des PERS DIR'!$G$1:'Liste complète des PERS DIR'!H83)&gt;COUNT('Liste complète des PERS DIR'!$H$1:$H$56),"",INDEX('Liste complète des PERS DIR'!$A$1:$G$56,SMALL('Liste complète des PERS DIR'!$H$1:$H$56,ROWS('Liste complète des PERS DIR'!$G$1:'Liste complète des PERS DIR'!H83)),5))</f>
        <v/>
      </c>
      <c r="F82" s="24" t="str">
        <f>IF(ROWS('Liste complète des PERS DIR'!$G$1:'Liste complète des PERS DIR'!H83)&gt;COUNT('Liste complète des PERS DIR'!$H$1:$H$56),"",INDEX('Liste complète des PERS DIR'!$A$1:$G$56,SMALL('Liste complète des PERS DIR'!$H$1:$H$56,ROWS('Liste complète des PERS DIR'!$G$1:'Liste complète des PERS DIR'!H83)),6))</f>
        <v/>
      </c>
      <c r="G82" s="24" t="str">
        <f>IF(ROWS('Liste complète des PERS DIR'!$G$1:'Liste complète des PERS DIR'!H83)&gt;COUNT('Liste complète des PERS DIR'!$H$1:$H$56),"",INDEX('Liste complète des PERS DIR'!$A$1:$G$56,SMALL('Liste complète des PERS DIR'!$H$1:$H$56,ROWS('Liste complète des PERS DIR'!$G$1:'Liste complète des PERS DIR'!H83)),7))</f>
        <v/>
      </c>
      <c r="H82" s="46" t="str">
        <f t="shared" si="2"/>
        <v xml:space="preserve"> </v>
      </c>
    </row>
    <row r="83" spans="1:8" x14ac:dyDescent="0.2">
      <c r="A83" s="51" t="str">
        <f>IF(ROWS('Liste complète des PERS DIR'!$G$1:'Liste complète des PERS DIR'!H84)&gt;COUNT('Liste complète des PERS DIR'!$H$1:$H$56),"",INDEX('Liste complète des PERS DIR'!$A$1:$G$56,SMALL('Liste complète des PERS DIR'!$H$1:$H$56,ROWS('Liste complète des PERS DIR'!$G$1:'Liste complète des PERS DIR'!H84)),1))</f>
        <v/>
      </c>
      <c r="B83" s="24" t="str">
        <f>IF(ROWS('Liste complète des PERS DIR'!$G$1:'Liste complète des PERS DIR'!H84)&gt;COUNT('Liste complète des PERS DIR'!$H$1:$H$56),"",INDEX('Liste complète des PERS DIR'!$A$1:$G$56,SMALL('Liste complète des PERS DIR'!$H$1:$H$56,ROWS('Liste complète des PERS DIR'!$G$1:'Liste complète des PERS DIR'!H84)),2))</f>
        <v/>
      </c>
      <c r="C83" s="24" t="str">
        <f>IF(ROWS('Liste complète des PERS DIR'!$G$1:'Liste complète des PERS DIR'!I84)&gt;COUNT('Liste complète des PERS DIR'!$H$1:$H$56),"",INDEX('Liste complète des PERS DIR'!$A$1:$G$56,SMALL('Liste complète des PERS DIR'!$H$1:$H$56,ROWS('Liste complète des PERS DIR'!$G$1:'Liste complète des PERS DIR'!I84)),3))</f>
        <v/>
      </c>
      <c r="D83" s="24" t="str">
        <f>IF(ROWS('Liste complète des PERS DIR'!$G$1:'Liste complète des PERS DIR'!H84)&gt;COUNT('Liste complète des PERS DIR'!$H$1:$H$56),"",INDEX('Liste complète des PERS DIR'!$A$1:$G$56,SMALL('Liste complète des PERS DIR'!$H$1:$H$56,ROWS('Liste complète des PERS DIR'!$G$1:'Liste complète des PERS DIR'!H84)),4))</f>
        <v/>
      </c>
      <c r="E83" s="24" t="str">
        <f>IF(ROWS('Liste complète des PERS DIR'!$G$1:'Liste complète des PERS DIR'!H84)&gt;COUNT('Liste complète des PERS DIR'!$H$1:$H$56),"",INDEX('Liste complète des PERS DIR'!$A$1:$G$56,SMALL('Liste complète des PERS DIR'!$H$1:$H$56,ROWS('Liste complète des PERS DIR'!$G$1:'Liste complète des PERS DIR'!H84)),5))</f>
        <v/>
      </c>
      <c r="F83" s="24" t="str">
        <f>IF(ROWS('Liste complète des PERS DIR'!$G$1:'Liste complète des PERS DIR'!H84)&gt;COUNT('Liste complète des PERS DIR'!$H$1:$H$56),"",INDEX('Liste complète des PERS DIR'!$A$1:$G$56,SMALL('Liste complète des PERS DIR'!$H$1:$H$56,ROWS('Liste complète des PERS DIR'!$G$1:'Liste complète des PERS DIR'!H84)),6))</f>
        <v/>
      </c>
      <c r="G83" s="24" t="str">
        <f>IF(ROWS('Liste complète des PERS DIR'!$G$1:'Liste complète des PERS DIR'!H84)&gt;COUNT('Liste complète des PERS DIR'!$H$1:$H$56),"",INDEX('Liste complète des PERS DIR'!$A$1:$G$56,SMALL('Liste complète des PERS DIR'!$H$1:$H$56,ROWS('Liste complète des PERS DIR'!$G$1:'Liste complète des PERS DIR'!H84)),7))</f>
        <v/>
      </c>
      <c r="H83" s="46" t="str">
        <f t="shared" si="2"/>
        <v xml:space="preserve"> </v>
      </c>
    </row>
    <row r="84" spans="1:8" x14ac:dyDescent="0.2">
      <c r="A84" s="51" t="str">
        <f>IF(ROWS('Liste complète des PERS DIR'!$G$1:'Liste complète des PERS DIR'!H85)&gt;COUNT('Liste complète des PERS DIR'!$H$1:$H$56),"",INDEX('Liste complète des PERS DIR'!$A$1:$G$56,SMALL('Liste complète des PERS DIR'!$H$1:$H$56,ROWS('Liste complète des PERS DIR'!$G$1:'Liste complète des PERS DIR'!H85)),1))</f>
        <v/>
      </c>
      <c r="B84" s="24" t="str">
        <f>IF(ROWS('Liste complète des PERS DIR'!$G$1:'Liste complète des PERS DIR'!H85)&gt;COUNT('Liste complète des PERS DIR'!$H$1:$H$56),"",INDEX('Liste complète des PERS DIR'!$A$1:$G$56,SMALL('Liste complète des PERS DIR'!$H$1:$H$56,ROWS('Liste complète des PERS DIR'!$G$1:'Liste complète des PERS DIR'!H85)),2))</f>
        <v/>
      </c>
      <c r="C84" s="24" t="str">
        <f>IF(ROWS('Liste complète des PERS DIR'!$G$1:'Liste complète des PERS DIR'!I85)&gt;COUNT('Liste complète des PERS DIR'!$H$1:$H$56),"",INDEX('Liste complète des PERS DIR'!$A$1:$G$56,SMALL('Liste complète des PERS DIR'!$H$1:$H$56,ROWS('Liste complète des PERS DIR'!$G$1:'Liste complète des PERS DIR'!I85)),3))</f>
        <v/>
      </c>
      <c r="D84" s="24" t="str">
        <f>IF(ROWS('Liste complète des PERS DIR'!$G$1:'Liste complète des PERS DIR'!H85)&gt;COUNT('Liste complète des PERS DIR'!$H$1:$H$56),"",INDEX('Liste complète des PERS DIR'!$A$1:$G$56,SMALL('Liste complète des PERS DIR'!$H$1:$H$56,ROWS('Liste complète des PERS DIR'!$G$1:'Liste complète des PERS DIR'!H85)),4))</f>
        <v/>
      </c>
      <c r="E84" s="24" t="str">
        <f>IF(ROWS('Liste complète des PERS DIR'!$G$1:'Liste complète des PERS DIR'!H85)&gt;COUNT('Liste complète des PERS DIR'!$H$1:$H$56),"",INDEX('Liste complète des PERS DIR'!$A$1:$G$56,SMALL('Liste complète des PERS DIR'!$H$1:$H$56,ROWS('Liste complète des PERS DIR'!$G$1:'Liste complète des PERS DIR'!H85)),5))</f>
        <v/>
      </c>
      <c r="F84" s="24" t="str">
        <f>IF(ROWS('Liste complète des PERS DIR'!$G$1:'Liste complète des PERS DIR'!H85)&gt;COUNT('Liste complète des PERS DIR'!$H$1:$H$56),"",INDEX('Liste complète des PERS DIR'!$A$1:$G$56,SMALL('Liste complète des PERS DIR'!$H$1:$H$56,ROWS('Liste complète des PERS DIR'!$G$1:'Liste complète des PERS DIR'!H85)),6))</f>
        <v/>
      </c>
      <c r="G84" s="24" t="str">
        <f>IF(ROWS('Liste complète des PERS DIR'!$G$1:'Liste complète des PERS DIR'!H85)&gt;COUNT('Liste complète des PERS DIR'!$H$1:$H$56),"",INDEX('Liste complète des PERS DIR'!$A$1:$G$56,SMALL('Liste complète des PERS DIR'!$H$1:$H$56,ROWS('Liste complète des PERS DIR'!$G$1:'Liste complète des PERS DIR'!H85)),7))</f>
        <v/>
      </c>
      <c r="H84" s="46" t="str">
        <f t="shared" si="2"/>
        <v xml:space="preserve"> </v>
      </c>
    </row>
    <row r="85" spans="1:8" x14ac:dyDescent="0.2">
      <c r="A85" s="51" t="str">
        <f>IF(ROWS('Liste complète des PERS DIR'!$G$1:'Liste complète des PERS DIR'!H86)&gt;COUNT('Liste complète des PERS DIR'!$H$1:$H$56),"",INDEX('Liste complète des PERS DIR'!$A$1:$G$56,SMALL('Liste complète des PERS DIR'!$H$1:$H$56,ROWS('Liste complète des PERS DIR'!$G$1:'Liste complète des PERS DIR'!H86)),1))</f>
        <v/>
      </c>
      <c r="B85" s="24" t="str">
        <f>IF(ROWS('Liste complète des PERS DIR'!$G$1:'Liste complète des PERS DIR'!H86)&gt;COUNT('Liste complète des PERS DIR'!$H$1:$H$56),"",INDEX('Liste complète des PERS DIR'!$A$1:$G$56,SMALL('Liste complète des PERS DIR'!$H$1:$H$56,ROWS('Liste complète des PERS DIR'!$G$1:'Liste complète des PERS DIR'!H86)),2))</f>
        <v/>
      </c>
      <c r="C85" s="24" t="str">
        <f>IF(ROWS('Liste complète des PERS DIR'!$G$1:'Liste complète des PERS DIR'!I86)&gt;COUNT('Liste complète des PERS DIR'!$H$1:$H$56),"",INDEX('Liste complète des PERS DIR'!$A$1:$G$56,SMALL('Liste complète des PERS DIR'!$H$1:$H$56,ROWS('Liste complète des PERS DIR'!$G$1:'Liste complète des PERS DIR'!I86)),3))</f>
        <v/>
      </c>
      <c r="D85" s="24" t="str">
        <f>IF(ROWS('Liste complète des PERS DIR'!$G$1:'Liste complète des PERS DIR'!H86)&gt;COUNT('Liste complète des PERS DIR'!$H$1:$H$56),"",INDEX('Liste complète des PERS DIR'!$A$1:$G$56,SMALL('Liste complète des PERS DIR'!$H$1:$H$56,ROWS('Liste complète des PERS DIR'!$G$1:'Liste complète des PERS DIR'!H86)),4))</f>
        <v/>
      </c>
      <c r="E85" s="24" t="str">
        <f>IF(ROWS('Liste complète des PERS DIR'!$G$1:'Liste complète des PERS DIR'!H86)&gt;COUNT('Liste complète des PERS DIR'!$H$1:$H$56),"",INDEX('Liste complète des PERS DIR'!$A$1:$G$56,SMALL('Liste complète des PERS DIR'!$H$1:$H$56,ROWS('Liste complète des PERS DIR'!$G$1:'Liste complète des PERS DIR'!H86)),5))</f>
        <v/>
      </c>
      <c r="F85" s="24" t="str">
        <f>IF(ROWS('Liste complète des PERS DIR'!$G$1:'Liste complète des PERS DIR'!H86)&gt;COUNT('Liste complète des PERS DIR'!$H$1:$H$56),"",INDEX('Liste complète des PERS DIR'!$A$1:$G$56,SMALL('Liste complète des PERS DIR'!$H$1:$H$56,ROWS('Liste complète des PERS DIR'!$G$1:'Liste complète des PERS DIR'!H86)),6))</f>
        <v/>
      </c>
      <c r="G85" s="24" t="str">
        <f>IF(ROWS('Liste complète des PERS DIR'!$G$1:'Liste complète des PERS DIR'!H86)&gt;COUNT('Liste complète des PERS DIR'!$H$1:$H$56),"",INDEX('Liste complète des PERS DIR'!$A$1:$G$56,SMALL('Liste complète des PERS DIR'!$H$1:$H$56,ROWS('Liste complète des PERS DIR'!$G$1:'Liste complète des PERS DIR'!H86)),7))</f>
        <v/>
      </c>
      <c r="H85" s="46" t="str">
        <f t="shared" si="2"/>
        <v xml:space="preserve"> </v>
      </c>
    </row>
    <row r="86" spans="1:8" x14ac:dyDescent="0.2">
      <c r="A86" s="51" t="str">
        <f>IF(ROWS('Liste complète des PERS DIR'!$G$1:'Liste complète des PERS DIR'!H87)&gt;COUNT('Liste complète des PERS DIR'!$H$1:$H$56),"",INDEX('Liste complète des PERS DIR'!$A$1:$G$56,SMALL('Liste complète des PERS DIR'!$H$1:$H$56,ROWS('Liste complète des PERS DIR'!$G$1:'Liste complète des PERS DIR'!H87)),1))</f>
        <v/>
      </c>
      <c r="B86" s="24" t="str">
        <f>IF(ROWS('Liste complète des PERS DIR'!$G$1:'Liste complète des PERS DIR'!H87)&gt;COUNT('Liste complète des PERS DIR'!$H$1:$H$56),"",INDEX('Liste complète des PERS DIR'!$A$1:$G$56,SMALL('Liste complète des PERS DIR'!$H$1:$H$56,ROWS('Liste complète des PERS DIR'!$G$1:'Liste complète des PERS DIR'!H87)),2))</f>
        <v/>
      </c>
      <c r="C86" s="24" t="str">
        <f>IF(ROWS('Liste complète des PERS DIR'!$G$1:'Liste complète des PERS DIR'!I87)&gt;COUNT('Liste complète des PERS DIR'!$H$1:$H$56),"",INDEX('Liste complète des PERS DIR'!$A$1:$G$56,SMALL('Liste complète des PERS DIR'!$H$1:$H$56,ROWS('Liste complète des PERS DIR'!$G$1:'Liste complète des PERS DIR'!I87)),3))</f>
        <v/>
      </c>
      <c r="D86" s="24" t="str">
        <f>IF(ROWS('Liste complète des PERS DIR'!$G$1:'Liste complète des PERS DIR'!H87)&gt;COUNT('Liste complète des PERS DIR'!$H$1:$H$56),"",INDEX('Liste complète des PERS DIR'!$A$1:$G$56,SMALL('Liste complète des PERS DIR'!$H$1:$H$56,ROWS('Liste complète des PERS DIR'!$G$1:'Liste complète des PERS DIR'!H87)),4))</f>
        <v/>
      </c>
      <c r="E86" s="24" t="str">
        <f>IF(ROWS('Liste complète des PERS DIR'!$G$1:'Liste complète des PERS DIR'!H87)&gt;COUNT('Liste complète des PERS DIR'!$H$1:$H$56),"",INDEX('Liste complète des PERS DIR'!$A$1:$G$56,SMALL('Liste complète des PERS DIR'!$H$1:$H$56,ROWS('Liste complète des PERS DIR'!$G$1:'Liste complète des PERS DIR'!H87)),5))</f>
        <v/>
      </c>
      <c r="F86" s="24" t="str">
        <f>IF(ROWS('Liste complète des PERS DIR'!$G$1:'Liste complète des PERS DIR'!H87)&gt;COUNT('Liste complète des PERS DIR'!$H$1:$H$56),"",INDEX('Liste complète des PERS DIR'!$A$1:$G$56,SMALL('Liste complète des PERS DIR'!$H$1:$H$56,ROWS('Liste complète des PERS DIR'!$G$1:'Liste complète des PERS DIR'!H87)),6))</f>
        <v/>
      </c>
      <c r="G86" s="24" t="str">
        <f>IF(ROWS('Liste complète des PERS DIR'!$G$1:'Liste complète des PERS DIR'!H87)&gt;COUNT('Liste complète des PERS DIR'!$H$1:$H$56),"",INDEX('Liste complète des PERS DIR'!$A$1:$G$56,SMALL('Liste complète des PERS DIR'!$H$1:$H$56,ROWS('Liste complète des PERS DIR'!$G$1:'Liste complète des PERS DIR'!H87)),7))</f>
        <v/>
      </c>
      <c r="H86" s="46" t="str">
        <f t="shared" si="2"/>
        <v xml:space="preserve"> </v>
      </c>
    </row>
    <row r="87" spans="1:8" x14ac:dyDescent="0.2">
      <c r="A87" s="51" t="str">
        <f>IF(ROWS('Liste complète des PERS DIR'!$G$1:'Liste complète des PERS DIR'!H88)&gt;COUNT('Liste complète des PERS DIR'!$H$1:$H$56),"",INDEX('Liste complète des PERS DIR'!$A$1:$G$56,SMALL('Liste complète des PERS DIR'!$H$1:$H$56,ROWS('Liste complète des PERS DIR'!$G$1:'Liste complète des PERS DIR'!H88)),1))</f>
        <v/>
      </c>
      <c r="B87" s="24" t="str">
        <f>IF(ROWS('Liste complète des PERS DIR'!$G$1:'Liste complète des PERS DIR'!H88)&gt;COUNT('Liste complète des PERS DIR'!$H$1:$H$56),"",INDEX('Liste complète des PERS DIR'!$A$1:$G$56,SMALL('Liste complète des PERS DIR'!$H$1:$H$56,ROWS('Liste complète des PERS DIR'!$G$1:'Liste complète des PERS DIR'!H88)),2))</f>
        <v/>
      </c>
      <c r="C87" s="24" t="str">
        <f>IF(ROWS('Liste complète des PERS DIR'!$G$1:'Liste complète des PERS DIR'!I88)&gt;COUNT('Liste complète des PERS DIR'!$H$1:$H$56),"",INDEX('Liste complète des PERS DIR'!$A$1:$G$56,SMALL('Liste complète des PERS DIR'!$H$1:$H$56,ROWS('Liste complète des PERS DIR'!$G$1:'Liste complète des PERS DIR'!I88)),3))</f>
        <v/>
      </c>
      <c r="D87" s="24" t="str">
        <f>IF(ROWS('Liste complète des PERS DIR'!$G$1:'Liste complète des PERS DIR'!H88)&gt;COUNT('Liste complète des PERS DIR'!$H$1:$H$56),"",INDEX('Liste complète des PERS DIR'!$A$1:$G$56,SMALL('Liste complète des PERS DIR'!$H$1:$H$56,ROWS('Liste complète des PERS DIR'!$G$1:'Liste complète des PERS DIR'!H88)),4))</f>
        <v/>
      </c>
      <c r="E87" s="24" t="str">
        <f>IF(ROWS('Liste complète des PERS DIR'!$G$1:'Liste complète des PERS DIR'!H88)&gt;COUNT('Liste complète des PERS DIR'!$H$1:$H$56),"",INDEX('Liste complète des PERS DIR'!$A$1:$G$56,SMALL('Liste complète des PERS DIR'!$H$1:$H$56,ROWS('Liste complète des PERS DIR'!$G$1:'Liste complète des PERS DIR'!H88)),5))</f>
        <v/>
      </c>
      <c r="F87" s="24" t="str">
        <f>IF(ROWS('Liste complète des PERS DIR'!$G$1:'Liste complète des PERS DIR'!H88)&gt;COUNT('Liste complète des PERS DIR'!$H$1:$H$56),"",INDEX('Liste complète des PERS DIR'!$A$1:$G$56,SMALL('Liste complète des PERS DIR'!$H$1:$H$56,ROWS('Liste complète des PERS DIR'!$G$1:'Liste complète des PERS DIR'!H88)),6))</f>
        <v/>
      </c>
      <c r="G87" s="24" t="str">
        <f>IF(ROWS('Liste complète des PERS DIR'!$G$1:'Liste complète des PERS DIR'!H88)&gt;COUNT('Liste complète des PERS DIR'!$H$1:$H$56),"",INDEX('Liste complète des PERS DIR'!$A$1:$G$56,SMALL('Liste complète des PERS DIR'!$H$1:$H$56,ROWS('Liste complète des PERS DIR'!$G$1:'Liste complète des PERS DIR'!H88)),7))</f>
        <v/>
      </c>
      <c r="H87" s="46" t="str">
        <f t="shared" si="2"/>
        <v xml:space="preserve"> </v>
      </c>
    </row>
    <row r="88" spans="1:8" x14ac:dyDescent="0.2">
      <c r="A88" s="51" t="str">
        <f>IF(ROWS('Liste complète des PERS DIR'!$G$1:'Liste complète des PERS DIR'!H89)&gt;COUNT('Liste complète des PERS DIR'!$H$1:$H$56),"",INDEX('Liste complète des PERS DIR'!$A$1:$G$56,SMALL('Liste complète des PERS DIR'!$H$1:$H$56,ROWS('Liste complète des PERS DIR'!$G$1:'Liste complète des PERS DIR'!H89)),1))</f>
        <v/>
      </c>
      <c r="B88" s="24" t="str">
        <f>IF(ROWS('Liste complète des PERS DIR'!$G$1:'Liste complète des PERS DIR'!H89)&gt;COUNT('Liste complète des PERS DIR'!$H$1:$H$56),"",INDEX('Liste complète des PERS DIR'!$A$1:$G$56,SMALL('Liste complète des PERS DIR'!$H$1:$H$56,ROWS('Liste complète des PERS DIR'!$G$1:'Liste complète des PERS DIR'!H89)),2))</f>
        <v/>
      </c>
      <c r="C88" s="24" t="str">
        <f>IF(ROWS('Liste complète des PERS DIR'!$G$1:'Liste complète des PERS DIR'!I89)&gt;COUNT('Liste complète des PERS DIR'!$H$1:$H$56),"",INDEX('Liste complète des PERS DIR'!$A$1:$G$56,SMALL('Liste complète des PERS DIR'!$H$1:$H$56,ROWS('Liste complète des PERS DIR'!$G$1:'Liste complète des PERS DIR'!I89)),3))</f>
        <v/>
      </c>
      <c r="D88" s="24" t="str">
        <f>IF(ROWS('Liste complète des PERS DIR'!$G$1:'Liste complète des PERS DIR'!H89)&gt;COUNT('Liste complète des PERS DIR'!$H$1:$H$56),"",INDEX('Liste complète des PERS DIR'!$A$1:$G$56,SMALL('Liste complète des PERS DIR'!$H$1:$H$56,ROWS('Liste complète des PERS DIR'!$G$1:'Liste complète des PERS DIR'!H89)),4))</f>
        <v/>
      </c>
      <c r="E88" s="24" t="str">
        <f>IF(ROWS('Liste complète des PERS DIR'!$G$1:'Liste complète des PERS DIR'!H89)&gt;COUNT('Liste complète des PERS DIR'!$H$1:$H$56),"",INDEX('Liste complète des PERS DIR'!$A$1:$G$56,SMALL('Liste complète des PERS DIR'!$H$1:$H$56,ROWS('Liste complète des PERS DIR'!$G$1:'Liste complète des PERS DIR'!H89)),5))</f>
        <v/>
      </c>
      <c r="F88" s="24" t="str">
        <f>IF(ROWS('Liste complète des PERS DIR'!$G$1:'Liste complète des PERS DIR'!H89)&gt;COUNT('Liste complète des PERS DIR'!$H$1:$H$56),"",INDEX('Liste complète des PERS DIR'!$A$1:$G$56,SMALL('Liste complète des PERS DIR'!$H$1:$H$56,ROWS('Liste complète des PERS DIR'!$G$1:'Liste complète des PERS DIR'!H89)),6))</f>
        <v/>
      </c>
      <c r="G88" s="24" t="str">
        <f>IF(ROWS('Liste complète des PERS DIR'!$G$1:'Liste complète des PERS DIR'!H89)&gt;COUNT('Liste complète des PERS DIR'!$H$1:$H$56),"",INDEX('Liste complète des PERS DIR'!$A$1:$G$56,SMALL('Liste complète des PERS DIR'!$H$1:$H$56,ROWS('Liste complète des PERS DIR'!$G$1:'Liste complète des PERS DIR'!H89)),7))</f>
        <v/>
      </c>
      <c r="H88" s="46" t="str">
        <f t="shared" si="2"/>
        <v xml:space="preserve"> </v>
      </c>
    </row>
    <row r="89" spans="1:8" x14ac:dyDescent="0.2">
      <c r="A89" s="51" t="str">
        <f>IF(ROWS('Liste complète des PERS DIR'!$G$1:'Liste complète des PERS DIR'!H90)&gt;COUNT('Liste complète des PERS DIR'!$H$1:$H$56),"",INDEX('Liste complète des PERS DIR'!$A$1:$G$56,SMALL('Liste complète des PERS DIR'!$H$1:$H$56,ROWS('Liste complète des PERS DIR'!$G$1:'Liste complète des PERS DIR'!H90)),1))</f>
        <v/>
      </c>
      <c r="B89" s="24" t="str">
        <f>IF(ROWS('Liste complète des PERS DIR'!$G$1:'Liste complète des PERS DIR'!H90)&gt;COUNT('Liste complète des PERS DIR'!$H$1:$H$56),"",INDEX('Liste complète des PERS DIR'!$A$1:$G$56,SMALL('Liste complète des PERS DIR'!$H$1:$H$56,ROWS('Liste complète des PERS DIR'!$G$1:'Liste complète des PERS DIR'!H90)),2))</f>
        <v/>
      </c>
      <c r="C89" s="24" t="str">
        <f>IF(ROWS('Liste complète des PERS DIR'!$G$1:'Liste complète des PERS DIR'!I90)&gt;COUNT('Liste complète des PERS DIR'!$H$1:$H$56),"",INDEX('Liste complète des PERS DIR'!$A$1:$G$56,SMALL('Liste complète des PERS DIR'!$H$1:$H$56,ROWS('Liste complète des PERS DIR'!$G$1:'Liste complète des PERS DIR'!I90)),3))</f>
        <v/>
      </c>
      <c r="D89" s="24" t="str">
        <f>IF(ROWS('Liste complète des PERS DIR'!$G$1:'Liste complète des PERS DIR'!H90)&gt;COUNT('Liste complète des PERS DIR'!$H$1:$H$56),"",INDEX('Liste complète des PERS DIR'!$A$1:$G$56,SMALL('Liste complète des PERS DIR'!$H$1:$H$56,ROWS('Liste complète des PERS DIR'!$G$1:'Liste complète des PERS DIR'!H90)),4))</f>
        <v/>
      </c>
      <c r="E89" s="24" t="str">
        <f>IF(ROWS('Liste complète des PERS DIR'!$G$1:'Liste complète des PERS DIR'!H90)&gt;COUNT('Liste complète des PERS DIR'!$H$1:$H$56),"",INDEX('Liste complète des PERS DIR'!$A$1:$G$56,SMALL('Liste complète des PERS DIR'!$H$1:$H$56,ROWS('Liste complète des PERS DIR'!$G$1:'Liste complète des PERS DIR'!H90)),5))</f>
        <v/>
      </c>
      <c r="F89" s="24" t="str">
        <f>IF(ROWS('Liste complète des PERS DIR'!$G$1:'Liste complète des PERS DIR'!H90)&gt;COUNT('Liste complète des PERS DIR'!$H$1:$H$56),"",INDEX('Liste complète des PERS DIR'!$A$1:$G$56,SMALL('Liste complète des PERS DIR'!$H$1:$H$56,ROWS('Liste complète des PERS DIR'!$G$1:'Liste complète des PERS DIR'!H90)),6))</f>
        <v/>
      </c>
      <c r="G89" s="24" t="str">
        <f>IF(ROWS('Liste complète des PERS DIR'!$G$1:'Liste complète des PERS DIR'!H90)&gt;COUNT('Liste complète des PERS DIR'!$H$1:$H$56),"",INDEX('Liste complète des PERS DIR'!$A$1:$G$56,SMALL('Liste complète des PERS DIR'!$H$1:$H$56,ROWS('Liste complète des PERS DIR'!$G$1:'Liste complète des PERS DIR'!H90)),7))</f>
        <v/>
      </c>
      <c r="H89" s="46" t="str">
        <f t="shared" si="2"/>
        <v xml:space="preserve"> </v>
      </c>
    </row>
    <row r="90" spans="1:8" x14ac:dyDescent="0.2">
      <c r="A90" s="51" t="str">
        <f>IF(ROWS('Liste complète des PERS DIR'!$G$1:'Liste complète des PERS DIR'!H91)&gt;COUNT('Liste complète des PERS DIR'!$H$1:$H$56),"",INDEX('Liste complète des PERS DIR'!$A$1:$G$56,SMALL('Liste complète des PERS DIR'!$H$1:$H$56,ROWS('Liste complète des PERS DIR'!$G$1:'Liste complète des PERS DIR'!H91)),1))</f>
        <v/>
      </c>
      <c r="B90" s="24" t="str">
        <f>IF(ROWS('Liste complète des PERS DIR'!$G$1:'Liste complète des PERS DIR'!H91)&gt;COUNT('Liste complète des PERS DIR'!$H$1:$H$56),"",INDEX('Liste complète des PERS DIR'!$A$1:$G$56,SMALL('Liste complète des PERS DIR'!$H$1:$H$56,ROWS('Liste complète des PERS DIR'!$G$1:'Liste complète des PERS DIR'!H91)),2))</f>
        <v/>
      </c>
      <c r="C90" s="24" t="str">
        <f>IF(ROWS('Liste complète des PERS DIR'!$G$1:'Liste complète des PERS DIR'!I91)&gt;COUNT('Liste complète des PERS DIR'!$H$1:$H$56),"",INDEX('Liste complète des PERS DIR'!$A$1:$G$56,SMALL('Liste complète des PERS DIR'!$H$1:$H$56,ROWS('Liste complète des PERS DIR'!$G$1:'Liste complète des PERS DIR'!I91)),3))</f>
        <v/>
      </c>
      <c r="D90" s="24" t="str">
        <f>IF(ROWS('Liste complète des PERS DIR'!$G$1:'Liste complète des PERS DIR'!H91)&gt;COUNT('Liste complète des PERS DIR'!$H$1:$H$56),"",INDEX('Liste complète des PERS DIR'!$A$1:$G$56,SMALL('Liste complète des PERS DIR'!$H$1:$H$56,ROWS('Liste complète des PERS DIR'!$G$1:'Liste complète des PERS DIR'!H91)),4))</f>
        <v/>
      </c>
      <c r="E90" s="24" t="str">
        <f>IF(ROWS('Liste complète des PERS DIR'!$G$1:'Liste complète des PERS DIR'!H91)&gt;COUNT('Liste complète des PERS DIR'!$H$1:$H$56),"",INDEX('Liste complète des PERS DIR'!$A$1:$G$56,SMALL('Liste complète des PERS DIR'!$H$1:$H$56,ROWS('Liste complète des PERS DIR'!$G$1:'Liste complète des PERS DIR'!H91)),5))</f>
        <v/>
      </c>
      <c r="F90" s="24" t="str">
        <f>IF(ROWS('Liste complète des PERS DIR'!$G$1:'Liste complète des PERS DIR'!H91)&gt;COUNT('Liste complète des PERS DIR'!$H$1:$H$56),"",INDEX('Liste complète des PERS DIR'!$A$1:$G$56,SMALL('Liste complète des PERS DIR'!$H$1:$H$56,ROWS('Liste complète des PERS DIR'!$G$1:'Liste complète des PERS DIR'!H91)),6))</f>
        <v/>
      </c>
      <c r="G90" s="24" t="str">
        <f>IF(ROWS('Liste complète des PERS DIR'!$G$1:'Liste complète des PERS DIR'!H91)&gt;COUNT('Liste complète des PERS DIR'!$H$1:$H$56),"",INDEX('Liste complète des PERS DIR'!$A$1:$G$56,SMALL('Liste complète des PERS DIR'!$H$1:$H$56,ROWS('Liste complète des PERS DIR'!$G$1:'Liste complète des PERS DIR'!H91)),7))</f>
        <v/>
      </c>
      <c r="H90" s="46" t="str">
        <f t="shared" si="2"/>
        <v xml:space="preserve"> </v>
      </c>
    </row>
    <row r="91" spans="1:8" x14ac:dyDescent="0.2">
      <c r="A91" s="51" t="str">
        <f>IF(ROWS('Liste complète des PERS DIR'!$G$1:'Liste complète des PERS DIR'!H92)&gt;COUNT('Liste complète des PERS DIR'!$H$1:$H$56),"",INDEX('Liste complète des PERS DIR'!$A$1:$G$56,SMALL('Liste complète des PERS DIR'!$H$1:$H$56,ROWS('Liste complète des PERS DIR'!$G$1:'Liste complète des PERS DIR'!H92)),1))</f>
        <v/>
      </c>
      <c r="B91" s="24" t="str">
        <f>IF(ROWS('Liste complète des PERS DIR'!$G$1:'Liste complète des PERS DIR'!H92)&gt;COUNT('Liste complète des PERS DIR'!$H$1:$H$56),"",INDEX('Liste complète des PERS DIR'!$A$1:$G$56,SMALL('Liste complète des PERS DIR'!$H$1:$H$56,ROWS('Liste complète des PERS DIR'!$G$1:'Liste complète des PERS DIR'!H92)),2))</f>
        <v/>
      </c>
      <c r="C91" s="24" t="str">
        <f>IF(ROWS('Liste complète des PERS DIR'!$G$1:'Liste complète des PERS DIR'!I92)&gt;COUNT('Liste complète des PERS DIR'!$H$1:$H$56),"",INDEX('Liste complète des PERS DIR'!$A$1:$G$56,SMALL('Liste complète des PERS DIR'!$H$1:$H$56,ROWS('Liste complète des PERS DIR'!$G$1:'Liste complète des PERS DIR'!I92)),3))</f>
        <v/>
      </c>
      <c r="D91" s="24" t="str">
        <f>IF(ROWS('Liste complète des PERS DIR'!$G$1:'Liste complète des PERS DIR'!H92)&gt;COUNT('Liste complète des PERS DIR'!$H$1:$H$56),"",INDEX('Liste complète des PERS DIR'!$A$1:$G$56,SMALL('Liste complète des PERS DIR'!$H$1:$H$56,ROWS('Liste complète des PERS DIR'!$G$1:'Liste complète des PERS DIR'!H92)),4))</f>
        <v/>
      </c>
      <c r="E91" s="24" t="str">
        <f>IF(ROWS('Liste complète des PERS DIR'!$G$1:'Liste complète des PERS DIR'!H92)&gt;COUNT('Liste complète des PERS DIR'!$H$1:$H$56),"",INDEX('Liste complète des PERS DIR'!$A$1:$G$56,SMALL('Liste complète des PERS DIR'!$H$1:$H$56,ROWS('Liste complète des PERS DIR'!$G$1:'Liste complète des PERS DIR'!H92)),5))</f>
        <v/>
      </c>
      <c r="F91" s="24" t="str">
        <f>IF(ROWS('Liste complète des PERS DIR'!$G$1:'Liste complète des PERS DIR'!H92)&gt;COUNT('Liste complète des PERS DIR'!$H$1:$H$56),"",INDEX('Liste complète des PERS DIR'!$A$1:$G$56,SMALL('Liste complète des PERS DIR'!$H$1:$H$56,ROWS('Liste complète des PERS DIR'!$G$1:'Liste complète des PERS DIR'!H92)),6))</f>
        <v/>
      </c>
      <c r="G91" s="24" t="str">
        <f>IF(ROWS('Liste complète des PERS DIR'!$G$1:'Liste complète des PERS DIR'!H92)&gt;COUNT('Liste complète des PERS DIR'!$H$1:$H$56),"",INDEX('Liste complète des PERS DIR'!$A$1:$G$56,SMALL('Liste complète des PERS DIR'!$H$1:$H$56,ROWS('Liste complète des PERS DIR'!$G$1:'Liste complète des PERS DIR'!H92)),7))</f>
        <v/>
      </c>
      <c r="H91" s="46" t="str">
        <f t="shared" si="2"/>
        <v xml:space="preserve"> </v>
      </c>
    </row>
    <row r="92" spans="1:8" x14ac:dyDescent="0.2">
      <c r="A92" s="51" t="str">
        <f>IF(ROWS('Liste complète des PERS DIR'!$G$1:'Liste complète des PERS DIR'!H93)&gt;COUNT('Liste complète des PERS DIR'!$H$1:$H$56),"",INDEX('Liste complète des PERS DIR'!$A$1:$G$56,SMALL('Liste complète des PERS DIR'!$H$1:$H$56,ROWS('Liste complète des PERS DIR'!$G$1:'Liste complète des PERS DIR'!H93)),1))</f>
        <v/>
      </c>
      <c r="B92" s="24" t="str">
        <f>IF(ROWS('Liste complète des PERS DIR'!$G$1:'Liste complète des PERS DIR'!H93)&gt;COUNT('Liste complète des PERS DIR'!$H$1:$H$56),"",INDEX('Liste complète des PERS DIR'!$A$1:$G$56,SMALL('Liste complète des PERS DIR'!$H$1:$H$56,ROWS('Liste complète des PERS DIR'!$G$1:'Liste complète des PERS DIR'!H93)),2))</f>
        <v/>
      </c>
      <c r="C92" s="24" t="str">
        <f>IF(ROWS('Liste complète des PERS DIR'!$G$1:'Liste complète des PERS DIR'!I93)&gt;COUNT('Liste complète des PERS DIR'!$H$1:$H$56),"",INDEX('Liste complète des PERS DIR'!$A$1:$G$56,SMALL('Liste complète des PERS DIR'!$H$1:$H$56,ROWS('Liste complète des PERS DIR'!$G$1:'Liste complète des PERS DIR'!I93)),3))</f>
        <v/>
      </c>
      <c r="D92" s="24" t="str">
        <f>IF(ROWS('Liste complète des PERS DIR'!$G$1:'Liste complète des PERS DIR'!H93)&gt;COUNT('Liste complète des PERS DIR'!$H$1:$H$56),"",INDEX('Liste complète des PERS DIR'!$A$1:$G$56,SMALL('Liste complète des PERS DIR'!$H$1:$H$56,ROWS('Liste complète des PERS DIR'!$G$1:'Liste complète des PERS DIR'!H93)),4))</f>
        <v/>
      </c>
      <c r="E92" s="24" t="str">
        <f>IF(ROWS('Liste complète des PERS DIR'!$G$1:'Liste complète des PERS DIR'!H93)&gt;COUNT('Liste complète des PERS DIR'!$H$1:$H$56),"",INDEX('Liste complète des PERS DIR'!$A$1:$G$56,SMALL('Liste complète des PERS DIR'!$H$1:$H$56,ROWS('Liste complète des PERS DIR'!$G$1:'Liste complète des PERS DIR'!H93)),5))</f>
        <v/>
      </c>
      <c r="F92" s="24" t="str">
        <f>IF(ROWS('Liste complète des PERS DIR'!$G$1:'Liste complète des PERS DIR'!H93)&gt;COUNT('Liste complète des PERS DIR'!$H$1:$H$56),"",INDEX('Liste complète des PERS DIR'!$A$1:$G$56,SMALL('Liste complète des PERS DIR'!$H$1:$H$56,ROWS('Liste complète des PERS DIR'!$G$1:'Liste complète des PERS DIR'!H93)),6))</f>
        <v/>
      </c>
      <c r="G92" s="24" t="str">
        <f>IF(ROWS('Liste complète des PERS DIR'!$G$1:'Liste complète des PERS DIR'!H93)&gt;COUNT('Liste complète des PERS DIR'!$H$1:$H$56),"",INDEX('Liste complète des PERS DIR'!$A$1:$G$56,SMALL('Liste complète des PERS DIR'!$H$1:$H$56,ROWS('Liste complète des PERS DIR'!$G$1:'Liste complète des PERS DIR'!H93)),7))</f>
        <v/>
      </c>
      <c r="H92" s="46" t="str">
        <f t="shared" ref="H92:H155" si="3">B92&amp; " " &amp; LEFT(C92,1)</f>
        <v xml:space="preserve"> </v>
      </c>
    </row>
    <row r="93" spans="1:8" x14ac:dyDescent="0.2">
      <c r="A93" s="51" t="str">
        <f>IF(ROWS('Liste complète des PERS DIR'!$G$1:'Liste complète des PERS DIR'!H94)&gt;COUNT('Liste complète des PERS DIR'!$H$1:$H$56),"",INDEX('Liste complète des PERS DIR'!$A$1:$G$56,SMALL('Liste complète des PERS DIR'!$H$1:$H$56,ROWS('Liste complète des PERS DIR'!$G$1:'Liste complète des PERS DIR'!H94)),1))</f>
        <v/>
      </c>
      <c r="B93" s="24" t="str">
        <f>IF(ROWS('Liste complète des PERS DIR'!$G$1:'Liste complète des PERS DIR'!H94)&gt;COUNT('Liste complète des PERS DIR'!$H$1:$H$56),"",INDEX('Liste complète des PERS DIR'!$A$1:$G$56,SMALL('Liste complète des PERS DIR'!$H$1:$H$56,ROWS('Liste complète des PERS DIR'!$G$1:'Liste complète des PERS DIR'!H94)),2))</f>
        <v/>
      </c>
      <c r="C93" s="24" t="str">
        <f>IF(ROWS('Liste complète des PERS DIR'!$G$1:'Liste complète des PERS DIR'!I94)&gt;COUNT('Liste complète des PERS DIR'!$H$1:$H$56),"",INDEX('Liste complète des PERS DIR'!$A$1:$G$56,SMALL('Liste complète des PERS DIR'!$H$1:$H$56,ROWS('Liste complète des PERS DIR'!$G$1:'Liste complète des PERS DIR'!I94)),3))</f>
        <v/>
      </c>
      <c r="D93" s="24" t="str">
        <f>IF(ROWS('Liste complète des PERS DIR'!$G$1:'Liste complète des PERS DIR'!H94)&gt;COUNT('Liste complète des PERS DIR'!$H$1:$H$56),"",INDEX('Liste complète des PERS DIR'!$A$1:$G$56,SMALL('Liste complète des PERS DIR'!$H$1:$H$56,ROWS('Liste complète des PERS DIR'!$G$1:'Liste complète des PERS DIR'!H94)),4))</f>
        <v/>
      </c>
      <c r="E93" s="24" t="str">
        <f>IF(ROWS('Liste complète des PERS DIR'!$G$1:'Liste complète des PERS DIR'!H94)&gt;COUNT('Liste complète des PERS DIR'!$H$1:$H$56),"",INDEX('Liste complète des PERS DIR'!$A$1:$G$56,SMALL('Liste complète des PERS DIR'!$H$1:$H$56,ROWS('Liste complète des PERS DIR'!$G$1:'Liste complète des PERS DIR'!H94)),5))</f>
        <v/>
      </c>
      <c r="F93" s="24" t="str">
        <f>IF(ROWS('Liste complète des PERS DIR'!$G$1:'Liste complète des PERS DIR'!H94)&gt;COUNT('Liste complète des PERS DIR'!$H$1:$H$56),"",INDEX('Liste complète des PERS DIR'!$A$1:$G$56,SMALL('Liste complète des PERS DIR'!$H$1:$H$56,ROWS('Liste complète des PERS DIR'!$G$1:'Liste complète des PERS DIR'!H94)),6))</f>
        <v/>
      </c>
      <c r="G93" s="24" t="str">
        <f>IF(ROWS('Liste complète des PERS DIR'!$G$1:'Liste complète des PERS DIR'!H94)&gt;COUNT('Liste complète des PERS DIR'!$H$1:$H$56),"",INDEX('Liste complète des PERS DIR'!$A$1:$G$56,SMALL('Liste complète des PERS DIR'!$H$1:$H$56,ROWS('Liste complète des PERS DIR'!$G$1:'Liste complète des PERS DIR'!H94)),7))</f>
        <v/>
      </c>
      <c r="H93" s="46" t="str">
        <f t="shared" si="3"/>
        <v xml:space="preserve"> </v>
      </c>
    </row>
    <row r="94" spans="1:8" x14ac:dyDescent="0.2">
      <c r="A94" s="51" t="str">
        <f>IF(ROWS('Liste complète des PERS DIR'!$G$1:'Liste complète des PERS DIR'!H95)&gt;COUNT('Liste complète des PERS DIR'!$H$1:$H$56),"",INDEX('Liste complète des PERS DIR'!$A$1:$G$56,SMALL('Liste complète des PERS DIR'!$H$1:$H$56,ROWS('Liste complète des PERS DIR'!$G$1:'Liste complète des PERS DIR'!H95)),1))</f>
        <v/>
      </c>
      <c r="B94" s="24" t="str">
        <f>IF(ROWS('Liste complète des PERS DIR'!$G$1:'Liste complète des PERS DIR'!H95)&gt;COUNT('Liste complète des PERS DIR'!$H$1:$H$56),"",INDEX('Liste complète des PERS DIR'!$A$1:$G$56,SMALL('Liste complète des PERS DIR'!$H$1:$H$56,ROWS('Liste complète des PERS DIR'!$G$1:'Liste complète des PERS DIR'!H95)),2))</f>
        <v/>
      </c>
      <c r="C94" s="24" t="str">
        <f>IF(ROWS('Liste complète des PERS DIR'!$G$1:'Liste complète des PERS DIR'!I95)&gt;COUNT('Liste complète des PERS DIR'!$H$1:$H$56),"",INDEX('Liste complète des PERS DIR'!$A$1:$G$56,SMALL('Liste complète des PERS DIR'!$H$1:$H$56,ROWS('Liste complète des PERS DIR'!$G$1:'Liste complète des PERS DIR'!I95)),3))</f>
        <v/>
      </c>
      <c r="D94" s="24" t="str">
        <f>IF(ROWS('Liste complète des PERS DIR'!$G$1:'Liste complète des PERS DIR'!H95)&gt;COUNT('Liste complète des PERS DIR'!$H$1:$H$56),"",INDEX('Liste complète des PERS DIR'!$A$1:$G$56,SMALL('Liste complète des PERS DIR'!$H$1:$H$56,ROWS('Liste complète des PERS DIR'!$G$1:'Liste complète des PERS DIR'!H95)),4))</f>
        <v/>
      </c>
      <c r="E94" s="24" t="str">
        <f>IF(ROWS('Liste complète des PERS DIR'!$G$1:'Liste complète des PERS DIR'!H95)&gt;COUNT('Liste complète des PERS DIR'!$H$1:$H$56),"",INDEX('Liste complète des PERS DIR'!$A$1:$G$56,SMALL('Liste complète des PERS DIR'!$H$1:$H$56,ROWS('Liste complète des PERS DIR'!$G$1:'Liste complète des PERS DIR'!H95)),5))</f>
        <v/>
      </c>
      <c r="F94" s="24" t="str">
        <f>IF(ROWS('Liste complète des PERS DIR'!$G$1:'Liste complète des PERS DIR'!H95)&gt;COUNT('Liste complète des PERS DIR'!$H$1:$H$56),"",INDEX('Liste complète des PERS DIR'!$A$1:$G$56,SMALL('Liste complète des PERS DIR'!$H$1:$H$56,ROWS('Liste complète des PERS DIR'!$G$1:'Liste complète des PERS DIR'!H95)),6))</f>
        <v/>
      </c>
      <c r="G94" s="24" t="str">
        <f>IF(ROWS('Liste complète des PERS DIR'!$G$1:'Liste complète des PERS DIR'!H95)&gt;COUNT('Liste complète des PERS DIR'!$H$1:$H$56),"",INDEX('Liste complète des PERS DIR'!$A$1:$G$56,SMALL('Liste complète des PERS DIR'!$H$1:$H$56,ROWS('Liste complète des PERS DIR'!$G$1:'Liste complète des PERS DIR'!H95)),7))</f>
        <v/>
      </c>
      <c r="H94" s="46" t="str">
        <f t="shared" si="3"/>
        <v xml:space="preserve"> </v>
      </c>
    </row>
    <row r="95" spans="1:8" x14ac:dyDescent="0.2">
      <c r="A95" s="51" t="str">
        <f>IF(ROWS('Liste complète des PERS DIR'!$G$1:'Liste complète des PERS DIR'!H96)&gt;COUNT('Liste complète des PERS DIR'!$H$1:$H$56),"",INDEX('Liste complète des PERS DIR'!$A$1:$G$56,SMALL('Liste complète des PERS DIR'!$H$1:$H$56,ROWS('Liste complète des PERS DIR'!$G$1:'Liste complète des PERS DIR'!H96)),1))</f>
        <v/>
      </c>
      <c r="B95" s="24" t="str">
        <f>IF(ROWS('Liste complète des PERS DIR'!$G$1:'Liste complète des PERS DIR'!H96)&gt;COUNT('Liste complète des PERS DIR'!$H$1:$H$56),"",INDEX('Liste complète des PERS DIR'!$A$1:$G$56,SMALL('Liste complète des PERS DIR'!$H$1:$H$56,ROWS('Liste complète des PERS DIR'!$G$1:'Liste complète des PERS DIR'!H96)),2))</f>
        <v/>
      </c>
      <c r="C95" s="24" t="str">
        <f>IF(ROWS('Liste complète des PERS DIR'!$G$1:'Liste complète des PERS DIR'!I96)&gt;COUNT('Liste complète des PERS DIR'!$H$1:$H$56),"",INDEX('Liste complète des PERS DIR'!$A$1:$G$56,SMALL('Liste complète des PERS DIR'!$H$1:$H$56,ROWS('Liste complète des PERS DIR'!$G$1:'Liste complète des PERS DIR'!I96)),3))</f>
        <v/>
      </c>
      <c r="D95" s="24" t="str">
        <f>IF(ROWS('Liste complète des PERS DIR'!$G$1:'Liste complète des PERS DIR'!H96)&gt;COUNT('Liste complète des PERS DIR'!$H$1:$H$56),"",INDEX('Liste complète des PERS DIR'!$A$1:$G$56,SMALL('Liste complète des PERS DIR'!$H$1:$H$56,ROWS('Liste complète des PERS DIR'!$G$1:'Liste complète des PERS DIR'!H96)),4))</f>
        <v/>
      </c>
      <c r="E95" s="24" t="str">
        <f>IF(ROWS('Liste complète des PERS DIR'!$G$1:'Liste complète des PERS DIR'!H96)&gt;COUNT('Liste complète des PERS DIR'!$H$1:$H$56),"",INDEX('Liste complète des PERS DIR'!$A$1:$G$56,SMALL('Liste complète des PERS DIR'!$H$1:$H$56,ROWS('Liste complète des PERS DIR'!$G$1:'Liste complète des PERS DIR'!H96)),5))</f>
        <v/>
      </c>
      <c r="F95" s="24" t="str">
        <f>IF(ROWS('Liste complète des PERS DIR'!$G$1:'Liste complète des PERS DIR'!H96)&gt;COUNT('Liste complète des PERS DIR'!$H$1:$H$56),"",INDEX('Liste complète des PERS DIR'!$A$1:$G$56,SMALL('Liste complète des PERS DIR'!$H$1:$H$56,ROWS('Liste complète des PERS DIR'!$G$1:'Liste complète des PERS DIR'!H96)),6))</f>
        <v/>
      </c>
      <c r="G95" s="24" t="str">
        <f>IF(ROWS('Liste complète des PERS DIR'!$G$1:'Liste complète des PERS DIR'!H96)&gt;COUNT('Liste complète des PERS DIR'!$H$1:$H$56),"",INDEX('Liste complète des PERS DIR'!$A$1:$G$56,SMALL('Liste complète des PERS DIR'!$H$1:$H$56,ROWS('Liste complète des PERS DIR'!$G$1:'Liste complète des PERS DIR'!H96)),7))</f>
        <v/>
      </c>
      <c r="H95" s="46" t="str">
        <f t="shared" si="3"/>
        <v xml:space="preserve"> </v>
      </c>
    </row>
    <row r="96" spans="1:8" x14ac:dyDescent="0.2">
      <c r="A96" s="51" t="str">
        <f>IF(ROWS('Liste complète des PERS DIR'!$G$1:'Liste complète des PERS DIR'!H97)&gt;COUNT('Liste complète des PERS DIR'!$H$1:$H$56),"",INDEX('Liste complète des PERS DIR'!$A$1:$G$56,SMALL('Liste complète des PERS DIR'!$H$1:$H$56,ROWS('Liste complète des PERS DIR'!$G$1:'Liste complète des PERS DIR'!H97)),1))</f>
        <v/>
      </c>
      <c r="B96" s="24" t="str">
        <f>IF(ROWS('Liste complète des PERS DIR'!$G$1:'Liste complète des PERS DIR'!H97)&gt;COUNT('Liste complète des PERS DIR'!$H$1:$H$56),"",INDEX('Liste complète des PERS DIR'!$A$1:$G$56,SMALL('Liste complète des PERS DIR'!$H$1:$H$56,ROWS('Liste complète des PERS DIR'!$G$1:'Liste complète des PERS DIR'!H97)),2))</f>
        <v/>
      </c>
      <c r="C96" s="24" t="str">
        <f>IF(ROWS('Liste complète des PERS DIR'!$G$1:'Liste complète des PERS DIR'!I97)&gt;COUNT('Liste complète des PERS DIR'!$H$1:$H$56),"",INDEX('Liste complète des PERS DIR'!$A$1:$G$56,SMALL('Liste complète des PERS DIR'!$H$1:$H$56,ROWS('Liste complète des PERS DIR'!$G$1:'Liste complète des PERS DIR'!I97)),3))</f>
        <v/>
      </c>
      <c r="D96" s="24" t="str">
        <f>IF(ROWS('Liste complète des PERS DIR'!$G$1:'Liste complète des PERS DIR'!H97)&gt;COUNT('Liste complète des PERS DIR'!$H$1:$H$56),"",INDEX('Liste complète des PERS DIR'!$A$1:$G$56,SMALL('Liste complète des PERS DIR'!$H$1:$H$56,ROWS('Liste complète des PERS DIR'!$G$1:'Liste complète des PERS DIR'!H97)),4))</f>
        <v/>
      </c>
      <c r="E96" s="24" t="str">
        <f>IF(ROWS('Liste complète des PERS DIR'!$G$1:'Liste complète des PERS DIR'!H97)&gt;COUNT('Liste complète des PERS DIR'!$H$1:$H$56),"",INDEX('Liste complète des PERS DIR'!$A$1:$G$56,SMALL('Liste complète des PERS DIR'!$H$1:$H$56,ROWS('Liste complète des PERS DIR'!$G$1:'Liste complète des PERS DIR'!H97)),5))</f>
        <v/>
      </c>
      <c r="F96" s="24" t="str">
        <f>IF(ROWS('Liste complète des PERS DIR'!$G$1:'Liste complète des PERS DIR'!H97)&gt;COUNT('Liste complète des PERS DIR'!$H$1:$H$56),"",INDEX('Liste complète des PERS DIR'!$A$1:$G$56,SMALL('Liste complète des PERS DIR'!$H$1:$H$56,ROWS('Liste complète des PERS DIR'!$G$1:'Liste complète des PERS DIR'!H97)),6))</f>
        <v/>
      </c>
      <c r="G96" s="24" t="str">
        <f>IF(ROWS('Liste complète des PERS DIR'!$G$1:'Liste complète des PERS DIR'!H97)&gt;COUNT('Liste complète des PERS DIR'!$H$1:$H$56),"",INDEX('Liste complète des PERS DIR'!$A$1:$G$56,SMALL('Liste complète des PERS DIR'!$H$1:$H$56,ROWS('Liste complète des PERS DIR'!$G$1:'Liste complète des PERS DIR'!H97)),7))</f>
        <v/>
      </c>
      <c r="H96" s="46" t="str">
        <f t="shared" si="3"/>
        <v xml:space="preserve"> </v>
      </c>
    </row>
    <row r="97" spans="1:8" x14ac:dyDescent="0.2">
      <c r="A97" s="51" t="str">
        <f>IF(ROWS('Liste complète des PERS DIR'!$G$1:'Liste complète des PERS DIR'!H98)&gt;COUNT('Liste complète des PERS DIR'!$H$1:$H$56),"",INDEX('Liste complète des PERS DIR'!$A$1:$G$56,SMALL('Liste complète des PERS DIR'!$H$1:$H$56,ROWS('Liste complète des PERS DIR'!$G$1:'Liste complète des PERS DIR'!H98)),1))</f>
        <v/>
      </c>
      <c r="B97" s="24" t="str">
        <f>IF(ROWS('Liste complète des PERS DIR'!$G$1:'Liste complète des PERS DIR'!H98)&gt;COUNT('Liste complète des PERS DIR'!$H$1:$H$56),"",INDEX('Liste complète des PERS DIR'!$A$1:$G$56,SMALL('Liste complète des PERS DIR'!$H$1:$H$56,ROWS('Liste complète des PERS DIR'!$G$1:'Liste complète des PERS DIR'!H98)),2))</f>
        <v/>
      </c>
      <c r="C97" s="24" t="str">
        <f>IF(ROWS('Liste complète des PERS DIR'!$G$1:'Liste complète des PERS DIR'!I98)&gt;COUNT('Liste complète des PERS DIR'!$H$1:$H$56),"",INDEX('Liste complète des PERS DIR'!$A$1:$G$56,SMALL('Liste complète des PERS DIR'!$H$1:$H$56,ROWS('Liste complète des PERS DIR'!$G$1:'Liste complète des PERS DIR'!I98)),3))</f>
        <v/>
      </c>
      <c r="D97" s="24" t="str">
        <f>IF(ROWS('Liste complète des PERS DIR'!$G$1:'Liste complète des PERS DIR'!H98)&gt;COUNT('Liste complète des PERS DIR'!$H$1:$H$56),"",INDEX('Liste complète des PERS DIR'!$A$1:$G$56,SMALL('Liste complète des PERS DIR'!$H$1:$H$56,ROWS('Liste complète des PERS DIR'!$G$1:'Liste complète des PERS DIR'!H98)),4))</f>
        <v/>
      </c>
      <c r="E97" s="24" t="str">
        <f>IF(ROWS('Liste complète des PERS DIR'!$G$1:'Liste complète des PERS DIR'!H98)&gt;COUNT('Liste complète des PERS DIR'!$H$1:$H$56),"",INDEX('Liste complète des PERS DIR'!$A$1:$G$56,SMALL('Liste complète des PERS DIR'!$H$1:$H$56,ROWS('Liste complète des PERS DIR'!$G$1:'Liste complète des PERS DIR'!H98)),5))</f>
        <v/>
      </c>
      <c r="F97" s="24" t="str">
        <f>IF(ROWS('Liste complète des PERS DIR'!$G$1:'Liste complète des PERS DIR'!H98)&gt;COUNT('Liste complète des PERS DIR'!$H$1:$H$56),"",INDEX('Liste complète des PERS DIR'!$A$1:$G$56,SMALL('Liste complète des PERS DIR'!$H$1:$H$56,ROWS('Liste complète des PERS DIR'!$G$1:'Liste complète des PERS DIR'!H98)),6))</f>
        <v/>
      </c>
      <c r="G97" s="24" t="str">
        <f>IF(ROWS('Liste complète des PERS DIR'!$G$1:'Liste complète des PERS DIR'!H98)&gt;COUNT('Liste complète des PERS DIR'!$H$1:$H$56),"",INDEX('Liste complète des PERS DIR'!$A$1:$G$56,SMALL('Liste complète des PERS DIR'!$H$1:$H$56,ROWS('Liste complète des PERS DIR'!$G$1:'Liste complète des PERS DIR'!H98)),7))</f>
        <v/>
      </c>
      <c r="H97" s="46" t="str">
        <f t="shared" si="3"/>
        <v xml:space="preserve"> </v>
      </c>
    </row>
    <row r="98" spans="1:8" x14ac:dyDescent="0.2">
      <c r="A98" s="51" t="str">
        <f>IF(ROWS('Liste complète des PERS DIR'!$G$1:'Liste complète des PERS DIR'!H99)&gt;COUNT('Liste complète des PERS DIR'!$H$1:$H$56),"",INDEX('Liste complète des PERS DIR'!$A$1:$G$56,SMALL('Liste complète des PERS DIR'!$H$1:$H$56,ROWS('Liste complète des PERS DIR'!$G$1:'Liste complète des PERS DIR'!H99)),1))</f>
        <v/>
      </c>
      <c r="B98" s="24" t="str">
        <f>IF(ROWS('Liste complète des PERS DIR'!$G$1:'Liste complète des PERS DIR'!H99)&gt;COUNT('Liste complète des PERS DIR'!$H$1:$H$56),"",INDEX('Liste complète des PERS DIR'!$A$1:$G$56,SMALL('Liste complète des PERS DIR'!$H$1:$H$56,ROWS('Liste complète des PERS DIR'!$G$1:'Liste complète des PERS DIR'!H99)),2))</f>
        <v/>
      </c>
      <c r="C98" s="24" t="str">
        <f>IF(ROWS('Liste complète des PERS DIR'!$G$1:'Liste complète des PERS DIR'!I99)&gt;COUNT('Liste complète des PERS DIR'!$H$1:$H$56),"",INDEX('Liste complète des PERS DIR'!$A$1:$G$56,SMALL('Liste complète des PERS DIR'!$H$1:$H$56,ROWS('Liste complète des PERS DIR'!$G$1:'Liste complète des PERS DIR'!I99)),3))</f>
        <v/>
      </c>
      <c r="D98" s="24" t="str">
        <f>IF(ROWS('Liste complète des PERS DIR'!$G$1:'Liste complète des PERS DIR'!H99)&gt;COUNT('Liste complète des PERS DIR'!$H$1:$H$56),"",INDEX('Liste complète des PERS DIR'!$A$1:$G$56,SMALL('Liste complète des PERS DIR'!$H$1:$H$56,ROWS('Liste complète des PERS DIR'!$G$1:'Liste complète des PERS DIR'!H99)),4))</f>
        <v/>
      </c>
      <c r="E98" s="24" t="str">
        <f>IF(ROWS('Liste complète des PERS DIR'!$G$1:'Liste complète des PERS DIR'!H99)&gt;COUNT('Liste complète des PERS DIR'!$H$1:$H$56),"",INDEX('Liste complète des PERS DIR'!$A$1:$G$56,SMALL('Liste complète des PERS DIR'!$H$1:$H$56,ROWS('Liste complète des PERS DIR'!$G$1:'Liste complète des PERS DIR'!H99)),5))</f>
        <v/>
      </c>
      <c r="F98" s="24" t="str">
        <f>IF(ROWS('Liste complète des PERS DIR'!$G$1:'Liste complète des PERS DIR'!H99)&gt;COUNT('Liste complète des PERS DIR'!$H$1:$H$56),"",INDEX('Liste complète des PERS DIR'!$A$1:$G$56,SMALL('Liste complète des PERS DIR'!$H$1:$H$56,ROWS('Liste complète des PERS DIR'!$G$1:'Liste complète des PERS DIR'!H99)),6))</f>
        <v/>
      </c>
      <c r="G98" s="24" t="str">
        <f>IF(ROWS('Liste complète des PERS DIR'!$G$1:'Liste complète des PERS DIR'!H99)&gt;COUNT('Liste complète des PERS DIR'!$H$1:$H$56),"",INDEX('Liste complète des PERS DIR'!$A$1:$G$56,SMALL('Liste complète des PERS DIR'!$H$1:$H$56,ROWS('Liste complète des PERS DIR'!$G$1:'Liste complète des PERS DIR'!H99)),7))</f>
        <v/>
      </c>
      <c r="H98" s="46" t="str">
        <f t="shared" si="3"/>
        <v xml:space="preserve"> </v>
      </c>
    </row>
    <row r="99" spans="1:8" x14ac:dyDescent="0.2">
      <c r="A99" s="51" t="str">
        <f>IF(ROWS('Liste complète des PERS DIR'!$G$1:'Liste complète des PERS DIR'!H100)&gt;COUNT('Liste complète des PERS DIR'!$H$1:$H$56),"",INDEX('Liste complète des PERS DIR'!$A$1:$G$56,SMALL('Liste complète des PERS DIR'!$H$1:$H$56,ROWS('Liste complète des PERS DIR'!$G$1:'Liste complète des PERS DIR'!H100)),1))</f>
        <v/>
      </c>
      <c r="B99" s="24" t="str">
        <f>IF(ROWS('Liste complète des PERS DIR'!$G$1:'Liste complète des PERS DIR'!H100)&gt;COUNT('Liste complète des PERS DIR'!$H$1:$H$56),"",INDEX('Liste complète des PERS DIR'!$A$1:$G$56,SMALL('Liste complète des PERS DIR'!$H$1:$H$56,ROWS('Liste complète des PERS DIR'!$G$1:'Liste complète des PERS DIR'!H100)),2))</f>
        <v/>
      </c>
      <c r="C99" s="24" t="str">
        <f>IF(ROWS('Liste complète des PERS DIR'!$G$1:'Liste complète des PERS DIR'!I100)&gt;COUNT('Liste complète des PERS DIR'!$H$1:$H$56),"",INDEX('Liste complète des PERS DIR'!$A$1:$G$56,SMALL('Liste complète des PERS DIR'!$H$1:$H$56,ROWS('Liste complète des PERS DIR'!$G$1:'Liste complète des PERS DIR'!I100)),3))</f>
        <v/>
      </c>
      <c r="D99" s="24" t="str">
        <f>IF(ROWS('Liste complète des PERS DIR'!$G$1:'Liste complète des PERS DIR'!H100)&gt;COUNT('Liste complète des PERS DIR'!$H$1:$H$56),"",INDEX('Liste complète des PERS DIR'!$A$1:$G$56,SMALL('Liste complète des PERS DIR'!$H$1:$H$56,ROWS('Liste complète des PERS DIR'!$G$1:'Liste complète des PERS DIR'!H100)),4))</f>
        <v/>
      </c>
      <c r="E99" s="24" t="str">
        <f>IF(ROWS('Liste complète des PERS DIR'!$G$1:'Liste complète des PERS DIR'!H100)&gt;COUNT('Liste complète des PERS DIR'!$H$1:$H$56),"",INDEX('Liste complète des PERS DIR'!$A$1:$G$56,SMALL('Liste complète des PERS DIR'!$H$1:$H$56,ROWS('Liste complète des PERS DIR'!$G$1:'Liste complète des PERS DIR'!H100)),5))</f>
        <v/>
      </c>
      <c r="F99" s="24" t="str">
        <f>IF(ROWS('Liste complète des PERS DIR'!$G$1:'Liste complète des PERS DIR'!H100)&gt;COUNT('Liste complète des PERS DIR'!$H$1:$H$56),"",INDEX('Liste complète des PERS DIR'!$A$1:$G$56,SMALL('Liste complète des PERS DIR'!$H$1:$H$56,ROWS('Liste complète des PERS DIR'!$G$1:'Liste complète des PERS DIR'!H100)),6))</f>
        <v/>
      </c>
      <c r="G99" s="24" t="str">
        <f>IF(ROWS('Liste complète des PERS DIR'!$G$1:'Liste complète des PERS DIR'!H100)&gt;COUNT('Liste complète des PERS DIR'!$H$1:$H$56),"",INDEX('Liste complète des PERS DIR'!$A$1:$G$56,SMALL('Liste complète des PERS DIR'!$H$1:$H$56,ROWS('Liste complète des PERS DIR'!$G$1:'Liste complète des PERS DIR'!H100)),7))</f>
        <v/>
      </c>
      <c r="H99" s="46" t="str">
        <f t="shared" si="3"/>
        <v xml:space="preserve"> </v>
      </c>
    </row>
    <row r="100" spans="1:8" x14ac:dyDescent="0.2">
      <c r="A100" s="51" t="str">
        <f>IF(ROWS('Liste complète des PERS DIR'!$G$1:'Liste complète des PERS DIR'!H101)&gt;COUNT('Liste complète des PERS DIR'!$H$1:$H$56),"",INDEX('Liste complète des PERS DIR'!$A$1:$G$56,SMALL('Liste complète des PERS DIR'!$H$1:$H$56,ROWS('Liste complète des PERS DIR'!$G$1:'Liste complète des PERS DIR'!H101)),1))</f>
        <v/>
      </c>
      <c r="B100" s="24" t="str">
        <f>IF(ROWS('Liste complète des PERS DIR'!$G$1:'Liste complète des PERS DIR'!H101)&gt;COUNT('Liste complète des PERS DIR'!$H$1:$H$56),"",INDEX('Liste complète des PERS DIR'!$A$1:$G$56,SMALL('Liste complète des PERS DIR'!$H$1:$H$56,ROWS('Liste complète des PERS DIR'!$G$1:'Liste complète des PERS DIR'!H101)),2))</f>
        <v/>
      </c>
      <c r="C100" s="24" t="str">
        <f>IF(ROWS('Liste complète des PERS DIR'!$G$1:'Liste complète des PERS DIR'!I101)&gt;COUNT('Liste complète des PERS DIR'!$H$1:$H$56),"",INDEX('Liste complète des PERS DIR'!$A$1:$G$56,SMALL('Liste complète des PERS DIR'!$H$1:$H$56,ROWS('Liste complète des PERS DIR'!$G$1:'Liste complète des PERS DIR'!I101)),3))</f>
        <v/>
      </c>
      <c r="D100" s="24" t="str">
        <f>IF(ROWS('Liste complète des PERS DIR'!$G$1:'Liste complète des PERS DIR'!H101)&gt;COUNT('Liste complète des PERS DIR'!$H$1:$H$56),"",INDEX('Liste complète des PERS DIR'!$A$1:$G$56,SMALL('Liste complète des PERS DIR'!$H$1:$H$56,ROWS('Liste complète des PERS DIR'!$G$1:'Liste complète des PERS DIR'!H101)),4))</f>
        <v/>
      </c>
      <c r="E100" s="24" t="str">
        <f>IF(ROWS('Liste complète des PERS DIR'!$G$1:'Liste complète des PERS DIR'!H101)&gt;COUNT('Liste complète des PERS DIR'!$H$1:$H$56),"",INDEX('Liste complète des PERS DIR'!$A$1:$G$56,SMALL('Liste complète des PERS DIR'!$H$1:$H$56,ROWS('Liste complète des PERS DIR'!$G$1:'Liste complète des PERS DIR'!H101)),5))</f>
        <v/>
      </c>
      <c r="F100" s="24" t="str">
        <f>IF(ROWS('Liste complète des PERS DIR'!$G$1:'Liste complète des PERS DIR'!H101)&gt;COUNT('Liste complète des PERS DIR'!$H$1:$H$56),"",INDEX('Liste complète des PERS DIR'!$A$1:$G$56,SMALL('Liste complète des PERS DIR'!$H$1:$H$56,ROWS('Liste complète des PERS DIR'!$G$1:'Liste complète des PERS DIR'!H101)),6))</f>
        <v/>
      </c>
      <c r="G100" s="24" t="str">
        <f>IF(ROWS('Liste complète des PERS DIR'!$G$1:'Liste complète des PERS DIR'!H101)&gt;COUNT('Liste complète des PERS DIR'!$H$1:$H$56),"",INDEX('Liste complète des PERS DIR'!$A$1:$G$56,SMALL('Liste complète des PERS DIR'!$H$1:$H$56,ROWS('Liste complète des PERS DIR'!$G$1:'Liste complète des PERS DIR'!H101)),7))</f>
        <v/>
      </c>
      <c r="H100" s="46" t="str">
        <f t="shared" si="3"/>
        <v xml:space="preserve"> </v>
      </c>
    </row>
    <row r="101" spans="1:8" x14ac:dyDescent="0.2">
      <c r="A101" s="51" t="str">
        <f>IF(ROWS('Liste complète des PERS DIR'!$G$1:'Liste complète des PERS DIR'!H102)&gt;COUNT('Liste complète des PERS DIR'!$H$1:$H$56),"",INDEX('Liste complète des PERS DIR'!$A$1:$G$56,SMALL('Liste complète des PERS DIR'!$H$1:$H$56,ROWS('Liste complète des PERS DIR'!$G$1:'Liste complète des PERS DIR'!H102)),1))</f>
        <v/>
      </c>
      <c r="B101" s="24" t="str">
        <f>IF(ROWS('Liste complète des PERS DIR'!$G$1:'Liste complète des PERS DIR'!H102)&gt;COUNT('Liste complète des PERS DIR'!$H$1:$H$56),"",INDEX('Liste complète des PERS DIR'!$A$1:$G$56,SMALL('Liste complète des PERS DIR'!$H$1:$H$56,ROWS('Liste complète des PERS DIR'!$G$1:'Liste complète des PERS DIR'!H102)),2))</f>
        <v/>
      </c>
      <c r="C101" s="24" t="str">
        <f>IF(ROWS('Liste complète des PERS DIR'!$G$1:'Liste complète des PERS DIR'!I102)&gt;COUNT('Liste complète des PERS DIR'!$H$1:$H$56),"",INDEX('Liste complète des PERS DIR'!$A$1:$G$56,SMALL('Liste complète des PERS DIR'!$H$1:$H$56,ROWS('Liste complète des PERS DIR'!$G$1:'Liste complète des PERS DIR'!I102)),3))</f>
        <v/>
      </c>
      <c r="D101" s="24" t="str">
        <f>IF(ROWS('Liste complète des PERS DIR'!$G$1:'Liste complète des PERS DIR'!H102)&gt;COUNT('Liste complète des PERS DIR'!$H$1:$H$56),"",INDEX('Liste complète des PERS DIR'!$A$1:$G$56,SMALL('Liste complète des PERS DIR'!$H$1:$H$56,ROWS('Liste complète des PERS DIR'!$G$1:'Liste complète des PERS DIR'!H102)),4))</f>
        <v/>
      </c>
      <c r="E101" s="24" t="str">
        <f>IF(ROWS('Liste complète des PERS DIR'!$G$1:'Liste complète des PERS DIR'!H102)&gt;COUNT('Liste complète des PERS DIR'!$H$1:$H$56),"",INDEX('Liste complète des PERS DIR'!$A$1:$G$56,SMALL('Liste complète des PERS DIR'!$H$1:$H$56,ROWS('Liste complète des PERS DIR'!$G$1:'Liste complète des PERS DIR'!H102)),5))</f>
        <v/>
      </c>
      <c r="F101" s="24" t="str">
        <f>IF(ROWS('Liste complète des PERS DIR'!$G$1:'Liste complète des PERS DIR'!H102)&gt;COUNT('Liste complète des PERS DIR'!$H$1:$H$56),"",INDEX('Liste complète des PERS DIR'!$A$1:$G$56,SMALL('Liste complète des PERS DIR'!$H$1:$H$56,ROWS('Liste complète des PERS DIR'!$G$1:'Liste complète des PERS DIR'!H102)),6))</f>
        <v/>
      </c>
      <c r="G101" s="24" t="str">
        <f>IF(ROWS('Liste complète des PERS DIR'!$G$1:'Liste complète des PERS DIR'!H102)&gt;COUNT('Liste complète des PERS DIR'!$H$1:$H$56),"",INDEX('Liste complète des PERS DIR'!$A$1:$G$56,SMALL('Liste complète des PERS DIR'!$H$1:$H$56,ROWS('Liste complète des PERS DIR'!$G$1:'Liste complète des PERS DIR'!H102)),7))</f>
        <v/>
      </c>
      <c r="H101" s="46" t="str">
        <f t="shared" si="3"/>
        <v xml:space="preserve"> </v>
      </c>
    </row>
    <row r="102" spans="1:8" x14ac:dyDescent="0.2">
      <c r="A102" s="51" t="str">
        <f>IF(ROWS('Liste complète des PERS DIR'!$G$1:'Liste complète des PERS DIR'!H103)&gt;COUNT('Liste complète des PERS DIR'!$H$1:$H$56),"",INDEX('Liste complète des PERS DIR'!$A$1:$G$56,SMALL('Liste complète des PERS DIR'!$H$1:$H$56,ROWS('Liste complète des PERS DIR'!$G$1:'Liste complète des PERS DIR'!H103)),1))</f>
        <v/>
      </c>
      <c r="B102" s="24" t="str">
        <f>IF(ROWS('Liste complète des PERS DIR'!$G$1:'Liste complète des PERS DIR'!H103)&gt;COUNT('Liste complète des PERS DIR'!$H$1:$H$56),"",INDEX('Liste complète des PERS DIR'!$A$1:$G$56,SMALL('Liste complète des PERS DIR'!$H$1:$H$56,ROWS('Liste complète des PERS DIR'!$G$1:'Liste complète des PERS DIR'!H103)),2))</f>
        <v/>
      </c>
      <c r="C102" s="24" t="str">
        <f>IF(ROWS('Liste complète des PERS DIR'!$G$1:'Liste complète des PERS DIR'!I103)&gt;COUNT('Liste complète des PERS DIR'!$H$1:$H$56),"",INDEX('Liste complète des PERS DIR'!$A$1:$G$56,SMALL('Liste complète des PERS DIR'!$H$1:$H$56,ROWS('Liste complète des PERS DIR'!$G$1:'Liste complète des PERS DIR'!I103)),3))</f>
        <v/>
      </c>
      <c r="D102" s="24" t="str">
        <f>IF(ROWS('Liste complète des PERS DIR'!$G$1:'Liste complète des PERS DIR'!H103)&gt;COUNT('Liste complète des PERS DIR'!$H$1:$H$56),"",INDEX('Liste complète des PERS DIR'!$A$1:$G$56,SMALL('Liste complète des PERS DIR'!$H$1:$H$56,ROWS('Liste complète des PERS DIR'!$G$1:'Liste complète des PERS DIR'!H103)),4))</f>
        <v/>
      </c>
      <c r="E102" s="24" t="str">
        <f>IF(ROWS('Liste complète des PERS DIR'!$G$1:'Liste complète des PERS DIR'!H103)&gt;COUNT('Liste complète des PERS DIR'!$H$1:$H$56),"",INDEX('Liste complète des PERS DIR'!$A$1:$G$56,SMALL('Liste complète des PERS DIR'!$H$1:$H$56,ROWS('Liste complète des PERS DIR'!$G$1:'Liste complète des PERS DIR'!H103)),5))</f>
        <v/>
      </c>
      <c r="F102" s="24" t="str">
        <f>IF(ROWS('Liste complète des PERS DIR'!$G$1:'Liste complète des PERS DIR'!H103)&gt;COUNT('Liste complète des PERS DIR'!$H$1:$H$56),"",INDEX('Liste complète des PERS DIR'!$A$1:$G$56,SMALL('Liste complète des PERS DIR'!$H$1:$H$56,ROWS('Liste complète des PERS DIR'!$G$1:'Liste complète des PERS DIR'!H103)),6))</f>
        <v/>
      </c>
      <c r="G102" s="24" t="str">
        <f>IF(ROWS('Liste complète des PERS DIR'!$G$1:'Liste complète des PERS DIR'!H103)&gt;COUNT('Liste complète des PERS DIR'!$H$1:$H$56),"",INDEX('Liste complète des PERS DIR'!$A$1:$G$56,SMALL('Liste complète des PERS DIR'!$H$1:$H$56,ROWS('Liste complète des PERS DIR'!$G$1:'Liste complète des PERS DIR'!H103)),7))</f>
        <v/>
      </c>
      <c r="H102" s="46" t="str">
        <f t="shared" si="3"/>
        <v xml:space="preserve"> </v>
      </c>
    </row>
    <row r="103" spans="1:8" x14ac:dyDescent="0.2">
      <c r="A103" s="51" t="str">
        <f>IF(ROWS('Liste complète des PERS DIR'!$G$1:'Liste complète des PERS DIR'!H104)&gt;COUNT('Liste complète des PERS DIR'!$H$1:$H$56),"",INDEX('Liste complète des PERS DIR'!$A$1:$G$56,SMALL('Liste complète des PERS DIR'!$H$1:$H$56,ROWS('Liste complète des PERS DIR'!$G$1:'Liste complète des PERS DIR'!H104)),1))</f>
        <v/>
      </c>
      <c r="B103" s="24" t="str">
        <f>IF(ROWS('Liste complète des PERS DIR'!$G$1:'Liste complète des PERS DIR'!H104)&gt;COUNT('Liste complète des PERS DIR'!$H$1:$H$56),"",INDEX('Liste complète des PERS DIR'!$A$1:$G$56,SMALL('Liste complète des PERS DIR'!$H$1:$H$56,ROWS('Liste complète des PERS DIR'!$G$1:'Liste complète des PERS DIR'!H104)),2))</f>
        <v/>
      </c>
      <c r="C103" s="24" t="str">
        <f>IF(ROWS('Liste complète des PERS DIR'!$G$1:'Liste complète des PERS DIR'!I104)&gt;COUNT('Liste complète des PERS DIR'!$H$1:$H$56),"",INDEX('Liste complète des PERS DIR'!$A$1:$G$56,SMALL('Liste complète des PERS DIR'!$H$1:$H$56,ROWS('Liste complète des PERS DIR'!$G$1:'Liste complète des PERS DIR'!I104)),3))</f>
        <v/>
      </c>
      <c r="D103" s="24" t="str">
        <f>IF(ROWS('Liste complète des PERS DIR'!$G$1:'Liste complète des PERS DIR'!H104)&gt;COUNT('Liste complète des PERS DIR'!$H$1:$H$56),"",INDEX('Liste complète des PERS DIR'!$A$1:$G$56,SMALL('Liste complète des PERS DIR'!$H$1:$H$56,ROWS('Liste complète des PERS DIR'!$G$1:'Liste complète des PERS DIR'!H104)),4))</f>
        <v/>
      </c>
      <c r="E103" s="24" t="str">
        <f>IF(ROWS('Liste complète des PERS DIR'!$G$1:'Liste complète des PERS DIR'!H104)&gt;COUNT('Liste complète des PERS DIR'!$H$1:$H$56),"",INDEX('Liste complète des PERS DIR'!$A$1:$G$56,SMALL('Liste complète des PERS DIR'!$H$1:$H$56,ROWS('Liste complète des PERS DIR'!$G$1:'Liste complète des PERS DIR'!H104)),5))</f>
        <v/>
      </c>
      <c r="F103" s="24" t="str">
        <f>IF(ROWS('Liste complète des PERS DIR'!$G$1:'Liste complète des PERS DIR'!H104)&gt;COUNT('Liste complète des PERS DIR'!$H$1:$H$56),"",INDEX('Liste complète des PERS DIR'!$A$1:$G$56,SMALL('Liste complète des PERS DIR'!$H$1:$H$56,ROWS('Liste complète des PERS DIR'!$G$1:'Liste complète des PERS DIR'!H104)),6))</f>
        <v/>
      </c>
      <c r="G103" s="24" t="str">
        <f>IF(ROWS('Liste complète des PERS DIR'!$G$1:'Liste complète des PERS DIR'!H104)&gt;COUNT('Liste complète des PERS DIR'!$H$1:$H$56),"",INDEX('Liste complète des PERS DIR'!$A$1:$G$56,SMALL('Liste complète des PERS DIR'!$H$1:$H$56,ROWS('Liste complète des PERS DIR'!$G$1:'Liste complète des PERS DIR'!H104)),7))</f>
        <v/>
      </c>
      <c r="H103" s="46" t="str">
        <f t="shared" si="3"/>
        <v xml:space="preserve"> </v>
      </c>
    </row>
    <row r="104" spans="1:8" x14ac:dyDescent="0.2">
      <c r="A104" s="51" t="str">
        <f>IF(ROWS('Liste complète des PERS DIR'!$G$1:'Liste complète des PERS DIR'!H105)&gt;COUNT('Liste complète des PERS DIR'!$H$1:$H$56),"",INDEX('Liste complète des PERS DIR'!$A$1:$G$56,SMALL('Liste complète des PERS DIR'!$H$1:$H$56,ROWS('Liste complète des PERS DIR'!$G$1:'Liste complète des PERS DIR'!H105)),1))</f>
        <v/>
      </c>
      <c r="B104" s="24" t="str">
        <f>IF(ROWS('Liste complète des PERS DIR'!$G$1:'Liste complète des PERS DIR'!H105)&gt;COUNT('Liste complète des PERS DIR'!$H$1:$H$56),"",INDEX('Liste complète des PERS DIR'!$A$1:$G$56,SMALL('Liste complète des PERS DIR'!$H$1:$H$56,ROWS('Liste complète des PERS DIR'!$G$1:'Liste complète des PERS DIR'!H105)),2))</f>
        <v/>
      </c>
      <c r="C104" s="24" t="str">
        <f>IF(ROWS('Liste complète des PERS DIR'!$G$1:'Liste complète des PERS DIR'!I105)&gt;COUNT('Liste complète des PERS DIR'!$H$1:$H$56),"",INDEX('Liste complète des PERS DIR'!$A$1:$G$56,SMALL('Liste complète des PERS DIR'!$H$1:$H$56,ROWS('Liste complète des PERS DIR'!$G$1:'Liste complète des PERS DIR'!I105)),3))</f>
        <v/>
      </c>
      <c r="D104" s="24" t="str">
        <f>IF(ROWS('Liste complète des PERS DIR'!$G$1:'Liste complète des PERS DIR'!H105)&gt;COUNT('Liste complète des PERS DIR'!$H$1:$H$56),"",INDEX('Liste complète des PERS DIR'!$A$1:$G$56,SMALL('Liste complète des PERS DIR'!$H$1:$H$56,ROWS('Liste complète des PERS DIR'!$G$1:'Liste complète des PERS DIR'!H105)),4))</f>
        <v/>
      </c>
      <c r="E104" s="24" t="str">
        <f>IF(ROWS('Liste complète des PERS DIR'!$G$1:'Liste complète des PERS DIR'!H105)&gt;COUNT('Liste complète des PERS DIR'!$H$1:$H$56),"",INDEX('Liste complète des PERS DIR'!$A$1:$G$56,SMALL('Liste complète des PERS DIR'!$H$1:$H$56,ROWS('Liste complète des PERS DIR'!$G$1:'Liste complète des PERS DIR'!H105)),5))</f>
        <v/>
      </c>
      <c r="F104" s="24" t="str">
        <f>IF(ROWS('Liste complète des PERS DIR'!$G$1:'Liste complète des PERS DIR'!H105)&gt;COUNT('Liste complète des PERS DIR'!$H$1:$H$56),"",INDEX('Liste complète des PERS DIR'!$A$1:$G$56,SMALL('Liste complète des PERS DIR'!$H$1:$H$56,ROWS('Liste complète des PERS DIR'!$G$1:'Liste complète des PERS DIR'!H105)),6))</f>
        <v/>
      </c>
      <c r="G104" s="24" t="str">
        <f>IF(ROWS('Liste complète des PERS DIR'!$G$1:'Liste complète des PERS DIR'!H105)&gt;COUNT('Liste complète des PERS DIR'!$H$1:$H$56),"",INDEX('Liste complète des PERS DIR'!$A$1:$G$56,SMALL('Liste complète des PERS DIR'!$H$1:$H$56,ROWS('Liste complète des PERS DIR'!$G$1:'Liste complète des PERS DIR'!H105)),7))</f>
        <v/>
      </c>
      <c r="H104" s="46" t="str">
        <f t="shared" si="3"/>
        <v xml:space="preserve"> </v>
      </c>
    </row>
    <row r="105" spans="1:8" x14ac:dyDescent="0.2">
      <c r="A105" s="51" t="str">
        <f>IF(ROWS('Liste complète des PERS DIR'!$G$1:'Liste complète des PERS DIR'!H106)&gt;COUNT('Liste complète des PERS DIR'!$H$1:$H$56),"",INDEX('Liste complète des PERS DIR'!$A$1:$G$56,SMALL('Liste complète des PERS DIR'!$H$1:$H$56,ROWS('Liste complète des PERS DIR'!$G$1:'Liste complète des PERS DIR'!H106)),1))</f>
        <v/>
      </c>
      <c r="B105" s="24" t="str">
        <f>IF(ROWS('Liste complète des PERS DIR'!$G$1:'Liste complète des PERS DIR'!H106)&gt;COUNT('Liste complète des PERS DIR'!$H$1:$H$56),"",INDEX('Liste complète des PERS DIR'!$A$1:$G$56,SMALL('Liste complète des PERS DIR'!$H$1:$H$56,ROWS('Liste complète des PERS DIR'!$G$1:'Liste complète des PERS DIR'!H106)),2))</f>
        <v/>
      </c>
      <c r="C105" s="24" t="str">
        <f>IF(ROWS('Liste complète des PERS DIR'!$G$1:'Liste complète des PERS DIR'!I106)&gt;COUNT('Liste complète des PERS DIR'!$H$1:$H$56),"",INDEX('Liste complète des PERS DIR'!$A$1:$G$56,SMALL('Liste complète des PERS DIR'!$H$1:$H$56,ROWS('Liste complète des PERS DIR'!$G$1:'Liste complète des PERS DIR'!I106)),3))</f>
        <v/>
      </c>
      <c r="D105" s="24" t="str">
        <f>IF(ROWS('Liste complète des PERS DIR'!$G$1:'Liste complète des PERS DIR'!H106)&gt;COUNT('Liste complète des PERS DIR'!$H$1:$H$56),"",INDEX('Liste complète des PERS DIR'!$A$1:$G$56,SMALL('Liste complète des PERS DIR'!$H$1:$H$56,ROWS('Liste complète des PERS DIR'!$G$1:'Liste complète des PERS DIR'!H106)),4))</f>
        <v/>
      </c>
      <c r="E105" s="24" t="str">
        <f>IF(ROWS('Liste complète des PERS DIR'!$G$1:'Liste complète des PERS DIR'!H106)&gt;COUNT('Liste complète des PERS DIR'!$H$1:$H$56),"",INDEX('Liste complète des PERS DIR'!$A$1:$G$56,SMALL('Liste complète des PERS DIR'!$H$1:$H$56,ROWS('Liste complète des PERS DIR'!$G$1:'Liste complète des PERS DIR'!H106)),5))</f>
        <v/>
      </c>
      <c r="F105" s="24" t="str">
        <f>IF(ROWS('Liste complète des PERS DIR'!$G$1:'Liste complète des PERS DIR'!H106)&gt;COUNT('Liste complète des PERS DIR'!$H$1:$H$56),"",INDEX('Liste complète des PERS DIR'!$A$1:$G$56,SMALL('Liste complète des PERS DIR'!$H$1:$H$56,ROWS('Liste complète des PERS DIR'!$G$1:'Liste complète des PERS DIR'!H106)),6))</f>
        <v/>
      </c>
      <c r="G105" s="24" t="str">
        <f>IF(ROWS('Liste complète des PERS DIR'!$G$1:'Liste complète des PERS DIR'!H106)&gt;COUNT('Liste complète des PERS DIR'!$H$1:$H$56),"",INDEX('Liste complète des PERS DIR'!$A$1:$G$56,SMALL('Liste complète des PERS DIR'!$H$1:$H$56,ROWS('Liste complète des PERS DIR'!$G$1:'Liste complète des PERS DIR'!H106)),7))</f>
        <v/>
      </c>
      <c r="H105" s="46" t="str">
        <f t="shared" si="3"/>
        <v xml:space="preserve"> </v>
      </c>
    </row>
    <row r="106" spans="1:8" x14ac:dyDescent="0.2">
      <c r="A106" s="51" t="str">
        <f>IF(ROWS('Liste complète des PERS DIR'!$G$1:'Liste complète des PERS DIR'!H107)&gt;COUNT('Liste complète des PERS DIR'!$H$1:$H$56),"",INDEX('Liste complète des PERS DIR'!$A$1:$G$56,SMALL('Liste complète des PERS DIR'!$H$1:$H$56,ROWS('Liste complète des PERS DIR'!$G$1:'Liste complète des PERS DIR'!H107)),1))</f>
        <v/>
      </c>
      <c r="B106" s="24" t="str">
        <f>IF(ROWS('Liste complète des PERS DIR'!$G$1:'Liste complète des PERS DIR'!H107)&gt;COUNT('Liste complète des PERS DIR'!$H$1:$H$56),"",INDEX('Liste complète des PERS DIR'!$A$1:$G$56,SMALL('Liste complète des PERS DIR'!$H$1:$H$56,ROWS('Liste complète des PERS DIR'!$G$1:'Liste complète des PERS DIR'!H107)),2))</f>
        <v/>
      </c>
      <c r="C106" s="24" t="str">
        <f>IF(ROWS('Liste complète des PERS DIR'!$G$1:'Liste complète des PERS DIR'!I107)&gt;COUNT('Liste complète des PERS DIR'!$H$1:$H$56),"",INDEX('Liste complète des PERS DIR'!$A$1:$G$56,SMALL('Liste complète des PERS DIR'!$H$1:$H$56,ROWS('Liste complète des PERS DIR'!$G$1:'Liste complète des PERS DIR'!I107)),3))</f>
        <v/>
      </c>
      <c r="D106" s="24" t="str">
        <f>IF(ROWS('Liste complète des PERS DIR'!$G$1:'Liste complète des PERS DIR'!H107)&gt;COUNT('Liste complète des PERS DIR'!$H$1:$H$56),"",INDEX('Liste complète des PERS DIR'!$A$1:$G$56,SMALL('Liste complète des PERS DIR'!$H$1:$H$56,ROWS('Liste complète des PERS DIR'!$G$1:'Liste complète des PERS DIR'!H107)),4))</f>
        <v/>
      </c>
      <c r="E106" s="24" t="str">
        <f>IF(ROWS('Liste complète des PERS DIR'!$G$1:'Liste complète des PERS DIR'!H107)&gt;COUNT('Liste complète des PERS DIR'!$H$1:$H$56),"",INDEX('Liste complète des PERS DIR'!$A$1:$G$56,SMALL('Liste complète des PERS DIR'!$H$1:$H$56,ROWS('Liste complète des PERS DIR'!$G$1:'Liste complète des PERS DIR'!H107)),5))</f>
        <v/>
      </c>
      <c r="F106" s="24" t="str">
        <f>IF(ROWS('Liste complète des PERS DIR'!$G$1:'Liste complète des PERS DIR'!H107)&gt;COUNT('Liste complète des PERS DIR'!$H$1:$H$56),"",INDEX('Liste complète des PERS DIR'!$A$1:$G$56,SMALL('Liste complète des PERS DIR'!$H$1:$H$56,ROWS('Liste complète des PERS DIR'!$G$1:'Liste complète des PERS DIR'!H107)),6))</f>
        <v/>
      </c>
      <c r="G106" s="24" t="str">
        <f>IF(ROWS('Liste complète des PERS DIR'!$G$1:'Liste complète des PERS DIR'!H107)&gt;COUNT('Liste complète des PERS DIR'!$H$1:$H$56),"",INDEX('Liste complète des PERS DIR'!$A$1:$G$56,SMALL('Liste complète des PERS DIR'!$H$1:$H$56,ROWS('Liste complète des PERS DIR'!$G$1:'Liste complète des PERS DIR'!H107)),7))</f>
        <v/>
      </c>
      <c r="H106" s="46" t="str">
        <f t="shared" si="3"/>
        <v xml:space="preserve"> </v>
      </c>
    </row>
    <row r="107" spans="1:8" x14ac:dyDescent="0.2">
      <c r="A107" s="51" t="str">
        <f>IF(ROWS('Liste complète des PERS DIR'!$G$1:'Liste complète des PERS DIR'!H108)&gt;COUNT('Liste complète des PERS DIR'!$H$1:$H$56),"",INDEX('Liste complète des PERS DIR'!$A$1:$G$56,SMALL('Liste complète des PERS DIR'!$H$1:$H$56,ROWS('Liste complète des PERS DIR'!$G$1:'Liste complète des PERS DIR'!H108)),1))</f>
        <v/>
      </c>
      <c r="B107" s="24" t="str">
        <f>IF(ROWS('Liste complète des PERS DIR'!$G$1:'Liste complète des PERS DIR'!H108)&gt;COUNT('Liste complète des PERS DIR'!$H$1:$H$56),"",INDEX('Liste complète des PERS DIR'!$A$1:$G$56,SMALL('Liste complète des PERS DIR'!$H$1:$H$56,ROWS('Liste complète des PERS DIR'!$G$1:'Liste complète des PERS DIR'!H108)),2))</f>
        <v/>
      </c>
      <c r="C107" s="24" t="str">
        <f>IF(ROWS('Liste complète des PERS DIR'!$G$1:'Liste complète des PERS DIR'!I108)&gt;COUNT('Liste complète des PERS DIR'!$H$1:$H$56),"",INDEX('Liste complète des PERS DIR'!$A$1:$G$56,SMALL('Liste complète des PERS DIR'!$H$1:$H$56,ROWS('Liste complète des PERS DIR'!$G$1:'Liste complète des PERS DIR'!I108)),3))</f>
        <v/>
      </c>
      <c r="D107" s="24" t="str">
        <f>IF(ROWS('Liste complète des PERS DIR'!$G$1:'Liste complète des PERS DIR'!H108)&gt;COUNT('Liste complète des PERS DIR'!$H$1:$H$56),"",INDEX('Liste complète des PERS DIR'!$A$1:$G$56,SMALL('Liste complète des PERS DIR'!$H$1:$H$56,ROWS('Liste complète des PERS DIR'!$G$1:'Liste complète des PERS DIR'!H108)),4))</f>
        <v/>
      </c>
      <c r="E107" s="24" t="str">
        <f>IF(ROWS('Liste complète des PERS DIR'!$G$1:'Liste complète des PERS DIR'!H108)&gt;COUNT('Liste complète des PERS DIR'!$H$1:$H$56),"",INDEX('Liste complète des PERS DIR'!$A$1:$G$56,SMALL('Liste complète des PERS DIR'!$H$1:$H$56,ROWS('Liste complète des PERS DIR'!$G$1:'Liste complète des PERS DIR'!H108)),5))</f>
        <v/>
      </c>
      <c r="F107" s="24" t="str">
        <f>IF(ROWS('Liste complète des PERS DIR'!$G$1:'Liste complète des PERS DIR'!H108)&gt;COUNT('Liste complète des PERS DIR'!$H$1:$H$56),"",INDEX('Liste complète des PERS DIR'!$A$1:$G$56,SMALL('Liste complète des PERS DIR'!$H$1:$H$56,ROWS('Liste complète des PERS DIR'!$G$1:'Liste complète des PERS DIR'!H108)),6))</f>
        <v/>
      </c>
      <c r="G107" s="24" t="str">
        <f>IF(ROWS('Liste complète des PERS DIR'!$G$1:'Liste complète des PERS DIR'!H108)&gt;COUNT('Liste complète des PERS DIR'!$H$1:$H$56),"",INDEX('Liste complète des PERS DIR'!$A$1:$G$56,SMALL('Liste complète des PERS DIR'!$H$1:$H$56,ROWS('Liste complète des PERS DIR'!$G$1:'Liste complète des PERS DIR'!H108)),7))</f>
        <v/>
      </c>
      <c r="H107" s="46" t="str">
        <f t="shared" si="3"/>
        <v xml:space="preserve"> </v>
      </c>
    </row>
    <row r="108" spans="1:8" x14ac:dyDescent="0.2">
      <c r="A108" s="51" t="str">
        <f>IF(ROWS('Liste complète des PERS DIR'!$G$1:'Liste complète des PERS DIR'!H109)&gt;COUNT('Liste complète des PERS DIR'!$H$1:$H$56),"",INDEX('Liste complète des PERS DIR'!$A$1:$G$56,SMALL('Liste complète des PERS DIR'!$H$1:$H$56,ROWS('Liste complète des PERS DIR'!$G$1:'Liste complète des PERS DIR'!H109)),1))</f>
        <v/>
      </c>
      <c r="B108" s="24" t="str">
        <f>IF(ROWS('Liste complète des PERS DIR'!$G$1:'Liste complète des PERS DIR'!H109)&gt;COUNT('Liste complète des PERS DIR'!$H$1:$H$56),"",INDEX('Liste complète des PERS DIR'!$A$1:$G$56,SMALL('Liste complète des PERS DIR'!$H$1:$H$56,ROWS('Liste complète des PERS DIR'!$G$1:'Liste complète des PERS DIR'!H109)),2))</f>
        <v/>
      </c>
      <c r="C108" s="24" t="str">
        <f>IF(ROWS('Liste complète des PERS DIR'!$G$1:'Liste complète des PERS DIR'!I109)&gt;COUNT('Liste complète des PERS DIR'!$H$1:$H$56),"",INDEX('Liste complète des PERS DIR'!$A$1:$G$56,SMALL('Liste complète des PERS DIR'!$H$1:$H$56,ROWS('Liste complète des PERS DIR'!$G$1:'Liste complète des PERS DIR'!I109)),3))</f>
        <v/>
      </c>
      <c r="D108" s="24" t="str">
        <f>IF(ROWS('Liste complète des PERS DIR'!$G$1:'Liste complète des PERS DIR'!H109)&gt;COUNT('Liste complète des PERS DIR'!$H$1:$H$56),"",INDEX('Liste complète des PERS DIR'!$A$1:$G$56,SMALL('Liste complète des PERS DIR'!$H$1:$H$56,ROWS('Liste complète des PERS DIR'!$G$1:'Liste complète des PERS DIR'!H109)),4))</f>
        <v/>
      </c>
      <c r="E108" s="24" t="str">
        <f>IF(ROWS('Liste complète des PERS DIR'!$G$1:'Liste complète des PERS DIR'!H109)&gt;COUNT('Liste complète des PERS DIR'!$H$1:$H$56),"",INDEX('Liste complète des PERS DIR'!$A$1:$G$56,SMALL('Liste complète des PERS DIR'!$H$1:$H$56,ROWS('Liste complète des PERS DIR'!$G$1:'Liste complète des PERS DIR'!H109)),5))</f>
        <v/>
      </c>
      <c r="F108" s="24" t="str">
        <f>IF(ROWS('Liste complète des PERS DIR'!$G$1:'Liste complète des PERS DIR'!H109)&gt;COUNT('Liste complète des PERS DIR'!$H$1:$H$56),"",INDEX('Liste complète des PERS DIR'!$A$1:$G$56,SMALL('Liste complète des PERS DIR'!$H$1:$H$56,ROWS('Liste complète des PERS DIR'!$G$1:'Liste complète des PERS DIR'!H109)),6))</f>
        <v/>
      </c>
      <c r="G108" s="24" t="str">
        <f>IF(ROWS('Liste complète des PERS DIR'!$G$1:'Liste complète des PERS DIR'!H109)&gt;COUNT('Liste complète des PERS DIR'!$H$1:$H$56),"",INDEX('Liste complète des PERS DIR'!$A$1:$G$56,SMALL('Liste complète des PERS DIR'!$H$1:$H$56,ROWS('Liste complète des PERS DIR'!$G$1:'Liste complète des PERS DIR'!H109)),7))</f>
        <v/>
      </c>
      <c r="H108" s="46" t="str">
        <f t="shared" si="3"/>
        <v xml:space="preserve"> </v>
      </c>
    </row>
    <row r="109" spans="1:8" x14ac:dyDescent="0.2">
      <c r="A109" s="51" t="str">
        <f>IF(ROWS('Liste complète des PERS DIR'!$G$1:'Liste complète des PERS DIR'!H110)&gt;COUNT('Liste complète des PERS DIR'!$H$1:$H$56),"",INDEX('Liste complète des PERS DIR'!$A$1:$G$56,SMALL('Liste complète des PERS DIR'!$H$1:$H$56,ROWS('Liste complète des PERS DIR'!$G$1:'Liste complète des PERS DIR'!H110)),1))</f>
        <v/>
      </c>
      <c r="B109" s="24" t="str">
        <f>IF(ROWS('Liste complète des PERS DIR'!$G$1:'Liste complète des PERS DIR'!H110)&gt;COUNT('Liste complète des PERS DIR'!$H$1:$H$56),"",INDEX('Liste complète des PERS DIR'!$A$1:$G$56,SMALL('Liste complète des PERS DIR'!$H$1:$H$56,ROWS('Liste complète des PERS DIR'!$G$1:'Liste complète des PERS DIR'!H110)),2))</f>
        <v/>
      </c>
      <c r="C109" s="24" t="str">
        <f>IF(ROWS('Liste complète des PERS DIR'!$G$1:'Liste complète des PERS DIR'!I110)&gt;COUNT('Liste complète des PERS DIR'!$H$1:$H$56),"",INDEX('Liste complète des PERS DIR'!$A$1:$G$56,SMALL('Liste complète des PERS DIR'!$H$1:$H$56,ROWS('Liste complète des PERS DIR'!$G$1:'Liste complète des PERS DIR'!I110)),3))</f>
        <v/>
      </c>
      <c r="D109" s="24" t="str">
        <f>IF(ROWS('Liste complète des PERS DIR'!$G$1:'Liste complète des PERS DIR'!H110)&gt;COUNT('Liste complète des PERS DIR'!$H$1:$H$56),"",INDEX('Liste complète des PERS DIR'!$A$1:$G$56,SMALL('Liste complète des PERS DIR'!$H$1:$H$56,ROWS('Liste complète des PERS DIR'!$G$1:'Liste complète des PERS DIR'!H110)),4))</f>
        <v/>
      </c>
      <c r="E109" s="24" t="str">
        <f>IF(ROWS('Liste complète des PERS DIR'!$G$1:'Liste complète des PERS DIR'!H110)&gt;COUNT('Liste complète des PERS DIR'!$H$1:$H$56),"",INDEX('Liste complète des PERS DIR'!$A$1:$G$56,SMALL('Liste complète des PERS DIR'!$H$1:$H$56,ROWS('Liste complète des PERS DIR'!$G$1:'Liste complète des PERS DIR'!H110)),5))</f>
        <v/>
      </c>
      <c r="F109" s="24" t="str">
        <f>IF(ROWS('Liste complète des PERS DIR'!$G$1:'Liste complète des PERS DIR'!H110)&gt;COUNT('Liste complète des PERS DIR'!$H$1:$H$56),"",INDEX('Liste complète des PERS DIR'!$A$1:$G$56,SMALL('Liste complète des PERS DIR'!$H$1:$H$56,ROWS('Liste complète des PERS DIR'!$G$1:'Liste complète des PERS DIR'!H110)),6))</f>
        <v/>
      </c>
      <c r="G109" s="24" t="str">
        <f>IF(ROWS('Liste complète des PERS DIR'!$G$1:'Liste complète des PERS DIR'!H110)&gt;COUNT('Liste complète des PERS DIR'!$H$1:$H$56),"",INDEX('Liste complète des PERS DIR'!$A$1:$G$56,SMALL('Liste complète des PERS DIR'!$H$1:$H$56,ROWS('Liste complète des PERS DIR'!$G$1:'Liste complète des PERS DIR'!H110)),7))</f>
        <v/>
      </c>
      <c r="H109" s="46" t="str">
        <f t="shared" si="3"/>
        <v xml:space="preserve"> </v>
      </c>
    </row>
    <row r="110" spans="1:8" x14ac:dyDescent="0.2">
      <c r="A110" s="51" t="str">
        <f>IF(ROWS('Liste complète des PERS DIR'!$G$1:'Liste complète des PERS DIR'!H111)&gt;COUNT('Liste complète des PERS DIR'!$H$1:$H$56),"",INDEX('Liste complète des PERS DIR'!$A$1:$G$56,SMALL('Liste complète des PERS DIR'!$H$1:$H$56,ROWS('Liste complète des PERS DIR'!$G$1:'Liste complète des PERS DIR'!H111)),1))</f>
        <v/>
      </c>
      <c r="B110" s="24" t="str">
        <f>IF(ROWS('Liste complète des PERS DIR'!$G$1:'Liste complète des PERS DIR'!H111)&gt;COUNT('Liste complète des PERS DIR'!$H$1:$H$56),"",INDEX('Liste complète des PERS DIR'!$A$1:$G$56,SMALL('Liste complète des PERS DIR'!$H$1:$H$56,ROWS('Liste complète des PERS DIR'!$G$1:'Liste complète des PERS DIR'!H111)),2))</f>
        <v/>
      </c>
      <c r="C110" s="24" t="str">
        <f>IF(ROWS('Liste complète des PERS DIR'!$G$1:'Liste complète des PERS DIR'!I111)&gt;COUNT('Liste complète des PERS DIR'!$H$1:$H$56),"",INDEX('Liste complète des PERS DIR'!$A$1:$G$56,SMALL('Liste complète des PERS DIR'!$H$1:$H$56,ROWS('Liste complète des PERS DIR'!$G$1:'Liste complète des PERS DIR'!I111)),3))</f>
        <v/>
      </c>
      <c r="D110" s="24" t="str">
        <f>IF(ROWS('Liste complète des PERS DIR'!$G$1:'Liste complète des PERS DIR'!H111)&gt;COUNT('Liste complète des PERS DIR'!$H$1:$H$56),"",INDEX('Liste complète des PERS DIR'!$A$1:$G$56,SMALL('Liste complète des PERS DIR'!$H$1:$H$56,ROWS('Liste complète des PERS DIR'!$G$1:'Liste complète des PERS DIR'!H111)),4))</f>
        <v/>
      </c>
      <c r="E110" s="24" t="str">
        <f>IF(ROWS('Liste complète des PERS DIR'!$G$1:'Liste complète des PERS DIR'!H111)&gt;COUNT('Liste complète des PERS DIR'!$H$1:$H$56),"",INDEX('Liste complète des PERS DIR'!$A$1:$G$56,SMALL('Liste complète des PERS DIR'!$H$1:$H$56,ROWS('Liste complète des PERS DIR'!$G$1:'Liste complète des PERS DIR'!H111)),5))</f>
        <v/>
      </c>
      <c r="F110" s="24" t="str">
        <f>IF(ROWS('Liste complète des PERS DIR'!$G$1:'Liste complète des PERS DIR'!H111)&gt;COUNT('Liste complète des PERS DIR'!$H$1:$H$56),"",INDEX('Liste complète des PERS DIR'!$A$1:$G$56,SMALL('Liste complète des PERS DIR'!$H$1:$H$56,ROWS('Liste complète des PERS DIR'!$G$1:'Liste complète des PERS DIR'!H111)),6))</f>
        <v/>
      </c>
      <c r="G110" s="24" t="str">
        <f>IF(ROWS('Liste complète des PERS DIR'!$G$1:'Liste complète des PERS DIR'!H111)&gt;COUNT('Liste complète des PERS DIR'!$H$1:$H$56),"",INDEX('Liste complète des PERS DIR'!$A$1:$G$56,SMALL('Liste complète des PERS DIR'!$H$1:$H$56,ROWS('Liste complète des PERS DIR'!$G$1:'Liste complète des PERS DIR'!H111)),7))</f>
        <v/>
      </c>
      <c r="H110" s="46" t="str">
        <f t="shared" si="3"/>
        <v xml:space="preserve"> </v>
      </c>
    </row>
    <row r="111" spans="1:8" x14ac:dyDescent="0.2">
      <c r="A111" s="51" t="str">
        <f>IF(ROWS('Liste complète des PERS DIR'!$G$1:'Liste complète des PERS DIR'!H112)&gt;COUNT('Liste complète des PERS DIR'!$H$1:$H$56),"",INDEX('Liste complète des PERS DIR'!$A$1:$G$56,SMALL('Liste complète des PERS DIR'!$H$1:$H$56,ROWS('Liste complète des PERS DIR'!$G$1:'Liste complète des PERS DIR'!H112)),1))</f>
        <v/>
      </c>
      <c r="B111" s="24" t="str">
        <f>IF(ROWS('Liste complète des PERS DIR'!$G$1:'Liste complète des PERS DIR'!H112)&gt;COUNT('Liste complète des PERS DIR'!$H$1:$H$56),"",INDEX('Liste complète des PERS DIR'!$A$1:$G$56,SMALL('Liste complète des PERS DIR'!$H$1:$H$56,ROWS('Liste complète des PERS DIR'!$G$1:'Liste complète des PERS DIR'!H112)),2))</f>
        <v/>
      </c>
      <c r="C111" s="24" t="str">
        <f>IF(ROWS('Liste complète des PERS DIR'!$G$1:'Liste complète des PERS DIR'!I112)&gt;COUNT('Liste complète des PERS DIR'!$H$1:$H$56),"",INDEX('Liste complète des PERS DIR'!$A$1:$G$56,SMALL('Liste complète des PERS DIR'!$H$1:$H$56,ROWS('Liste complète des PERS DIR'!$G$1:'Liste complète des PERS DIR'!I112)),3))</f>
        <v/>
      </c>
      <c r="D111" s="24" t="str">
        <f>IF(ROWS('Liste complète des PERS DIR'!$G$1:'Liste complète des PERS DIR'!H112)&gt;COUNT('Liste complète des PERS DIR'!$H$1:$H$56),"",INDEX('Liste complète des PERS DIR'!$A$1:$G$56,SMALL('Liste complète des PERS DIR'!$H$1:$H$56,ROWS('Liste complète des PERS DIR'!$G$1:'Liste complète des PERS DIR'!H112)),4))</f>
        <v/>
      </c>
      <c r="E111" s="24" t="str">
        <f>IF(ROWS('Liste complète des PERS DIR'!$G$1:'Liste complète des PERS DIR'!H112)&gt;COUNT('Liste complète des PERS DIR'!$H$1:$H$56),"",INDEX('Liste complète des PERS DIR'!$A$1:$G$56,SMALL('Liste complète des PERS DIR'!$H$1:$H$56,ROWS('Liste complète des PERS DIR'!$G$1:'Liste complète des PERS DIR'!H112)),5))</f>
        <v/>
      </c>
      <c r="F111" s="24" t="str">
        <f>IF(ROWS('Liste complète des PERS DIR'!$G$1:'Liste complète des PERS DIR'!H112)&gt;COUNT('Liste complète des PERS DIR'!$H$1:$H$56),"",INDEX('Liste complète des PERS DIR'!$A$1:$G$56,SMALL('Liste complète des PERS DIR'!$H$1:$H$56,ROWS('Liste complète des PERS DIR'!$G$1:'Liste complète des PERS DIR'!H112)),6))</f>
        <v/>
      </c>
      <c r="G111" s="24" t="str">
        <f>IF(ROWS('Liste complète des PERS DIR'!$G$1:'Liste complète des PERS DIR'!H112)&gt;COUNT('Liste complète des PERS DIR'!$H$1:$H$56),"",INDEX('Liste complète des PERS DIR'!$A$1:$G$56,SMALL('Liste complète des PERS DIR'!$H$1:$H$56,ROWS('Liste complète des PERS DIR'!$G$1:'Liste complète des PERS DIR'!H112)),7))</f>
        <v/>
      </c>
      <c r="H111" s="46" t="str">
        <f t="shared" si="3"/>
        <v xml:space="preserve"> </v>
      </c>
    </row>
    <row r="112" spans="1:8" x14ac:dyDescent="0.2">
      <c r="A112" s="51" t="str">
        <f>IF(ROWS('Liste complète des PERS DIR'!$G$1:'Liste complète des PERS DIR'!H113)&gt;COUNT('Liste complète des PERS DIR'!$H$1:$H$56),"",INDEX('Liste complète des PERS DIR'!$A$1:$G$56,SMALL('Liste complète des PERS DIR'!$H$1:$H$56,ROWS('Liste complète des PERS DIR'!$G$1:'Liste complète des PERS DIR'!H113)),1))</f>
        <v/>
      </c>
      <c r="B112" s="24" t="str">
        <f>IF(ROWS('Liste complète des PERS DIR'!$G$1:'Liste complète des PERS DIR'!H113)&gt;COUNT('Liste complète des PERS DIR'!$H$1:$H$56),"",INDEX('Liste complète des PERS DIR'!$A$1:$G$56,SMALL('Liste complète des PERS DIR'!$H$1:$H$56,ROWS('Liste complète des PERS DIR'!$G$1:'Liste complète des PERS DIR'!H113)),2))</f>
        <v/>
      </c>
      <c r="C112" s="24" t="str">
        <f>IF(ROWS('Liste complète des PERS DIR'!$G$1:'Liste complète des PERS DIR'!I113)&gt;COUNT('Liste complète des PERS DIR'!$H$1:$H$56),"",INDEX('Liste complète des PERS DIR'!$A$1:$G$56,SMALL('Liste complète des PERS DIR'!$H$1:$H$56,ROWS('Liste complète des PERS DIR'!$G$1:'Liste complète des PERS DIR'!I113)),3))</f>
        <v/>
      </c>
      <c r="D112" s="24" t="str">
        <f>IF(ROWS('Liste complète des PERS DIR'!$G$1:'Liste complète des PERS DIR'!H113)&gt;COUNT('Liste complète des PERS DIR'!$H$1:$H$56),"",INDEX('Liste complète des PERS DIR'!$A$1:$G$56,SMALL('Liste complète des PERS DIR'!$H$1:$H$56,ROWS('Liste complète des PERS DIR'!$G$1:'Liste complète des PERS DIR'!H113)),4))</f>
        <v/>
      </c>
      <c r="E112" s="24" t="str">
        <f>IF(ROWS('Liste complète des PERS DIR'!$G$1:'Liste complète des PERS DIR'!H113)&gt;COUNT('Liste complète des PERS DIR'!$H$1:$H$56),"",INDEX('Liste complète des PERS DIR'!$A$1:$G$56,SMALL('Liste complète des PERS DIR'!$H$1:$H$56,ROWS('Liste complète des PERS DIR'!$G$1:'Liste complète des PERS DIR'!H113)),5))</f>
        <v/>
      </c>
      <c r="F112" s="24" t="str">
        <f>IF(ROWS('Liste complète des PERS DIR'!$G$1:'Liste complète des PERS DIR'!H113)&gt;COUNT('Liste complète des PERS DIR'!$H$1:$H$56),"",INDEX('Liste complète des PERS DIR'!$A$1:$G$56,SMALL('Liste complète des PERS DIR'!$H$1:$H$56,ROWS('Liste complète des PERS DIR'!$G$1:'Liste complète des PERS DIR'!H113)),6))</f>
        <v/>
      </c>
      <c r="G112" s="24" t="str">
        <f>IF(ROWS('Liste complète des PERS DIR'!$G$1:'Liste complète des PERS DIR'!H113)&gt;COUNT('Liste complète des PERS DIR'!$H$1:$H$56),"",INDEX('Liste complète des PERS DIR'!$A$1:$G$56,SMALL('Liste complète des PERS DIR'!$H$1:$H$56,ROWS('Liste complète des PERS DIR'!$G$1:'Liste complète des PERS DIR'!H113)),7))</f>
        <v/>
      </c>
      <c r="H112" s="46" t="str">
        <f t="shared" si="3"/>
        <v xml:space="preserve"> </v>
      </c>
    </row>
    <row r="113" spans="1:8" x14ac:dyDescent="0.2">
      <c r="A113" s="51" t="str">
        <f>IF(ROWS('Liste complète des PERS DIR'!$G$1:'Liste complète des PERS DIR'!H114)&gt;COUNT('Liste complète des PERS DIR'!$H$1:$H$56),"",INDEX('Liste complète des PERS DIR'!$A$1:$G$56,SMALL('Liste complète des PERS DIR'!$H$1:$H$56,ROWS('Liste complète des PERS DIR'!$G$1:'Liste complète des PERS DIR'!H114)),1))</f>
        <v/>
      </c>
      <c r="B113" s="24" t="str">
        <f>IF(ROWS('Liste complète des PERS DIR'!$G$1:'Liste complète des PERS DIR'!H114)&gt;COUNT('Liste complète des PERS DIR'!$H$1:$H$56),"",INDEX('Liste complète des PERS DIR'!$A$1:$G$56,SMALL('Liste complète des PERS DIR'!$H$1:$H$56,ROWS('Liste complète des PERS DIR'!$G$1:'Liste complète des PERS DIR'!H114)),2))</f>
        <v/>
      </c>
      <c r="C113" s="24" t="str">
        <f>IF(ROWS('Liste complète des PERS DIR'!$G$1:'Liste complète des PERS DIR'!I114)&gt;COUNT('Liste complète des PERS DIR'!$H$1:$H$56),"",INDEX('Liste complète des PERS DIR'!$A$1:$G$56,SMALL('Liste complète des PERS DIR'!$H$1:$H$56,ROWS('Liste complète des PERS DIR'!$G$1:'Liste complète des PERS DIR'!I114)),3))</f>
        <v/>
      </c>
      <c r="D113" s="24" t="str">
        <f>IF(ROWS('Liste complète des PERS DIR'!$G$1:'Liste complète des PERS DIR'!H114)&gt;COUNT('Liste complète des PERS DIR'!$H$1:$H$56),"",INDEX('Liste complète des PERS DIR'!$A$1:$G$56,SMALL('Liste complète des PERS DIR'!$H$1:$H$56,ROWS('Liste complète des PERS DIR'!$G$1:'Liste complète des PERS DIR'!H114)),4))</f>
        <v/>
      </c>
      <c r="E113" s="24" t="str">
        <f>IF(ROWS('Liste complète des PERS DIR'!$G$1:'Liste complète des PERS DIR'!H114)&gt;COUNT('Liste complète des PERS DIR'!$H$1:$H$56),"",INDEX('Liste complète des PERS DIR'!$A$1:$G$56,SMALL('Liste complète des PERS DIR'!$H$1:$H$56,ROWS('Liste complète des PERS DIR'!$G$1:'Liste complète des PERS DIR'!H114)),5))</f>
        <v/>
      </c>
      <c r="F113" s="24" t="str">
        <f>IF(ROWS('Liste complète des PERS DIR'!$G$1:'Liste complète des PERS DIR'!H114)&gt;COUNT('Liste complète des PERS DIR'!$H$1:$H$56),"",INDEX('Liste complète des PERS DIR'!$A$1:$G$56,SMALL('Liste complète des PERS DIR'!$H$1:$H$56,ROWS('Liste complète des PERS DIR'!$G$1:'Liste complète des PERS DIR'!H114)),6))</f>
        <v/>
      </c>
      <c r="G113" s="24" t="str">
        <f>IF(ROWS('Liste complète des PERS DIR'!$G$1:'Liste complète des PERS DIR'!H114)&gt;COUNT('Liste complète des PERS DIR'!$H$1:$H$56),"",INDEX('Liste complète des PERS DIR'!$A$1:$G$56,SMALL('Liste complète des PERS DIR'!$H$1:$H$56,ROWS('Liste complète des PERS DIR'!$G$1:'Liste complète des PERS DIR'!H114)),7))</f>
        <v/>
      </c>
      <c r="H113" s="46" t="str">
        <f t="shared" si="3"/>
        <v xml:space="preserve"> </v>
      </c>
    </row>
    <row r="114" spans="1:8" x14ac:dyDescent="0.2">
      <c r="A114" s="51" t="str">
        <f>IF(ROWS('Liste complète des PERS DIR'!$G$1:'Liste complète des PERS DIR'!H115)&gt;COUNT('Liste complète des PERS DIR'!$H$1:$H$56),"",INDEX('Liste complète des PERS DIR'!$A$1:$G$56,SMALL('Liste complète des PERS DIR'!$H$1:$H$56,ROWS('Liste complète des PERS DIR'!$G$1:'Liste complète des PERS DIR'!H115)),1))</f>
        <v/>
      </c>
      <c r="B114" s="24" t="str">
        <f>IF(ROWS('Liste complète des PERS DIR'!$G$1:'Liste complète des PERS DIR'!H115)&gt;COUNT('Liste complète des PERS DIR'!$H$1:$H$56),"",INDEX('Liste complète des PERS DIR'!$A$1:$G$56,SMALL('Liste complète des PERS DIR'!$H$1:$H$56,ROWS('Liste complète des PERS DIR'!$G$1:'Liste complète des PERS DIR'!H115)),2))</f>
        <v/>
      </c>
      <c r="C114" s="24" t="str">
        <f>IF(ROWS('Liste complète des PERS DIR'!$G$1:'Liste complète des PERS DIR'!I115)&gt;COUNT('Liste complète des PERS DIR'!$H$1:$H$56),"",INDEX('Liste complète des PERS DIR'!$A$1:$G$56,SMALL('Liste complète des PERS DIR'!$H$1:$H$56,ROWS('Liste complète des PERS DIR'!$G$1:'Liste complète des PERS DIR'!I115)),3))</f>
        <v/>
      </c>
      <c r="D114" s="24" t="str">
        <f>IF(ROWS('Liste complète des PERS DIR'!$G$1:'Liste complète des PERS DIR'!H115)&gt;COUNT('Liste complète des PERS DIR'!$H$1:$H$56),"",INDEX('Liste complète des PERS DIR'!$A$1:$G$56,SMALL('Liste complète des PERS DIR'!$H$1:$H$56,ROWS('Liste complète des PERS DIR'!$G$1:'Liste complète des PERS DIR'!H115)),4))</f>
        <v/>
      </c>
      <c r="E114" s="24" t="str">
        <f>IF(ROWS('Liste complète des PERS DIR'!$G$1:'Liste complète des PERS DIR'!H115)&gt;COUNT('Liste complète des PERS DIR'!$H$1:$H$56),"",INDEX('Liste complète des PERS DIR'!$A$1:$G$56,SMALL('Liste complète des PERS DIR'!$H$1:$H$56,ROWS('Liste complète des PERS DIR'!$G$1:'Liste complète des PERS DIR'!H115)),5))</f>
        <v/>
      </c>
      <c r="F114" s="24" t="str">
        <f>IF(ROWS('Liste complète des PERS DIR'!$G$1:'Liste complète des PERS DIR'!H115)&gt;COUNT('Liste complète des PERS DIR'!$H$1:$H$56),"",INDEX('Liste complète des PERS DIR'!$A$1:$G$56,SMALL('Liste complète des PERS DIR'!$H$1:$H$56,ROWS('Liste complète des PERS DIR'!$G$1:'Liste complète des PERS DIR'!H115)),6))</f>
        <v/>
      </c>
      <c r="G114" s="24" t="str">
        <f>IF(ROWS('Liste complète des PERS DIR'!$G$1:'Liste complète des PERS DIR'!H115)&gt;COUNT('Liste complète des PERS DIR'!$H$1:$H$56),"",INDEX('Liste complète des PERS DIR'!$A$1:$G$56,SMALL('Liste complète des PERS DIR'!$H$1:$H$56,ROWS('Liste complète des PERS DIR'!$G$1:'Liste complète des PERS DIR'!H115)),7))</f>
        <v/>
      </c>
      <c r="H114" s="46" t="str">
        <f t="shared" si="3"/>
        <v xml:space="preserve"> </v>
      </c>
    </row>
    <row r="115" spans="1:8" x14ac:dyDescent="0.2">
      <c r="A115" s="51" t="str">
        <f>IF(ROWS('Liste complète des PERS DIR'!$G$1:'Liste complète des PERS DIR'!H116)&gt;COUNT('Liste complète des PERS DIR'!$H$1:$H$56),"",INDEX('Liste complète des PERS DIR'!$A$1:$G$56,SMALL('Liste complète des PERS DIR'!$H$1:$H$56,ROWS('Liste complète des PERS DIR'!$G$1:'Liste complète des PERS DIR'!H116)),1))</f>
        <v/>
      </c>
      <c r="B115" s="24" t="str">
        <f>IF(ROWS('Liste complète des PERS DIR'!$G$1:'Liste complète des PERS DIR'!H116)&gt;COUNT('Liste complète des PERS DIR'!$H$1:$H$56),"",INDEX('Liste complète des PERS DIR'!$A$1:$G$56,SMALL('Liste complète des PERS DIR'!$H$1:$H$56,ROWS('Liste complète des PERS DIR'!$G$1:'Liste complète des PERS DIR'!H116)),2))</f>
        <v/>
      </c>
      <c r="C115" s="24" t="str">
        <f>IF(ROWS('Liste complète des PERS DIR'!$G$1:'Liste complète des PERS DIR'!I116)&gt;COUNT('Liste complète des PERS DIR'!$H$1:$H$56),"",INDEX('Liste complète des PERS DIR'!$A$1:$G$56,SMALL('Liste complète des PERS DIR'!$H$1:$H$56,ROWS('Liste complète des PERS DIR'!$G$1:'Liste complète des PERS DIR'!I116)),3))</f>
        <v/>
      </c>
      <c r="D115" s="24" t="str">
        <f>IF(ROWS('Liste complète des PERS DIR'!$G$1:'Liste complète des PERS DIR'!H116)&gt;COUNT('Liste complète des PERS DIR'!$H$1:$H$56),"",INDEX('Liste complète des PERS DIR'!$A$1:$G$56,SMALL('Liste complète des PERS DIR'!$H$1:$H$56,ROWS('Liste complète des PERS DIR'!$G$1:'Liste complète des PERS DIR'!H116)),4))</f>
        <v/>
      </c>
      <c r="E115" s="24" t="str">
        <f>IF(ROWS('Liste complète des PERS DIR'!$G$1:'Liste complète des PERS DIR'!H116)&gt;COUNT('Liste complète des PERS DIR'!$H$1:$H$56),"",INDEX('Liste complète des PERS DIR'!$A$1:$G$56,SMALL('Liste complète des PERS DIR'!$H$1:$H$56,ROWS('Liste complète des PERS DIR'!$G$1:'Liste complète des PERS DIR'!H116)),5))</f>
        <v/>
      </c>
      <c r="F115" s="24" t="str">
        <f>IF(ROWS('Liste complète des PERS DIR'!$G$1:'Liste complète des PERS DIR'!H116)&gt;COUNT('Liste complète des PERS DIR'!$H$1:$H$56),"",INDEX('Liste complète des PERS DIR'!$A$1:$G$56,SMALL('Liste complète des PERS DIR'!$H$1:$H$56,ROWS('Liste complète des PERS DIR'!$G$1:'Liste complète des PERS DIR'!H116)),6))</f>
        <v/>
      </c>
      <c r="G115" s="24" t="str">
        <f>IF(ROWS('Liste complète des PERS DIR'!$G$1:'Liste complète des PERS DIR'!H116)&gt;COUNT('Liste complète des PERS DIR'!$H$1:$H$56),"",INDEX('Liste complète des PERS DIR'!$A$1:$G$56,SMALL('Liste complète des PERS DIR'!$H$1:$H$56,ROWS('Liste complète des PERS DIR'!$G$1:'Liste complète des PERS DIR'!H116)),7))</f>
        <v/>
      </c>
      <c r="H115" s="46" t="str">
        <f t="shared" si="3"/>
        <v xml:space="preserve"> </v>
      </c>
    </row>
    <row r="116" spans="1:8" x14ac:dyDescent="0.2">
      <c r="A116" s="51" t="str">
        <f>IF(ROWS('Liste complète des PERS DIR'!$G$1:'Liste complète des PERS DIR'!H117)&gt;COUNT('Liste complète des PERS DIR'!$H$1:$H$56),"",INDEX('Liste complète des PERS DIR'!$A$1:$G$56,SMALL('Liste complète des PERS DIR'!$H$1:$H$56,ROWS('Liste complète des PERS DIR'!$G$1:'Liste complète des PERS DIR'!H117)),1))</f>
        <v/>
      </c>
      <c r="B116" s="24" t="str">
        <f>IF(ROWS('Liste complète des PERS DIR'!$G$1:'Liste complète des PERS DIR'!H117)&gt;COUNT('Liste complète des PERS DIR'!$H$1:$H$56),"",INDEX('Liste complète des PERS DIR'!$A$1:$G$56,SMALL('Liste complète des PERS DIR'!$H$1:$H$56,ROWS('Liste complète des PERS DIR'!$G$1:'Liste complète des PERS DIR'!H117)),2))</f>
        <v/>
      </c>
      <c r="C116" s="24" t="str">
        <f>IF(ROWS('Liste complète des PERS DIR'!$G$1:'Liste complète des PERS DIR'!I117)&gt;COUNT('Liste complète des PERS DIR'!$H$1:$H$56),"",INDEX('Liste complète des PERS DIR'!$A$1:$G$56,SMALL('Liste complète des PERS DIR'!$H$1:$H$56,ROWS('Liste complète des PERS DIR'!$G$1:'Liste complète des PERS DIR'!I117)),3))</f>
        <v/>
      </c>
      <c r="D116" s="24" t="str">
        <f>IF(ROWS('Liste complète des PERS DIR'!$G$1:'Liste complète des PERS DIR'!H117)&gt;COUNT('Liste complète des PERS DIR'!$H$1:$H$56),"",INDEX('Liste complète des PERS DIR'!$A$1:$G$56,SMALL('Liste complète des PERS DIR'!$H$1:$H$56,ROWS('Liste complète des PERS DIR'!$G$1:'Liste complète des PERS DIR'!H117)),4))</f>
        <v/>
      </c>
      <c r="E116" s="24" t="str">
        <f>IF(ROWS('Liste complète des PERS DIR'!$G$1:'Liste complète des PERS DIR'!H117)&gt;COUNT('Liste complète des PERS DIR'!$H$1:$H$56),"",INDEX('Liste complète des PERS DIR'!$A$1:$G$56,SMALL('Liste complète des PERS DIR'!$H$1:$H$56,ROWS('Liste complète des PERS DIR'!$G$1:'Liste complète des PERS DIR'!H117)),5))</f>
        <v/>
      </c>
      <c r="F116" s="24" t="str">
        <f>IF(ROWS('Liste complète des PERS DIR'!$G$1:'Liste complète des PERS DIR'!H117)&gt;COUNT('Liste complète des PERS DIR'!$H$1:$H$56),"",INDEX('Liste complète des PERS DIR'!$A$1:$G$56,SMALL('Liste complète des PERS DIR'!$H$1:$H$56,ROWS('Liste complète des PERS DIR'!$G$1:'Liste complète des PERS DIR'!H117)),6))</f>
        <v/>
      </c>
      <c r="G116" s="24" t="str">
        <f>IF(ROWS('Liste complète des PERS DIR'!$G$1:'Liste complète des PERS DIR'!H117)&gt;COUNT('Liste complète des PERS DIR'!$H$1:$H$56),"",INDEX('Liste complète des PERS DIR'!$A$1:$G$56,SMALL('Liste complète des PERS DIR'!$H$1:$H$56,ROWS('Liste complète des PERS DIR'!$G$1:'Liste complète des PERS DIR'!H117)),7))</f>
        <v/>
      </c>
      <c r="H116" s="46" t="str">
        <f t="shared" si="3"/>
        <v xml:space="preserve"> </v>
      </c>
    </row>
    <row r="117" spans="1:8" x14ac:dyDescent="0.2">
      <c r="A117" s="51" t="str">
        <f>IF(ROWS('Liste complète des PERS DIR'!$G$1:'Liste complète des PERS DIR'!H118)&gt;COUNT('Liste complète des PERS DIR'!$H$1:$H$56),"",INDEX('Liste complète des PERS DIR'!$A$1:$G$56,SMALL('Liste complète des PERS DIR'!$H$1:$H$56,ROWS('Liste complète des PERS DIR'!$G$1:'Liste complète des PERS DIR'!H118)),1))</f>
        <v/>
      </c>
      <c r="B117" s="24" t="str">
        <f>IF(ROWS('Liste complète des PERS DIR'!$G$1:'Liste complète des PERS DIR'!H118)&gt;COUNT('Liste complète des PERS DIR'!$H$1:$H$56),"",INDEX('Liste complète des PERS DIR'!$A$1:$G$56,SMALL('Liste complète des PERS DIR'!$H$1:$H$56,ROWS('Liste complète des PERS DIR'!$G$1:'Liste complète des PERS DIR'!H118)),2))</f>
        <v/>
      </c>
      <c r="C117" s="24" t="str">
        <f>IF(ROWS('Liste complète des PERS DIR'!$G$1:'Liste complète des PERS DIR'!I118)&gt;COUNT('Liste complète des PERS DIR'!$H$1:$H$56),"",INDEX('Liste complète des PERS DIR'!$A$1:$G$56,SMALL('Liste complète des PERS DIR'!$H$1:$H$56,ROWS('Liste complète des PERS DIR'!$G$1:'Liste complète des PERS DIR'!I118)),3))</f>
        <v/>
      </c>
      <c r="D117" s="24" t="str">
        <f>IF(ROWS('Liste complète des PERS DIR'!$G$1:'Liste complète des PERS DIR'!H118)&gt;COUNT('Liste complète des PERS DIR'!$H$1:$H$56),"",INDEX('Liste complète des PERS DIR'!$A$1:$G$56,SMALL('Liste complète des PERS DIR'!$H$1:$H$56,ROWS('Liste complète des PERS DIR'!$G$1:'Liste complète des PERS DIR'!H118)),4))</f>
        <v/>
      </c>
      <c r="E117" s="24" t="str">
        <f>IF(ROWS('Liste complète des PERS DIR'!$G$1:'Liste complète des PERS DIR'!H118)&gt;COUNT('Liste complète des PERS DIR'!$H$1:$H$56),"",INDEX('Liste complète des PERS DIR'!$A$1:$G$56,SMALL('Liste complète des PERS DIR'!$H$1:$H$56,ROWS('Liste complète des PERS DIR'!$G$1:'Liste complète des PERS DIR'!H118)),5))</f>
        <v/>
      </c>
      <c r="F117" s="24" t="str">
        <f>IF(ROWS('Liste complète des PERS DIR'!$G$1:'Liste complète des PERS DIR'!H118)&gt;COUNT('Liste complète des PERS DIR'!$H$1:$H$56),"",INDEX('Liste complète des PERS DIR'!$A$1:$G$56,SMALL('Liste complète des PERS DIR'!$H$1:$H$56,ROWS('Liste complète des PERS DIR'!$G$1:'Liste complète des PERS DIR'!H118)),6))</f>
        <v/>
      </c>
      <c r="G117" s="24" t="str">
        <f>IF(ROWS('Liste complète des PERS DIR'!$G$1:'Liste complète des PERS DIR'!H118)&gt;COUNT('Liste complète des PERS DIR'!$H$1:$H$56),"",INDEX('Liste complète des PERS DIR'!$A$1:$G$56,SMALL('Liste complète des PERS DIR'!$H$1:$H$56,ROWS('Liste complète des PERS DIR'!$G$1:'Liste complète des PERS DIR'!H118)),7))</f>
        <v/>
      </c>
      <c r="H117" s="46" t="str">
        <f t="shared" si="3"/>
        <v xml:space="preserve"> </v>
      </c>
    </row>
    <row r="118" spans="1:8" x14ac:dyDescent="0.2">
      <c r="A118" s="51" t="str">
        <f>IF(ROWS('Liste complète des PERS DIR'!$G$1:'Liste complète des PERS DIR'!H119)&gt;COUNT('Liste complète des PERS DIR'!$H$1:$H$56),"",INDEX('Liste complète des PERS DIR'!$A$1:$G$56,SMALL('Liste complète des PERS DIR'!$H$1:$H$56,ROWS('Liste complète des PERS DIR'!$G$1:'Liste complète des PERS DIR'!H119)),1))</f>
        <v/>
      </c>
      <c r="B118" s="24" t="str">
        <f>IF(ROWS('Liste complète des PERS DIR'!$G$1:'Liste complète des PERS DIR'!H119)&gt;COUNT('Liste complète des PERS DIR'!$H$1:$H$56),"",INDEX('Liste complète des PERS DIR'!$A$1:$G$56,SMALL('Liste complète des PERS DIR'!$H$1:$H$56,ROWS('Liste complète des PERS DIR'!$G$1:'Liste complète des PERS DIR'!H119)),2))</f>
        <v/>
      </c>
      <c r="C118" s="24" t="str">
        <f>IF(ROWS('Liste complète des PERS DIR'!$G$1:'Liste complète des PERS DIR'!I119)&gt;COUNT('Liste complète des PERS DIR'!$H$1:$H$56),"",INDEX('Liste complète des PERS DIR'!$A$1:$G$56,SMALL('Liste complète des PERS DIR'!$H$1:$H$56,ROWS('Liste complète des PERS DIR'!$G$1:'Liste complète des PERS DIR'!I119)),3))</f>
        <v/>
      </c>
      <c r="D118" s="24" t="str">
        <f>IF(ROWS('Liste complète des PERS DIR'!$G$1:'Liste complète des PERS DIR'!H119)&gt;COUNT('Liste complète des PERS DIR'!$H$1:$H$56),"",INDEX('Liste complète des PERS DIR'!$A$1:$G$56,SMALL('Liste complète des PERS DIR'!$H$1:$H$56,ROWS('Liste complète des PERS DIR'!$G$1:'Liste complète des PERS DIR'!H119)),4))</f>
        <v/>
      </c>
      <c r="E118" s="24" t="str">
        <f>IF(ROWS('Liste complète des PERS DIR'!$G$1:'Liste complète des PERS DIR'!H119)&gt;COUNT('Liste complète des PERS DIR'!$H$1:$H$56),"",INDEX('Liste complète des PERS DIR'!$A$1:$G$56,SMALL('Liste complète des PERS DIR'!$H$1:$H$56,ROWS('Liste complète des PERS DIR'!$G$1:'Liste complète des PERS DIR'!H119)),5))</f>
        <v/>
      </c>
      <c r="F118" s="24" t="str">
        <f>IF(ROWS('Liste complète des PERS DIR'!$G$1:'Liste complète des PERS DIR'!H119)&gt;COUNT('Liste complète des PERS DIR'!$H$1:$H$56),"",INDEX('Liste complète des PERS DIR'!$A$1:$G$56,SMALL('Liste complète des PERS DIR'!$H$1:$H$56,ROWS('Liste complète des PERS DIR'!$G$1:'Liste complète des PERS DIR'!H119)),6))</f>
        <v/>
      </c>
      <c r="G118" s="24" t="str">
        <f>IF(ROWS('Liste complète des PERS DIR'!$G$1:'Liste complète des PERS DIR'!H119)&gt;COUNT('Liste complète des PERS DIR'!$H$1:$H$56),"",INDEX('Liste complète des PERS DIR'!$A$1:$G$56,SMALL('Liste complète des PERS DIR'!$H$1:$H$56,ROWS('Liste complète des PERS DIR'!$G$1:'Liste complète des PERS DIR'!H119)),7))</f>
        <v/>
      </c>
      <c r="H118" s="46" t="str">
        <f t="shared" si="3"/>
        <v xml:space="preserve"> </v>
      </c>
    </row>
    <row r="119" spans="1:8" x14ac:dyDescent="0.2">
      <c r="A119" s="51" t="str">
        <f>IF(ROWS('Liste complète des PERS DIR'!$G$1:'Liste complète des PERS DIR'!H120)&gt;COUNT('Liste complète des PERS DIR'!$H$1:$H$56),"",INDEX('Liste complète des PERS DIR'!$A$1:$G$56,SMALL('Liste complète des PERS DIR'!$H$1:$H$56,ROWS('Liste complète des PERS DIR'!$G$1:'Liste complète des PERS DIR'!H120)),1))</f>
        <v/>
      </c>
      <c r="B119" s="24" t="str">
        <f>IF(ROWS('Liste complète des PERS DIR'!$G$1:'Liste complète des PERS DIR'!H120)&gt;COUNT('Liste complète des PERS DIR'!$H$1:$H$56),"",INDEX('Liste complète des PERS DIR'!$A$1:$G$56,SMALL('Liste complète des PERS DIR'!$H$1:$H$56,ROWS('Liste complète des PERS DIR'!$G$1:'Liste complète des PERS DIR'!H120)),2))</f>
        <v/>
      </c>
      <c r="C119" s="24" t="str">
        <f>IF(ROWS('Liste complète des PERS DIR'!$G$1:'Liste complète des PERS DIR'!I120)&gt;COUNT('Liste complète des PERS DIR'!$H$1:$H$56),"",INDEX('Liste complète des PERS DIR'!$A$1:$G$56,SMALL('Liste complète des PERS DIR'!$H$1:$H$56,ROWS('Liste complète des PERS DIR'!$G$1:'Liste complète des PERS DIR'!I120)),3))</f>
        <v/>
      </c>
      <c r="D119" s="24" t="str">
        <f>IF(ROWS('Liste complète des PERS DIR'!$G$1:'Liste complète des PERS DIR'!H120)&gt;COUNT('Liste complète des PERS DIR'!$H$1:$H$56),"",INDEX('Liste complète des PERS DIR'!$A$1:$G$56,SMALL('Liste complète des PERS DIR'!$H$1:$H$56,ROWS('Liste complète des PERS DIR'!$G$1:'Liste complète des PERS DIR'!H120)),4))</f>
        <v/>
      </c>
      <c r="E119" s="24" t="str">
        <f>IF(ROWS('Liste complète des PERS DIR'!$G$1:'Liste complète des PERS DIR'!H120)&gt;COUNT('Liste complète des PERS DIR'!$H$1:$H$56),"",INDEX('Liste complète des PERS DIR'!$A$1:$G$56,SMALL('Liste complète des PERS DIR'!$H$1:$H$56,ROWS('Liste complète des PERS DIR'!$G$1:'Liste complète des PERS DIR'!H120)),5))</f>
        <v/>
      </c>
      <c r="F119" s="24" t="str">
        <f>IF(ROWS('Liste complète des PERS DIR'!$G$1:'Liste complète des PERS DIR'!H120)&gt;COUNT('Liste complète des PERS DIR'!$H$1:$H$56),"",INDEX('Liste complète des PERS DIR'!$A$1:$G$56,SMALL('Liste complète des PERS DIR'!$H$1:$H$56,ROWS('Liste complète des PERS DIR'!$G$1:'Liste complète des PERS DIR'!H120)),6))</f>
        <v/>
      </c>
      <c r="G119" s="24" t="str">
        <f>IF(ROWS('Liste complète des PERS DIR'!$G$1:'Liste complète des PERS DIR'!H120)&gt;COUNT('Liste complète des PERS DIR'!$H$1:$H$56),"",INDEX('Liste complète des PERS DIR'!$A$1:$G$56,SMALL('Liste complète des PERS DIR'!$H$1:$H$56,ROWS('Liste complète des PERS DIR'!$G$1:'Liste complète des PERS DIR'!H120)),7))</f>
        <v/>
      </c>
      <c r="H119" s="46" t="str">
        <f t="shared" si="3"/>
        <v xml:space="preserve"> </v>
      </c>
    </row>
    <row r="120" spans="1:8" x14ac:dyDescent="0.2">
      <c r="A120" s="51" t="str">
        <f>IF(ROWS('Liste complète des PERS DIR'!$G$1:'Liste complète des PERS DIR'!H121)&gt;COUNT('Liste complète des PERS DIR'!$H$1:$H$56),"",INDEX('Liste complète des PERS DIR'!$A$1:$G$56,SMALL('Liste complète des PERS DIR'!$H$1:$H$56,ROWS('Liste complète des PERS DIR'!$G$1:'Liste complète des PERS DIR'!H121)),1))</f>
        <v/>
      </c>
      <c r="B120" s="24" t="str">
        <f>IF(ROWS('Liste complète des PERS DIR'!$G$1:'Liste complète des PERS DIR'!H121)&gt;COUNT('Liste complète des PERS DIR'!$H$1:$H$56),"",INDEX('Liste complète des PERS DIR'!$A$1:$G$56,SMALL('Liste complète des PERS DIR'!$H$1:$H$56,ROWS('Liste complète des PERS DIR'!$G$1:'Liste complète des PERS DIR'!H121)),2))</f>
        <v/>
      </c>
      <c r="C120" s="24" t="str">
        <f>IF(ROWS('Liste complète des PERS DIR'!$G$1:'Liste complète des PERS DIR'!I121)&gt;COUNT('Liste complète des PERS DIR'!$H$1:$H$56),"",INDEX('Liste complète des PERS DIR'!$A$1:$G$56,SMALL('Liste complète des PERS DIR'!$H$1:$H$56,ROWS('Liste complète des PERS DIR'!$G$1:'Liste complète des PERS DIR'!I121)),3))</f>
        <v/>
      </c>
      <c r="D120" s="24" t="str">
        <f>IF(ROWS('Liste complète des PERS DIR'!$G$1:'Liste complète des PERS DIR'!H121)&gt;COUNT('Liste complète des PERS DIR'!$H$1:$H$56),"",INDEX('Liste complète des PERS DIR'!$A$1:$G$56,SMALL('Liste complète des PERS DIR'!$H$1:$H$56,ROWS('Liste complète des PERS DIR'!$G$1:'Liste complète des PERS DIR'!H121)),4))</f>
        <v/>
      </c>
      <c r="E120" s="24" t="str">
        <f>IF(ROWS('Liste complète des PERS DIR'!$G$1:'Liste complète des PERS DIR'!H121)&gt;COUNT('Liste complète des PERS DIR'!$H$1:$H$56),"",INDEX('Liste complète des PERS DIR'!$A$1:$G$56,SMALL('Liste complète des PERS DIR'!$H$1:$H$56,ROWS('Liste complète des PERS DIR'!$G$1:'Liste complète des PERS DIR'!H121)),5))</f>
        <v/>
      </c>
      <c r="F120" s="24" t="str">
        <f>IF(ROWS('Liste complète des PERS DIR'!$G$1:'Liste complète des PERS DIR'!H121)&gt;COUNT('Liste complète des PERS DIR'!$H$1:$H$56),"",INDEX('Liste complète des PERS DIR'!$A$1:$G$56,SMALL('Liste complète des PERS DIR'!$H$1:$H$56,ROWS('Liste complète des PERS DIR'!$G$1:'Liste complète des PERS DIR'!H121)),6))</f>
        <v/>
      </c>
      <c r="G120" s="24" t="str">
        <f>IF(ROWS('Liste complète des PERS DIR'!$G$1:'Liste complète des PERS DIR'!H121)&gt;COUNT('Liste complète des PERS DIR'!$H$1:$H$56),"",INDEX('Liste complète des PERS DIR'!$A$1:$G$56,SMALL('Liste complète des PERS DIR'!$H$1:$H$56,ROWS('Liste complète des PERS DIR'!$G$1:'Liste complète des PERS DIR'!H121)),7))</f>
        <v/>
      </c>
      <c r="H120" s="46" t="str">
        <f t="shared" si="3"/>
        <v xml:space="preserve"> </v>
      </c>
    </row>
    <row r="121" spans="1:8" x14ac:dyDescent="0.2">
      <c r="A121" s="51" t="str">
        <f>IF(ROWS('Liste complète des PERS DIR'!$G$1:'Liste complète des PERS DIR'!H122)&gt;COUNT('Liste complète des PERS DIR'!$H$1:$H$56),"",INDEX('Liste complète des PERS DIR'!$A$1:$G$56,SMALL('Liste complète des PERS DIR'!$H$1:$H$56,ROWS('Liste complète des PERS DIR'!$G$1:'Liste complète des PERS DIR'!H122)),1))</f>
        <v/>
      </c>
      <c r="B121" s="24" t="str">
        <f>IF(ROWS('Liste complète des PERS DIR'!$G$1:'Liste complète des PERS DIR'!H122)&gt;COUNT('Liste complète des PERS DIR'!$H$1:$H$56),"",INDEX('Liste complète des PERS DIR'!$A$1:$G$56,SMALL('Liste complète des PERS DIR'!$H$1:$H$56,ROWS('Liste complète des PERS DIR'!$G$1:'Liste complète des PERS DIR'!H122)),2))</f>
        <v/>
      </c>
      <c r="C121" s="24" t="str">
        <f>IF(ROWS('Liste complète des PERS DIR'!$G$1:'Liste complète des PERS DIR'!I122)&gt;COUNT('Liste complète des PERS DIR'!$H$1:$H$56),"",INDEX('Liste complète des PERS DIR'!$A$1:$G$56,SMALL('Liste complète des PERS DIR'!$H$1:$H$56,ROWS('Liste complète des PERS DIR'!$G$1:'Liste complète des PERS DIR'!I122)),3))</f>
        <v/>
      </c>
      <c r="D121" s="24" t="str">
        <f>IF(ROWS('Liste complète des PERS DIR'!$G$1:'Liste complète des PERS DIR'!H122)&gt;COUNT('Liste complète des PERS DIR'!$H$1:$H$56),"",INDEX('Liste complète des PERS DIR'!$A$1:$G$56,SMALL('Liste complète des PERS DIR'!$H$1:$H$56,ROWS('Liste complète des PERS DIR'!$G$1:'Liste complète des PERS DIR'!H122)),4))</f>
        <v/>
      </c>
      <c r="E121" s="24" t="str">
        <f>IF(ROWS('Liste complète des PERS DIR'!$G$1:'Liste complète des PERS DIR'!H122)&gt;COUNT('Liste complète des PERS DIR'!$H$1:$H$56),"",INDEX('Liste complète des PERS DIR'!$A$1:$G$56,SMALL('Liste complète des PERS DIR'!$H$1:$H$56,ROWS('Liste complète des PERS DIR'!$G$1:'Liste complète des PERS DIR'!H122)),5))</f>
        <v/>
      </c>
      <c r="F121" s="24" t="str">
        <f>IF(ROWS('Liste complète des PERS DIR'!$G$1:'Liste complète des PERS DIR'!H122)&gt;COUNT('Liste complète des PERS DIR'!$H$1:$H$56),"",INDEX('Liste complète des PERS DIR'!$A$1:$G$56,SMALL('Liste complète des PERS DIR'!$H$1:$H$56,ROWS('Liste complète des PERS DIR'!$G$1:'Liste complète des PERS DIR'!H122)),6))</f>
        <v/>
      </c>
      <c r="G121" s="24" t="str">
        <f>IF(ROWS('Liste complète des PERS DIR'!$G$1:'Liste complète des PERS DIR'!H122)&gt;COUNT('Liste complète des PERS DIR'!$H$1:$H$56),"",INDEX('Liste complète des PERS DIR'!$A$1:$G$56,SMALL('Liste complète des PERS DIR'!$H$1:$H$56,ROWS('Liste complète des PERS DIR'!$G$1:'Liste complète des PERS DIR'!H122)),7))</f>
        <v/>
      </c>
      <c r="H121" s="46" t="str">
        <f t="shared" si="3"/>
        <v xml:space="preserve"> </v>
      </c>
    </row>
    <row r="122" spans="1:8" x14ac:dyDescent="0.2">
      <c r="A122" s="51" t="str">
        <f>IF(ROWS('Liste complète des PERS DIR'!$G$1:'Liste complète des PERS DIR'!H123)&gt;COUNT('Liste complète des PERS DIR'!$H$1:$H$56),"",INDEX('Liste complète des PERS DIR'!$A$1:$G$56,SMALL('Liste complète des PERS DIR'!$H$1:$H$56,ROWS('Liste complète des PERS DIR'!$G$1:'Liste complète des PERS DIR'!H123)),1))</f>
        <v/>
      </c>
      <c r="B122" s="24" t="str">
        <f>IF(ROWS('Liste complète des PERS DIR'!$G$1:'Liste complète des PERS DIR'!H123)&gt;COUNT('Liste complète des PERS DIR'!$H$1:$H$56),"",INDEX('Liste complète des PERS DIR'!$A$1:$G$56,SMALL('Liste complète des PERS DIR'!$H$1:$H$56,ROWS('Liste complète des PERS DIR'!$G$1:'Liste complète des PERS DIR'!H123)),2))</f>
        <v/>
      </c>
      <c r="C122" s="24" t="str">
        <f>IF(ROWS('Liste complète des PERS DIR'!$G$1:'Liste complète des PERS DIR'!I123)&gt;COUNT('Liste complète des PERS DIR'!$H$1:$H$56),"",INDEX('Liste complète des PERS DIR'!$A$1:$G$56,SMALL('Liste complète des PERS DIR'!$H$1:$H$56,ROWS('Liste complète des PERS DIR'!$G$1:'Liste complète des PERS DIR'!I123)),3))</f>
        <v/>
      </c>
      <c r="D122" s="24" t="str">
        <f>IF(ROWS('Liste complète des PERS DIR'!$G$1:'Liste complète des PERS DIR'!H123)&gt;COUNT('Liste complète des PERS DIR'!$H$1:$H$56),"",INDEX('Liste complète des PERS DIR'!$A$1:$G$56,SMALL('Liste complète des PERS DIR'!$H$1:$H$56,ROWS('Liste complète des PERS DIR'!$G$1:'Liste complète des PERS DIR'!H123)),4))</f>
        <v/>
      </c>
      <c r="E122" s="24" t="str">
        <f>IF(ROWS('Liste complète des PERS DIR'!$G$1:'Liste complète des PERS DIR'!H123)&gt;COUNT('Liste complète des PERS DIR'!$H$1:$H$56),"",INDEX('Liste complète des PERS DIR'!$A$1:$G$56,SMALL('Liste complète des PERS DIR'!$H$1:$H$56,ROWS('Liste complète des PERS DIR'!$G$1:'Liste complète des PERS DIR'!H123)),5))</f>
        <v/>
      </c>
      <c r="F122" s="24" t="str">
        <f>IF(ROWS('Liste complète des PERS DIR'!$G$1:'Liste complète des PERS DIR'!H123)&gt;COUNT('Liste complète des PERS DIR'!$H$1:$H$56),"",INDEX('Liste complète des PERS DIR'!$A$1:$G$56,SMALL('Liste complète des PERS DIR'!$H$1:$H$56,ROWS('Liste complète des PERS DIR'!$G$1:'Liste complète des PERS DIR'!H123)),6))</f>
        <v/>
      </c>
      <c r="G122" s="24" t="str">
        <f>IF(ROWS('Liste complète des PERS DIR'!$G$1:'Liste complète des PERS DIR'!H123)&gt;COUNT('Liste complète des PERS DIR'!$H$1:$H$56),"",INDEX('Liste complète des PERS DIR'!$A$1:$G$56,SMALL('Liste complète des PERS DIR'!$H$1:$H$56,ROWS('Liste complète des PERS DIR'!$G$1:'Liste complète des PERS DIR'!H123)),7))</f>
        <v/>
      </c>
      <c r="H122" s="46" t="str">
        <f t="shared" si="3"/>
        <v xml:space="preserve"> </v>
      </c>
    </row>
    <row r="123" spans="1:8" x14ac:dyDescent="0.2">
      <c r="A123" s="51" t="str">
        <f>IF(ROWS('Liste complète des PERS DIR'!$G$1:'Liste complète des PERS DIR'!H124)&gt;COUNT('Liste complète des PERS DIR'!$H$1:$H$56),"",INDEX('Liste complète des PERS DIR'!$A$1:$G$56,SMALL('Liste complète des PERS DIR'!$H$1:$H$56,ROWS('Liste complète des PERS DIR'!$G$1:'Liste complète des PERS DIR'!H124)),1))</f>
        <v/>
      </c>
      <c r="B123" s="24" t="str">
        <f>IF(ROWS('Liste complète des PERS DIR'!$G$1:'Liste complète des PERS DIR'!H124)&gt;COUNT('Liste complète des PERS DIR'!$H$1:$H$56),"",INDEX('Liste complète des PERS DIR'!$A$1:$G$56,SMALL('Liste complète des PERS DIR'!$H$1:$H$56,ROWS('Liste complète des PERS DIR'!$G$1:'Liste complète des PERS DIR'!H124)),2))</f>
        <v/>
      </c>
      <c r="C123" s="24" t="str">
        <f>IF(ROWS('Liste complète des PERS DIR'!$G$1:'Liste complète des PERS DIR'!I124)&gt;COUNT('Liste complète des PERS DIR'!$H$1:$H$56),"",INDEX('Liste complète des PERS DIR'!$A$1:$G$56,SMALL('Liste complète des PERS DIR'!$H$1:$H$56,ROWS('Liste complète des PERS DIR'!$G$1:'Liste complète des PERS DIR'!I124)),3))</f>
        <v/>
      </c>
      <c r="D123" s="24" t="str">
        <f>IF(ROWS('Liste complète des PERS DIR'!$G$1:'Liste complète des PERS DIR'!H124)&gt;COUNT('Liste complète des PERS DIR'!$H$1:$H$56),"",INDEX('Liste complète des PERS DIR'!$A$1:$G$56,SMALL('Liste complète des PERS DIR'!$H$1:$H$56,ROWS('Liste complète des PERS DIR'!$G$1:'Liste complète des PERS DIR'!H124)),4))</f>
        <v/>
      </c>
      <c r="E123" s="24" t="str">
        <f>IF(ROWS('Liste complète des PERS DIR'!$G$1:'Liste complète des PERS DIR'!H124)&gt;COUNT('Liste complète des PERS DIR'!$H$1:$H$56),"",INDEX('Liste complète des PERS DIR'!$A$1:$G$56,SMALL('Liste complète des PERS DIR'!$H$1:$H$56,ROWS('Liste complète des PERS DIR'!$G$1:'Liste complète des PERS DIR'!H124)),5))</f>
        <v/>
      </c>
      <c r="F123" s="24" t="str">
        <f>IF(ROWS('Liste complète des PERS DIR'!$G$1:'Liste complète des PERS DIR'!H124)&gt;COUNT('Liste complète des PERS DIR'!$H$1:$H$56),"",INDEX('Liste complète des PERS DIR'!$A$1:$G$56,SMALL('Liste complète des PERS DIR'!$H$1:$H$56,ROWS('Liste complète des PERS DIR'!$G$1:'Liste complète des PERS DIR'!H124)),6))</f>
        <v/>
      </c>
      <c r="G123" s="24" t="str">
        <f>IF(ROWS('Liste complète des PERS DIR'!$G$1:'Liste complète des PERS DIR'!H124)&gt;COUNT('Liste complète des PERS DIR'!$H$1:$H$56),"",INDEX('Liste complète des PERS DIR'!$A$1:$G$56,SMALL('Liste complète des PERS DIR'!$H$1:$H$56,ROWS('Liste complète des PERS DIR'!$G$1:'Liste complète des PERS DIR'!H124)),7))</f>
        <v/>
      </c>
      <c r="H123" s="46" t="str">
        <f t="shared" si="3"/>
        <v xml:space="preserve"> </v>
      </c>
    </row>
    <row r="124" spans="1:8" x14ac:dyDescent="0.2">
      <c r="A124" s="51" t="str">
        <f>IF(ROWS('Liste complète des PERS DIR'!$G$1:'Liste complète des PERS DIR'!H125)&gt;COUNT('Liste complète des PERS DIR'!$H$1:$H$56),"",INDEX('Liste complète des PERS DIR'!$A$1:$G$56,SMALL('Liste complète des PERS DIR'!$H$1:$H$56,ROWS('Liste complète des PERS DIR'!$G$1:'Liste complète des PERS DIR'!H125)),1))</f>
        <v/>
      </c>
      <c r="B124" s="24" t="str">
        <f>IF(ROWS('Liste complète des PERS DIR'!$G$1:'Liste complète des PERS DIR'!H125)&gt;COUNT('Liste complète des PERS DIR'!$H$1:$H$56),"",INDEX('Liste complète des PERS DIR'!$A$1:$G$56,SMALL('Liste complète des PERS DIR'!$H$1:$H$56,ROWS('Liste complète des PERS DIR'!$G$1:'Liste complète des PERS DIR'!H125)),2))</f>
        <v/>
      </c>
      <c r="C124" s="24" t="str">
        <f>IF(ROWS('Liste complète des PERS DIR'!$G$1:'Liste complète des PERS DIR'!I125)&gt;COUNT('Liste complète des PERS DIR'!$H$1:$H$56),"",INDEX('Liste complète des PERS DIR'!$A$1:$G$56,SMALL('Liste complète des PERS DIR'!$H$1:$H$56,ROWS('Liste complète des PERS DIR'!$G$1:'Liste complète des PERS DIR'!I125)),3))</f>
        <v/>
      </c>
      <c r="D124" s="24" t="str">
        <f>IF(ROWS('Liste complète des PERS DIR'!$G$1:'Liste complète des PERS DIR'!H125)&gt;COUNT('Liste complète des PERS DIR'!$H$1:$H$56),"",INDEX('Liste complète des PERS DIR'!$A$1:$G$56,SMALL('Liste complète des PERS DIR'!$H$1:$H$56,ROWS('Liste complète des PERS DIR'!$G$1:'Liste complète des PERS DIR'!H125)),4))</f>
        <v/>
      </c>
      <c r="E124" s="24" t="str">
        <f>IF(ROWS('Liste complète des PERS DIR'!$G$1:'Liste complète des PERS DIR'!H125)&gt;COUNT('Liste complète des PERS DIR'!$H$1:$H$56),"",INDEX('Liste complète des PERS DIR'!$A$1:$G$56,SMALL('Liste complète des PERS DIR'!$H$1:$H$56,ROWS('Liste complète des PERS DIR'!$G$1:'Liste complète des PERS DIR'!H125)),5))</f>
        <v/>
      </c>
      <c r="F124" s="24" t="str">
        <f>IF(ROWS('Liste complète des PERS DIR'!$G$1:'Liste complète des PERS DIR'!H125)&gt;COUNT('Liste complète des PERS DIR'!$H$1:$H$56),"",INDEX('Liste complète des PERS DIR'!$A$1:$G$56,SMALL('Liste complète des PERS DIR'!$H$1:$H$56,ROWS('Liste complète des PERS DIR'!$G$1:'Liste complète des PERS DIR'!H125)),6))</f>
        <v/>
      </c>
      <c r="G124" s="24" t="str">
        <f>IF(ROWS('Liste complète des PERS DIR'!$G$1:'Liste complète des PERS DIR'!H125)&gt;COUNT('Liste complète des PERS DIR'!$H$1:$H$56),"",INDEX('Liste complète des PERS DIR'!$A$1:$G$56,SMALL('Liste complète des PERS DIR'!$H$1:$H$56,ROWS('Liste complète des PERS DIR'!$G$1:'Liste complète des PERS DIR'!H125)),7))</f>
        <v/>
      </c>
      <c r="H124" s="46" t="str">
        <f t="shared" si="3"/>
        <v xml:space="preserve"> </v>
      </c>
    </row>
    <row r="125" spans="1:8" x14ac:dyDescent="0.2">
      <c r="A125" s="51" t="str">
        <f>IF(ROWS('Liste complète des PERS DIR'!$G$1:'Liste complète des PERS DIR'!H126)&gt;COUNT('Liste complète des PERS DIR'!$H$1:$H$56),"",INDEX('Liste complète des PERS DIR'!$A$1:$G$56,SMALL('Liste complète des PERS DIR'!$H$1:$H$56,ROWS('Liste complète des PERS DIR'!$G$1:'Liste complète des PERS DIR'!H126)),1))</f>
        <v/>
      </c>
      <c r="B125" s="24" t="str">
        <f>IF(ROWS('Liste complète des PERS DIR'!$G$1:'Liste complète des PERS DIR'!H126)&gt;COUNT('Liste complète des PERS DIR'!$H$1:$H$56),"",INDEX('Liste complète des PERS DIR'!$A$1:$G$56,SMALL('Liste complète des PERS DIR'!$H$1:$H$56,ROWS('Liste complète des PERS DIR'!$G$1:'Liste complète des PERS DIR'!H126)),2))</f>
        <v/>
      </c>
      <c r="C125" s="24" t="str">
        <f>IF(ROWS('Liste complète des PERS DIR'!$G$1:'Liste complète des PERS DIR'!I126)&gt;COUNT('Liste complète des PERS DIR'!$H$1:$H$56),"",INDEX('Liste complète des PERS DIR'!$A$1:$G$56,SMALL('Liste complète des PERS DIR'!$H$1:$H$56,ROWS('Liste complète des PERS DIR'!$G$1:'Liste complète des PERS DIR'!I126)),3))</f>
        <v/>
      </c>
      <c r="D125" s="24" t="str">
        <f>IF(ROWS('Liste complète des PERS DIR'!$G$1:'Liste complète des PERS DIR'!H126)&gt;COUNT('Liste complète des PERS DIR'!$H$1:$H$56),"",INDEX('Liste complète des PERS DIR'!$A$1:$G$56,SMALL('Liste complète des PERS DIR'!$H$1:$H$56,ROWS('Liste complète des PERS DIR'!$G$1:'Liste complète des PERS DIR'!H126)),4))</f>
        <v/>
      </c>
      <c r="E125" s="24" t="str">
        <f>IF(ROWS('Liste complète des PERS DIR'!$G$1:'Liste complète des PERS DIR'!H126)&gt;COUNT('Liste complète des PERS DIR'!$H$1:$H$56),"",INDEX('Liste complète des PERS DIR'!$A$1:$G$56,SMALL('Liste complète des PERS DIR'!$H$1:$H$56,ROWS('Liste complète des PERS DIR'!$G$1:'Liste complète des PERS DIR'!H126)),5))</f>
        <v/>
      </c>
      <c r="F125" s="24" t="str">
        <f>IF(ROWS('Liste complète des PERS DIR'!$G$1:'Liste complète des PERS DIR'!H126)&gt;COUNT('Liste complète des PERS DIR'!$H$1:$H$56),"",INDEX('Liste complète des PERS DIR'!$A$1:$G$56,SMALL('Liste complète des PERS DIR'!$H$1:$H$56,ROWS('Liste complète des PERS DIR'!$G$1:'Liste complète des PERS DIR'!H126)),6))</f>
        <v/>
      </c>
      <c r="G125" s="24" t="str">
        <f>IF(ROWS('Liste complète des PERS DIR'!$G$1:'Liste complète des PERS DIR'!H126)&gt;COUNT('Liste complète des PERS DIR'!$H$1:$H$56),"",INDEX('Liste complète des PERS DIR'!$A$1:$G$56,SMALL('Liste complète des PERS DIR'!$H$1:$H$56,ROWS('Liste complète des PERS DIR'!$G$1:'Liste complète des PERS DIR'!H126)),7))</f>
        <v/>
      </c>
      <c r="H125" s="46" t="str">
        <f t="shared" si="3"/>
        <v xml:space="preserve"> </v>
      </c>
    </row>
    <row r="126" spans="1:8" x14ac:dyDescent="0.2">
      <c r="A126" s="51" t="str">
        <f>IF(ROWS('Liste complète des PERS DIR'!$G$1:'Liste complète des PERS DIR'!H127)&gt;COUNT('Liste complète des PERS DIR'!$H$1:$H$56),"",INDEX('Liste complète des PERS DIR'!$A$1:$G$56,SMALL('Liste complète des PERS DIR'!$H$1:$H$56,ROWS('Liste complète des PERS DIR'!$G$1:'Liste complète des PERS DIR'!H127)),1))</f>
        <v/>
      </c>
      <c r="B126" s="24" t="str">
        <f>IF(ROWS('Liste complète des PERS DIR'!$G$1:'Liste complète des PERS DIR'!H127)&gt;COUNT('Liste complète des PERS DIR'!$H$1:$H$56),"",INDEX('Liste complète des PERS DIR'!$A$1:$G$56,SMALL('Liste complète des PERS DIR'!$H$1:$H$56,ROWS('Liste complète des PERS DIR'!$G$1:'Liste complète des PERS DIR'!H127)),2))</f>
        <v/>
      </c>
      <c r="C126" s="24" t="str">
        <f>IF(ROWS('Liste complète des PERS DIR'!$G$1:'Liste complète des PERS DIR'!I127)&gt;COUNT('Liste complète des PERS DIR'!$H$1:$H$56),"",INDEX('Liste complète des PERS DIR'!$A$1:$G$56,SMALL('Liste complète des PERS DIR'!$H$1:$H$56,ROWS('Liste complète des PERS DIR'!$G$1:'Liste complète des PERS DIR'!I127)),3))</f>
        <v/>
      </c>
      <c r="D126" s="24" t="str">
        <f>IF(ROWS('Liste complète des PERS DIR'!$G$1:'Liste complète des PERS DIR'!H127)&gt;COUNT('Liste complète des PERS DIR'!$H$1:$H$56),"",INDEX('Liste complète des PERS DIR'!$A$1:$G$56,SMALL('Liste complète des PERS DIR'!$H$1:$H$56,ROWS('Liste complète des PERS DIR'!$G$1:'Liste complète des PERS DIR'!H127)),4))</f>
        <v/>
      </c>
      <c r="E126" s="24" t="str">
        <f>IF(ROWS('Liste complète des PERS DIR'!$G$1:'Liste complète des PERS DIR'!H127)&gt;COUNT('Liste complète des PERS DIR'!$H$1:$H$56),"",INDEX('Liste complète des PERS DIR'!$A$1:$G$56,SMALL('Liste complète des PERS DIR'!$H$1:$H$56,ROWS('Liste complète des PERS DIR'!$G$1:'Liste complète des PERS DIR'!H127)),5))</f>
        <v/>
      </c>
      <c r="F126" s="24" t="str">
        <f>IF(ROWS('Liste complète des PERS DIR'!$G$1:'Liste complète des PERS DIR'!H127)&gt;COUNT('Liste complète des PERS DIR'!$H$1:$H$56),"",INDEX('Liste complète des PERS DIR'!$A$1:$G$56,SMALL('Liste complète des PERS DIR'!$H$1:$H$56,ROWS('Liste complète des PERS DIR'!$G$1:'Liste complète des PERS DIR'!H127)),6))</f>
        <v/>
      </c>
      <c r="G126" s="24" t="str">
        <f>IF(ROWS('Liste complète des PERS DIR'!$G$1:'Liste complète des PERS DIR'!H127)&gt;COUNT('Liste complète des PERS DIR'!$H$1:$H$56),"",INDEX('Liste complète des PERS DIR'!$A$1:$G$56,SMALL('Liste complète des PERS DIR'!$H$1:$H$56,ROWS('Liste complète des PERS DIR'!$G$1:'Liste complète des PERS DIR'!H127)),7))</f>
        <v/>
      </c>
      <c r="H126" s="46" t="str">
        <f t="shared" si="3"/>
        <v xml:space="preserve"> </v>
      </c>
    </row>
    <row r="127" spans="1:8" x14ac:dyDescent="0.2">
      <c r="A127" s="51" t="str">
        <f>IF(ROWS('Liste complète des PERS DIR'!$G$1:'Liste complète des PERS DIR'!H128)&gt;COUNT('Liste complète des PERS DIR'!$H$1:$H$56),"",INDEX('Liste complète des PERS DIR'!$A$1:$G$56,SMALL('Liste complète des PERS DIR'!$H$1:$H$56,ROWS('Liste complète des PERS DIR'!$G$1:'Liste complète des PERS DIR'!H128)),1))</f>
        <v/>
      </c>
      <c r="B127" s="24" t="str">
        <f>IF(ROWS('Liste complète des PERS DIR'!$G$1:'Liste complète des PERS DIR'!H128)&gt;COUNT('Liste complète des PERS DIR'!$H$1:$H$56),"",INDEX('Liste complète des PERS DIR'!$A$1:$G$56,SMALL('Liste complète des PERS DIR'!$H$1:$H$56,ROWS('Liste complète des PERS DIR'!$G$1:'Liste complète des PERS DIR'!H128)),2))</f>
        <v/>
      </c>
      <c r="C127" s="24" t="str">
        <f>IF(ROWS('Liste complète des PERS DIR'!$G$1:'Liste complète des PERS DIR'!I128)&gt;COUNT('Liste complète des PERS DIR'!$H$1:$H$56),"",INDEX('Liste complète des PERS DIR'!$A$1:$G$56,SMALL('Liste complète des PERS DIR'!$H$1:$H$56,ROWS('Liste complète des PERS DIR'!$G$1:'Liste complète des PERS DIR'!I128)),3))</f>
        <v/>
      </c>
      <c r="D127" s="24" t="str">
        <f>IF(ROWS('Liste complète des PERS DIR'!$G$1:'Liste complète des PERS DIR'!H128)&gt;COUNT('Liste complète des PERS DIR'!$H$1:$H$56),"",INDEX('Liste complète des PERS DIR'!$A$1:$G$56,SMALL('Liste complète des PERS DIR'!$H$1:$H$56,ROWS('Liste complète des PERS DIR'!$G$1:'Liste complète des PERS DIR'!H128)),4))</f>
        <v/>
      </c>
      <c r="E127" s="24" t="str">
        <f>IF(ROWS('Liste complète des PERS DIR'!$G$1:'Liste complète des PERS DIR'!H128)&gt;COUNT('Liste complète des PERS DIR'!$H$1:$H$56),"",INDEX('Liste complète des PERS DIR'!$A$1:$G$56,SMALL('Liste complète des PERS DIR'!$H$1:$H$56,ROWS('Liste complète des PERS DIR'!$G$1:'Liste complète des PERS DIR'!H128)),5))</f>
        <v/>
      </c>
      <c r="F127" s="24" t="str">
        <f>IF(ROWS('Liste complète des PERS DIR'!$G$1:'Liste complète des PERS DIR'!H128)&gt;COUNT('Liste complète des PERS DIR'!$H$1:$H$56),"",INDEX('Liste complète des PERS DIR'!$A$1:$G$56,SMALL('Liste complète des PERS DIR'!$H$1:$H$56,ROWS('Liste complète des PERS DIR'!$G$1:'Liste complète des PERS DIR'!H128)),6))</f>
        <v/>
      </c>
      <c r="G127" s="24" t="str">
        <f>IF(ROWS('Liste complète des PERS DIR'!$G$1:'Liste complète des PERS DIR'!H128)&gt;COUNT('Liste complète des PERS DIR'!$H$1:$H$56),"",INDEX('Liste complète des PERS DIR'!$A$1:$G$56,SMALL('Liste complète des PERS DIR'!$H$1:$H$56,ROWS('Liste complète des PERS DIR'!$G$1:'Liste complète des PERS DIR'!H128)),7))</f>
        <v/>
      </c>
      <c r="H127" s="46" t="str">
        <f t="shared" si="3"/>
        <v xml:space="preserve"> </v>
      </c>
    </row>
    <row r="128" spans="1:8" x14ac:dyDescent="0.2">
      <c r="A128" s="51" t="str">
        <f>IF(ROWS('Liste complète des PERS DIR'!$G$1:'Liste complète des PERS DIR'!H129)&gt;COUNT('Liste complète des PERS DIR'!$H$1:$H$56),"",INDEX('Liste complète des PERS DIR'!$A$1:$G$56,SMALL('Liste complète des PERS DIR'!$H$1:$H$56,ROWS('Liste complète des PERS DIR'!$G$1:'Liste complète des PERS DIR'!H129)),1))</f>
        <v/>
      </c>
      <c r="B128" s="24" t="str">
        <f>IF(ROWS('Liste complète des PERS DIR'!$G$1:'Liste complète des PERS DIR'!H129)&gt;COUNT('Liste complète des PERS DIR'!$H$1:$H$56),"",INDEX('Liste complète des PERS DIR'!$A$1:$G$56,SMALL('Liste complète des PERS DIR'!$H$1:$H$56,ROWS('Liste complète des PERS DIR'!$G$1:'Liste complète des PERS DIR'!H129)),2))</f>
        <v/>
      </c>
      <c r="C128" s="24" t="str">
        <f>IF(ROWS('Liste complète des PERS DIR'!$G$1:'Liste complète des PERS DIR'!I129)&gt;COUNT('Liste complète des PERS DIR'!$H$1:$H$56),"",INDEX('Liste complète des PERS DIR'!$A$1:$G$56,SMALL('Liste complète des PERS DIR'!$H$1:$H$56,ROWS('Liste complète des PERS DIR'!$G$1:'Liste complète des PERS DIR'!I129)),3))</f>
        <v/>
      </c>
      <c r="D128" s="24" t="str">
        <f>IF(ROWS('Liste complète des PERS DIR'!$G$1:'Liste complète des PERS DIR'!H129)&gt;COUNT('Liste complète des PERS DIR'!$H$1:$H$56),"",INDEX('Liste complète des PERS DIR'!$A$1:$G$56,SMALL('Liste complète des PERS DIR'!$H$1:$H$56,ROWS('Liste complète des PERS DIR'!$G$1:'Liste complète des PERS DIR'!H129)),4))</f>
        <v/>
      </c>
      <c r="E128" s="24" t="str">
        <f>IF(ROWS('Liste complète des PERS DIR'!$G$1:'Liste complète des PERS DIR'!H129)&gt;COUNT('Liste complète des PERS DIR'!$H$1:$H$56),"",INDEX('Liste complète des PERS DIR'!$A$1:$G$56,SMALL('Liste complète des PERS DIR'!$H$1:$H$56,ROWS('Liste complète des PERS DIR'!$G$1:'Liste complète des PERS DIR'!H129)),5))</f>
        <v/>
      </c>
      <c r="F128" s="24" t="str">
        <f>IF(ROWS('Liste complète des PERS DIR'!$G$1:'Liste complète des PERS DIR'!H129)&gt;COUNT('Liste complète des PERS DIR'!$H$1:$H$56),"",INDEX('Liste complète des PERS DIR'!$A$1:$G$56,SMALL('Liste complète des PERS DIR'!$H$1:$H$56,ROWS('Liste complète des PERS DIR'!$G$1:'Liste complète des PERS DIR'!H129)),6))</f>
        <v/>
      </c>
      <c r="G128" s="24" t="str">
        <f>IF(ROWS('Liste complète des PERS DIR'!$G$1:'Liste complète des PERS DIR'!H129)&gt;COUNT('Liste complète des PERS DIR'!$H$1:$H$56),"",INDEX('Liste complète des PERS DIR'!$A$1:$G$56,SMALL('Liste complète des PERS DIR'!$H$1:$H$56,ROWS('Liste complète des PERS DIR'!$G$1:'Liste complète des PERS DIR'!H129)),7))</f>
        <v/>
      </c>
      <c r="H128" s="46" t="str">
        <f t="shared" si="3"/>
        <v xml:space="preserve"> </v>
      </c>
    </row>
    <row r="129" spans="1:8" x14ac:dyDescent="0.2">
      <c r="A129" s="51" t="str">
        <f>IF(ROWS('Liste complète des PERS DIR'!$G$1:'Liste complète des PERS DIR'!H130)&gt;COUNT('Liste complète des PERS DIR'!$H$1:$H$56),"",INDEX('Liste complète des PERS DIR'!$A$1:$G$56,SMALL('Liste complète des PERS DIR'!$H$1:$H$56,ROWS('Liste complète des PERS DIR'!$G$1:'Liste complète des PERS DIR'!H130)),1))</f>
        <v/>
      </c>
      <c r="B129" s="24" t="str">
        <f>IF(ROWS('Liste complète des PERS DIR'!$G$1:'Liste complète des PERS DIR'!H130)&gt;COUNT('Liste complète des PERS DIR'!$H$1:$H$56),"",INDEX('Liste complète des PERS DIR'!$A$1:$G$56,SMALL('Liste complète des PERS DIR'!$H$1:$H$56,ROWS('Liste complète des PERS DIR'!$G$1:'Liste complète des PERS DIR'!H130)),2))</f>
        <v/>
      </c>
      <c r="C129" s="24" t="str">
        <f>IF(ROWS('Liste complète des PERS DIR'!$G$1:'Liste complète des PERS DIR'!I130)&gt;COUNT('Liste complète des PERS DIR'!$H$1:$H$56),"",INDEX('Liste complète des PERS DIR'!$A$1:$G$56,SMALL('Liste complète des PERS DIR'!$H$1:$H$56,ROWS('Liste complète des PERS DIR'!$G$1:'Liste complète des PERS DIR'!I130)),3))</f>
        <v/>
      </c>
      <c r="D129" s="24" t="str">
        <f>IF(ROWS('Liste complète des PERS DIR'!$G$1:'Liste complète des PERS DIR'!H130)&gt;COUNT('Liste complète des PERS DIR'!$H$1:$H$56),"",INDEX('Liste complète des PERS DIR'!$A$1:$G$56,SMALL('Liste complète des PERS DIR'!$H$1:$H$56,ROWS('Liste complète des PERS DIR'!$G$1:'Liste complète des PERS DIR'!H130)),4))</f>
        <v/>
      </c>
      <c r="E129" s="24" t="str">
        <f>IF(ROWS('Liste complète des PERS DIR'!$G$1:'Liste complète des PERS DIR'!H130)&gt;COUNT('Liste complète des PERS DIR'!$H$1:$H$56),"",INDEX('Liste complète des PERS DIR'!$A$1:$G$56,SMALL('Liste complète des PERS DIR'!$H$1:$H$56,ROWS('Liste complète des PERS DIR'!$G$1:'Liste complète des PERS DIR'!H130)),5))</f>
        <v/>
      </c>
      <c r="F129" s="24" t="str">
        <f>IF(ROWS('Liste complète des PERS DIR'!$G$1:'Liste complète des PERS DIR'!H130)&gt;COUNT('Liste complète des PERS DIR'!$H$1:$H$56),"",INDEX('Liste complète des PERS DIR'!$A$1:$G$56,SMALL('Liste complète des PERS DIR'!$H$1:$H$56,ROWS('Liste complète des PERS DIR'!$G$1:'Liste complète des PERS DIR'!H130)),6))</f>
        <v/>
      </c>
      <c r="G129" s="24" t="str">
        <f>IF(ROWS('Liste complète des PERS DIR'!$G$1:'Liste complète des PERS DIR'!H130)&gt;COUNT('Liste complète des PERS DIR'!$H$1:$H$56),"",INDEX('Liste complète des PERS DIR'!$A$1:$G$56,SMALL('Liste complète des PERS DIR'!$H$1:$H$56,ROWS('Liste complète des PERS DIR'!$G$1:'Liste complète des PERS DIR'!H130)),7))</f>
        <v/>
      </c>
      <c r="H129" s="46" t="str">
        <f t="shared" si="3"/>
        <v xml:space="preserve"> </v>
      </c>
    </row>
    <row r="130" spans="1:8" x14ac:dyDescent="0.2">
      <c r="A130" s="51" t="str">
        <f>IF(ROWS('Liste complète des PERS DIR'!$G$1:'Liste complète des PERS DIR'!H131)&gt;COUNT('Liste complète des PERS DIR'!$H$1:$H$56),"",INDEX('Liste complète des PERS DIR'!$A$1:$G$56,SMALL('Liste complète des PERS DIR'!$H$1:$H$56,ROWS('Liste complète des PERS DIR'!$G$1:'Liste complète des PERS DIR'!H131)),1))</f>
        <v/>
      </c>
      <c r="B130" s="24" t="str">
        <f>IF(ROWS('Liste complète des PERS DIR'!$G$1:'Liste complète des PERS DIR'!H131)&gt;COUNT('Liste complète des PERS DIR'!$H$1:$H$56),"",INDEX('Liste complète des PERS DIR'!$A$1:$G$56,SMALL('Liste complète des PERS DIR'!$H$1:$H$56,ROWS('Liste complète des PERS DIR'!$G$1:'Liste complète des PERS DIR'!H131)),2))</f>
        <v/>
      </c>
      <c r="C130" s="24" t="str">
        <f>IF(ROWS('Liste complète des PERS DIR'!$G$1:'Liste complète des PERS DIR'!I131)&gt;COUNT('Liste complète des PERS DIR'!$H$1:$H$56),"",INDEX('Liste complète des PERS DIR'!$A$1:$G$56,SMALL('Liste complète des PERS DIR'!$H$1:$H$56,ROWS('Liste complète des PERS DIR'!$G$1:'Liste complète des PERS DIR'!I131)),3))</f>
        <v/>
      </c>
      <c r="D130" s="24" t="str">
        <f>IF(ROWS('Liste complète des PERS DIR'!$G$1:'Liste complète des PERS DIR'!H131)&gt;COUNT('Liste complète des PERS DIR'!$H$1:$H$56),"",INDEX('Liste complète des PERS DIR'!$A$1:$G$56,SMALL('Liste complète des PERS DIR'!$H$1:$H$56,ROWS('Liste complète des PERS DIR'!$G$1:'Liste complète des PERS DIR'!H131)),4))</f>
        <v/>
      </c>
      <c r="E130" s="24" t="str">
        <f>IF(ROWS('Liste complète des PERS DIR'!$G$1:'Liste complète des PERS DIR'!H131)&gt;COUNT('Liste complète des PERS DIR'!$H$1:$H$56),"",INDEX('Liste complète des PERS DIR'!$A$1:$G$56,SMALL('Liste complète des PERS DIR'!$H$1:$H$56,ROWS('Liste complète des PERS DIR'!$G$1:'Liste complète des PERS DIR'!H131)),5))</f>
        <v/>
      </c>
      <c r="F130" s="24" t="str">
        <f>IF(ROWS('Liste complète des PERS DIR'!$G$1:'Liste complète des PERS DIR'!H131)&gt;COUNT('Liste complète des PERS DIR'!$H$1:$H$56),"",INDEX('Liste complète des PERS DIR'!$A$1:$G$56,SMALL('Liste complète des PERS DIR'!$H$1:$H$56,ROWS('Liste complète des PERS DIR'!$G$1:'Liste complète des PERS DIR'!H131)),6))</f>
        <v/>
      </c>
      <c r="G130" s="24" t="str">
        <f>IF(ROWS('Liste complète des PERS DIR'!$G$1:'Liste complète des PERS DIR'!H131)&gt;COUNT('Liste complète des PERS DIR'!$H$1:$H$56),"",INDEX('Liste complète des PERS DIR'!$A$1:$G$56,SMALL('Liste complète des PERS DIR'!$H$1:$H$56,ROWS('Liste complète des PERS DIR'!$G$1:'Liste complète des PERS DIR'!H131)),7))</f>
        <v/>
      </c>
      <c r="H130" s="46" t="str">
        <f t="shared" si="3"/>
        <v xml:space="preserve"> </v>
      </c>
    </row>
    <row r="131" spans="1:8" x14ac:dyDescent="0.2">
      <c r="A131" s="51" t="str">
        <f>IF(ROWS('Liste complète des PERS DIR'!$G$1:'Liste complète des PERS DIR'!H132)&gt;COUNT('Liste complète des PERS DIR'!$H$1:$H$56),"",INDEX('Liste complète des PERS DIR'!$A$1:$G$56,SMALL('Liste complète des PERS DIR'!$H$1:$H$56,ROWS('Liste complète des PERS DIR'!$G$1:'Liste complète des PERS DIR'!H132)),1))</f>
        <v/>
      </c>
      <c r="B131" s="24" t="str">
        <f>IF(ROWS('Liste complète des PERS DIR'!$G$1:'Liste complète des PERS DIR'!H132)&gt;COUNT('Liste complète des PERS DIR'!$H$1:$H$56),"",INDEX('Liste complète des PERS DIR'!$A$1:$G$56,SMALL('Liste complète des PERS DIR'!$H$1:$H$56,ROWS('Liste complète des PERS DIR'!$G$1:'Liste complète des PERS DIR'!H132)),2))</f>
        <v/>
      </c>
      <c r="C131" s="24" t="str">
        <f>IF(ROWS('Liste complète des PERS DIR'!$G$1:'Liste complète des PERS DIR'!I132)&gt;COUNT('Liste complète des PERS DIR'!$H$1:$H$56),"",INDEX('Liste complète des PERS DIR'!$A$1:$G$56,SMALL('Liste complète des PERS DIR'!$H$1:$H$56,ROWS('Liste complète des PERS DIR'!$G$1:'Liste complète des PERS DIR'!I132)),3))</f>
        <v/>
      </c>
      <c r="D131" s="24" t="str">
        <f>IF(ROWS('Liste complète des PERS DIR'!$G$1:'Liste complète des PERS DIR'!H132)&gt;COUNT('Liste complète des PERS DIR'!$H$1:$H$56),"",INDEX('Liste complète des PERS DIR'!$A$1:$G$56,SMALL('Liste complète des PERS DIR'!$H$1:$H$56,ROWS('Liste complète des PERS DIR'!$G$1:'Liste complète des PERS DIR'!H132)),4))</f>
        <v/>
      </c>
      <c r="E131" s="24" t="str">
        <f>IF(ROWS('Liste complète des PERS DIR'!$G$1:'Liste complète des PERS DIR'!H132)&gt;COUNT('Liste complète des PERS DIR'!$H$1:$H$56),"",INDEX('Liste complète des PERS DIR'!$A$1:$G$56,SMALL('Liste complète des PERS DIR'!$H$1:$H$56,ROWS('Liste complète des PERS DIR'!$G$1:'Liste complète des PERS DIR'!H132)),5))</f>
        <v/>
      </c>
      <c r="F131" s="24" t="str">
        <f>IF(ROWS('Liste complète des PERS DIR'!$G$1:'Liste complète des PERS DIR'!H132)&gt;COUNT('Liste complète des PERS DIR'!$H$1:$H$56),"",INDEX('Liste complète des PERS DIR'!$A$1:$G$56,SMALL('Liste complète des PERS DIR'!$H$1:$H$56,ROWS('Liste complète des PERS DIR'!$G$1:'Liste complète des PERS DIR'!H132)),6))</f>
        <v/>
      </c>
      <c r="G131" s="24" t="str">
        <f>IF(ROWS('Liste complète des PERS DIR'!$G$1:'Liste complète des PERS DIR'!H132)&gt;COUNT('Liste complète des PERS DIR'!$H$1:$H$56),"",INDEX('Liste complète des PERS DIR'!$A$1:$G$56,SMALL('Liste complète des PERS DIR'!$H$1:$H$56,ROWS('Liste complète des PERS DIR'!$G$1:'Liste complète des PERS DIR'!H132)),7))</f>
        <v/>
      </c>
      <c r="H131" s="46" t="str">
        <f t="shared" si="3"/>
        <v xml:space="preserve"> </v>
      </c>
    </row>
    <row r="132" spans="1:8" x14ac:dyDescent="0.2">
      <c r="A132" s="51" t="str">
        <f>IF(ROWS('Liste complète des PERS DIR'!$G$1:'Liste complète des PERS DIR'!H133)&gt;COUNT('Liste complète des PERS DIR'!$H$1:$H$56),"",INDEX('Liste complète des PERS DIR'!$A$1:$G$56,SMALL('Liste complète des PERS DIR'!$H$1:$H$56,ROWS('Liste complète des PERS DIR'!$G$1:'Liste complète des PERS DIR'!H133)),1))</f>
        <v/>
      </c>
      <c r="B132" s="24" t="str">
        <f>IF(ROWS('Liste complète des PERS DIR'!$G$1:'Liste complète des PERS DIR'!H133)&gt;COUNT('Liste complète des PERS DIR'!$H$1:$H$56),"",INDEX('Liste complète des PERS DIR'!$A$1:$G$56,SMALL('Liste complète des PERS DIR'!$H$1:$H$56,ROWS('Liste complète des PERS DIR'!$G$1:'Liste complète des PERS DIR'!H133)),2))</f>
        <v/>
      </c>
      <c r="C132" s="24" t="str">
        <f>IF(ROWS('Liste complète des PERS DIR'!$G$1:'Liste complète des PERS DIR'!I133)&gt;COUNT('Liste complète des PERS DIR'!$H$1:$H$56),"",INDEX('Liste complète des PERS DIR'!$A$1:$G$56,SMALL('Liste complète des PERS DIR'!$H$1:$H$56,ROWS('Liste complète des PERS DIR'!$G$1:'Liste complète des PERS DIR'!I133)),3))</f>
        <v/>
      </c>
      <c r="D132" s="24" t="str">
        <f>IF(ROWS('Liste complète des PERS DIR'!$G$1:'Liste complète des PERS DIR'!H133)&gt;COUNT('Liste complète des PERS DIR'!$H$1:$H$56),"",INDEX('Liste complète des PERS DIR'!$A$1:$G$56,SMALL('Liste complète des PERS DIR'!$H$1:$H$56,ROWS('Liste complète des PERS DIR'!$G$1:'Liste complète des PERS DIR'!H133)),4))</f>
        <v/>
      </c>
      <c r="E132" s="24" t="str">
        <f>IF(ROWS('Liste complète des PERS DIR'!$G$1:'Liste complète des PERS DIR'!H133)&gt;COUNT('Liste complète des PERS DIR'!$H$1:$H$56),"",INDEX('Liste complète des PERS DIR'!$A$1:$G$56,SMALL('Liste complète des PERS DIR'!$H$1:$H$56,ROWS('Liste complète des PERS DIR'!$G$1:'Liste complète des PERS DIR'!H133)),5))</f>
        <v/>
      </c>
      <c r="F132" s="24" t="str">
        <f>IF(ROWS('Liste complète des PERS DIR'!$G$1:'Liste complète des PERS DIR'!H133)&gt;COUNT('Liste complète des PERS DIR'!$H$1:$H$56),"",INDEX('Liste complète des PERS DIR'!$A$1:$G$56,SMALL('Liste complète des PERS DIR'!$H$1:$H$56,ROWS('Liste complète des PERS DIR'!$G$1:'Liste complète des PERS DIR'!H133)),6))</f>
        <v/>
      </c>
      <c r="G132" s="24" t="str">
        <f>IF(ROWS('Liste complète des PERS DIR'!$G$1:'Liste complète des PERS DIR'!H133)&gt;COUNT('Liste complète des PERS DIR'!$H$1:$H$56),"",INDEX('Liste complète des PERS DIR'!$A$1:$G$56,SMALL('Liste complète des PERS DIR'!$H$1:$H$56,ROWS('Liste complète des PERS DIR'!$G$1:'Liste complète des PERS DIR'!H133)),7))</f>
        <v/>
      </c>
      <c r="H132" s="46" t="str">
        <f t="shared" si="3"/>
        <v xml:space="preserve"> </v>
      </c>
    </row>
    <row r="133" spans="1:8" x14ac:dyDescent="0.2">
      <c r="A133" s="51" t="str">
        <f>IF(ROWS('Liste complète des PERS DIR'!$G$1:'Liste complète des PERS DIR'!H134)&gt;COUNT('Liste complète des PERS DIR'!$H$1:$H$56),"",INDEX('Liste complète des PERS DIR'!$A$1:$G$56,SMALL('Liste complète des PERS DIR'!$H$1:$H$56,ROWS('Liste complète des PERS DIR'!$G$1:'Liste complète des PERS DIR'!H134)),1))</f>
        <v/>
      </c>
      <c r="B133" s="24" t="str">
        <f>IF(ROWS('Liste complète des PERS DIR'!$G$1:'Liste complète des PERS DIR'!H134)&gt;COUNT('Liste complète des PERS DIR'!$H$1:$H$56),"",INDEX('Liste complète des PERS DIR'!$A$1:$G$56,SMALL('Liste complète des PERS DIR'!$H$1:$H$56,ROWS('Liste complète des PERS DIR'!$G$1:'Liste complète des PERS DIR'!H134)),2))</f>
        <v/>
      </c>
      <c r="C133" s="24" t="str">
        <f>IF(ROWS('Liste complète des PERS DIR'!$G$1:'Liste complète des PERS DIR'!I134)&gt;COUNT('Liste complète des PERS DIR'!$H$1:$H$56),"",INDEX('Liste complète des PERS DIR'!$A$1:$G$56,SMALL('Liste complète des PERS DIR'!$H$1:$H$56,ROWS('Liste complète des PERS DIR'!$G$1:'Liste complète des PERS DIR'!I134)),3))</f>
        <v/>
      </c>
      <c r="D133" s="24" t="str">
        <f>IF(ROWS('Liste complète des PERS DIR'!$G$1:'Liste complète des PERS DIR'!H134)&gt;COUNT('Liste complète des PERS DIR'!$H$1:$H$56),"",INDEX('Liste complète des PERS DIR'!$A$1:$G$56,SMALL('Liste complète des PERS DIR'!$H$1:$H$56,ROWS('Liste complète des PERS DIR'!$G$1:'Liste complète des PERS DIR'!H134)),4))</f>
        <v/>
      </c>
      <c r="E133" s="24" t="str">
        <f>IF(ROWS('Liste complète des PERS DIR'!$G$1:'Liste complète des PERS DIR'!H134)&gt;COUNT('Liste complète des PERS DIR'!$H$1:$H$56),"",INDEX('Liste complète des PERS DIR'!$A$1:$G$56,SMALL('Liste complète des PERS DIR'!$H$1:$H$56,ROWS('Liste complète des PERS DIR'!$G$1:'Liste complète des PERS DIR'!H134)),5))</f>
        <v/>
      </c>
      <c r="F133" s="24" t="str">
        <f>IF(ROWS('Liste complète des PERS DIR'!$G$1:'Liste complète des PERS DIR'!H134)&gt;COUNT('Liste complète des PERS DIR'!$H$1:$H$56),"",INDEX('Liste complète des PERS DIR'!$A$1:$G$56,SMALL('Liste complète des PERS DIR'!$H$1:$H$56,ROWS('Liste complète des PERS DIR'!$G$1:'Liste complète des PERS DIR'!H134)),6))</f>
        <v/>
      </c>
      <c r="G133" s="24" t="str">
        <f>IF(ROWS('Liste complète des PERS DIR'!$G$1:'Liste complète des PERS DIR'!H134)&gt;COUNT('Liste complète des PERS DIR'!$H$1:$H$56),"",INDEX('Liste complète des PERS DIR'!$A$1:$G$56,SMALL('Liste complète des PERS DIR'!$H$1:$H$56,ROWS('Liste complète des PERS DIR'!$G$1:'Liste complète des PERS DIR'!H134)),7))</f>
        <v/>
      </c>
      <c r="H133" s="46" t="str">
        <f t="shared" si="3"/>
        <v xml:space="preserve"> </v>
      </c>
    </row>
    <row r="134" spans="1:8" x14ac:dyDescent="0.2">
      <c r="A134" s="51" t="str">
        <f>IF(ROWS('Liste complète des PERS DIR'!$G$1:'Liste complète des PERS DIR'!H135)&gt;COUNT('Liste complète des PERS DIR'!$H$1:$H$56),"",INDEX('Liste complète des PERS DIR'!$A$1:$G$56,SMALL('Liste complète des PERS DIR'!$H$1:$H$56,ROWS('Liste complète des PERS DIR'!$G$1:'Liste complète des PERS DIR'!H135)),1))</f>
        <v/>
      </c>
      <c r="B134" s="24" t="str">
        <f>IF(ROWS('Liste complète des PERS DIR'!$G$1:'Liste complète des PERS DIR'!H135)&gt;COUNT('Liste complète des PERS DIR'!$H$1:$H$56),"",INDEX('Liste complète des PERS DIR'!$A$1:$G$56,SMALL('Liste complète des PERS DIR'!$H$1:$H$56,ROWS('Liste complète des PERS DIR'!$G$1:'Liste complète des PERS DIR'!H135)),2))</f>
        <v/>
      </c>
      <c r="C134" s="24" t="str">
        <f>IF(ROWS('Liste complète des PERS DIR'!$G$1:'Liste complète des PERS DIR'!I135)&gt;COUNT('Liste complète des PERS DIR'!$H$1:$H$56),"",INDEX('Liste complète des PERS DIR'!$A$1:$G$56,SMALL('Liste complète des PERS DIR'!$H$1:$H$56,ROWS('Liste complète des PERS DIR'!$G$1:'Liste complète des PERS DIR'!I135)),3))</f>
        <v/>
      </c>
      <c r="D134" s="24" t="str">
        <f>IF(ROWS('Liste complète des PERS DIR'!$G$1:'Liste complète des PERS DIR'!H135)&gt;COUNT('Liste complète des PERS DIR'!$H$1:$H$56),"",INDEX('Liste complète des PERS DIR'!$A$1:$G$56,SMALL('Liste complète des PERS DIR'!$H$1:$H$56,ROWS('Liste complète des PERS DIR'!$G$1:'Liste complète des PERS DIR'!H135)),4))</f>
        <v/>
      </c>
      <c r="E134" s="24" t="str">
        <f>IF(ROWS('Liste complète des PERS DIR'!$G$1:'Liste complète des PERS DIR'!H135)&gt;COUNT('Liste complète des PERS DIR'!$H$1:$H$56),"",INDEX('Liste complète des PERS DIR'!$A$1:$G$56,SMALL('Liste complète des PERS DIR'!$H$1:$H$56,ROWS('Liste complète des PERS DIR'!$G$1:'Liste complète des PERS DIR'!H135)),5))</f>
        <v/>
      </c>
      <c r="F134" s="24" t="str">
        <f>IF(ROWS('Liste complète des PERS DIR'!$G$1:'Liste complète des PERS DIR'!H135)&gt;COUNT('Liste complète des PERS DIR'!$H$1:$H$56),"",INDEX('Liste complète des PERS DIR'!$A$1:$G$56,SMALL('Liste complète des PERS DIR'!$H$1:$H$56,ROWS('Liste complète des PERS DIR'!$G$1:'Liste complète des PERS DIR'!H135)),6))</f>
        <v/>
      </c>
      <c r="G134" s="24" t="str">
        <f>IF(ROWS('Liste complète des PERS DIR'!$G$1:'Liste complète des PERS DIR'!H135)&gt;COUNT('Liste complète des PERS DIR'!$H$1:$H$56),"",INDEX('Liste complète des PERS DIR'!$A$1:$G$56,SMALL('Liste complète des PERS DIR'!$H$1:$H$56,ROWS('Liste complète des PERS DIR'!$G$1:'Liste complète des PERS DIR'!H135)),7))</f>
        <v/>
      </c>
      <c r="H134" s="46" t="str">
        <f t="shared" si="3"/>
        <v xml:space="preserve"> </v>
      </c>
    </row>
    <row r="135" spans="1:8" x14ac:dyDescent="0.2">
      <c r="A135" s="51" t="str">
        <f>IF(ROWS('Liste complète des PERS DIR'!$G$1:'Liste complète des PERS DIR'!H136)&gt;COUNT('Liste complète des PERS DIR'!$H$1:$H$56),"",INDEX('Liste complète des PERS DIR'!$A$1:$G$56,SMALL('Liste complète des PERS DIR'!$H$1:$H$56,ROWS('Liste complète des PERS DIR'!$G$1:'Liste complète des PERS DIR'!H136)),1))</f>
        <v/>
      </c>
      <c r="B135" s="24" t="str">
        <f>IF(ROWS('Liste complète des PERS DIR'!$G$1:'Liste complète des PERS DIR'!H136)&gt;COUNT('Liste complète des PERS DIR'!$H$1:$H$56),"",INDEX('Liste complète des PERS DIR'!$A$1:$G$56,SMALL('Liste complète des PERS DIR'!$H$1:$H$56,ROWS('Liste complète des PERS DIR'!$G$1:'Liste complète des PERS DIR'!H136)),2))</f>
        <v/>
      </c>
      <c r="C135" s="24" t="str">
        <f>IF(ROWS('Liste complète des PERS DIR'!$G$1:'Liste complète des PERS DIR'!I136)&gt;COUNT('Liste complète des PERS DIR'!$H$1:$H$56),"",INDEX('Liste complète des PERS DIR'!$A$1:$G$56,SMALL('Liste complète des PERS DIR'!$H$1:$H$56,ROWS('Liste complète des PERS DIR'!$G$1:'Liste complète des PERS DIR'!I136)),3))</f>
        <v/>
      </c>
      <c r="D135" s="24" t="str">
        <f>IF(ROWS('Liste complète des PERS DIR'!$G$1:'Liste complète des PERS DIR'!H136)&gt;COUNT('Liste complète des PERS DIR'!$H$1:$H$56),"",INDEX('Liste complète des PERS DIR'!$A$1:$G$56,SMALL('Liste complète des PERS DIR'!$H$1:$H$56,ROWS('Liste complète des PERS DIR'!$G$1:'Liste complète des PERS DIR'!H136)),4))</f>
        <v/>
      </c>
      <c r="E135" s="24" t="str">
        <f>IF(ROWS('Liste complète des PERS DIR'!$G$1:'Liste complète des PERS DIR'!H136)&gt;COUNT('Liste complète des PERS DIR'!$H$1:$H$56),"",INDEX('Liste complète des PERS DIR'!$A$1:$G$56,SMALL('Liste complète des PERS DIR'!$H$1:$H$56,ROWS('Liste complète des PERS DIR'!$G$1:'Liste complète des PERS DIR'!H136)),5))</f>
        <v/>
      </c>
      <c r="F135" s="24" t="str">
        <f>IF(ROWS('Liste complète des PERS DIR'!$G$1:'Liste complète des PERS DIR'!H136)&gt;COUNT('Liste complète des PERS DIR'!$H$1:$H$56),"",INDEX('Liste complète des PERS DIR'!$A$1:$G$56,SMALL('Liste complète des PERS DIR'!$H$1:$H$56,ROWS('Liste complète des PERS DIR'!$G$1:'Liste complète des PERS DIR'!H136)),6))</f>
        <v/>
      </c>
      <c r="G135" s="24" t="str">
        <f>IF(ROWS('Liste complète des PERS DIR'!$G$1:'Liste complète des PERS DIR'!H136)&gt;COUNT('Liste complète des PERS DIR'!$H$1:$H$56),"",INDEX('Liste complète des PERS DIR'!$A$1:$G$56,SMALL('Liste complète des PERS DIR'!$H$1:$H$56,ROWS('Liste complète des PERS DIR'!$G$1:'Liste complète des PERS DIR'!H136)),7))</f>
        <v/>
      </c>
      <c r="H135" s="46" t="str">
        <f t="shared" si="3"/>
        <v xml:space="preserve"> </v>
      </c>
    </row>
    <row r="136" spans="1:8" x14ac:dyDescent="0.2">
      <c r="A136" s="51" t="str">
        <f>IF(ROWS('Liste complète des PERS DIR'!$G$1:'Liste complète des PERS DIR'!H137)&gt;COUNT('Liste complète des PERS DIR'!$H$1:$H$56),"",INDEX('Liste complète des PERS DIR'!$A$1:$G$56,SMALL('Liste complète des PERS DIR'!$H$1:$H$56,ROWS('Liste complète des PERS DIR'!$G$1:'Liste complète des PERS DIR'!H137)),1))</f>
        <v/>
      </c>
      <c r="B136" s="24" t="str">
        <f>IF(ROWS('Liste complète des PERS DIR'!$G$1:'Liste complète des PERS DIR'!H137)&gt;COUNT('Liste complète des PERS DIR'!$H$1:$H$56),"",INDEX('Liste complète des PERS DIR'!$A$1:$G$56,SMALL('Liste complète des PERS DIR'!$H$1:$H$56,ROWS('Liste complète des PERS DIR'!$G$1:'Liste complète des PERS DIR'!H137)),2))</f>
        <v/>
      </c>
      <c r="C136" s="24" t="str">
        <f>IF(ROWS('Liste complète des PERS DIR'!$G$1:'Liste complète des PERS DIR'!I137)&gt;COUNT('Liste complète des PERS DIR'!$H$1:$H$56),"",INDEX('Liste complète des PERS DIR'!$A$1:$G$56,SMALL('Liste complète des PERS DIR'!$H$1:$H$56,ROWS('Liste complète des PERS DIR'!$G$1:'Liste complète des PERS DIR'!I137)),3))</f>
        <v/>
      </c>
      <c r="D136" s="24" t="str">
        <f>IF(ROWS('Liste complète des PERS DIR'!$G$1:'Liste complète des PERS DIR'!H137)&gt;COUNT('Liste complète des PERS DIR'!$H$1:$H$56),"",INDEX('Liste complète des PERS DIR'!$A$1:$G$56,SMALL('Liste complète des PERS DIR'!$H$1:$H$56,ROWS('Liste complète des PERS DIR'!$G$1:'Liste complète des PERS DIR'!H137)),4))</f>
        <v/>
      </c>
      <c r="E136" s="24" t="str">
        <f>IF(ROWS('Liste complète des PERS DIR'!$G$1:'Liste complète des PERS DIR'!H137)&gt;COUNT('Liste complète des PERS DIR'!$H$1:$H$56),"",INDEX('Liste complète des PERS DIR'!$A$1:$G$56,SMALL('Liste complète des PERS DIR'!$H$1:$H$56,ROWS('Liste complète des PERS DIR'!$G$1:'Liste complète des PERS DIR'!H137)),5))</f>
        <v/>
      </c>
      <c r="F136" s="24" t="str">
        <f>IF(ROWS('Liste complète des PERS DIR'!$G$1:'Liste complète des PERS DIR'!H137)&gt;COUNT('Liste complète des PERS DIR'!$H$1:$H$56),"",INDEX('Liste complète des PERS DIR'!$A$1:$G$56,SMALL('Liste complète des PERS DIR'!$H$1:$H$56,ROWS('Liste complète des PERS DIR'!$G$1:'Liste complète des PERS DIR'!H137)),6))</f>
        <v/>
      </c>
      <c r="G136" s="24" t="str">
        <f>IF(ROWS('Liste complète des PERS DIR'!$G$1:'Liste complète des PERS DIR'!H137)&gt;COUNT('Liste complète des PERS DIR'!$H$1:$H$56),"",INDEX('Liste complète des PERS DIR'!$A$1:$G$56,SMALL('Liste complète des PERS DIR'!$H$1:$H$56,ROWS('Liste complète des PERS DIR'!$G$1:'Liste complète des PERS DIR'!H137)),7))</f>
        <v/>
      </c>
      <c r="H136" s="46" t="str">
        <f t="shared" si="3"/>
        <v xml:space="preserve"> </v>
      </c>
    </row>
    <row r="137" spans="1:8" x14ac:dyDescent="0.2">
      <c r="A137" s="51" t="str">
        <f>IF(ROWS('Liste complète des PERS DIR'!$G$1:'Liste complète des PERS DIR'!H138)&gt;COUNT('Liste complète des PERS DIR'!$H$1:$H$56),"",INDEX('Liste complète des PERS DIR'!$A$1:$G$56,SMALL('Liste complète des PERS DIR'!$H$1:$H$56,ROWS('Liste complète des PERS DIR'!$G$1:'Liste complète des PERS DIR'!H138)),1))</f>
        <v/>
      </c>
      <c r="B137" s="24" t="str">
        <f>IF(ROWS('Liste complète des PERS DIR'!$G$1:'Liste complète des PERS DIR'!H138)&gt;COUNT('Liste complète des PERS DIR'!$H$1:$H$56),"",INDEX('Liste complète des PERS DIR'!$A$1:$G$56,SMALL('Liste complète des PERS DIR'!$H$1:$H$56,ROWS('Liste complète des PERS DIR'!$G$1:'Liste complète des PERS DIR'!H138)),2))</f>
        <v/>
      </c>
      <c r="C137" s="24" t="str">
        <f>IF(ROWS('Liste complète des PERS DIR'!$G$1:'Liste complète des PERS DIR'!I138)&gt;COUNT('Liste complète des PERS DIR'!$H$1:$H$56),"",INDEX('Liste complète des PERS DIR'!$A$1:$G$56,SMALL('Liste complète des PERS DIR'!$H$1:$H$56,ROWS('Liste complète des PERS DIR'!$G$1:'Liste complète des PERS DIR'!I138)),3))</f>
        <v/>
      </c>
      <c r="D137" s="24" t="str">
        <f>IF(ROWS('Liste complète des PERS DIR'!$G$1:'Liste complète des PERS DIR'!H138)&gt;COUNT('Liste complète des PERS DIR'!$H$1:$H$56),"",INDEX('Liste complète des PERS DIR'!$A$1:$G$56,SMALL('Liste complète des PERS DIR'!$H$1:$H$56,ROWS('Liste complète des PERS DIR'!$G$1:'Liste complète des PERS DIR'!H138)),4))</f>
        <v/>
      </c>
      <c r="E137" s="24" t="str">
        <f>IF(ROWS('Liste complète des PERS DIR'!$G$1:'Liste complète des PERS DIR'!H138)&gt;COUNT('Liste complète des PERS DIR'!$H$1:$H$56),"",INDEX('Liste complète des PERS DIR'!$A$1:$G$56,SMALL('Liste complète des PERS DIR'!$H$1:$H$56,ROWS('Liste complète des PERS DIR'!$G$1:'Liste complète des PERS DIR'!H138)),5))</f>
        <v/>
      </c>
      <c r="F137" s="24" t="str">
        <f>IF(ROWS('Liste complète des PERS DIR'!$G$1:'Liste complète des PERS DIR'!H138)&gt;COUNT('Liste complète des PERS DIR'!$H$1:$H$56),"",INDEX('Liste complète des PERS DIR'!$A$1:$G$56,SMALL('Liste complète des PERS DIR'!$H$1:$H$56,ROWS('Liste complète des PERS DIR'!$G$1:'Liste complète des PERS DIR'!H138)),6))</f>
        <v/>
      </c>
      <c r="G137" s="24" t="str">
        <f>IF(ROWS('Liste complète des PERS DIR'!$G$1:'Liste complète des PERS DIR'!H138)&gt;COUNT('Liste complète des PERS DIR'!$H$1:$H$56),"",INDEX('Liste complète des PERS DIR'!$A$1:$G$56,SMALL('Liste complète des PERS DIR'!$H$1:$H$56,ROWS('Liste complète des PERS DIR'!$G$1:'Liste complète des PERS DIR'!H138)),7))</f>
        <v/>
      </c>
      <c r="H137" s="46" t="str">
        <f t="shared" si="3"/>
        <v xml:space="preserve"> </v>
      </c>
    </row>
    <row r="138" spans="1:8" x14ac:dyDescent="0.2">
      <c r="A138" s="51" t="str">
        <f>IF(ROWS('Liste complète des PERS DIR'!$G$1:'Liste complète des PERS DIR'!H139)&gt;COUNT('Liste complète des PERS DIR'!$H$1:$H$56),"",INDEX('Liste complète des PERS DIR'!$A$1:$G$56,SMALL('Liste complète des PERS DIR'!$H$1:$H$56,ROWS('Liste complète des PERS DIR'!$G$1:'Liste complète des PERS DIR'!H139)),1))</f>
        <v/>
      </c>
      <c r="B138" s="24" t="str">
        <f>IF(ROWS('Liste complète des PERS DIR'!$G$1:'Liste complète des PERS DIR'!H139)&gt;COUNT('Liste complète des PERS DIR'!$H$1:$H$56),"",INDEX('Liste complète des PERS DIR'!$A$1:$G$56,SMALL('Liste complète des PERS DIR'!$H$1:$H$56,ROWS('Liste complète des PERS DIR'!$G$1:'Liste complète des PERS DIR'!H139)),2))</f>
        <v/>
      </c>
      <c r="C138" s="24" t="str">
        <f>IF(ROWS('Liste complète des PERS DIR'!$G$1:'Liste complète des PERS DIR'!I139)&gt;COUNT('Liste complète des PERS DIR'!$H$1:$H$56),"",INDEX('Liste complète des PERS DIR'!$A$1:$G$56,SMALL('Liste complète des PERS DIR'!$H$1:$H$56,ROWS('Liste complète des PERS DIR'!$G$1:'Liste complète des PERS DIR'!I139)),3))</f>
        <v/>
      </c>
      <c r="D138" s="24" t="str">
        <f>IF(ROWS('Liste complète des PERS DIR'!$G$1:'Liste complète des PERS DIR'!H139)&gt;COUNT('Liste complète des PERS DIR'!$H$1:$H$56),"",INDEX('Liste complète des PERS DIR'!$A$1:$G$56,SMALL('Liste complète des PERS DIR'!$H$1:$H$56,ROWS('Liste complète des PERS DIR'!$G$1:'Liste complète des PERS DIR'!H139)),4))</f>
        <v/>
      </c>
      <c r="E138" s="24" t="str">
        <f>IF(ROWS('Liste complète des PERS DIR'!$G$1:'Liste complète des PERS DIR'!H139)&gt;COUNT('Liste complète des PERS DIR'!$H$1:$H$56),"",INDEX('Liste complète des PERS DIR'!$A$1:$G$56,SMALL('Liste complète des PERS DIR'!$H$1:$H$56,ROWS('Liste complète des PERS DIR'!$G$1:'Liste complète des PERS DIR'!H139)),5))</f>
        <v/>
      </c>
      <c r="F138" s="24" t="str">
        <f>IF(ROWS('Liste complète des PERS DIR'!$G$1:'Liste complète des PERS DIR'!H139)&gt;COUNT('Liste complète des PERS DIR'!$H$1:$H$56),"",INDEX('Liste complète des PERS DIR'!$A$1:$G$56,SMALL('Liste complète des PERS DIR'!$H$1:$H$56,ROWS('Liste complète des PERS DIR'!$G$1:'Liste complète des PERS DIR'!H139)),6))</f>
        <v/>
      </c>
      <c r="G138" s="24" t="str">
        <f>IF(ROWS('Liste complète des PERS DIR'!$G$1:'Liste complète des PERS DIR'!H139)&gt;COUNT('Liste complète des PERS DIR'!$H$1:$H$56),"",INDEX('Liste complète des PERS DIR'!$A$1:$G$56,SMALL('Liste complète des PERS DIR'!$H$1:$H$56,ROWS('Liste complète des PERS DIR'!$G$1:'Liste complète des PERS DIR'!H139)),7))</f>
        <v/>
      </c>
      <c r="H138" s="46" t="str">
        <f t="shared" si="3"/>
        <v xml:space="preserve"> </v>
      </c>
    </row>
    <row r="139" spans="1:8" x14ac:dyDescent="0.2">
      <c r="A139" s="51" t="str">
        <f>IF(ROWS('Liste complète des PERS DIR'!$G$1:'Liste complète des PERS DIR'!H140)&gt;COUNT('Liste complète des PERS DIR'!$H$1:$H$56),"",INDEX('Liste complète des PERS DIR'!$A$1:$G$56,SMALL('Liste complète des PERS DIR'!$H$1:$H$56,ROWS('Liste complète des PERS DIR'!$G$1:'Liste complète des PERS DIR'!H140)),1))</f>
        <v/>
      </c>
      <c r="B139" s="24" t="str">
        <f>IF(ROWS('Liste complète des PERS DIR'!$G$1:'Liste complète des PERS DIR'!H140)&gt;COUNT('Liste complète des PERS DIR'!$H$1:$H$56),"",INDEX('Liste complète des PERS DIR'!$A$1:$G$56,SMALL('Liste complète des PERS DIR'!$H$1:$H$56,ROWS('Liste complète des PERS DIR'!$G$1:'Liste complète des PERS DIR'!H140)),2))</f>
        <v/>
      </c>
      <c r="C139" s="24" t="str">
        <f>IF(ROWS('Liste complète des PERS DIR'!$G$1:'Liste complète des PERS DIR'!I140)&gt;COUNT('Liste complète des PERS DIR'!$H$1:$H$56),"",INDEX('Liste complète des PERS DIR'!$A$1:$G$56,SMALL('Liste complète des PERS DIR'!$H$1:$H$56,ROWS('Liste complète des PERS DIR'!$G$1:'Liste complète des PERS DIR'!I140)),3))</f>
        <v/>
      </c>
      <c r="D139" s="24" t="str">
        <f>IF(ROWS('Liste complète des PERS DIR'!$G$1:'Liste complète des PERS DIR'!H140)&gt;COUNT('Liste complète des PERS DIR'!$H$1:$H$56),"",INDEX('Liste complète des PERS DIR'!$A$1:$G$56,SMALL('Liste complète des PERS DIR'!$H$1:$H$56,ROWS('Liste complète des PERS DIR'!$G$1:'Liste complète des PERS DIR'!H140)),4))</f>
        <v/>
      </c>
      <c r="E139" s="24" t="str">
        <f>IF(ROWS('Liste complète des PERS DIR'!$G$1:'Liste complète des PERS DIR'!H140)&gt;COUNT('Liste complète des PERS DIR'!$H$1:$H$56),"",INDEX('Liste complète des PERS DIR'!$A$1:$G$56,SMALL('Liste complète des PERS DIR'!$H$1:$H$56,ROWS('Liste complète des PERS DIR'!$G$1:'Liste complète des PERS DIR'!H140)),5))</f>
        <v/>
      </c>
      <c r="F139" s="24" t="str">
        <f>IF(ROWS('Liste complète des PERS DIR'!$G$1:'Liste complète des PERS DIR'!H140)&gt;COUNT('Liste complète des PERS DIR'!$H$1:$H$56),"",INDEX('Liste complète des PERS DIR'!$A$1:$G$56,SMALL('Liste complète des PERS DIR'!$H$1:$H$56,ROWS('Liste complète des PERS DIR'!$G$1:'Liste complète des PERS DIR'!H140)),6))</f>
        <v/>
      </c>
      <c r="G139" s="24" t="str">
        <f>IF(ROWS('Liste complète des PERS DIR'!$G$1:'Liste complète des PERS DIR'!H140)&gt;COUNT('Liste complète des PERS DIR'!$H$1:$H$56),"",INDEX('Liste complète des PERS DIR'!$A$1:$G$56,SMALL('Liste complète des PERS DIR'!$H$1:$H$56,ROWS('Liste complète des PERS DIR'!$G$1:'Liste complète des PERS DIR'!H140)),7))</f>
        <v/>
      </c>
      <c r="H139" s="46" t="str">
        <f t="shared" si="3"/>
        <v xml:space="preserve"> </v>
      </c>
    </row>
    <row r="140" spans="1:8" x14ac:dyDescent="0.2">
      <c r="A140" s="51" t="str">
        <f>IF(ROWS('Liste complète des PERS DIR'!$G$1:'Liste complète des PERS DIR'!H141)&gt;COUNT('Liste complète des PERS DIR'!$H$1:$H$56),"",INDEX('Liste complète des PERS DIR'!$A$1:$G$56,SMALL('Liste complète des PERS DIR'!$H$1:$H$56,ROWS('Liste complète des PERS DIR'!$G$1:'Liste complète des PERS DIR'!H141)),1))</f>
        <v/>
      </c>
      <c r="B140" s="24" t="str">
        <f>IF(ROWS('Liste complète des PERS DIR'!$G$1:'Liste complète des PERS DIR'!H141)&gt;COUNT('Liste complète des PERS DIR'!$H$1:$H$56),"",INDEX('Liste complète des PERS DIR'!$A$1:$G$56,SMALL('Liste complète des PERS DIR'!$H$1:$H$56,ROWS('Liste complète des PERS DIR'!$G$1:'Liste complète des PERS DIR'!H141)),2))</f>
        <v/>
      </c>
      <c r="C140" s="24" t="str">
        <f>IF(ROWS('Liste complète des PERS DIR'!$G$1:'Liste complète des PERS DIR'!I141)&gt;COUNT('Liste complète des PERS DIR'!$H$1:$H$56),"",INDEX('Liste complète des PERS DIR'!$A$1:$G$56,SMALL('Liste complète des PERS DIR'!$H$1:$H$56,ROWS('Liste complète des PERS DIR'!$G$1:'Liste complète des PERS DIR'!I141)),3))</f>
        <v/>
      </c>
      <c r="D140" s="24" t="str">
        <f>IF(ROWS('Liste complète des PERS DIR'!$G$1:'Liste complète des PERS DIR'!H141)&gt;COUNT('Liste complète des PERS DIR'!$H$1:$H$56),"",INDEX('Liste complète des PERS DIR'!$A$1:$G$56,SMALL('Liste complète des PERS DIR'!$H$1:$H$56,ROWS('Liste complète des PERS DIR'!$G$1:'Liste complète des PERS DIR'!H141)),4))</f>
        <v/>
      </c>
      <c r="E140" s="24" t="str">
        <f>IF(ROWS('Liste complète des PERS DIR'!$G$1:'Liste complète des PERS DIR'!H141)&gt;COUNT('Liste complète des PERS DIR'!$H$1:$H$56),"",INDEX('Liste complète des PERS DIR'!$A$1:$G$56,SMALL('Liste complète des PERS DIR'!$H$1:$H$56,ROWS('Liste complète des PERS DIR'!$G$1:'Liste complète des PERS DIR'!H141)),5))</f>
        <v/>
      </c>
      <c r="F140" s="24" t="str">
        <f>IF(ROWS('Liste complète des PERS DIR'!$G$1:'Liste complète des PERS DIR'!H141)&gt;COUNT('Liste complète des PERS DIR'!$H$1:$H$56),"",INDEX('Liste complète des PERS DIR'!$A$1:$G$56,SMALL('Liste complète des PERS DIR'!$H$1:$H$56,ROWS('Liste complète des PERS DIR'!$G$1:'Liste complète des PERS DIR'!H141)),6))</f>
        <v/>
      </c>
      <c r="G140" s="24" t="str">
        <f>IF(ROWS('Liste complète des PERS DIR'!$G$1:'Liste complète des PERS DIR'!H141)&gt;COUNT('Liste complète des PERS DIR'!$H$1:$H$56),"",INDEX('Liste complète des PERS DIR'!$A$1:$G$56,SMALL('Liste complète des PERS DIR'!$H$1:$H$56,ROWS('Liste complète des PERS DIR'!$G$1:'Liste complète des PERS DIR'!H141)),7))</f>
        <v/>
      </c>
      <c r="H140" s="46" t="str">
        <f t="shared" si="3"/>
        <v xml:space="preserve"> </v>
      </c>
    </row>
    <row r="141" spans="1:8" x14ac:dyDescent="0.2">
      <c r="A141" s="51" t="str">
        <f>IF(ROWS('Liste complète des PERS DIR'!$G$1:'Liste complète des PERS DIR'!H142)&gt;COUNT('Liste complète des PERS DIR'!$H$1:$H$56),"",INDEX('Liste complète des PERS DIR'!$A$1:$G$56,SMALL('Liste complète des PERS DIR'!$H$1:$H$56,ROWS('Liste complète des PERS DIR'!$G$1:'Liste complète des PERS DIR'!H142)),1))</f>
        <v/>
      </c>
      <c r="B141" s="24" t="str">
        <f>IF(ROWS('Liste complète des PERS DIR'!$G$1:'Liste complète des PERS DIR'!H142)&gt;COUNT('Liste complète des PERS DIR'!$H$1:$H$56),"",INDEX('Liste complète des PERS DIR'!$A$1:$G$56,SMALL('Liste complète des PERS DIR'!$H$1:$H$56,ROWS('Liste complète des PERS DIR'!$G$1:'Liste complète des PERS DIR'!H142)),2))</f>
        <v/>
      </c>
      <c r="C141" s="24" t="str">
        <f>IF(ROWS('Liste complète des PERS DIR'!$G$1:'Liste complète des PERS DIR'!I142)&gt;COUNT('Liste complète des PERS DIR'!$H$1:$H$56),"",INDEX('Liste complète des PERS DIR'!$A$1:$G$56,SMALL('Liste complète des PERS DIR'!$H$1:$H$56,ROWS('Liste complète des PERS DIR'!$G$1:'Liste complète des PERS DIR'!I142)),3))</f>
        <v/>
      </c>
      <c r="D141" s="24" t="str">
        <f>IF(ROWS('Liste complète des PERS DIR'!$G$1:'Liste complète des PERS DIR'!H142)&gt;COUNT('Liste complète des PERS DIR'!$H$1:$H$56),"",INDEX('Liste complète des PERS DIR'!$A$1:$G$56,SMALL('Liste complète des PERS DIR'!$H$1:$H$56,ROWS('Liste complète des PERS DIR'!$G$1:'Liste complète des PERS DIR'!H142)),4))</f>
        <v/>
      </c>
      <c r="E141" s="24" t="str">
        <f>IF(ROWS('Liste complète des PERS DIR'!$G$1:'Liste complète des PERS DIR'!H142)&gt;COUNT('Liste complète des PERS DIR'!$H$1:$H$56),"",INDEX('Liste complète des PERS DIR'!$A$1:$G$56,SMALL('Liste complète des PERS DIR'!$H$1:$H$56,ROWS('Liste complète des PERS DIR'!$G$1:'Liste complète des PERS DIR'!H142)),5))</f>
        <v/>
      </c>
      <c r="F141" s="24" t="str">
        <f>IF(ROWS('Liste complète des PERS DIR'!$G$1:'Liste complète des PERS DIR'!H142)&gt;COUNT('Liste complète des PERS DIR'!$H$1:$H$56),"",INDEX('Liste complète des PERS DIR'!$A$1:$G$56,SMALL('Liste complète des PERS DIR'!$H$1:$H$56,ROWS('Liste complète des PERS DIR'!$G$1:'Liste complète des PERS DIR'!H142)),6))</f>
        <v/>
      </c>
      <c r="G141" s="24" t="str">
        <f>IF(ROWS('Liste complète des PERS DIR'!$G$1:'Liste complète des PERS DIR'!H142)&gt;COUNT('Liste complète des PERS DIR'!$H$1:$H$56),"",INDEX('Liste complète des PERS DIR'!$A$1:$G$56,SMALL('Liste complète des PERS DIR'!$H$1:$H$56,ROWS('Liste complète des PERS DIR'!$G$1:'Liste complète des PERS DIR'!H142)),7))</f>
        <v/>
      </c>
      <c r="H141" s="46" t="str">
        <f t="shared" si="3"/>
        <v xml:space="preserve"> </v>
      </c>
    </row>
    <row r="142" spans="1:8" x14ac:dyDescent="0.2">
      <c r="A142" s="51" t="str">
        <f>IF(ROWS('Liste complète des PERS DIR'!$G$1:'Liste complète des PERS DIR'!H143)&gt;COUNT('Liste complète des PERS DIR'!$H$1:$H$56),"",INDEX('Liste complète des PERS DIR'!$A$1:$G$56,SMALL('Liste complète des PERS DIR'!$H$1:$H$56,ROWS('Liste complète des PERS DIR'!$G$1:'Liste complète des PERS DIR'!H143)),1))</f>
        <v/>
      </c>
      <c r="B142" s="24" t="str">
        <f>IF(ROWS('Liste complète des PERS DIR'!$G$1:'Liste complète des PERS DIR'!H143)&gt;COUNT('Liste complète des PERS DIR'!$H$1:$H$56),"",INDEX('Liste complète des PERS DIR'!$A$1:$G$56,SMALL('Liste complète des PERS DIR'!$H$1:$H$56,ROWS('Liste complète des PERS DIR'!$G$1:'Liste complète des PERS DIR'!H143)),2))</f>
        <v/>
      </c>
      <c r="C142" s="24" t="str">
        <f>IF(ROWS('Liste complète des PERS DIR'!$G$1:'Liste complète des PERS DIR'!I143)&gt;COUNT('Liste complète des PERS DIR'!$H$1:$H$56),"",INDEX('Liste complète des PERS DIR'!$A$1:$G$56,SMALL('Liste complète des PERS DIR'!$H$1:$H$56,ROWS('Liste complète des PERS DIR'!$G$1:'Liste complète des PERS DIR'!I143)),3))</f>
        <v/>
      </c>
      <c r="D142" s="24" t="str">
        <f>IF(ROWS('Liste complète des PERS DIR'!$G$1:'Liste complète des PERS DIR'!H143)&gt;COUNT('Liste complète des PERS DIR'!$H$1:$H$56),"",INDEX('Liste complète des PERS DIR'!$A$1:$G$56,SMALL('Liste complète des PERS DIR'!$H$1:$H$56,ROWS('Liste complète des PERS DIR'!$G$1:'Liste complète des PERS DIR'!H143)),4))</f>
        <v/>
      </c>
      <c r="E142" s="24" t="str">
        <f>IF(ROWS('Liste complète des PERS DIR'!$G$1:'Liste complète des PERS DIR'!H143)&gt;COUNT('Liste complète des PERS DIR'!$H$1:$H$56),"",INDEX('Liste complète des PERS DIR'!$A$1:$G$56,SMALL('Liste complète des PERS DIR'!$H$1:$H$56,ROWS('Liste complète des PERS DIR'!$G$1:'Liste complète des PERS DIR'!H143)),5))</f>
        <v/>
      </c>
      <c r="F142" s="24" t="str">
        <f>IF(ROWS('Liste complète des PERS DIR'!$G$1:'Liste complète des PERS DIR'!H143)&gt;COUNT('Liste complète des PERS DIR'!$H$1:$H$56),"",INDEX('Liste complète des PERS DIR'!$A$1:$G$56,SMALL('Liste complète des PERS DIR'!$H$1:$H$56,ROWS('Liste complète des PERS DIR'!$G$1:'Liste complète des PERS DIR'!H143)),6))</f>
        <v/>
      </c>
      <c r="G142" s="24" t="str">
        <f>IF(ROWS('Liste complète des PERS DIR'!$G$1:'Liste complète des PERS DIR'!H143)&gt;COUNT('Liste complète des PERS DIR'!$H$1:$H$56),"",INDEX('Liste complète des PERS DIR'!$A$1:$G$56,SMALL('Liste complète des PERS DIR'!$H$1:$H$56,ROWS('Liste complète des PERS DIR'!$G$1:'Liste complète des PERS DIR'!H143)),7))</f>
        <v/>
      </c>
      <c r="H142" s="46" t="str">
        <f t="shared" si="3"/>
        <v xml:space="preserve"> </v>
      </c>
    </row>
    <row r="143" spans="1:8" x14ac:dyDescent="0.2">
      <c r="A143" s="51" t="str">
        <f>IF(ROWS('Liste complète des PERS DIR'!$G$1:'Liste complète des PERS DIR'!H144)&gt;COUNT('Liste complète des PERS DIR'!$H$1:$H$56),"",INDEX('Liste complète des PERS DIR'!$A$1:$G$56,SMALL('Liste complète des PERS DIR'!$H$1:$H$56,ROWS('Liste complète des PERS DIR'!$G$1:'Liste complète des PERS DIR'!H144)),1))</f>
        <v/>
      </c>
      <c r="B143" s="24" t="str">
        <f>IF(ROWS('Liste complète des PERS DIR'!$G$1:'Liste complète des PERS DIR'!H144)&gt;COUNT('Liste complète des PERS DIR'!$H$1:$H$56),"",INDEX('Liste complète des PERS DIR'!$A$1:$G$56,SMALL('Liste complète des PERS DIR'!$H$1:$H$56,ROWS('Liste complète des PERS DIR'!$G$1:'Liste complète des PERS DIR'!H144)),2))</f>
        <v/>
      </c>
      <c r="C143" s="24" t="str">
        <f>IF(ROWS('Liste complète des PERS DIR'!$G$1:'Liste complète des PERS DIR'!I144)&gt;COUNT('Liste complète des PERS DIR'!$H$1:$H$56),"",INDEX('Liste complète des PERS DIR'!$A$1:$G$56,SMALL('Liste complète des PERS DIR'!$H$1:$H$56,ROWS('Liste complète des PERS DIR'!$G$1:'Liste complète des PERS DIR'!I144)),3))</f>
        <v/>
      </c>
      <c r="D143" s="24" t="str">
        <f>IF(ROWS('Liste complète des PERS DIR'!$G$1:'Liste complète des PERS DIR'!H144)&gt;COUNT('Liste complète des PERS DIR'!$H$1:$H$56),"",INDEX('Liste complète des PERS DIR'!$A$1:$G$56,SMALL('Liste complète des PERS DIR'!$H$1:$H$56,ROWS('Liste complète des PERS DIR'!$G$1:'Liste complète des PERS DIR'!H144)),4))</f>
        <v/>
      </c>
      <c r="E143" s="24" t="str">
        <f>IF(ROWS('Liste complète des PERS DIR'!$G$1:'Liste complète des PERS DIR'!H144)&gt;COUNT('Liste complète des PERS DIR'!$H$1:$H$56),"",INDEX('Liste complète des PERS DIR'!$A$1:$G$56,SMALL('Liste complète des PERS DIR'!$H$1:$H$56,ROWS('Liste complète des PERS DIR'!$G$1:'Liste complète des PERS DIR'!H144)),5))</f>
        <v/>
      </c>
      <c r="F143" s="24" t="str">
        <f>IF(ROWS('Liste complète des PERS DIR'!$G$1:'Liste complète des PERS DIR'!H144)&gt;COUNT('Liste complète des PERS DIR'!$H$1:$H$56),"",INDEX('Liste complète des PERS DIR'!$A$1:$G$56,SMALL('Liste complète des PERS DIR'!$H$1:$H$56,ROWS('Liste complète des PERS DIR'!$G$1:'Liste complète des PERS DIR'!H144)),6))</f>
        <v/>
      </c>
      <c r="G143" s="24" t="str">
        <f>IF(ROWS('Liste complète des PERS DIR'!$G$1:'Liste complète des PERS DIR'!H144)&gt;COUNT('Liste complète des PERS DIR'!$H$1:$H$56),"",INDEX('Liste complète des PERS DIR'!$A$1:$G$56,SMALL('Liste complète des PERS DIR'!$H$1:$H$56,ROWS('Liste complète des PERS DIR'!$G$1:'Liste complète des PERS DIR'!H144)),7))</f>
        <v/>
      </c>
      <c r="H143" s="46" t="str">
        <f t="shared" si="3"/>
        <v xml:space="preserve"> </v>
      </c>
    </row>
    <row r="144" spans="1:8" x14ac:dyDescent="0.2">
      <c r="A144" s="51" t="str">
        <f>IF(ROWS('Liste complète des PERS DIR'!$G$1:'Liste complète des PERS DIR'!H145)&gt;COUNT('Liste complète des PERS DIR'!$H$1:$H$56),"",INDEX('Liste complète des PERS DIR'!$A$1:$G$56,SMALL('Liste complète des PERS DIR'!$H$1:$H$56,ROWS('Liste complète des PERS DIR'!$G$1:'Liste complète des PERS DIR'!H145)),1))</f>
        <v/>
      </c>
      <c r="B144" s="24" t="str">
        <f>IF(ROWS('Liste complète des PERS DIR'!$G$1:'Liste complète des PERS DIR'!H145)&gt;COUNT('Liste complète des PERS DIR'!$H$1:$H$56),"",INDEX('Liste complète des PERS DIR'!$A$1:$G$56,SMALL('Liste complète des PERS DIR'!$H$1:$H$56,ROWS('Liste complète des PERS DIR'!$G$1:'Liste complète des PERS DIR'!H145)),2))</f>
        <v/>
      </c>
      <c r="C144" s="24" t="str">
        <f>IF(ROWS('Liste complète des PERS DIR'!$G$1:'Liste complète des PERS DIR'!I145)&gt;COUNT('Liste complète des PERS DIR'!$H$1:$H$56),"",INDEX('Liste complète des PERS DIR'!$A$1:$G$56,SMALL('Liste complète des PERS DIR'!$H$1:$H$56,ROWS('Liste complète des PERS DIR'!$G$1:'Liste complète des PERS DIR'!I145)),3))</f>
        <v/>
      </c>
      <c r="D144" s="24" t="str">
        <f>IF(ROWS('Liste complète des PERS DIR'!$G$1:'Liste complète des PERS DIR'!H145)&gt;COUNT('Liste complète des PERS DIR'!$H$1:$H$56),"",INDEX('Liste complète des PERS DIR'!$A$1:$G$56,SMALL('Liste complète des PERS DIR'!$H$1:$H$56,ROWS('Liste complète des PERS DIR'!$G$1:'Liste complète des PERS DIR'!H145)),4))</f>
        <v/>
      </c>
      <c r="E144" s="24" t="str">
        <f>IF(ROWS('Liste complète des PERS DIR'!$G$1:'Liste complète des PERS DIR'!H145)&gt;COUNT('Liste complète des PERS DIR'!$H$1:$H$56),"",INDEX('Liste complète des PERS DIR'!$A$1:$G$56,SMALL('Liste complète des PERS DIR'!$H$1:$H$56,ROWS('Liste complète des PERS DIR'!$G$1:'Liste complète des PERS DIR'!H145)),5))</f>
        <v/>
      </c>
      <c r="F144" s="24" t="str">
        <f>IF(ROWS('Liste complète des PERS DIR'!$G$1:'Liste complète des PERS DIR'!H145)&gt;COUNT('Liste complète des PERS DIR'!$H$1:$H$56),"",INDEX('Liste complète des PERS DIR'!$A$1:$G$56,SMALL('Liste complète des PERS DIR'!$H$1:$H$56,ROWS('Liste complète des PERS DIR'!$G$1:'Liste complète des PERS DIR'!H145)),6))</f>
        <v/>
      </c>
      <c r="G144" s="24" t="str">
        <f>IF(ROWS('Liste complète des PERS DIR'!$G$1:'Liste complète des PERS DIR'!H145)&gt;COUNT('Liste complète des PERS DIR'!$H$1:$H$56),"",INDEX('Liste complète des PERS DIR'!$A$1:$G$56,SMALL('Liste complète des PERS DIR'!$H$1:$H$56,ROWS('Liste complète des PERS DIR'!$G$1:'Liste complète des PERS DIR'!H145)),7))</f>
        <v/>
      </c>
      <c r="H144" s="46" t="str">
        <f t="shared" si="3"/>
        <v xml:space="preserve"> </v>
      </c>
    </row>
    <row r="145" spans="1:8" x14ac:dyDescent="0.2">
      <c r="A145" s="51" t="str">
        <f>IF(ROWS('Liste complète des PERS DIR'!$G$1:'Liste complète des PERS DIR'!H146)&gt;COUNT('Liste complète des PERS DIR'!$H$1:$H$56),"",INDEX('Liste complète des PERS DIR'!$A$1:$G$56,SMALL('Liste complète des PERS DIR'!$H$1:$H$56,ROWS('Liste complète des PERS DIR'!$G$1:'Liste complète des PERS DIR'!H146)),1))</f>
        <v/>
      </c>
      <c r="B145" s="24" t="str">
        <f>IF(ROWS('Liste complète des PERS DIR'!$G$1:'Liste complète des PERS DIR'!H146)&gt;COUNT('Liste complète des PERS DIR'!$H$1:$H$56),"",INDEX('Liste complète des PERS DIR'!$A$1:$G$56,SMALL('Liste complète des PERS DIR'!$H$1:$H$56,ROWS('Liste complète des PERS DIR'!$G$1:'Liste complète des PERS DIR'!H146)),2))</f>
        <v/>
      </c>
      <c r="C145" s="24" t="str">
        <f>IF(ROWS('Liste complète des PERS DIR'!$G$1:'Liste complète des PERS DIR'!I146)&gt;COUNT('Liste complète des PERS DIR'!$H$1:$H$56),"",INDEX('Liste complète des PERS DIR'!$A$1:$G$56,SMALL('Liste complète des PERS DIR'!$H$1:$H$56,ROWS('Liste complète des PERS DIR'!$G$1:'Liste complète des PERS DIR'!I146)),3))</f>
        <v/>
      </c>
      <c r="D145" s="24" t="str">
        <f>IF(ROWS('Liste complète des PERS DIR'!$G$1:'Liste complète des PERS DIR'!H146)&gt;COUNT('Liste complète des PERS DIR'!$H$1:$H$56),"",INDEX('Liste complète des PERS DIR'!$A$1:$G$56,SMALL('Liste complète des PERS DIR'!$H$1:$H$56,ROWS('Liste complète des PERS DIR'!$G$1:'Liste complète des PERS DIR'!H146)),4))</f>
        <v/>
      </c>
      <c r="E145" s="24" t="str">
        <f>IF(ROWS('Liste complète des PERS DIR'!$G$1:'Liste complète des PERS DIR'!H146)&gt;COUNT('Liste complète des PERS DIR'!$H$1:$H$56),"",INDEX('Liste complète des PERS DIR'!$A$1:$G$56,SMALL('Liste complète des PERS DIR'!$H$1:$H$56,ROWS('Liste complète des PERS DIR'!$G$1:'Liste complète des PERS DIR'!H146)),5))</f>
        <v/>
      </c>
      <c r="F145" s="24" t="str">
        <f>IF(ROWS('Liste complète des PERS DIR'!$G$1:'Liste complète des PERS DIR'!H146)&gt;COUNT('Liste complète des PERS DIR'!$H$1:$H$56),"",INDEX('Liste complète des PERS DIR'!$A$1:$G$56,SMALL('Liste complète des PERS DIR'!$H$1:$H$56,ROWS('Liste complète des PERS DIR'!$G$1:'Liste complète des PERS DIR'!H146)),6))</f>
        <v/>
      </c>
      <c r="G145" s="24" t="str">
        <f>IF(ROWS('Liste complète des PERS DIR'!$G$1:'Liste complète des PERS DIR'!H146)&gt;COUNT('Liste complète des PERS DIR'!$H$1:$H$56),"",INDEX('Liste complète des PERS DIR'!$A$1:$G$56,SMALL('Liste complète des PERS DIR'!$H$1:$H$56,ROWS('Liste complète des PERS DIR'!$G$1:'Liste complète des PERS DIR'!H146)),7))</f>
        <v/>
      </c>
      <c r="H145" s="46" t="str">
        <f t="shared" si="3"/>
        <v xml:space="preserve"> </v>
      </c>
    </row>
    <row r="146" spans="1:8" x14ac:dyDescent="0.2">
      <c r="A146" s="51" t="str">
        <f>IF(ROWS('Liste complète des PERS DIR'!$G$1:'Liste complète des PERS DIR'!H147)&gt;COUNT('Liste complète des PERS DIR'!$H$1:$H$56),"",INDEX('Liste complète des PERS DIR'!$A$1:$G$56,SMALL('Liste complète des PERS DIR'!$H$1:$H$56,ROWS('Liste complète des PERS DIR'!$G$1:'Liste complète des PERS DIR'!H147)),1))</f>
        <v/>
      </c>
      <c r="B146" s="24" t="str">
        <f>IF(ROWS('Liste complète des PERS DIR'!$G$1:'Liste complète des PERS DIR'!H147)&gt;COUNT('Liste complète des PERS DIR'!$H$1:$H$56),"",INDEX('Liste complète des PERS DIR'!$A$1:$G$56,SMALL('Liste complète des PERS DIR'!$H$1:$H$56,ROWS('Liste complète des PERS DIR'!$G$1:'Liste complète des PERS DIR'!H147)),2))</f>
        <v/>
      </c>
      <c r="C146" s="24" t="str">
        <f>IF(ROWS('Liste complète des PERS DIR'!$G$1:'Liste complète des PERS DIR'!I147)&gt;COUNT('Liste complète des PERS DIR'!$H$1:$H$56),"",INDEX('Liste complète des PERS DIR'!$A$1:$G$56,SMALL('Liste complète des PERS DIR'!$H$1:$H$56,ROWS('Liste complète des PERS DIR'!$G$1:'Liste complète des PERS DIR'!I147)),3))</f>
        <v/>
      </c>
      <c r="D146" s="24" t="str">
        <f>IF(ROWS('Liste complète des PERS DIR'!$G$1:'Liste complète des PERS DIR'!H147)&gt;COUNT('Liste complète des PERS DIR'!$H$1:$H$56),"",INDEX('Liste complète des PERS DIR'!$A$1:$G$56,SMALL('Liste complète des PERS DIR'!$H$1:$H$56,ROWS('Liste complète des PERS DIR'!$G$1:'Liste complète des PERS DIR'!H147)),4))</f>
        <v/>
      </c>
      <c r="E146" s="24" t="str">
        <f>IF(ROWS('Liste complète des PERS DIR'!$G$1:'Liste complète des PERS DIR'!H147)&gt;COUNT('Liste complète des PERS DIR'!$H$1:$H$56),"",INDEX('Liste complète des PERS DIR'!$A$1:$G$56,SMALL('Liste complète des PERS DIR'!$H$1:$H$56,ROWS('Liste complète des PERS DIR'!$G$1:'Liste complète des PERS DIR'!H147)),5))</f>
        <v/>
      </c>
      <c r="F146" s="24" t="str">
        <f>IF(ROWS('Liste complète des PERS DIR'!$G$1:'Liste complète des PERS DIR'!H147)&gt;COUNT('Liste complète des PERS DIR'!$H$1:$H$56),"",INDEX('Liste complète des PERS DIR'!$A$1:$G$56,SMALL('Liste complète des PERS DIR'!$H$1:$H$56,ROWS('Liste complète des PERS DIR'!$G$1:'Liste complète des PERS DIR'!H147)),6))</f>
        <v/>
      </c>
      <c r="G146" s="24" t="str">
        <f>IF(ROWS('Liste complète des PERS DIR'!$G$1:'Liste complète des PERS DIR'!H147)&gt;COUNT('Liste complète des PERS DIR'!$H$1:$H$56),"",INDEX('Liste complète des PERS DIR'!$A$1:$G$56,SMALL('Liste complète des PERS DIR'!$H$1:$H$56,ROWS('Liste complète des PERS DIR'!$G$1:'Liste complète des PERS DIR'!H147)),7))</f>
        <v/>
      </c>
      <c r="H146" s="46" t="str">
        <f t="shared" si="3"/>
        <v xml:space="preserve"> </v>
      </c>
    </row>
    <row r="147" spans="1:8" x14ac:dyDescent="0.2">
      <c r="A147" s="51" t="str">
        <f>IF(ROWS('Liste complète des PERS DIR'!$G$1:'Liste complète des PERS DIR'!H148)&gt;COUNT('Liste complète des PERS DIR'!$H$1:$H$56),"",INDEX('Liste complète des PERS DIR'!$A$1:$G$56,SMALL('Liste complète des PERS DIR'!$H$1:$H$56,ROWS('Liste complète des PERS DIR'!$G$1:'Liste complète des PERS DIR'!H148)),1))</f>
        <v/>
      </c>
      <c r="B147" s="24" t="str">
        <f>IF(ROWS('Liste complète des PERS DIR'!$G$1:'Liste complète des PERS DIR'!H148)&gt;COUNT('Liste complète des PERS DIR'!$H$1:$H$56),"",INDEX('Liste complète des PERS DIR'!$A$1:$G$56,SMALL('Liste complète des PERS DIR'!$H$1:$H$56,ROWS('Liste complète des PERS DIR'!$G$1:'Liste complète des PERS DIR'!H148)),2))</f>
        <v/>
      </c>
      <c r="C147" s="24" t="str">
        <f>IF(ROWS('Liste complète des PERS DIR'!$G$1:'Liste complète des PERS DIR'!I148)&gt;COUNT('Liste complète des PERS DIR'!$H$1:$H$56),"",INDEX('Liste complète des PERS DIR'!$A$1:$G$56,SMALL('Liste complète des PERS DIR'!$H$1:$H$56,ROWS('Liste complète des PERS DIR'!$G$1:'Liste complète des PERS DIR'!I148)),3))</f>
        <v/>
      </c>
      <c r="D147" s="24" t="str">
        <f>IF(ROWS('Liste complète des PERS DIR'!$G$1:'Liste complète des PERS DIR'!H148)&gt;COUNT('Liste complète des PERS DIR'!$H$1:$H$56),"",INDEX('Liste complète des PERS DIR'!$A$1:$G$56,SMALL('Liste complète des PERS DIR'!$H$1:$H$56,ROWS('Liste complète des PERS DIR'!$G$1:'Liste complète des PERS DIR'!H148)),4))</f>
        <v/>
      </c>
      <c r="E147" s="24" t="str">
        <f>IF(ROWS('Liste complète des PERS DIR'!$G$1:'Liste complète des PERS DIR'!H148)&gt;COUNT('Liste complète des PERS DIR'!$H$1:$H$56),"",INDEX('Liste complète des PERS DIR'!$A$1:$G$56,SMALL('Liste complète des PERS DIR'!$H$1:$H$56,ROWS('Liste complète des PERS DIR'!$G$1:'Liste complète des PERS DIR'!H148)),5))</f>
        <v/>
      </c>
      <c r="F147" s="24" t="str">
        <f>IF(ROWS('Liste complète des PERS DIR'!$G$1:'Liste complète des PERS DIR'!H148)&gt;COUNT('Liste complète des PERS DIR'!$H$1:$H$56),"",INDEX('Liste complète des PERS DIR'!$A$1:$G$56,SMALL('Liste complète des PERS DIR'!$H$1:$H$56,ROWS('Liste complète des PERS DIR'!$G$1:'Liste complète des PERS DIR'!H148)),6))</f>
        <v/>
      </c>
      <c r="G147" s="24" t="str">
        <f>IF(ROWS('Liste complète des PERS DIR'!$G$1:'Liste complète des PERS DIR'!H148)&gt;COUNT('Liste complète des PERS DIR'!$H$1:$H$56),"",INDEX('Liste complète des PERS DIR'!$A$1:$G$56,SMALL('Liste complète des PERS DIR'!$H$1:$H$56,ROWS('Liste complète des PERS DIR'!$G$1:'Liste complète des PERS DIR'!H148)),7))</f>
        <v/>
      </c>
      <c r="H147" s="46" t="str">
        <f t="shared" si="3"/>
        <v xml:space="preserve"> </v>
      </c>
    </row>
    <row r="148" spans="1:8" x14ac:dyDescent="0.2">
      <c r="A148" s="51" t="str">
        <f>IF(ROWS('Liste complète des PERS DIR'!$G$1:'Liste complète des PERS DIR'!H149)&gt;COUNT('Liste complète des PERS DIR'!$H$1:$H$56),"",INDEX('Liste complète des PERS DIR'!$A$1:$G$56,SMALL('Liste complète des PERS DIR'!$H$1:$H$56,ROWS('Liste complète des PERS DIR'!$G$1:'Liste complète des PERS DIR'!H149)),1))</f>
        <v/>
      </c>
      <c r="B148" s="24" t="str">
        <f>IF(ROWS('Liste complète des PERS DIR'!$G$1:'Liste complète des PERS DIR'!H149)&gt;COUNT('Liste complète des PERS DIR'!$H$1:$H$56),"",INDEX('Liste complète des PERS DIR'!$A$1:$G$56,SMALL('Liste complète des PERS DIR'!$H$1:$H$56,ROWS('Liste complète des PERS DIR'!$G$1:'Liste complète des PERS DIR'!H149)),2))</f>
        <v/>
      </c>
      <c r="C148" s="24" t="str">
        <f>IF(ROWS('Liste complète des PERS DIR'!$G$1:'Liste complète des PERS DIR'!I149)&gt;COUNT('Liste complète des PERS DIR'!$H$1:$H$56),"",INDEX('Liste complète des PERS DIR'!$A$1:$G$56,SMALL('Liste complète des PERS DIR'!$H$1:$H$56,ROWS('Liste complète des PERS DIR'!$G$1:'Liste complète des PERS DIR'!I149)),3))</f>
        <v/>
      </c>
      <c r="D148" s="24" t="str">
        <f>IF(ROWS('Liste complète des PERS DIR'!$G$1:'Liste complète des PERS DIR'!H149)&gt;COUNT('Liste complète des PERS DIR'!$H$1:$H$56),"",INDEX('Liste complète des PERS DIR'!$A$1:$G$56,SMALL('Liste complète des PERS DIR'!$H$1:$H$56,ROWS('Liste complète des PERS DIR'!$G$1:'Liste complète des PERS DIR'!H149)),4))</f>
        <v/>
      </c>
      <c r="E148" s="24" t="str">
        <f>IF(ROWS('Liste complète des PERS DIR'!$G$1:'Liste complète des PERS DIR'!H149)&gt;COUNT('Liste complète des PERS DIR'!$H$1:$H$56),"",INDEX('Liste complète des PERS DIR'!$A$1:$G$56,SMALL('Liste complète des PERS DIR'!$H$1:$H$56,ROWS('Liste complète des PERS DIR'!$G$1:'Liste complète des PERS DIR'!H149)),5))</f>
        <v/>
      </c>
      <c r="F148" s="24" t="str">
        <f>IF(ROWS('Liste complète des PERS DIR'!$G$1:'Liste complète des PERS DIR'!H149)&gt;COUNT('Liste complète des PERS DIR'!$H$1:$H$56),"",INDEX('Liste complète des PERS DIR'!$A$1:$G$56,SMALL('Liste complète des PERS DIR'!$H$1:$H$56,ROWS('Liste complète des PERS DIR'!$G$1:'Liste complète des PERS DIR'!H149)),6))</f>
        <v/>
      </c>
      <c r="G148" s="24" t="str">
        <f>IF(ROWS('Liste complète des PERS DIR'!$G$1:'Liste complète des PERS DIR'!H149)&gt;COUNT('Liste complète des PERS DIR'!$H$1:$H$56),"",INDEX('Liste complète des PERS DIR'!$A$1:$G$56,SMALL('Liste complète des PERS DIR'!$H$1:$H$56,ROWS('Liste complète des PERS DIR'!$G$1:'Liste complète des PERS DIR'!H149)),7))</f>
        <v/>
      </c>
      <c r="H148" s="46" t="str">
        <f t="shared" si="3"/>
        <v xml:space="preserve"> </v>
      </c>
    </row>
    <row r="149" spans="1:8" x14ac:dyDescent="0.2">
      <c r="A149" s="51" t="str">
        <f>IF(ROWS('Liste complète des PERS DIR'!$G$1:'Liste complète des PERS DIR'!H150)&gt;COUNT('Liste complète des PERS DIR'!$H$1:$H$56),"",INDEX('Liste complète des PERS DIR'!$A$1:$G$56,SMALL('Liste complète des PERS DIR'!$H$1:$H$56,ROWS('Liste complète des PERS DIR'!$G$1:'Liste complète des PERS DIR'!H150)),1))</f>
        <v/>
      </c>
      <c r="B149" s="24" t="str">
        <f>IF(ROWS('Liste complète des PERS DIR'!$G$1:'Liste complète des PERS DIR'!H150)&gt;COUNT('Liste complète des PERS DIR'!$H$1:$H$56),"",INDEX('Liste complète des PERS DIR'!$A$1:$G$56,SMALL('Liste complète des PERS DIR'!$H$1:$H$56,ROWS('Liste complète des PERS DIR'!$G$1:'Liste complète des PERS DIR'!H150)),2))</f>
        <v/>
      </c>
      <c r="C149" s="24" t="str">
        <f>IF(ROWS('Liste complète des PERS DIR'!$G$1:'Liste complète des PERS DIR'!I150)&gt;COUNT('Liste complète des PERS DIR'!$H$1:$H$56),"",INDEX('Liste complète des PERS DIR'!$A$1:$G$56,SMALL('Liste complète des PERS DIR'!$H$1:$H$56,ROWS('Liste complète des PERS DIR'!$G$1:'Liste complète des PERS DIR'!I150)),3))</f>
        <v/>
      </c>
      <c r="D149" s="24" t="str">
        <f>IF(ROWS('Liste complète des PERS DIR'!$G$1:'Liste complète des PERS DIR'!H150)&gt;COUNT('Liste complète des PERS DIR'!$H$1:$H$56),"",INDEX('Liste complète des PERS DIR'!$A$1:$G$56,SMALL('Liste complète des PERS DIR'!$H$1:$H$56,ROWS('Liste complète des PERS DIR'!$G$1:'Liste complète des PERS DIR'!H150)),4))</f>
        <v/>
      </c>
      <c r="E149" s="24" t="str">
        <f>IF(ROWS('Liste complète des PERS DIR'!$G$1:'Liste complète des PERS DIR'!H150)&gt;COUNT('Liste complète des PERS DIR'!$H$1:$H$56),"",INDEX('Liste complète des PERS DIR'!$A$1:$G$56,SMALL('Liste complète des PERS DIR'!$H$1:$H$56,ROWS('Liste complète des PERS DIR'!$G$1:'Liste complète des PERS DIR'!H150)),5))</f>
        <v/>
      </c>
      <c r="F149" s="24" t="str">
        <f>IF(ROWS('Liste complète des PERS DIR'!$G$1:'Liste complète des PERS DIR'!H150)&gt;COUNT('Liste complète des PERS DIR'!$H$1:$H$56),"",INDEX('Liste complète des PERS DIR'!$A$1:$G$56,SMALL('Liste complète des PERS DIR'!$H$1:$H$56,ROWS('Liste complète des PERS DIR'!$G$1:'Liste complète des PERS DIR'!H150)),6))</f>
        <v/>
      </c>
      <c r="G149" s="24" t="str">
        <f>IF(ROWS('Liste complète des PERS DIR'!$G$1:'Liste complète des PERS DIR'!H150)&gt;COUNT('Liste complète des PERS DIR'!$H$1:$H$56),"",INDEX('Liste complète des PERS DIR'!$A$1:$G$56,SMALL('Liste complète des PERS DIR'!$H$1:$H$56,ROWS('Liste complète des PERS DIR'!$G$1:'Liste complète des PERS DIR'!H150)),7))</f>
        <v/>
      </c>
      <c r="H149" s="46" t="str">
        <f t="shared" si="3"/>
        <v xml:space="preserve"> </v>
      </c>
    </row>
    <row r="150" spans="1:8" x14ac:dyDescent="0.2">
      <c r="A150" s="51" t="str">
        <f>IF(ROWS('Liste complète des PERS DIR'!$G$1:'Liste complète des PERS DIR'!H151)&gt;COUNT('Liste complète des PERS DIR'!$H$1:$H$56),"",INDEX('Liste complète des PERS DIR'!$A$1:$G$56,SMALL('Liste complète des PERS DIR'!$H$1:$H$56,ROWS('Liste complète des PERS DIR'!$G$1:'Liste complète des PERS DIR'!H151)),1))</f>
        <v/>
      </c>
      <c r="B150" s="24" t="str">
        <f>IF(ROWS('Liste complète des PERS DIR'!$G$1:'Liste complète des PERS DIR'!H151)&gt;COUNT('Liste complète des PERS DIR'!$H$1:$H$56),"",INDEX('Liste complète des PERS DIR'!$A$1:$G$56,SMALL('Liste complète des PERS DIR'!$H$1:$H$56,ROWS('Liste complète des PERS DIR'!$G$1:'Liste complète des PERS DIR'!H151)),2))</f>
        <v/>
      </c>
      <c r="C150" s="24" t="str">
        <f>IF(ROWS('Liste complète des PERS DIR'!$G$1:'Liste complète des PERS DIR'!I151)&gt;COUNT('Liste complète des PERS DIR'!$H$1:$H$56),"",INDEX('Liste complète des PERS DIR'!$A$1:$G$56,SMALL('Liste complète des PERS DIR'!$H$1:$H$56,ROWS('Liste complète des PERS DIR'!$G$1:'Liste complète des PERS DIR'!I151)),3))</f>
        <v/>
      </c>
      <c r="D150" s="24" t="str">
        <f>IF(ROWS('Liste complète des PERS DIR'!$G$1:'Liste complète des PERS DIR'!H151)&gt;COUNT('Liste complète des PERS DIR'!$H$1:$H$56),"",INDEX('Liste complète des PERS DIR'!$A$1:$G$56,SMALL('Liste complète des PERS DIR'!$H$1:$H$56,ROWS('Liste complète des PERS DIR'!$G$1:'Liste complète des PERS DIR'!H151)),4))</f>
        <v/>
      </c>
      <c r="E150" s="24" t="str">
        <f>IF(ROWS('Liste complète des PERS DIR'!$G$1:'Liste complète des PERS DIR'!H151)&gt;COUNT('Liste complète des PERS DIR'!$H$1:$H$56),"",INDEX('Liste complète des PERS DIR'!$A$1:$G$56,SMALL('Liste complète des PERS DIR'!$H$1:$H$56,ROWS('Liste complète des PERS DIR'!$G$1:'Liste complète des PERS DIR'!H151)),5))</f>
        <v/>
      </c>
      <c r="F150" s="24" t="str">
        <f>IF(ROWS('Liste complète des PERS DIR'!$G$1:'Liste complète des PERS DIR'!H151)&gt;COUNT('Liste complète des PERS DIR'!$H$1:$H$56),"",INDEX('Liste complète des PERS DIR'!$A$1:$G$56,SMALL('Liste complète des PERS DIR'!$H$1:$H$56,ROWS('Liste complète des PERS DIR'!$G$1:'Liste complète des PERS DIR'!H151)),6))</f>
        <v/>
      </c>
      <c r="G150" s="24" t="str">
        <f>IF(ROWS('Liste complète des PERS DIR'!$G$1:'Liste complète des PERS DIR'!H151)&gt;COUNT('Liste complète des PERS DIR'!$H$1:$H$56),"",INDEX('Liste complète des PERS DIR'!$A$1:$G$56,SMALL('Liste complète des PERS DIR'!$H$1:$H$56,ROWS('Liste complète des PERS DIR'!$G$1:'Liste complète des PERS DIR'!H151)),7))</f>
        <v/>
      </c>
      <c r="H150" s="46" t="str">
        <f t="shared" si="3"/>
        <v xml:space="preserve"> </v>
      </c>
    </row>
    <row r="151" spans="1:8" x14ac:dyDescent="0.2">
      <c r="A151" s="51" t="str">
        <f>IF(ROWS('Liste complète des PERS DIR'!$G$1:'Liste complète des PERS DIR'!H152)&gt;COUNT('Liste complète des PERS DIR'!$H$1:$H$56),"",INDEX('Liste complète des PERS DIR'!$A$1:$G$56,SMALL('Liste complète des PERS DIR'!$H$1:$H$56,ROWS('Liste complète des PERS DIR'!$G$1:'Liste complète des PERS DIR'!H152)),1))</f>
        <v/>
      </c>
      <c r="B151" s="24" t="str">
        <f>IF(ROWS('Liste complète des PERS DIR'!$G$1:'Liste complète des PERS DIR'!H152)&gt;COUNT('Liste complète des PERS DIR'!$H$1:$H$56),"",INDEX('Liste complète des PERS DIR'!$A$1:$G$56,SMALL('Liste complète des PERS DIR'!$H$1:$H$56,ROWS('Liste complète des PERS DIR'!$G$1:'Liste complète des PERS DIR'!H152)),2))</f>
        <v/>
      </c>
      <c r="C151" s="24" t="str">
        <f>IF(ROWS('Liste complète des PERS DIR'!$G$1:'Liste complète des PERS DIR'!I152)&gt;COUNT('Liste complète des PERS DIR'!$H$1:$H$56),"",INDEX('Liste complète des PERS DIR'!$A$1:$G$56,SMALL('Liste complète des PERS DIR'!$H$1:$H$56,ROWS('Liste complète des PERS DIR'!$G$1:'Liste complète des PERS DIR'!I152)),3))</f>
        <v/>
      </c>
      <c r="D151" s="24" t="str">
        <f>IF(ROWS('Liste complète des PERS DIR'!$G$1:'Liste complète des PERS DIR'!H152)&gt;COUNT('Liste complète des PERS DIR'!$H$1:$H$56),"",INDEX('Liste complète des PERS DIR'!$A$1:$G$56,SMALL('Liste complète des PERS DIR'!$H$1:$H$56,ROWS('Liste complète des PERS DIR'!$G$1:'Liste complète des PERS DIR'!H152)),4))</f>
        <v/>
      </c>
      <c r="E151" s="24" t="str">
        <f>IF(ROWS('Liste complète des PERS DIR'!$G$1:'Liste complète des PERS DIR'!H152)&gt;COUNT('Liste complète des PERS DIR'!$H$1:$H$56),"",INDEX('Liste complète des PERS DIR'!$A$1:$G$56,SMALL('Liste complète des PERS DIR'!$H$1:$H$56,ROWS('Liste complète des PERS DIR'!$G$1:'Liste complète des PERS DIR'!H152)),5))</f>
        <v/>
      </c>
      <c r="F151" s="24" t="str">
        <f>IF(ROWS('Liste complète des PERS DIR'!$G$1:'Liste complète des PERS DIR'!H152)&gt;COUNT('Liste complète des PERS DIR'!$H$1:$H$56),"",INDEX('Liste complète des PERS DIR'!$A$1:$G$56,SMALL('Liste complète des PERS DIR'!$H$1:$H$56,ROWS('Liste complète des PERS DIR'!$G$1:'Liste complète des PERS DIR'!H152)),6))</f>
        <v/>
      </c>
      <c r="G151" s="24" t="str">
        <f>IF(ROWS('Liste complète des PERS DIR'!$G$1:'Liste complète des PERS DIR'!H152)&gt;COUNT('Liste complète des PERS DIR'!$H$1:$H$56),"",INDEX('Liste complète des PERS DIR'!$A$1:$G$56,SMALL('Liste complète des PERS DIR'!$H$1:$H$56,ROWS('Liste complète des PERS DIR'!$G$1:'Liste complète des PERS DIR'!H152)),7))</f>
        <v/>
      </c>
      <c r="H151" s="46" t="str">
        <f t="shared" si="3"/>
        <v xml:space="preserve"> </v>
      </c>
    </row>
    <row r="152" spans="1:8" x14ac:dyDescent="0.2">
      <c r="A152" s="51" t="str">
        <f>IF(ROWS('Liste complète des PERS DIR'!$G$1:'Liste complète des PERS DIR'!H153)&gt;COUNT('Liste complète des PERS DIR'!$H$1:$H$56),"",INDEX('Liste complète des PERS DIR'!$A$1:$G$56,SMALL('Liste complète des PERS DIR'!$H$1:$H$56,ROWS('Liste complète des PERS DIR'!$G$1:'Liste complète des PERS DIR'!H153)),1))</f>
        <v/>
      </c>
      <c r="B152" s="24" t="str">
        <f>IF(ROWS('Liste complète des PERS DIR'!$G$1:'Liste complète des PERS DIR'!H153)&gt;COUNT('Liste complète des PERS DIR'!$H$1:$H$56),"",INDEX('Liste complète des PERS DIR'!$A$1:$G$56,SMALL('Liste complète des PERS DIR'!$H$1:$H$56,ROWS('Liste complète des PERS DIR'!$G$1:'Liste complète des PERS DIR'!H153)),2))</f>
        <v/>
      </c>
      <c r="C152" s="24" t="str">
        <f>IF(ROWS('Liste complète des PERS DIR'!$G$1:'Liste complète des PERS DIR'!I153)&gt;COUNT('Liste complète des PERS DIR'!$H$1:$H$56),"",INDEX('Liste complète des PERS DIR'!$A$1:$G$56,SMALL('Liste complète des PERS DIR'!$H$1:$H$56,ROWS('Liste complète des PERS DIR'!$G$1:'Liste complète des PERS DIR'!I153)),3))</f>
        <v/>
      </c>
      <c r="D152" s="24" t="str">
        <f>IF(ROWS('Liste complète des PERS DIR'!$G$1:'Liste complète des PERS DIR'!H153)&gt;COUNT('Liste complète des PERS DIR'!$H$1:$H$56),"",INDEX('Liste complète des PERS DIR'!$A$1:$G$56,SMALL('Liste complète des PERS DIR'!$H$1:$H$56,ROWS('Liste complète des PERS DIR'!$G$1:'Liste complète des PERS DIR'!H153)),4))</f>
        <v/>
      </c>
      <c r="E152" s="24" t="str">
        <f>IF(ROWS('Liste complète des PERS DIR'!$G$1:'Liste complète des PERS DIR'!H153)&gt;COUNT('Liste complète des PERS DIR'!$H$1:$H$56),"",INDEX('Liste complète des PERS DIR'!$A$1:$G$56,SMALL('Liste complète des PERS DIR'!$H$1:$H$56,ROWS('Liste complète des PERS DIR'!$G$1:'Liste complète des PERS DIR'!H153)),5))</f>
        <v/>
      </c>
      <c r="F152" s="24" t="str">
        <f>IF(ROWS('Liste complète des PERS DIR'!$G$1:'Liste complète des PERS DIR'!H153)&gt;COUNT('Liste complète des PERS DIR'!$H$1:$H$56),"",INDEX('Liste complète des PERS DIR'!$A$1:$G$56,SMALL('Liste complète des PERS DIR'!$H$1:$H$56,ROWS('Liste complète des PERS DIR'!$G$1:'Liste complète des PERS DIR'!H153)),6))</f>
        <v/>
      </c>
      <c r="G152" s="24" t="str">
        <f>IF(ROWS('Liste complète des PERS DIR'!$G$1:'Liste complète des PERS DIR'!H153)&gt;COUNT('Liste complète des PERS DIR'!$H$1:$H$56),"",INDEX('Liste complète des PERS DIR'!$A$1:$G$56,SMALL('Liste complète des PERS DIR'!$H$1:$H$56,ROWS('Liste complète des PERS DIR'!$G$1:'Liste complète des PERS DIR'!H153)),7))</f>
        <v/>
      </c>
      <c r="H152" s="46" t="str">
        <f t="shared" si="3"/>
        <v xml:space="preserve"> </v>
      </c>
    </row>
    <row r="153" spans="1:8" x14ac:dyDescent="0.2">
      <c r="A153" s="51" t="str">
        <f>IF(ROWS('Liste complète des PERS DIR'!$G$1:'Liste complète des PERS DIR'!H154)&gt;COUNT('Liste complète des PERS DIR'!$H$1:$H$56),"",INDEX('Liste complète des PERS DIR'!$A$1:$G$56,SMALL('Liste complète des PERS DIR'!$H$1:$H$56,ROWS('Liste complète des PERS DIR'!$G$1:'Liste complète des PERS DIR'!H154)),1))</f>
        <v/>
      </c>
      <c r="B153" s="24" t="str">
        <f>IF(ROWS('Liste complète des PERS DIR'!$G$1:'Liste complète des PERS DIR'!H154)&gt;COUNT('Liste complète des PERS DIR'!$H$1:$H$56),"",INDEX('Liste complète des PERS DIR'!$A$1:$G$56,SMALL('Liste complète des PERS DIR'!$H$1:$H$56,ROWS('Liste complète des PERS DIR'!$G$1:'Liste complète des PERS DIR'!H154)),2))</f>
        <v/>
      </c>
      <c r="C153" s="24" t="str">
        <f>IF(ROWS('Liste complète des PERS DIR'!$G$1:'Liste complète des PERS DIR'!I154)&gt;COUNT('Liste complète des PERS DIR'!$H$1:$H$56),"",INDEX('Liste complète des PERS DIR'!$A$1:$G$56,SMALL('Liste complète des PERS DIR'!$H$1:$H$56,ROWS('Liste complète des PERS DIR'!$G$1:'Liste complète des PERS DIR'!I154)),3))</f>
        <v/>
      </c>
      <c r="D153" s="24" t="str">
        <f>IF(ROWS('Liste complète des PERS DIR'!$G$1:'Liste complète des PERS DIR'!H154)&gt;COUNT('Liste complète des PERS DIR'!$H$1:$H$56),"",INDEX('Liste complète des PERS DIR'!$A$1:$G$56,SMALL('Liste complète des PERS DIR'!$H$1:$H$56,ROWS('Liste complète des PERS DIR'!$G$1:'Liste complète des PERS DIR'!H154)),4))</f>
        <v/>
      </c>
      <c r="E153" s="24" t="str">
        <f>IF(ROWS('Liste complète des PERS DIR'!$G$1:'Liste complète des PERS DIR'!H154)&gt;COUNT('Liste complète des PERS DIR'!$H$1:$H$56),"",INDEX('Liste complète des PERS DIR'!$A$1:$G$56,SMALL('Liste complète des PERS DIR'!$H$1:$H$56,ROWS('Liste complète des PERS DIR'!$G$1:'Liste complète des PERS DIR'!H154)),5))</f>
        <v/>
      </c>
      <c r="F153" s="24" t="str">
        <f>IF(ROWS('Liste complète des PERS DIR'!$G$1:'Liste complète des PERS DIR'!H154)&gt;COUNT('Liste complète des PERS DIR'!$H$1:$H$56),"",INDEX('Liste complète des PERS DIR'!$A$1:$G$56,SMALL('Liste complète des PERS DIR'!$H$1:$H$56,ROWS('Liste complète des PERS DIR'!$G$1:'Liste complète des PERS DIR'!H154)),6))</f>
        <v/>
      </c>
      <c r="G153" s="24" t="str">
        <f>IF(ROWS('Liste complète des PERS DIR'!$G$1:'Liste complète des PERS DIR'!H154)&gt;COUNT('Liste complète des PERS DIR'!$H$1:$H$56),"",INDEX('Liste complète des PERS DIR'!$A$1:$G$56,SMALL('Liste complète des PERS DIR'!$H$1:$H$56,ROWS('Liste complète des PERS DIR'!$G$1:'Liste complète des PERS DIR'!H154)),7))</f>
        <v/>
      </c>
      <c r="H153" s="46" t="str">
        <f t="shared" si="3"/>
        <v xml:space="preserve"> </v>
      </c>
    </row>
    <row r="154" spans="1:8" x14ac:dyDescent="0.2">
      <c r="A154" s="51" t="str">
        <f>IF(ROWS('Liste complète des PERS DIR'!$G$1:'Liste complète des PERS DIR'!H155)&gt;COUNT('Liste complète des PERS DIR'!$H$1:$H$56),"",INDEX('Liste complète des PERS DIR'!$A$1:$G$56,SMALL('Liste complète des PERS DIR'!$H$1:$H$56,ROWS('Liste complète des PERS DIR'!$G$1:'Liste complète des PERS DIR'!H155)),1))</f>
        <v/>
      </c>
      <c r="B154" s="24" t="str">
        <f>IF(ROWS('Liste complète des PERS DIR'!$G$1:'Liste complète des PERS DIR'!H155)&gt;COUNT('Liste complète des PERS DIR'!$H$1:$H$56),"",INDEX('Liste complète des PERS DIR'!$A$1:$G$56,SMALL('Liste complète des PERS DIR'!$H$1:$H$56,ROWS('Liste complète des PERS DIR'!$G$1:'Liste complète des PERS DIR'!H155)),2))</f>
        <v/>
      </c>
      <c r="C154" s="24" t="str">
        <f>IF(ROWS('Liste complète des PERS DIR'!$G$1:'Liste complète des PERS DIR'!I155)&gt;COUNT('Liste complète des PERS DIR'!$H$1:$H$56),"",INDEX('Liste complète des PERS DIR'!$A$1:$G$56,SMALL('Liste complète des PERS DIR'!$H$1:$H$56,ROWS('Liste complète des PERS DIR'!$G$1:'Liste complète des PERS DIR'!I155)),3))</f>
        <v/>
      </c>
      <c r="D154" s="24" t="str">
        <f>IF(ROWS('Liste complète des PERS DIR'!$G$1:'Liste complète des PERS DIR'!H155)&gt;COUNT('Liste complète des PERS DIR'!$H$1:$H$56),"",INDEX('Liste complète des PERS DIR'!$A$1:$G$56,SMALL('Liste complète des PERS DIR'!$H$1:$H$56,ROWS('Liste complète des PERS DIR'!$G$1:'Liste complète des PERS DIR'!H155)),4))</f>
        <v/>
      </c>
      <c r="E154" s="24" t="str">
        <f>IF(ROWS('Liste complète des PERS DIR'!$G$1:'Liste complète des PERS DIR'!H155)&gt;COUNT('Liste complète des PERS DIR'!$H$1:$H$56),"",INDEX('Liste complète des PERS DIR'!$A$1:$G$56,SMALL('Liste complète des PERS DIR'!$H$1:$H$56,ROWS('Liste complète des PERS DIR'!$G$1:'Liste complète des PERS DIR'!H155)),5))</f>
        <v/>
      </c>
      <c r="F154" s="24" t="str">
        <f>IF(ROWS('Liste complète des PERS DIR'!$G$1:'Liste complète des PERS DIR'!H155)&gt;COUNT('Liste complète des PERS DIR'!$H$1:$H$56),"",INDEX('Liste complète des PERS DIR'!$A$1:$G$56,SMALL('Liste complète des PERS DIR'!$H$1:$H$56,ROWS('Liste complète des PERS DIR'!$G$1:'Liste complète des PERS DIR'!H155)),6))</f>
        <v/>
      </c>
      <c r="G154" s="24" t="str">
        <f>IF(ROWS('Liste complète des PERS DIR'!$G$1:'Liste complète des PERS DIR'!H155)&gt;COUNT('Liste complète des PERS DIR'!$H$1:$H$56),"",INDEX('Liste complète des PERS DIR'!$A$1:$G$56,SMALL('Liste complète des PERS DIR'!$H$1:$H$56,ROWS('Liste complète des PERS DIR'!$G$1:'Liste complète des PERS DIR'!H155)),7))</f>
        <v/>
      </c>
      <c r="H154" s="46" t="str">
        <f t="shared" si="3"/>
        <v xml:space="preserve"> </v>
      </c>
    </row>
    <row r="155" spans="1:8" x14ac:dyDescent="0.2">
      <c r="A155" s="51" t="str">
        <f>IF(ROWS('Liste complète des PERS DIR'!$G$1:'Liste complète des PERS DIR'!H156)&gt;COUNT('Liste complète des PERS DIR'!$H$1:$H$56),"",INDEX('Liste complète des PERS DIR'!$A$1:$G$56,SMALL('Liste complète des PERS DIR'!$H$1:$H$56,ROWS('Liste complète des PERS DIR'!$G$1:'Liste complète des PERS DIR'!H156)),1))</f>
        <v/>
      </c>
      <c r="B155" s="24" t="str">
        <f>IF(ROWS('Liste complète des PERS DIR'!$G$1:'Liste complète des PERS DIR'!H156)&gt;COUNT('Liste complète des PERS DIR'!$H$1:$H$56),"",INDEX('Liste complète des PERS DIR'!$A$1:$G$56,SMALL('Liste complète des PERS DIR'!$H$1:$H$56,ROWS('Liste complète des PERS DIR'!$G$1:'Liste complète des PERS DIR'!H156)),2))</f>
        <v/>
      </c>
      <c r="C155" s="24" t="str">
        <f>IF(ROWS('Liste complète des PERS DIR'!$G$1:'Liste complète des PERS DIR'!I156)&gt;COUNT('Liste complète des PERS DIR'!$H$1:$H$56),"",INDEX('Liste complète des PERS DIR'!$A$1:$G$56,SMALL('Liste complète des PERS DIR'!$H$1:$H$56,ROWS('Liste complète des PERS DIR'!$G$1:'Liste complète des PERS DIR'!I156)),3))</f>
        <v/>
      </c>
      <c r="D155" s="24" t="str">
        <f>IF(ROWS('Liste complète des PERS DIR'!$G$1:'Liste complète des PERS DIR'!H156)&gt;COUNT('Liste complète des PERS DIR'!$H$1:$H$56),"",INDEX('Liste complète des PERS DIR'!$A$1:$G$56,SMALL('Liste complète des PERS DIR'!$H$1:$H$56,ROWS('Liste complète des PERS DIR'!$G$1:'Liste complète des PERS DIR'!H156)),4))</f>
        <v/>
      </c>
      <c r="E155" s="24" t="str">
        <f>IF(ROWS('Liste complète des PERS DIR'!$G$1:'Liste complète des PERS DIR'!H156)&gt;COUNT('Liste complète des PERS DIR'!$H$1:$H$56),"",INDEX('Liste complète des PERS DIR'!$A$1:$G$56,SMALL('Liste complète des PERS DIR'!$H$1:$H$56,ROWS('Liste complète des PERS DIR'!$G$1:'Liste complète des PERS DIR'!H156)),5))</f>
        <v/>
      </c>
      <c r="F155" s="24" t="str">
        <f>IF(ROWS('Liste complète des PERS DIR'!$G$1:'Liste complète des PERS DIR'!H156)&gt;COUNT('Liste complète des PERS DIR'!$H$1:$H$56),"",INDEX('Liste complète des PERS DIR'!$A$1:$G$56,SMALL('Liste complète des PERS DIR'!$H$1:$H$56,ROWS('Liste complète des PERS DIR'!$G$1:'Liste complète des PERS DIR'!H156)),6))</f>
        <v/>
      </c>
      <c r="G155" s="24" t="str">
        <f>IF(ROWS('Liste complète des PERS DIR'!$G$1:'Liste complète des PERS DIR'!H156)&gt;COUNT('Liste complète des PERS DIR'!$H$1:$H$56),"",INDEX('Liste complète des PERS DIR'!$A$1:$G$56,SMALL('Liste complète des PERS DIR'!$H$1:$H$56,ROWS('Liste complète des PERS DIR'!$G$1:'Liste complète des PERS DIR'!H156)),7))</f>
        <v/>
      </c>
      <c r="H155" s="46" t="str">
        <f t="shared" si="3"/>
        <v xml:space="preserve"> </v>
      </c>
    </row>
    <row r="156" spans="1:8" x14ac:dyDescent="0.2">
      <c r="A156" s="51" t="str">
        <f>IF(ROWS('Liste complète des PERS DIR'!$G$1:'Liste complète des PERS DIR'!H157)&gt;COUNT('Liste complète des PERS DIR'!$H$1:$H$56),"",INDEX('Liste complète des PERS DIR'!$A$1:$G$56,SMALL('Liste complète des PERS DIR'!$H$1:$H$56,ROWS('Liste complète des PERS DIR'!$G$1:'Liste complète des PERS DIR'!H157)),1))</f>
        <v/>
      </c>
      <c r="B156" s="24" t="str">
        <f>IF(ROWS('Liste complète des PERS DIR'!$G$1:'Liste complète des PERS DIR'!H157)&gt;COUNT('Liste complète des PERS DIR'!$H$1:$H$56),"",INDEX('Liste complète des PERS DIR'!$A$1:$G$56,SMALL('Liste complète des PERS DIR'!$H$1:$H$56,ROWS('Liste complète des PERS DIR'!$G$1:'Liste complète des PERS DIR'!H157)),2))</f>
        <v/>
      </c>
      <c r="C156" s="24" t="str">
        <f>IF(ROWS('Liste complète des PERS DIR'!$G$1:'Liste complète des PERS DIR'!I157)&gt;COUNT('Liste complète des PERS DIR'!$H$1:$H$56),"",INDEX('Liste complète des PERS DIR'!$A$1:$G$56,SMALL('Liste complète des PERS DIR'!$H$1:$H$56,ROWS('Liste complète des PERS DIR'!$G$1:'Liste complète des PERS DIR'!I157)),3))</f>
        <v/>
      </c>
      <c r="D156" s="24" t="str">
        <f>IF(ROWS('Liste complète des PERS DIR'!$G$1:'Liste complète des PERS DIR'!H157)&gt;COUNT('Liste complète des PERS DIR'!$H$1:$H$56),"",INDEX('Liste complète des PERS DIR'!$A$1:$G$56,SMALL('Liste complète des PERS DIR'!$H$1:$H$56,ROWS('Liste complète des PERS DIR'!$G$1:'Liste complète des PERS DIR'!H157)),4))</f>
        <v/>
      </c>
      <c r="E156" s="24" t="str">
        <f>IF(ROWS('Liste complète des PERS DIR'!$G$1:'Liste complète des PERS DIR'!H157)&gt;COUNT('Liste complète des PERS DIR'!$H$1:$H$56),"",INDEX('Liste complète des PERS DIR'!$A$1:$G$56,SMALL('Liste complète des PERS DIR'!$H$1:$H$56,ROWS('Liste complète des PERS DIR'!$G$1:'Liste complète des PERS DIR'!H157)),5))</f>
        <v/>
      </c>
      <c r="F156" s="24" t="str">
        <f>IF(ROWS('Liste complète des PERS DIR'!$G$1:'Liste complète des PERS DIR'!H157)&gt;COUNT('Liste complète des PERS DIR'!$H$1:$H$56),"",INDEX('Liste complète des PERS DIR'!$A$1:$G$56,SMALL('Liste complète des PERS DIR'!$H$1:$H$56,ROWS('Liste complète des PERS DIR'!$G$1:'Liste complète des PERS DIR'!H157)),6))</f>
        <v/>
      </c>
      <c r="G156" s="24" t="str">
        <f>IF(ROWS('Liste complète des PERS DIR'!$G$1:'Liste complète des PERS DIR'!H157)&gt;COUNT('Liste complète des PERS DIR'!$H$1:$H$56),"",INDEX('Liste complète des PERS DIR'!$A$1:$G$56,SMALL('Liste complète des PERS DIR'!$H$1:$H$56,ROWS('Liste complète des PERS DIR'!$G$1:'Liste complète des PERS DIR'!H157)),7))</f>
        <v/>
      </c>
      <c r="H156" s="46" t="str">
        <f>B156&amp; " " &amp; LEFT(C156,1)</f>
        <v xml:space="preserve"> </v>
      </c>
    </row>
    <row r="157" spans="1:8" x14ac:dyDescent="0.2">
      <c r="A157" s="51" t="str">
        <f>IF(ROWS('Liste complète des PERS DIR'!$G$1:'Liste complète des PERS DIR'!H158)&gt;COUNT('Liste complète des PERS DIR'!$H$1:$H$56),"",INDEX('Liste complète des PERS DIR'!$A$1:$G$56,SMALL('Liste complète des PERS DIR'!$H$1:$H$56,ROWS('Liste complète des PERS DIR'!$G$1:'Liste complète des PERS DIR'!H158)),1))</f>
        <v/>
      </c>
      <c r="B157" s="24" t="str">
        <f>IF(ROWS('Liste complète des PERS DIR'!$G$1:'Liste complète des PERS DIR'!H158)&gt;COUNT('Liste complète des PERS DIR'!$H$1:$H$56),"",INDEX('Liste complète des PERS DIR'!$A$1:$G$56,SMALL('Liste complète des PERS DIR'!$H$1:$H$56,ROWS('Liste complète des PERS DIR'!$G$1:'Liste complète des PERS DIR'!H158)),2))</f>
        <v/>
      </c>
      <c r="C157" s="24" t="str">
        <f>IF(ROWS('Liste complète des PERS DIR'!$G$1:'Liste complète des PERS DIR'!I158)&gt;COUNT('Liste complète des PERS DIR'!$H$1:$H$56),"",INDEX('Liste complète des PERS DIR'!$A$1:$G$56,SMALL('Liste complète des PERS DIR'!$H$1:$H$56,ROWS('Liste complète des PERS DIR'!$G$1:'Liste complète des PERS DIR'!I158)),3))</f>
        <v/>
      </c>
      <c r="D157" s="24" t="str">
        <f>IF(ROWS('Liste complète des PERS DIR'!$G$1:'Liste complète des PERS DIR'!H158)&gt;COUNT('Liste complète des PERS DIR'!$H$1:$H$56),"",INDEX('Liste complète des PERS DIR'!$A$1:$G$56,SMALL('Liste complète des PERS DIR'!$H$1:$H$56,ROWS('Liste complète des PERS DIR'!$G$1:'Liste complète des PERS DIR'!H158)),4))</f>
        <v/>
      </c>
      <c r="E157" s="24" t="str">
        <f>IF(ROWS('Liste complète des PERS DIR'!$G$1:'Liste complète des PERS DIR'!H158)&gt;COUNT('Liste complète des PERS DIR'!$H$1:$H$56),"",INDEX('Liste complète des PERS DIR'!$A$1:$G$56,SMALL('Liste complète des PERS DIR'!$H$1:$H$56,ROWS('Liste complète des PERS DIR'!$G$1:'Liste complète des PERS DIR'!H158)),5))</f>
        <v/>
      </c>
      <c r="F157" s="24" t="str">
        <f>IF(ROWS('Liste complète des PERS DIR'!$G$1:'Liste complète des PERS DIR'!H158)&gt;COUNT('Liste complète des PERS DIR'!$H$1:$H$56),"",INDEX('Liste complète des PERS DIR'!$A$1:$G$56,SMALL('Liste complète des PERS DIR'!$H$1:$H$56,ROWS('Liste complète des PERS DIR'!$G$1:'Liste complète des PERS DIR'!H158)),6))</f>
        <v/>
      </c>
      <c r="G157" s="24" t="str">
        <f>IF(ROWS('Liste complète des PERS DIR'!$G$1:'Liste complète des PERS DIR'!H158)&gt;COUNT('Liste complète des PERS DIR'!$H$1:$H$56),"",INDEX('Liste complète des PERS DIR'!$A$1:$G$56,SMALL('Liste complète des PERS DIR'!$H$1:$H$56,ROWS('Liste complète des PERS DIR'!$G$1:'Liste complète des PERS DIR'!H158)),7))</f>
        <v/>
      </c>
      <c r="H157" s="46" t="str">
        <f>B157&amp; " " &amp; LEFT(C157,1)</f>
        <v xml:space="preserve"> </v>
      </c>
    </row>
    <row r="158" spans="1:8" x14ac:dyDescent="0.2">
      <c r="A158" s="51" t="str">
        <f>IF(ROWS('Liste complète des PERS DIR'!$G$1:'Liste complète des PERS DIR'!H159)&gt;COUNT('Liste complète des PERS DIR'!$H$1:$H$56),"",INDEX('Liste complète des PERS DIR'!$A$1:$G$56,SMALL('Liste complète des PERS DIR'!$H$1:$H$56,ROWS('Liste complète des PERS DIR'!$G$1:'Liste complète des PERS DIR'!H159)),1))</f>
        <v/>
      </c>
      <c r="B158" s="24" t="str">
        <f>IF(ROWS('Liste complète des PERS DIR'!$G$1:'Liste complète des PERS DIR'!H159)&gt;COUNT('Liste complète des PERS DIR'!$H$1:$H$56),"",INDEX('Liste complète des PERS DIR'!$A$1:$G$56,SMALL('Liste complète des PERS DIR'!$H$1:$H$56,ROWS('Liste complète des PERS DIR'!$G$1:'Liste complète des PERS DIR'!H159)),2))</f>
        <v/>
      </c>
      <c r="C158" s="24" t="str">
        <f>IF(ROWS('Liste complète des PERS DIR'!$G$1:'Liste complète des PERS DIR'!I159)&gt;COUNT('Liste complète des PERS DIR'!$H$1:$H$56),"",INDEX('Liste complète des PERS DIR'!$A$1:$G$56,SMALL('Liste complète des PERS DIR'!$H$1:$H$56,ROWS('Liste complète des PERS DIR'!$G$1:'Liste complète des PERS DIR'!I159)),3))</f>
        <v/>
      </c>
      <c r="D158" s="24" t="str">
        <f>IF(ROWS('Liste complète des PERS DIR'!$G$1:'Liste complète des PERS DIR'!H159)&gt;COUNT('Liste complète des PERS DIR'!$H$1:$H$56),"",INDEX('Liste complète des PERS DIR'!$A$1:$G$56,SMALL('Liste complète des PERS DIR'!$H$1:$H$56,ROWS('Liste complète des PERS DIR'!$G$1:'Liste complète des PERS DIR'!H159)),4))</f>
        <v/>
      </c>
      <c r="E158" s="24" t="str">
        <f>IF(ROWS('Liste complète des PERS DIR'!$G$1:'Liste complète des PERS DIR'!H159)&gt;COUNT('Liste complète des PERS DIR'!$H$1:$H$56),"",INDEX('Liste complète des PERS DIR'!$A$1:$G$56,SMALL('Liste complète des PERS DIR'!$H$1:$H$56,ROWS('Liste complète des PERS DIR'!$G$1:'Liste complète des PERS DIR'!H159)),5))</f>
        <v/>
      </c>
      <c r="F158" s="24" t="str">
        <f>IF(ROWS('Liste complète des PERS DIR'!$G$1:'Liste complète des PERS DIR'!H159)&gt;COUNT('Liste complète des PERS DIR'!$H$1:$H$56),"",INDEX('Liste complète des PERS DIR'!$A$1:$G$56,SMALL('Liste complète des PERS DIR'!$H$1:$H$56,ROWS('Liste complète des PERS DIR'!$G$1:'Liste complète des PERS DIR'!H159)),6))</f>
        <v/>
      </c>
      <c r="G158" s="24" t="str">
        <f>IF(ROWS('Liste complète des PERS DIR'!$G$1:'Liste complète des PERS DIR'!H159)&gt;COUNT('Liste complète des PERS DIR'!$H$1:$H$56),"",INDEX('Liste complète des PERS DIR'!$A$1:$G$56,SMALL('Liste complète des PERS DIR'!$H$1:$H$56,ROWS('Liste complète des PERS DIR'!$G$1:'Liste complète des PERS DIR'!H159)),7))</f>
        <v/>
      </c>
      <c r="H158" s="46" t="str">
        <f>B158&amp; " " &amp; LEFT(C158,1)</f>
        <v xml:space="preserve"> </v>
      </c>
    </row>
    <row r="159" spans="1:8" x14ac:dyDescent="0.2">
      <c r="A159" s="51" t="str">
        <f>IF(ROWS('Liste complète des PERS DIR'!$G$1:'Liste complète des PERS DIR'!H160)&gt;COUNT('Liste complète des PERS DIR'!$H$1:$H$56),"",INDEX('Liste complète des PERS DIR'!$A$1:$G$56,SMALL('Liste complète des PERS DIR'!$H$1:$H$56,ROWS('Liste complète des PERS DIR'!$G$1:'Liste complète des PERS DIR'!H160)),1))</f>
        <v/>
      </c>
      <c r="B159" s="24" t="str">
        <f>IF(ROWS('Liste complète des PERS DIR'!$G$1:'Liste complète des PERS DIR'!H160)&gt;COUNT('Liste complète des PERS DIR'!$H$1:$H$56),"",INDEX('Liste complète des PERS DIR'!$A$1:$G$56,SMALL('Liste complète des PERS DIR'!$H$1:$H$56,ROWS('Liste complète des PERS DIR'!$G$1:'Liste complète des PERS DIR'!H160)),2))</f>
        <v/>
      </c>
      <c r="C159" s="24" t="str">
        <f>IF(ROWS('Liste complète des PERS DIR'!$G$1:'Liste complète des PERS DIR'!I160)&gt;COUNT('Liste complète des PERS DIR'!$H$1:$H$56),"",INDEX('Liste complète des PERS DIR'!$A$1:$G$56,SMALL('Liste complète des PERS DIR'!$H$1:$H$56,ROWS('Liste complète des PERS DIR'!$G$1:'Liste complète des PERS DIR'!I160)),3))</f>
        <v/>
      </c>
      <c r="D159" s="24" t="str">
        <f>IF(ROWS('Liste complète des PERS DIR'!$G$1:'Liste complète des PERS DIR'!H160)&gt;COUNT('Liste complète des PERS DIR'!$H$1:$H$56),"",INDEX('Liste complète des PERS DIR'!$A$1:$G$56,SMALL('Liste complète des PERS DIR'!$H$1:$H$56,ROWS('Liste complète des PERS DIR'!$G$1:'Liste complète des PERS DIR'!H160)),4))</f>
        <v/>
      </c>
      <c r="E159" s="24" t="str">
        <f>IF(ROWS('Liste complète des PERS DIR'!$G$1:'Liste complète des PERS DIR'!H160)&gt;COUNT('Liste complète des PERS DIR'!$H$1:$H$56),"",INDEX('Liste complète des PERS DIR'!$A$1:$G$56,SMALL('Liste complète des PERS DIR'!$H$1:$H$56,ROWS('Liste complète des PERS DIR'!$G$1:'Liste complète des PERS DIR'!H160)),5))</f>
        <v/>
      </c>
      <c r="F159" s="24" t="str">
        <f>IF(ROWS('Liste complète des PERS DIR'!$G$1:'Liste complète des PERS DIR'!H160)&gt;COUNT('Liste complète des PERS DIR'!$H$1:$H$56),"",INDEX('Liste complète des PERS DIR'!$A$1:$G$56,SMALL('Liste complète des PERS DIR'!$H$1:$H$56,ROWS('Liste complète des PERS DIR'!$G$1:'Liste complète des PERS DIR'!H160)),6))</f>
        <v/>
      </c>
      <c r="G159" s="24" t="str">
        <f>IF(ROWS('Liste complète des PERS DIR'!$G$1:'Liste complète des PERS DIR'!H160)&gt;COUNT('Liste complète des PERS DIR'!$H$1:$H$56),"",INDEX('Liste complète des PERS DIR'!$A$1:$G$56,SMALL('Liste complète des PERS DIR'!$H$1:$H$56,ROWS('Liste complète des PERS DIR'!$G$1:'Liste complète des PERS DIR'!H160)),7))</f>
        <v/>
      </c>
      <c r="H159" s="46" t="str">
        <f>B159&amp; " " &amp; LEFT(C159,1)</f>
        <v xml:space="preserve"> </v>
      </c>
    </row>
    <row r="160" spans="1:8" x14ac:dyDescent="0.2">
      <c r="A160" s="51" t="str">
        <f>IF(ROWS('Liste complète des PERS DIR'!$G$1:'Liste complète des PERS DIR'!H161)&gt;COUNT('Liste complète des PERS DIR'!$H$1:$H$56),"",INDEX('Liste complète des PERS DIR'!$A$1:$G$56,SMALL('Liste complète des PERS DIR'!$H$1:$H$56,ROWS('Liste complète des PERS DIR'!$G$1:'Liste complète des PERS DIR'!H161)),1))</f>
        <v/>
      </c>
      <c r="B160" s="24" t="str">
        <f>IF(ROWS('Liste complète des PERS DIR'!$G$1:'Liste complète des PERS DIR'!H161)&gt;COUNT('Liste complète des PERS DIR'!$H$1:$H$56),"",INDEX('Liste complète des PERS DIR'!$A$1:$G$56,SMALL('Liste complète des PERS DIR'!$H$1:$H$56,ROWS('Liste complète des PERS DIR'!$G$1:'Liste complète des PERS DIR'!H161)),2))</f>
        <v/>
      </c>
      <c r="C160" s="24" t="str">
        <f>IF(ROWS('Liste complète des PERS DIR'!$G$1:'Liste complète des PERS DIR'!I161)&gt;COUNT('Liste complète des PERS DIR'!$H$1:$H$56),"",INDEX('Liste complète des PERS DIR'!$A$1:$G$56,SMALL('Liste complète des PERS DIR'!$H$1:$H$56,ROWS('Liste complète des PERS DIR'!$G$1:'Liste complète des PERS DIR'!I161)),3))</f>
        <v/>
      </c>
      <c r="E160" s="24" t="str">
        <f>IF(ROWS('Liste complète des PERS DIR'!$G$1:'Liste complète des PERS DIR'!H161)&gt;COUNT('Liste complète des PERS DIR'!$H$1:$H$56),"",INDEX('Liste complète des PERS DIR'!$A$1:$G$56,SMALL('Liste complète des PERS DIR'!$H$1:$H$56,ROWS('Liste complète des PERS DIR'!$G$1:'Liste complète des PERS DIR'!H161)),5))</f>
        <v/>
      </c>
    </row>
    <row r="161" spans="1:5" x14ac:dyDescent="0.2">
      <c r="A161" s="51" t="str">
        <f>IF(ROWS('Liste complète des PERS DIR'!$G$1:'Liste complète des PERS DIR'!H162)&gt;COUNT('Liste complète des PERS DIR'!$H$1:$H$56),"",INDEX('Liste complète des PERS DIR'!$A$1:$G$56,SMALL('Liste complète des PERS DIR'!$H$1:$H$56,ROWS('Liste complète des PERS DIR'!$G$1:'Liste complète des PERS DIR'!H162)),1))</f>
        <v/>
      </c>
      <c r="B161" s="24" t="str">
        <f>IF(ROWS('Liste complète des PERS DIR'!$G$1:'Liste complète des PERS DIR'!H162)&gt;COUNT('Liste complète des PERS DIR'!$H$1:$H$56),"",INDEX('Liste complète des PERS DIR'!$A$1:$G$56,SMALL('Liste complète des PERS DIR'!$H$1:$H$56,ROWS('Liste complète des PERS DIR'!$G$1:'Liste complète des PERS DIR'!H162)),2))</f>
        <v/>
      </c>
      <c r="C161" s="24" t="str">
        <f>IF(ROWS('Liste complète des PERS DIR'!$G$1:'Liste complète des PERS DIR'!I162)&gt;COUNT('Liste complète des PERS DIR'!$H$1:$H$56),"",INDEX('Liste complète des PERS DIR'!$A$1:$G$56,SMALL('Liste complète des PERS DIR'!$H$1:$H$56,ROWS('Liste complète des PERS DIR'!$G$1:'Liste complète des PERS DIR'!I162)),3))</f>
        <v/>
      </c>
      <c r="E161" s="24" t="str">
        <f>IF(ROWS('Liste complète des PERS DIR'!$G$1:'Liste complète des PERS DIR'!H162)&gt;COUNT('Liste complète des PERS DIR'!$H$1:$H$56),"",INDEX('Liste complète des PERS DIR'!$A$1:$G$56,SMALL('Liste complète des PERS DIR'!$H$1:$H$56,ROWS('Liste complète des PERS DIR'!$G$1:'Liste complète des PERS DIR'!H162)),5))</f>
        <v/>
      </c>
    </row>
    <row r="162" spans="1:5" x14ac:dyDescent="0.2">
      <c r="A162" s="51" t="str">
        <f>IF(ROWS('Liste complète des PERS DIR'!$G$1:'Liste complète des PERS DIR'!H163)&gt;COUNT('Liste complète des PERS DIR'!$H$1:$H$56),"",INDEX('Liste complète des PERS DIR'!$A$1:$G$56,SMALL('Liste complète des PERS DIR'!$H$1:$H$56,ROWS('Liste complète des PERS DIR'!$G$1:'Liste complète des PERS DIR'!H163)),1))</f>
        <v/>
      </c>
      <c r="B162" s="24" t="str">
        <f>IF(ROWS('Liste complète des PERS DIR'!$G$1:'Liste complète des PERS DIR'!H163)&gt;COUNT('Liste complète des PERS DIR'!$H$1:$H$56),"",INDEX('Liste complète des PERS DIR'!$A$1:$G$56,SMALL('Liste complète des PERS DIR'!$H$1:$H$56,ROWS('Liste complète des PERS DIR'!$G$1:'Liste complète des PERS DIR'!H163)),2))</f>
        <v/>
      </c>
      <c r="C162" s="24" t="str">
        <f>IF(ROWS('Liste complète des PERS DIR'!$G$1:'Liste complète des PERS DIR'!I163)&gt;COUNT('Liste complète des PERS DIR'!$H$1:$H$56),"",INDEX('Liste complète des PERS DIR'!$A$1:$G$56,SMALL('Liste complète des PERS DIR'!$H$1:$H$56,ROWS('Liste complète des PERS DIR'!$G$1:'Liste complète des PERS DIR'!I163)),3))</f>
        <v/>
      </c>
      <c r="E162" s="24" t="str">
        <f>IF(ROWS('Liste complète des PERS DIR'!$G$1:'Liste complète des PERS DIR'!H163)&gt;COUNT('Liste complète des PERS DIR'!$H$1:$H$56),"",INDEX('Liste complète des PERS DIR'!$A$1:$G$56,SMALL('Liste complète des PERS DIR'!$H$1:$H$56,ROWS('Liste complète des PERS DIR'!$G$1:'Liste complète des PERS DIR'!H163)),5))</f>
        <v/>
      </c>
    </row>
    <row r="163" spans="1:5" x14ac:dyDescent="0.2">
      <c r="B163" s="24" t="str">
        <f>IF(ROWS('Liste complète des PERS DIR'!$G$1:'Liste complète des PERS DIR'!H164)&gt;COUNT('Liste complète des PERS DIR'!$H$1:$H$56),"",INDEX('Liste complète des PERS DIR'!$A$1:$G$56,SMALL('Liste complète des PERS DIR'!$H$1:$H$56,ROWS('Liste complète des PERS DIR'!$G$1:'Liste complète des PERS DIR'!H164)),2))</f>
        <v/>
      </c>
      <c r="C163" s="24" t="str">
        <f>IF(ROWS('Liste complète des PERS DIR'!$G$1:'Liste complète des PERS DIR'!I164)&gt;COUNT('Liste complète des PERS DIR'!$H$1:$H$56),"",INDEX('Liste complète des PERS DIR'!$A$1:$G$56,SMALL('Liste complète des PERS DIR'!$H$1:$H$56,ROWS('Liste complète des PERS DIR'!$G$1:'Liste complète des PERS DIR'!I164)),3))</f>
        <v/>
      </c>
      <c r="E163" s="24" t="str">
        <f>IF(ROWS('Liste complète des PERS DIR'!$G$1:'Liste complète des PERS DIR'!H164)&gt;COUNT('Liste complète des PERS DIR'!$H$1:$H$56),"",INDEX('Liste complète des PERS DIR'!$A$1:$G$56,SMALL('Liste complète des PERS DIR'!$H$1:$H$56,ROWS('Liste complète des PERS DIR'!$G$1:'Liste complète des PERS DIR'!H164)),5))</f>
        <v/>
      </c>
    </row>
    <row r="164" spans="1:5" x14ac:dyDescent="0.2">
      <c r="B164" s="24" t="str">
        <f>IF(ROWS('Liste complète des PERS DIR'!$G$1:'Liste complète des PERS DIR'!H165)&gt;COUNT('Liste complète des PERS DIR'!$H$1:$H$56),"",INDEX('Liste complète des PERS DIR'!$A$1:$G$56,SMALL('Liste complète des PERS DIR'!$H$1:$H$56,ROWS('Liste complète des PERS DIR'!$G$1:'Liste complète des PERS DIR'!H165)),2))</f>
        <v/>
      </c>
      <c r="C164" s="24" t="str">
        <f>IF(ROWS('Liste complète des PERS DIR'!$G$1:'Liste complète des PERS DIR'!I165)&gt;COUNT('Liste complète des PERS DIR'!$H$1:$H$56),"",INDEX('Liste complète des PERS DIR'!$A$1:$G$56,SMALL('Liste complète des PERS DIR'!$H$1:$H$56,ROWS('Liste complète des PERS DIR'!$G$1:'Liste complète des PERS DIR'!I165)),3))</f>
        <v/>
      </c>
      <c r="E164" s="24" t="str">
        <f>IF(ROWS('Liste complète des PERS DIR'!$G$1:'Liste complète des PERS DIR'!H165)&gt;COUNT('Liste complète des PERS DIR'!$H$1:$H$56),"",INDEX('Liste complète des PERS DIR'!$A$1:$G$56,SMALL('Liste complète des PERS DIR'!$H$1:$H$56,ROWS('Liste complète des PERS DIR'!$G$1:'Liste complète des PERS DIR'!H165)),5))</f>
        <v/>
      </c>
    </row>
    <row r="165" spans="1:5" x14ac:dyDescent="0.2">
      <c r="B165" s="24" t="str">
        <f>IF(ROWS('Liste complète des PERS DIR'!$G$1:'Liste complète des PERS DIR'!H166)&gt;COUNT('Liste complète des PERS DIR'!$H$1:$H$56),"",INDEX('Liste complète des PERS DIR'!$A$1:$G$56,SMALL('Liste complète des PERS DIR'!$H$1:$H$56,ROWS('Liste complète des PERS DIR'!$G$1:'Liste complète des PERS DIR'!H166)),2))</f>
        <v/>
      </c>
      <c r="C165" s="24" t="str">
        <f>IF(ROWS('Liste complète des PERS DIR'!$G$1:'Liste complète des PERS DIR'!I166)&gt;COUNT('Liste complète des PERS DIR'!$H$1:$H$56),"",INDEX('Liste complète des PERS DIR'!$A$1:$G$56,SMALL('Liste complète des PERS DIR'!$H$1:$H$56,ROWS('Liste complète des PERS DIR'!$G$1:'Liste complète des PERS DIR'!I166)),3))</f>
        <v/>
      </c>
      <c r="E165" s="24" t="str">
        <f>IF(ROWS('Liste complète des PERS DIR'!$G$1:'Liste complète des PERS DIR'!H166)&gt;COUNT('Liste complète des PERS DIR'!$H$1:$H$56),"",INDEX('Liste complète des PERS DIR'!$A$1:$G$56,SMALL('Liste complète des PERS DIR'!$H$1:$H$56,ROWS('Liste complète des PERS DIR'!$G$1:'Liste complète des PERS DIR'!H166)),5))</f>
        <v/>
      </c>
    </row>
    <row r="166" spans="1:5" x14ac:dyDescent="0.2">
      <c r="B166" s="24" t="str">
        <f>IF(ROWS('Liste complète des PERS DIR'!$G$1:'Liste complète des PERS DIR'!H167)&gt;COUNT('Liste complète des PERS DIR'!$H$1:$H$56),"",INDEX('Liste complète des PERS DIR'!$A$1:$G$56,SMALL('Liste complète des PERS DIR'!$H$1:$H$56,ROWS('Liste complète des PERS DIR'!$G$1:'Liste complète des PERS DIR'!H167)),2))</f>
        <v/>
      </c>
      <c r="C166" s="24" t="str">
        <f>IF(ROWS('Liste complète des PERS DIR'!$G$1:'Liste complète des PERS DIR'!I167)&gt;COUNT('Liste complète des PERS DIR'!$H$1:$H$56),"",INDEX('Liste complète des PERS DIR'!$A$1:$G$56,SMALL('Liste complète des PERS DIR'!$H$1:$H$56,ROWS('Liste complète des PERS DIR'!$G$1:'Liste complète des PERS DIR'!I167)),3))</f>
        <v/>
      </c>
      <c r="E166" s="24" t="str">
        <f>IF(ROWS('Liste complète des PERS DIR'!$G$1:'Liste complète des PERS DIR'!H167)&gt;COUNT('Liste complète des PERS DIR'!$H$1:$H$56),"",INDEX('Liste complète des PERS DIR'!$A$1:$G$56,SMALL('Liste complète des PERS DIR'!$H$1:$H$56,ROWS('Liste complète des PERS DIR'!$G$1:'Liste complète des PERS DIR'!H167)),5))</f>
        <v/>
      </c>
    </row>
    <row r="167" spans="1:5" x14ac:dyDescent="0.2">
      <c r="B167" s="24" t="str">
        <f>IF(ROWS('Liste complète des PERS DIR'!$G$1:'Liste complète des PERS DIR'!H168)&gt;COUNT('Liste complète des PERS DIR'!$H$1:$H$56),"",INDEX('Liste complète des PERS DIR'!$A$1:$G$56,SMALL('Liste complète des PERS DIR'!$H$1:$H$56,ROWS('Liste complète des PERS DIR'!$G$1:'Liste complète des PERS DIR'!H168)),2))</f>
        <v/>
      </c>
      <c r="C167" s="24" t="str">
        <f>IF(ROWS('Liste complète des PERS DIR'!$G$1:'Liste complète des PERS DIR'!I168)&gt;COUNT('Liste complète des PERS DIR'!$H$1:$H$56),"",INDEX('Liste complète des PERS DIR'!$A$1:$G$56,SMALL('Liste complète des PERS DIR'!$H$1:$H$56,ROWS('Liste complète des PERS DIR'!$G$1:'Liste complète des PERS DIR'!I168)),3))</f>
        <v/>
      </c>
      <c r="E167" s="24" t="str">
        <f>IF(ROWS('Liste complète des PERS DIR'!$G$1:'Liste complète des PERS DIR'!H168)&gt;COUNT('Liste complète des PERS DIR'!$H$1:$H$56),"",INDEX('Liste complète des PERS DIR'!$A$1:$G$56,SMALL('Liste complète des PERS DIR'!$H$1:$H$56,ROWS('Liste complète des PERS DIR'!$G$1:'Liste complète des PERS DIR'!H168)),5))</f>
        <v/>
      </c>
    </row>
    <row r="168" spans="1:5" x14ac:dyDescent="0.2">
      <c r="B168" s="24" t="str">
        <f>IF(ROWS('Liste complète des PERS DIR'!$G$1:'Liste complète des PERS DIR'!H169)&gt;COUNT('Liste complète des PERS DIR'!$H$1:$H$56),"",INDEX('Liste complète des PERS DIR'!$A$1:$G$56,SMALL('Liste complète des PERS DIR'!$H$1:$H$56,ROWS('Liste complète des PERS DIR'!$G$1:'Liste complète des PERS DIR'!H169)),2))</f>
        <v/>
      </c>
      <c r="C168" s="24" t="str">
        <f>IF(ROWS('Liste complète des PERS DIR'!$G$1:'Liste complète des PERS DIR'!I169)&gt;COUNT('Liste complète des PERS DIR'!$H$1:$H$56),"",INDEX('Liste complète des PERS DIR'!$A$1:$G$56,SMALL('Liste complète des PERS DIR'!$H$1:$H$56,ROWS('Liste complète des PERS DIR'!$G$1:'Liste complète des PERS DIR'!I169)),3))</f>
        <v/>
      </c>
      <c r="E168" s="24" t="str">
        <f>IF(ROWS('Liste complète des PERS DIR'!$G$1:'Liste complète des PERS DIR'!H169)&gt;COUNT('Liste complète des PERS DIR'!$H$1:$H$56),"",INDEX('Liste complète des PERS DIR'!$A$1:$G$56,SMALL('Liste complète des PERS DIR'!$H$1:$H$56,ROWS('Liste complète des PERS DIR'!$G$1:'Liste complète des PERS DIR'!H169)),5))</f>
        <v/>
      </c>
    </row>
    <row r="169" spans="1:5" x14ac:dyDescent="0.2">
      <c r="B169" s="24" t="str">
        <f>IF(ROWS('Liste complète des PERS DIR'!$G$1:'Liste complète des PERS DIR'!H170)&gt;COUNT('Liste complète des PERS DIR'!$H$1:$H$56),"",INDEX('Liste complète des PERS DIR'!$A$1:$G$56,SMALL('Liste complète des PERS DIR'!$H$1:$H$56,ROWS('Liste complète des PERS DIR'!$G$1:'Liste complète des PERS DIR'!H170)),2))</f>
        <v/>
      </c>
      <c r="C169" s="24" t="str">
        <f>IF(ROWS('Liste complète des PERS DIR'!$G$1:'Liste complète des PERS DIR'!I170)&gt;COUNT('Liste complète des PERS DIR'!$H$1:$H$56),"",INDEX('Liste complète des PERS DIR'!$A$1:$G$56,SMALL('Liste complète des PERS DIR'!$H$1:$H$56,ROWS('Liste complète des PERS DIR'!$G$1:'Liste complète des PERS DIR'!I170)),3))</f>
        <v/>
      </c>
      <c r="E169" s="24" t="str">
        <f>IF(ROWS('Liste complète des PERS DIR'!$G$1:'Liste complète des PERS DIR'!H170)&gt;COUNT('Liste complète des PERS DIR'!$H$1:$H$56),"",INDEX('Liste complète des PERS DIR'!$A$1:$G$56,SMALL('Liste complète des PERS DIR'!$H$1:$H$56,ROWS('Liste complète des PERS DIR'!$G$1:'Liste complète des PERS DIR'!H170)),5))</f>
        <v/>
      </c>
    </row>
    <row r="170" spans="1:5" x14ac:dyDescent="0.2">
      <c r="B170" s="24" t="str">
        <f>IF(ROWS('Liste complète des PERS DIR'!$G$1:'Liste complète des PERS DIR'!H171)&gt;COUNT('Liste complète des PERS DIR'!$H$1:$H$56),"",INDEX('Liste complète des PERS DIR'!$A$1:$G$56,SMALL('Liste complète des PERS DIR'!$H$1:$H$56,ROWS('Liste complète des PERS DIR'!$G$1:'Liste complète des PERS DIR'!H171)),2))</f>
        <v/>
      </c>
      <c r="C170" s="24" t="str">
        <f>IF(ROWS('Liste complète des PERS DIR'!$G$1:'Liste complète des PERS DIR'!I171)&gt;COUNT('Liste complète des PERS DIR'!$H$1:$H$56),"",INDEX('Liste complète des PERS DIR'!$A$1:$G$56,SMALL('Liste complète des PERS DIR'!$H$1:$H$56,ROWS('Liste complète des PERS DIR'!$G$1:'Liste complète des PERS DIR'!I171)),3))</f>
        <v/>
      </c>
      <c r="E170" s="24" t="str">
        <f>IF(ROWS('Liste complète des PERS DIR'!$G$1:'Liste complète des PERS DIR'!H171)&gt;COUNT('Liste complète des PERS DIR'!$H$1:$H$56),"",INDEX('Liste complète des PERS DIR'!$A$1:$G$56,SMALL('Liste complète des PERS DIR'!$H$1:$H$56,ROWS('Liste complète des PERS DIR'!$G$1:'Liste complète des PERS DIR'!H171)),5))</f>
        <v/>
      </c>
    </row>
    <row r="171" spans="1:5" x14ac:dyDescent="0.2">
      <c r="B171" s="24" t="str">
        <f>IF(ROWS('Liste complète des PERS DIR'!$G$1:'Liste complète des PERS DIR'!H172)&gt;COUNT('Liste complète des PERS DIR'!$H$1:$H$56),"",INDEX('Liste complète des PERS DIR'!$A$1:$G$56,SMALL('Liste complète des PERS DIR'!$H$1:$H$56,ROWS('Liste complète des PERS DIR'!$G$1:'Liste complète des PERS DIR'!H172)),2))</f>
        <v/>
      </c>
      <c r="C171" s="24" t="str">
        <f>IF(ROWS('Liste complète des PERS DIR'!$G$1:'Liste complète des PERS DIR'!I172)&gt;COUNT('Liste complète des PERS DIR'!$H$1:$H$56),"",INDEX('Liste complète des PERS DIR'!$A$1:$G$56,SMALL('Liste complète des PERS DIR'!$H$1:$H$56,ROWS('Liste complète des PERS DIR'!$G$1:'Liste complète des PERS DIR'!I172)),3))</f>
        <v/>
      </c>
      <c r="E171" s="24" t="str">
        <f>IF(ROWS('Liste complète des PERS DIR'!$G$1:'Liste complète des PERS DIR'!H172)&gt;COUNT('Liste complète des PERS DIR'!$H$1:$H$56),"",INDEX('Liste complète des PERS DIR'!$A$1:$G$56,SMALL('Liste complète des PERS DIR'!$H$1:$H$56,ROWS('Liste complète des PERS DIR'!$G$1:'Liste complète des PERS DIR'!H172)),5))</f>
        <v/>
      </c>
    </row>
    <row r="172" spans="1:5" x14ac:dyDescent="0.2">
      <c r="B172" s="24" t="str">
        <f>IF(ROWS('Liste complète des PERS DIR'!$G$1:'Liste complète des PERS DIR'!H173)&gt;COUNT('Liste complète des PERS DIR'!$H$1:$H$56),"",INDEX('Liste complète des PERS DIR'!$A$1:$G$56,SMALL('Liste complète des PERS DIR'!$H$1:$H$56,ROWS('Liste complète des PERS DIR'!$G$1:'Liste complète des PERS DIR'!H173)),2))</f>
        <v/>
      </c>
      <c r="C172" s="24" t="str">
        <f>IF(ROWS('Liste complète des PERS DIR'!$G$1:'Liste complète des PERS DIR'!I173)&gt;COUNT('Liste complète des PERS DIR'!$H$1:$H$56),"",INDEX('Liste complète des PERS DIR'!$A$1:$G$56,SMALL('Liste complète des PERS DIR'!$H$1:$H$56,ROWS('Liste complète des PERS DIR'!$G$1:'Liste complète des PERS DIR'!I173)),3))</f>
        <v/>
      </c>
      <c r="E172" s="24" t="str">
        <f>IF(ROWS('Liste complète des PERS DIR'!$G$1:'Liste complète des PERS DIR'!H173)&gt;COUNT('Liste complète des PERS DIR'!$H$1:$H$56),"",INDEX('Liste complète des PERS DIR'!$A$1:$G$56,SMALL('Liste complète des PERS DIR'!$H$1:$H$56,ROWS('Liste complète des PERS DIR'!$G$1:'Liste complète des PERS DIR'!H173)),5))</f>
        <v/>
      </c>
    </row>
    <row r="173" spans="1:5" x14ac:dyDescent="0.2">
      <c r="B173" s="24" t="str">
        <f>IF(ROWS('Liste complète des PERS DIR'!$G$1:'Liste complète des PERS DIR'!H174)&gt;COUNT('Liste complète des PERS DIR'!$H$1:$H$56),"",INDEX('Liste complète des PERS DIR'!$A$1:$G$56,SMALL('Liste complète des PERS DIR'!$H$1:$H$56,ROWS('Liste complète des PERS DIR'!$G$1:'Liste complète des PERS DIR'!H174)),2))</f>
        <v/>
      </c>
      <c r="C173" s="24" t="str">
        <f>IF(ROWS('Liste complète des PERS DIR'!$G$1:'Liste complète des PERS DIR'!I174)&gt;COUNT('Liste complète des PERS DIR'!$H$1:$H$56),"",INDEX('Liste complète des PERS DIR'!$A$1:$G$56,SMALL('Liste complète des PERS DIR'!$H$1:$H$56,ROWS('Liste complète des PERS DIR'!$G$1:'Liste complète des PERS DIR'!I174)),3))</f>
        <v/>
      </c>
      <c r="E173" s="24" t="str">
        <f>IF(ROWS('Liste complète des PERS DIR'!$G$1:'Liste complète des PERS DIR'!H174)&gt;COUNT('Liste complète des PERS DIR'!$H$1:$H$56),"",INDEX('Liste complète des PERS DIR'!$A$1:$G$56,SMALL('Liste complète des PERS DIR'!$H$1:$H$56,ROWS('Liste complète des PERS DIR'!$G$1:'Liste complète des PERS DIR'!H174)),5))</f>
        <v/>
      </c>
    </row>
    <row r="174" spans="1:5" x14ac:dyDescent="0.2">
      <c r="B174" s="24" t="str">
        <f>IF(ROWS('Liste complète des PERS DIR'!$G$1:'Liste complète des PERS DIR'!H175)&gt;COUNT('Liste complète des PERS DIR'!$H$1:$H$56),"",INDEX('Liste complète des PERS DIR'!$A$1:$G$56,SMALL('Liste complète des PERS DIR'!$H$1:$H$56,ROWS('Liste complète des PERS DIR'!$G$1:'Liste complète des PERS DIR'!H175)),2))</f>
        <v/>
      </c>
      <c r="C174" s="24" t="str">
        <f>IF(ROWS('Liste complète des PERS DIR'!$G$1:'Liste complète des PERS DIR'!I175)&gt;COUNT('Liste complète des PERS DIR'!$H$1:$H$56),"",INDEX('Liste complète des PERS DIR'!$A$1:$G$56,SMALL('Liste complète des PERS DIR'!$H$1:$H$56,ROWS('Liste complète des PERS DIR'!$G$1:'Liste complète des PERS DIR'!I175)),3))</f>
        <v/>
      </c>
      <c r="E174" s="24" t="str">
        <f>IF(ROWS('Liste complète des PERS DIR'!$G$1:'Liste complète des PERS DIR'!H175)&gt;COUNT('Liste complète des PERS DIR'!$H$1:$H$56),"",INDEX('Liste complète des PERS DIR'!$A$1:$G$56,SMALL('Liste complète des PERS DIR'!$H$1:$H$56,ROWS('Liste complète des PERS DIR'!$G$1:'Liste complète des PERS DIR'!H175)),5))</f>
        <v/>
      </c>
    </row>
    <row r="175" spans="1:5" x14ac:dyDescent="0.2">
      <c r="B175" s="24" t="str">
        <f>IF(ROWS('Liste complète des PERS DIR'!$G$1:'Liste complète des PERS DIR'!H176)&gt;COUNT('Liste complète des PERS DIR'!$H$1:$H$56),"",INDEX('Liste complète des PERS DIR'!$A$1:$G$56,SMALL('Liste complète des PERS DIR'!$H$1:$H$56,ROWS('Liste complète des PERS DIR'!$G$1:'Liste complète des PERS DIR'!H176)),2))</f>
        <v/>
      </c>
      <c r="E175" s="24" t="str">
        <f>IF(ROWS('Liste complète des PERS DIR'!$G$1:'Liste complète des PERS DIR'!H176)&gt;COUNT('Liste complète des PERS DIR'!$H$1:$H$56),"",INDEX('Liste complète des PERS DIR'!$A$1:$G$56,SMALL('Liste complète des PERS DIR'!$H$1:$H$56,ROWS('Liste complète des PERS DIR'!$G$1:'Liste complète des PERS DIR'!H176)),5))</f>
        <v/>
      </c>
    </row>
    <row r="176" spans="1:5" x14ac:dyDescent="0.2">
      <c r="B176" s="24" t="str">
        <f>IF(ROWS('Liste complète des PERS DIR'!$G$1:'Liste complète des PERS DIR'!H177)&gt;COUNT('Liste complète des PERS DIR'!$H$1:$H$56),"",INDEX('Liste complète des PERS DIR'!$A$1:$G$56,SMALL('Liste complète des PERS DIR'!$H$1:$H$56,ROWS('Liste complète des PERS DIR'!$G$1:'Liste complète des PERS DIR'!H177)),2))</f>
        <v/>
      </c>
      <c r="E176" s="24" t="str">
        <f>IF(ROWS('Liste complète des PERS DIR'!$G$1:'Liste complète des PERS DIR'!H177)&gt;COUNT('Liste complète des PERS DIR'!$H$1:$H$56),"",INDEX('Liste complète des PERS DIR'!$A$1:$G$56,SMALL('Liste complète des PERS DIR'!$H$1:$H$56,ROWS('Liste complète des PERS DIR'!$G$1:'Liste complète des PERS DIR'!H177)),5))</f>
        <v/>
      </c>
    </row>
    <row r="177" spans="2:5" x14ac:dyDescent="0.2">
      <c r="B177" s="24" t="str">
        <f>IF(ROWS('Liste complète des PERS DIR'!$G$1:'Liste complète des PERS DIR'!H178)&gt;COUNT('Liste complète des PERS DIR'!$H$1:$H$56),"",INDEX('Liste complète des PERS DIR'!$A$1:$G$56,SMALL('Liste complète des PERS DIR'!$H$1:$H$56,ROWS('Liste complète des PERS DIR'!$G$1:'Liste complète des PERS DIR'!H178)),2))</f>
        <v/>
      </c>
      <c r="E177" s="24" t="str">
        <f>IF(ROWS('Liste complète des PERS DIR'!$G$1:'Liste complète des PERS DIR'!H178)&gt;COUNT('Liste complète des PERS DIR'!$H$1:$H$56),"",INDEX('Liste complète des PERS DIR'!$A$1:$G$56,SMALL('Liste complète des PERS DIR'!$H$1:$H$56,ROWS('Liste complète des PERS DIR'!$G$1:'Liste complète des PERS DIR'!H178)),5))</f>
        <v/>
      </c>
    </row>
    <row r="178" spans="2:5" x14ac:dyDescent="0.2">
      <c r="B178" s="24" t="str">
        <f>IF(ROWS('Liste complète des PERS DIR'!$G$1:'Liste complète des PERS DIR'!H179)&gt;COUNT('Liste complète des PERS DIR'!$H$1:$H$56),"",INDEX('Liste complète des PERS DIR'!$A$1:$G$56,SMALL('Liste complète des PERS DIR'!$H$1:$H$56,ROWS('Liste complète des PERS DIR'!$G$1:'Liste complète des PERS DIR'!H179)),2))</f>
        <v/>
      </c>
      <c r="E178" s="24" t="str">
        <f>IF(ROWS('Liste complète des PERS DIR'!$G$1:'Liste complète des PERS DIR'!H179)&gt;COUNT('Liste complète des PERS DIR'!$H$1:$H$56),"",INDEX('Liste complète des PERS DIR'!$A$1:$G$56,SMALL('Liste complète des PERS DIR'!$H$1:$H$56,ROWS('Liste complète des PERS DIR'!$G$1:'Liste complète des PERS DIR'!H179)),5))</f>
        <v/>
      </c>
    </row>
    <row r="179" spans="2:5" x14ac:dyDescent="0.2">
      <c r="B179" s="24" t="str">
        <f>IF(ROWS('Liste complète des PERS DIR'!$G$1:'Liste complète des PERS DIR'!H180)&gt;COUNT('Liste complète des PERS DIR'!$H$1:$H$56),"",INDEX('Liste complète des PERS DIR'!$A$1:$G$56,SMALL('Liste complète des PERS DIR'!$H$1:$H$56,ROWS('Liste complète des PERS DIR'!$G$1:'Liste complète des PERS DIR'!H180)),2))</f>
        <v/>
      </c>
      <c r="E179" s="24" t="str">
        <f>IF(ROWS('Liste complète des PERS DIR'!$G$1:'Liste complète des PERS DIR'!H180)&gt;COUNT('Liste complète des PERS DIR'!$H$1:$H$56),"",INDEX('Liste complète des PERS DIR'!$A$1:$G$56,SMALL('Liste complète des PERS DIR'!$H$1:$H$56,ROWS('Liste complète des PERS DIR'!$G$1:'Liste complète des PERS DIR'!H180)),5))</f>
        <v/>
      </c>
    </row>
    <row r="180" spans="2:5" x14ac:dyDescent="0.2">
      <c r="B180" s="24" t="str">
        <f>IF(ROWS('Liste complète des PERS DIR'!$G$1:'Liste complète des PERS DIR'!H181)&gt;COUNT('Liste complète des PERS DIR'!$H$1:$H$56),"",INDEX('Liste complète des PERS DIR'!$A$1:$G$56,SMALL('Liste complète des PERS DIR'!$H$1:$H$56,ROWS('Liste complète des PERS DIR'!$G$1:'Liste complète des PERS DIR'!H181)),2))</f>
        <v/>
      </c>
      <c r="E180" s="24" t="str">
        <f>IF(ROWS('Liste complète des PERS DIR'!$G$1:'Liste complète des PERS DIR'!H181)&gt;COUNT('Liste complète des PERS DIR'!$H$1:$H$56),"",INDEX('Liste complète des PERS DIR'!$A$1:$G$56,SMALL('Liste complète des PERS DIR'!$H$1:$H$56,ROWS('Liste complète des PERS DIR'!$G$1:'Liste complète des PERS DIR'!H181)),5))</f>
        <v/>
      </c>
    </row>
    <row r="181" spans="2:5" x14ac:dyDescent="0.2">
      <c r="B181" s="24" t="str">
        <f>IF(ROWS('Liste complète des PERS DIR'!$G$1:'Liste complète des PERS DIR'!H182)&gt;COUNT('Liste complète des PERS DIR'!$H$1:$H$56),"",INDEX('Liste complète des PERS DIR'!$A$1:$G$56,SMALL('Liste complète des PERS DIR'!$H$1:$H$56,ROWS('Liste complète des PERS DIR'!$G$1:'Liste complète des PERS DIR'!H182)),2))</f>
        <v/>
      </c>
      <c r="E181" s="24" t="str">
        <f>IF(ROWS('Liste complète des PERS DIR'!$G$1:'Liste complète des PERS DIR'!H182)&gt;COUNT('Liste complète des PERS DIR'!$H$1:$H$56),"",INDEX('Liste complète des PERS DIR'!$A$1:$G$56,SMALL('Liste complète des PERS DIR'!$H$1:$H$56,ROWS('Liste complète des PERS DIR'!$G$1:'Liste complète des PERS DIR'!H182)),5))</f>
        <v/>
      </c>
    </row>
    <row r="182" spans="2:5" x14ac:dyDescent="0.2">
      <c r="B182" s="24" t="str">
        <f>IF(ROWS('Liste complète des PERS DIR'!$G$1:'Liste complète des PERS DIR'!H183)&gt;COUNT('Liste complète des PERS DIR'!$H$1:$H$56),"",INDEX('Liste complète des PERS DIR'!$A$1:$G$56,SMALL('Liste complète des PERS DIR'!$H$1:$H$56,ROWS('Liste complète des PERS DIR'!$G$1:'Liste complète des PERS DIR'!H183)),2))</f>
        <v/>
      </c>
      <c r="E182" s="24" t="str">
        <f>IF(ROWS('Liste complète des PERS DIR'!$G$1:'Liste complète des PERS DIR'!H183)&gt;COUNT('Liste complète des PERS DIR'!$H$1:$H$56),"",INDEX('Liste complète des PERS DIR'!$A$1:$G$56,SMALL('Liste complète des PERS DIR'!$H$1:$H$56,ROWS('Liste complète des PERS DIR'!$G$1:'Liste complète des PERS DIR'!H183)),5))</f>
        <v/>
      </c>
    </row>
    <row r="183" spans="2:5" x14ac:dyDescent="0.2">
      <c r="B183" s="24" t="str">
        <f>IF(ROWS('Liste complète des PERS DIR'!$G$1:'Liste complète des PERS DIR'!H184)&gt;COUNT('Liste complète des PERS DIR'!$H$1:$H$56),"",INDEX('Liste complète des PERS DIR'!$A$1:$G$56,SMALL('Liste complète des PERS DIR'!$H$1:$H$56,ROWS('Liste complète des PERS DIR'!$G$1:'Liste complète des PERS DIR'!H184)),2))</f>
        <v/>
      </c>
      <c r="E183" s="24" t="str">
        <f>IF(ROWS('Liste complète des PERS DIR'!$G$1:'Liste complète des PERS DIR'!H184)&gt;COUNT('Liste complète des PERS DIR'!$H$1:$H$56),"",INDEX('Liste complète des PERS DIR'!$A$1:$G$56,SMALL('Liste complète des PERS DIR'!$H$1:$H$56,ROWS('Liste complète des PERS DIR'!$G$1:'Liste complète des PERS DIR'!H184)),5))</f>
        <v/>
      </c>
    </row>
    <row r="184" spans="2:5" x14ac:dyDescent="0.2">
      <c r="B184" s="24" t="str">
        <f>IF(ROWS('Liste complète des PERS DIR'!$G$1:'Liste complète des PERS DIR'!H185)&gt;COUNT('Liste complète des PERS DIR'!$H$1:$H$56),"",INDEX('Liste complète des PERS DIR'!$A$1:$G$56,SMALL('Liste complète des PERS DIR'!$H$1:$H$56,ROWS('Liste complète des PERS DIR'!$G$1:'Liste complète des PERS DIR'!H185)),2))</f>
        <v/>
      </c>
      <c r="E184" s="24" t="str">
        <f>IF(ROWS('Liste complète des PERS DIR'!$G$1:'Liste complète des PERS DIR'!H185)&gt;COUNT('Liste complète des PERS DIR'!$H$1:$H$56),"",INDEX('Liste complète des PERS DIR'!$A$1:$G$56,SMALL('Liste complète des PERS DIR'!$H$1:$H$56,ROWS('Liste complète des PERS DIR'!$G$1:'Liste complète des PERS DIR'!H185)),5))</f>
        <v/>
      </c>
    </row>
    <row r="185" spans="2:5" x14ac:dyDescent="0.2">
      <c r="B185" s="24" t="str">
        <f>IF(ROWS('Liste complète des PERS DIR'!$G$1:'Liste complète des PERS DIR'!H186)&gt;COUNT('Liste complète des PERS DIR'!$H$1:$H$56),"",INDEX('Liste complète des PERS DIR'!$A$1:$G$56,SMALL('Liste complète des PERS DIR'!$H$1:$H$56,ROWS('Liste complète des PERS DIR'!$G$1:'Liste complète des PERS DIR'!H186)),2))</f>
        <v/>
      </c>
      <c r="E185" s="24" t="str">
        <f>IF(ROWS('Liste complète des PERS DIR'!$G$1:'Liste complète des PERS DIR'!H186)&gt;COUNT('Liste complète des PERS DIR'!$H$1:$H$56),"",INDEX('Liste complète des PERS DIR'!$A$1:$G$56,SMALL('Liste complète des PERS DIR'!$H$1:$H$56,ROWS('Liste complète des PERS DIR'!$G$1:'Liste complète des PERS DIR'!H186)),5))</f>
        <v/>
      </c>
    </row>
    <row r="186" spans="2:5" x14ac:dyDescent="0.2">
      <c r="B186" s="24" t="str">
        <f>IF(ROWS('Liste complète des PERS DIR'!$G$1:'Liste complète des PERS DIR'!H187)&gt;COUNT('Liste complète des PERS DIR'!$H$1:$H$56),"",INDEX('Liste complète des PERS DIR'!$A$1:$G$56,SMALL('Liste complète des PERS DIR'!$H$1:$H$56,ROWS('Liste complète des PERS DIR'!$G$1:'Liste complète des PERS DIR'!H187)),2))</f>
        <v/>
      </c>
      <c r="E186" s="24" t="str">
        <f>IF(ROWS('Liste complète des PERS DIR'!$G$1:'Liste complète des PERS DIR'!H187)&gt;COUNT('Liste complète des PERS DIR'!$H$1:$H$56),"",INDEX('Liste complète des PERS DIR'!$A$1:$G$56,SMALL('Liste complète des PERS DIR'!$H$1:$H$56,ROWS('Liste complète des PERS DIR'!$G$1:'Liste complète des PERS DIR'!H187)),5))</f>
        <v/>
      </c>
    </row>
    <row r="187" spans="2:5" x14ac:dyDescent="0.2">
      <c r="B187" s="24" t="str">
        <f>IF(ROWS('Liste complète des PERS DIR'!$G$1:'Liste complète des PERS DIR'!H188)&gt;COUNT('Liste complète des PERS DIR'!$H$1:$H$56),"",INDEX('Liste complète des PERS DIR'!$A$1:$G$56,SMALL('Liste complète des PERS DIR'!$H$1:$H$56,ROWS('Liste complète des PERS DIR'!$G$1:'Liste complète des PERS DIR'!H188)),2))</f>
        <v/>
      </c>
      <c r="E187" s="24" t="str">
        <f>IF(ROWS('Liste complète des PERS DIR'!$G$1:'Liste complète des PERS DIR'!H188)&gt;COUNT('Liste complète des PERS DIR'!$H$1:$H$56),"",INDEX('Liste complète des PERS DIR'!$A$1:$G$56,SMALL('Liste complète des PERS DIR'!$H$1:$H$56,ROWS('Liste complète des PERS DIR'!$G$1:'Liste complète des PERS DIR'!H188)),5))</f>
        <v/>
      </c>
    </row>
    <row r="188" spans="2:5" x14ac:dyDescent="0.2">
      <c r="B188" s="24" t="str">
        <f>IF(ROWS('Liste complète des PERS DIR'!$G$1:'Liste complète des PERS DIR'!H189)&gt;COUNT('Liste complète des PERS DIR'!$H$1:$H$56),"",INDEX('Liste complète des PERS DIR'!$A$1:$G$56,SMALL('Liste complète des PERS DIR'!$H$1:$H$56,ROWS('Liste complète des PERS DIR'!$G$1:'Liste complète des PERS DIR'!H189)),2))</f>
        <v/>
      </c>
      <c r="E188" s="24" t="str">
        <f>IF(ROWS('Liste complète des PERS DIR'!$G$1:'Liste complète des PERS DIR'!H189)&gt;COUNT('Liste complète des PERS DIR'!$H$1:$H$56),"",INDEX('Liste complète des PERS DIR'!$A$1:$G$56,SMALL('Liste complète des PERS DIR'!$H$1:$H$56,ROWS('Liste complète des PERS DIR'!$G$1:'Liste complète des PERS DIR'!H189)),5))</f>
        <v/>
      </c>
    </row>
    <row r="189" spans="2:5" x14ac:dyDescent="0.2">
      <c r="B189" s="24" t="str">
        <f>IF(ROWS('Liste complète des PERS DIR'!$G$1:'Liste complète des PERS DIR'!H190)&gt;COUNT('Liste complète des PERS DIR'!$H$1:$H$56),"",INDEX('Liste complète des PERS DIR'!$A$1:$G$56,SMALL('Liste complète des PERS DIR'!$H$1:$H$56,ROWS('Liste complète des PERS DIR'!$G$1:'Liste complète des PERS DIR'!H190)),2))</f>
        <v/>
      </c>
      <c r="E189" s="24" t="str">
        <f>IF(ROWS('Liste complète des PERS DIR'!$G$1:'Liste complète des PERS DIR'!H190)&gt;COUNT('Liste complète des PERS DIR'!$H$1:$H$56),"",INDEX('Liste complète des PERS DIR'!$A$1:$G$56,SMALL('Liste complète des PERS DIR'!$H$1:$H$56,ROWS('Liste complète des PERS DIR'!$G$1:'Liste complète des PERS DIR'!H190)),5))</f>
        <v/>
      </c>
    </row>
    <row r="190" spans="2:5" x14ac:dyDescent="0.2">
      <c r="B190" s="24" t="str">
        <f>IF(ROWS('Liste complète des PERS DIR'!$G$1:'Liste complète des PERS DIR'!H191)&gt;COUNT('Liste complète des PERS DIR'!$H$1:$H$56),"",INDEX('Liste complète des PERS DIR'!$A$1:$G$56,SMALL('Liste complète des PERS DIR'!$H$1:$H$56,ROWS('Liste complète des PERS DIR'!$G$1:'Liste complète des PERS DIR'!H191)),2))</f>
        <v/>
      </c>
      <c r="E190" s="24" t="str">
        <f>IF(ROWS('Liste complète des PERS DIR'!$G$1:'Liste complète des PERS DIR'!H191)&gt;COUNT('Liste complète des PERS DIR'!$H$1:$H$56),"",INDEX('Liste complète des PERS DIR'!$A$1:$G$56,SMALL('Liste complète des PERS DIR'!$H$1:$H$56,ROWS('Liste complète des PERS DIR'!$G$1:'Liste complète des PERS DIR'!H191)),5))</f>
        <v/>
      </c>
    </row>
    <row r="191" spans="2:5" x14ac:dyDescent="0.2">
      <c r="B191" s="24" t="str">
        <f>IF(ROWS('Liste complète des PERS DIR'!$G$1:'Liste complète des PERS DIR'!H192)&gt;COUNT('Liste complète des PERS DIR'!$H$1:$H$56),"",INDEX('Liste complète des PERS DIR'!$A$1:$G$56,SMALL('Liste complète des PERS DIR'!$H$1:$H$56,ROWS('Liste complète des PERS DIR'!$G$1:'Liste complète des PERS DIR'!H192)),2))</f>
        <v/>
      </c>
      <c r="E191" s="24" t="str">
        <f>IF(ROWS('Liste complète des PERS DIR'!$G$1:'Liste complète des PERS DIR'!H192)&gt;COUNT('Liste complète des PERS DIR'!$H$1:$H$56),"",INDEX('Liste complète des PERS DIR'!$A$1:$G$56,SMALL('Liste complète des PERS DIR'!$H$1:$H$56,ROWS('Liste complète des PERS DIR'!$G$1:'Liste complète des PERS DIR'!H192)),5))</f>
        <v/>
      </c>
    </row>
    <row r="192" spans="2:5" x14ac:dyDescent="0.2">
      <c r="B192" s="24" t="str">
        <f>IF(ROWS('Liste complète des PERS DIR'!$G$1:'Liste complète des PERS DIR'!H193)&gt;COUNT('Liste complète des PERS DIR'!$H$1:$H$56),"",INDEX('Liste complète des PERS DIR'!$A$1:$G$56,SMALL('Liste complète des PERS DIR'!$H$1:$H$56,ROWS('Liste complète des PERS DIR'!$G$1:'Liste complète des PERS DIR'!H193)),2))</f>
        <v/>
      </c>
      <c r="E192" s="24" t="str">
        <f>IF(ROWS('Liste complète des PERS DIR'!$G$1:'Liste complète des PERS DIR'!H193)&gt;COUNT('Liste complète des PERS DIR'!$H$1:$H$56),"",INDEX('Liste complète des PERS DIR'!$A$1:$G$56,SMALL('Liste complète des PERS DIR'!$H$1:$H$56,ROWS('Liste complète des PERS DIR'!$G$1:'Liste complète des PERS DIR'!H193)),5))</f>
        <v/>
      </c>
    </row>
    <row r="193" spans="2:5" x14ac:dyDescent="0.2">
      <c r="B193" s="24" t="str">
        <f>IF(ROWS('Liste complète des PERS DIR'!$G$1:'Liste complète des PERS DIR'!H194)&gt;COUNT('Liste complète des PERS DIR'!$H$1:$H$56),"",INDEX('Liste complète des PERS DIR'!$A$1:$G$56,SMALL('Liste complète des PERS DIR'!$H$1:$H$56,ROWS('Liste complète des PERS DIR'!$G$1:'Liste complète des PERS DIR'!H194)),2))</f>
        <v/>
      </c>
      <c r="E193" s="24" t="str">
        <f>IF(ROWS('Liste complète des PERS DIR'!$G$1:'Liste complète des PERS DIR'!H194)&gt;COUNT('Liste complète des PERS DIR'!$H$1:$H$56),"",INDEX('Liste complète des PERS DIR'!$A$1:$G$56,SMALL('Liste complète des PERS DIR'!$H$1:$H$56,ROWS('Liste complète des PERS DIR'!$G$1:'Liste complète des PERS DIR'!H194)),5))</f>
        <v/>
      </c>
    </row>
    <row r="194" spans="2:5" x14ac:dyDescent="0.2">
      <c r="B194" s="24" t="str">
        <f>IF(ROWS('Liste complète des PERS DIR'!$G$1:'Liste complète des PERS DIR'!H195)&gt;COUNT('Liste complète des PERS DIR'!$H$1:$H$56),"",INDEX('Liste complète des PERS DIR'!$A$1:$G$56,SMALL('Liste complète des PERS DIR'!$H$1:$H$56,ROWS('Liste complète des PERS DIR'!$G$1:'Liste complète des PERS DIR'!H195)),2))</f>
        <v/>
      </c>
      <c r="E194" s="24" t="str">
        <f>IF(ROWS('Liste complète des PERS DIR'!$G$1:'Liste complète des PERS DIR'!H195)&gt;COUNT('Liste complète des PERS DIR'!$H$1:$H$56),"",INDEX('Liste complète des PERS DIR'!$A$1:$G$56,SMALL('Liste complète des PERS DIR'!$H$1:$H$56,ROWS('Liste complète des PERS DIR'!$G$1:'Liste complète des PERS DIR'!H195)),5))</f>
        <v/>
      </c>
    </row>
    <row r="195" spans="2:5" x14ac:dyDescent="0.2">
      <c r="B195" s="24" t="str">
        <f>IF(ROWS('Liste complète des PERS DIR'!$G$1:'Liste complète des PERS DIR'!H196)&gt;COUNT('Liste complète des PERS DIR'!$H$1:$H$56),"",INDEX('Liste complète des PERS DIR'!$A$1:$G$56,SMALL('Liste complète des PERS DIR'!$H$1:$H$56,ROWS('Liste complète des PERS DIR'!$G$1:'Liste complète des PERS DIR'!H196)),2))</f>
        <v/>
      </c>
      <c r="E195" s="24" t="str">
        <f>IF(ROWS('Liste complète des PERS DIR'!$G$1:'Liste complète des PERS DIR'!H196)&gt;COUNT('Liste complète des PERS DIR'!$H$1:$H$56),"",INDEX('Liste complète des PERS DIR'!$A$1:$G$56,SMALL('Liste complète des PERS DIR'!$H$1:$H$56,ROWS('Liste complète des PERS DIR'!$G$1:'Liste complète des PERS DIR'!H196)),5))</f>
        <v/>
      </c>
    </row>
    <row r="196" spans="2:5" x14ac:dyDescent="0.2">
      <c r="B196" s="24" t="str">
        <f>IF(ROWS('Liste complète des PERS DIR'!$G$1:'Liste complète des PERS DIR'!H197)&gt;COUNT('Liste complète des PERS DIR'!$H$1:$H$56),"",INDEX('Liste complète des PERS DIR'!$A$1:$G$56,SMALL('Liste complète des PERS DIR'!$H$1:$H$56,ROWS('Liste complète des PERS DIR'!$G$1:'Liste complète des PERS DIR'!H197)),2))</f>
        <v/>
      </c>
      <c r="E196" s="24" t="str">
        <f>IF(ROWS('Liste complète des PERS DIR'!$G$1:'Liste complète des PERS DIR'!H197)&gt;COUNT('Liste complète des PERS DIR'!$H$1:$H$56),"",INDEX('Liste complète des PERS DIR'!$A$1:$G$56,SMALL('Liste complète des PERS DIR'!$H$1:$H$56,ROWS('Liste complète des PERS DIR'!$G$1:'Liste complète des PERS DIR'!H197)),5))</f>
        <v/>
      </c>
    </row>
    <row r="197" spans="2:5" x14ac:dyDescent="0.2">
      <c r="B197" s="24" t="str">
        <f>IF(ROWS('Liste complète des PERS DIR'!$G$1:'Liste complète des PERS DIR'!H198)&gt;COUNT('Liste complète des PERS DIR'!$H$1:$H$56),"",INDEX('Liste complète des PERS DIR'!$A$1:$G$56,SMALL('Liste complète des PERS DIR'!$H$1:$H$56,ROWS('Liste complète des PERS DIR'!$G$1:'Liste complète des PERS DIR'!H198)),2))</f>
        <v/>
      </c>
      <c r="E197" s="24" t="str">
        <f>IF(ROWS('Liste complète des PERS DIR'!$G$1:'Liste complète des PERS DIR'!H198)&gt;COUNT('Liste complète des PERS DIR'!$H$1:$H$56),"",INDEX('Liste complète des PERS DIR'!$A$1:$G$56,SMALL('Liste complète des PERS DIR'!$H$1:$H$56,ROWS('Liste complète des PERS DIR'!$G$1:'Liste complète des PERS DIR'!H198)),5))</f>
        <v/>
      </c>
    </row>
    <row r="198" spans="2:5" x14ac:dyDescent="0.2">
      <c r="B198" s="24" t="str">
        <f>IF(ROWS('Liste complète des PERS DIR'!$G$1:'Liste complète des PERS DIR'!H199)&gt;COUNT('Liste complète des PERS DIR'!$H$1:$H$56),"",INDEX('Liste complète des PERS DIR'!$A$1:$G$56,SMALL('Liste complète des PERS DIR'!$H$1:$H$56,ROWS('Liste complète des PERS DIR'!$G$1:'Liste complète des PERS DIR'!H199)),2))</f>
        <v/>
      </c>
      <c r="E198" s="24" t="str">
        <f>IF(ROWS('Liste complète des PERS DIR'!$G$1:'Liste complète des PERS DIR'!H199)&gt;COUNT('Liste complète des PERS DIR'!$H$1:$H$56),"",INDEX('Liste complète des PERS DIR'!$A$1:$G$56,SMALL('Liste complète des PERS DIR'!$H$1:$H$56,ROWS('Liste complète des PERS DIR'!$G$1:'Liste complète des PERS DIR'!H199)),5))</f>
        <v/>
      </c>
    </row>
    <row r="199" spans="2:5" x14ac:dyDescent="0.2">
      <c r="B199" s="24" t="str">
        <f>IF(ROWS('Liste complète des PERS DIR'!$G$1:'Liste complète des PERS DIR'!H200)&gt;COUNT('Liste complète des PERS DIR'!$H$1:$H$56),"",INDEX('Liste complète des PERS DIR'!$A$1:$G$56,SMALL('Liste complète des PERS DIR'!$H$1:$H$56,ROWS('Liste complète des PERS DIR'!$G$1:'Liste complète des PERS DIR'!H200)),2))</f>
        <v/>
      </c>
      <c r="E199" s="24" t="str">
        <f>IF(ROWS('Liste complète des PERS DIR'!$G$1:'Liste complète des PERS DIR'!H200)&gt;COUNT('Liste complète des PERS DIR'!$H$1:$H$56),"",INDEX('Liste complète des PERS DIR'!$A$1:$G$56,SMALL('Liste complète des PERS DIR'!$H$1:$H$56,ROWS('Liste complète des PERS DIR'!$G$1:'Liste complète des PERS DIR'!H200)),5))</f>
        <v/>
      </c>
    </row>
    <row r="200" spans="2:5" x14ac:dyDescent="0.2">
      <c r="B200" s="24" t="str">
        <f>IF(ROWS('Liste complète des PERS DIR'!$G$1:'Liste complète des PERS DIR'!H201)&gt;COUNT('Liste complète des PERS DIR'!$H$1:$H$56),"",INDEX('Liste complète des PERS DIR'!$A$1:$G$56,SMALL('Liste complète des PERS DIR'!$H$1:$H$56,ROWS('Liste complète des PERS DIR'!$G$1:'Liste complète des PERS DIR'!H201)),2))</f>
        <v/>
      </c>
      <c r="E200" s="24" t="str">
        <f>IF(ROWS('Liste complète des PERS DIR'!$G$1:'Liste complète des PERS DIR'!H201)&gt;COUNT('Liste complète des PERS DIR'!$H$1:$H$56),"",INDEX('Liste complète des PERS DIR'!$A$1:$G$56,SMALL('Liste complète des PERS DIR'!$H$1:$H$56,ROWS('Liste complète des PERS DIR'!$G$1:'Liste complète des PERS DIR'!H201)),5))</f>
        <v/>
      </c>
    </row>
    <row r="201" spans="2:5" x14ac:dyDescent="0.2">
      <c r="B201" s="24" t="str">
        <f>IF(ROWS('Liste complète des PERS DIR'!$G$1:'Liste complète des PERS DIR'!H202)&gt;COUNT('Liste complète des PERS DIR'!$H$1:$H$56),"",INDEX('Liste complète des PERS DIR'!$A$1:$G$56,SMALL('Liste complète des PERS DIR'!$H$1:$H$56,ROWS('Liste complète des PERS DIR'!$G$1:'Liste complète des PERS DIR'!H202)),2))</f>
        <v/>
      </c>
      <c r="E201" s="24" t="str">
        <f>IF(ROWS('Liste complète des PERS DIR'!$G$1:'Liste complète des PERS DIR'!H202)&gt;COUNT('Liste complète des PERS DIR'!$H$1:$H$56),"",INDEX('Liste complète des PERS DIR'!$A$1:$G$56,SMALL('Liste complète des PERS DIR'!$H$1:$H$56,ROWS('Liste complète des PERS DIR'!$G$1:'Liste complète des PERS DIR'!H202)),5))</f>
        <v/>
      </c>
    </row>
    <row r="202" spans="2:5" x14ac:dyDescent="0.2">
      <c r="B202" s="24" t="str">
        <f>IF(ROWS('Liste complète des PERS DIR'!$G$1:'Liste complète des PERS DIR'!H203)&gt;COUNT('Liste complète des PERS DIR'!$H$1:$H$56),"",INDEX('Liste complète des PERS DIR'!$A$1:$G$56,SMALL('Liste complète des PERS DIR'!$H$1:$H$56,ROWS('Liste complète des PERS DIR'!$G$1:'Liste complète des PERS DIR'!H203)),2))</f>
        <v/>
      </c>
      <c r="E202" s="24" t="str">
        <f>IF(ROWS('Liste complète des PERS DIR'!$G$1:'Liste complète des PERS DIR'!H203)&gt;COUNT('Liste complète des PERS DIR'!$H$1:$H$56),"",INDEX('Liste complète des PERS DIR'!$A$1:$G$56,SMALL('Liste complète des PERS DIR'!$H$1:$H$56,ROWS('Liste complète des PERS DIR'!$G$1:'Liste complète des PERS DIR'!H203)),5))</f>
        <v/>
      </c>
    </row>
    <row r="203" spans="2:5" x14ac:dyDescent="0.2">
      <c r="B203" s="24" t="str">
        <f>IF(ROWS('Liste complète des PERS DIR'!$G$1:'Liste complète des PERS DIR'!H204)&gt;COUNT('Liste complète des PERS DIR'!$H$1:$H$56),"",INDEX('Liste complète des PERS DIR'!$A$1:$G$56,SMALL('Liste complète des PERS DIR'!$H$1:$H$56,ROWS('Liste complète des PERS DIR'!$G$1:'Liste complète des PERS DIR'!H204)),2))</f>
        <v/>
      </c>
      <c r="E203" s="24" t="str">
        <f>IF(ROWS('Liste complète des PERS DIR'!$G$1:'Liste complète des PERS DIR'!H204)&gt;COUNT('Liste complète des PERS DIR'!$H$1:$H$56),"",INDEX('Liste complète des PERS DIR'!$A$1:$G$56,SMALL('Liste complète des PERS DIR'!$H$1:$H$56,ROWS('Liste complète des PERS DIR'!$G$1:'Liste complète des PERS DIR'!H204)),5))</f>
        <v/>
      </c>
    </row>
    <row r="204" spans="2:5" x14ac:dyDescent="0.2">
      <c r="B204" s="24" t="str">
        <f>IF(ROWS('Liste complète des PERS DIR'!$G$1:'Liste complète des PERS DIR'!H205)&gt;COUNT('Liste complète des PERS DIR'!$H$1:$H$56),"",INDEX('Liste complète des PERS DIR'!$A$1:$G$56,SMALL('Liste complète des PERS DIR'!$H$1:$H$56,ROWS('Liste complète des PERS DIR'!$G$1:'Liste complète des PERS DIR'!H205)),2))</f>
        <v/>
      </c>
      <c r="E204" s="24" t="str">
        <f>IF(ROWS('Liste complète des PERS DIR'!$G$1:'Liste complète des PERS DIR'!H205)&gt;COUNT('Liste complète des PERS DIR'!$H$1:$H$56),"",INDEX('Liste complète des PERS DIR'!$A$1:$G$56,SMALL('Liste complète des PERS DIR'!$H$1:$H$56,ROWS('Liste complète des PERS DIR'!$G$1:'Liste complète des PERS DIR'!H205)),5))</f>
        <v/>
      </c>
    </row>
    <row r="205" spans="2:5" x14ac:dyDescent="0.2">
      <c r="B205" s="24" t="str">
        <f>IF(ROWS('Liste complète des PERS DIR'!$G$1:'Liste complète des PERS DIR'!H206)&gt;COUNT('Liste complète des PERS DIR'!$H$1:$H$56),"",INDEX('Liste complète des PERS DIR'!$A$1:$G$56,SMALL('Liste complète des PERS DIR'!$H$1:$H$56,ROWS('Liste complète des PERS DIR'!$G$1:'Liste complète des PERS DIR'!H206)),2))</f>
        <v/>
      </c>
      <c r="E205" s="24" t="str">
        <f>IF(ROWS('Liste complète des PERS DIR'!$G$1:'Liste complète des PERS DIR'!H206)&gt;COUNT('Liste complète des PERS DIR'!$H$1:$H$56),"",INDEX('Liste complète des PERS DIR'!$A$1:$G$56,SMALL('Liste complète des PERS DIR'!$H$1:$H$56,ROWS('Liste complète des PERS DIR'!$G$1:'Liste complète des PERS DIR'!H206)),5))</f>
        <v/>
      </c>
    </row>
    <row r="206" spans="2:5" x14ac:dyDescent="0.2">
      <c r="B206" s="24" t="str">
        <f>IF(ROWS('Liste complète des PERS DIR'!$G$1:'Liste complète des PERS DIR'!H207)&gt;COUNT('Liste complète des PERS DIR'!$H$1:$H$56),"",INDEX('Liste complète des PERS DIR'!$A$1:$G$56,SMALL('Liste complète des PERS DIR'!$H$1:$H$56,ROWS('Liste complète des PERS DIR'!$G$1:'Liste complète des PERS DIR'!H207)),2))</f>
        <v/>
      </c>
      <c r="E206" s="24" t="str">
        <f>IF(ROWS('Liste complète des PERS DIR'!$G$1:'Liste complète des PERS DIR'!H207)&gt;COUNT('Liste complète des PERS DIR'!$H$1:$H$56),"",INDEX('Liste complète des PERS DIR'!$A$1:$G$56,SMALL('Liste complète des PERS DIR'!$H$1:$H$56,ROWS('Liste complète des PERS DIR'!$G$1:'Liste complète des PERS DIR'!H207)),5))</f>
        <v/>
      </c>
    </row>
    <row r="207" spans="2:5" x14ac:dyDescent="0.2">
      <c r="B207" s="24" t="str">
        <f>IF(ROWS('Liste complète des PERS DIR'!$G$1:'Liste complète des PERS DIR'!H208)&gt;COUNT('Liste complète des PERS DIR'!$H$1:$H$56),"",INDEX('Liste complète des PERS DIR'!$A$1:$G$56,SMALL('Liste complète des PERS DIR'!$H$1:$H$56,ROWS('Liste complète des PERS DIR'!$G$1:'Liste complète des PERS DIR'!H208)),2))</f>
        <v/>
      </c>
    </row>
    <row r="208" spans="2:5" x14ac:dyDescent="0.2">
      <c r="B208" s="24" t="str">
        <f>IF(ROWS('Liste complète des PERS DIR'!$G$1:'Liste complète des PERS DIR'!H209)&gt;COUNT('Liste complète des PERS DIR'!$H$1:$H$56),"",INDEX('Liste complète des PERS DIR'!$A$1:$G$56,SMALL('Liste complète des PERS DIR'!$H$1:$H$56,ROWS('Liste complète des PERS DIR'!$G$1:'Liste complète des PERS DIR'!H209)),2))</f>
        <v/>
      </c>
    </row>
  </sheetData>
  <sortState ref="B1:C100">
    <sortCondition ref="C1"/>
  </sortState>
  <pageMargins left="0.7" right="0.7" top="0.75" bottom="0.75" header="0.3" footer="0.3"/>
  <pageSetup paperSize="9" orientation="portrait"/>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tabColor theme="6"/>
    <pageSetUpPr fitToPage="1"/>
  </sheetPr>
  <dimension ref="B1:U45"/>
  <sheetViews>
    <sheetView showGridLines="0" topLeftCell="A19" zoomScale="80" zoomScaleNormal="80" workbookViewId="0">
      <selection activeCell="F45" sqref="F45:L45"/>
    </sheetView>
  </sheetViews>
  <sheetFormatPr baseColWidth="10" defaultColWidth="10.85546875" defaultRowHeight="20.100000000000001" customHeight="1" x14ac:dyDescent="0.2"/>
  <cols>
    <col min="1" max="1" width="19.42578125" style="1" customWidth="1"/>
    <col min="2" max="2" width="34.85546875" style="1" customWidth="1"/>
    <col min="3" max="3" width="30" style="1" customWidth="1"/>
    <col min="4" max="4" width="35.7109375" style="1" customWidth="1"/>
    <col min="5" max="5" width="23" style="1" customWidth="1"/>
    <col min="6" max="6" width="12.42578125" style="1" customWidth="1"/>
    <col min="7" max="7" width="6.7109375" style="2" customWidth="1"/>
    <col min="8" max="8" width="10.28515625" style="2" customWidth="1"/>
    <col min="9" max="9" width="12" style="1" customWidth="1"/>
    <col min="10" max="10" width="8.7109375" style="2" customWidth="1"/>
    <col min="11" max="11" width="10.85546875" style="2"/>
    <col min="12" max="12" width="11.7109375" style="2" customWidth="1"/>
    <col min="13" max="16" width="10.85546875" style="1"/>
    <col min="17" max="17" width="14.42578125" style="1" customWidth="1"/>
    <col min="18" max="16384" width="10.85546875" style="1"/>
  </cols>
  <sheetData>
    <row r="1" spans="2:14" ht="20.100000000000001" customHeight="1" x14ac:dyDescent="0.2">
      <c r="G1" s="1"/>
      <c r="H1" s="1"/>
      <c r="J1" s="1"/>
      <c r="K1" s="1"/>
      <c r="L1" s="1"/>
    </row>
    <row r="2" spans="2:14" ht="20.100000000000001" customHeight="1" x14ac:dyDescent="0.2">
      <c r="G2" s="1"/>
      <c r="H2" s="1"/>
      <c r="J2" s="1"/>
      <c r="K2" s="1"/>
      <c r="L2" s="69"/>
      <c r="M2" s="88">
        <v>22</v>
      </c>
      <c r="N2" s="6"/>
    </row>
    <row r="3" spans="2:14" ht="20.100000000000001" customHeight="1" x14ac:dyDescent="0.2">
      <c r="G3" s="1"/>
      <c r="H3" s="1"/>
      <c r="J3" s="1"/>
      <c r="K3" s="1"/>
      <c r="L3" s="69"/>
      <c r="N3" s="89">
        <v>667</v>
      </c>
    </row>
    <row r="4" spans="2:14" ht="22.5" customHeight="1" x14ac:dyDescent="0.2">
      <c r="G4" s="1"/>
      <c r="H4" s="1"/>
      <c r="J4" s="1"/>
      <c r="K4" s="1"/>
      <c r="L4" s="69"/>
      <c r="N4" s="5"/>
    </row>
    <row r="5" spans="2:14" ht="20.100000000000001" customHeight="1" x14ac:dyDescent="0.2">
      <c r="G5" s="1"/>
      <c r="H5" s="1"/>
      <c r="J5" s="1"/>
      <c r="K5" s="1"/>
      <c r="L5" s="69"/>
      <c r="N5" s="5"/>
    </row>
    <row r="6" spans="2:14" ht="19.5" hidden="1" customHeight="1" x14ac:dyDescent="0.2">
      <c r="G6" s="1"/>
      <c r="H6" s="1"/>
      <c r="J6" s="1"/>
      <c r="K6" s="1"/>
      <c r="L6" s="70"/>
      <c r="N6" s="5"/>
    </row>
    <row r="7" spans="2:14" ht="19.5" customHeight="1" x14ac:dyDescent="0.2">
      <c r="G7" s="1"/>
      <c r="H7" s="1"/>
      <c r="J7" s="1"/>
      <c r="K7" s="1"/>
      <c r="L7" s="71"/>
      <c r="N7" s="5"/>
    </row>
    <row r="8" spans="2:14" s="4" customFormat="1" ht="9.9499999999999993" customHeight="1" x14ac:dyDescent="0.2">
      <c r="B8" s="1"/>
      <c r="C8" s="1"/>
      <c r="D8" s="1"/>
      <c r="E8" s="1"/>
      <c r="F8" s="1"/>
      <c r="G8" s="1"/>
      <c r="H8" s="1"/>
      <c r="I8" s="1"/>
      <c r="J8" s="1"/>
      <c r="K8" s="1"/>
      <c r="L8" s="1"/>
      <c r="M8" s="3"/>
    </row>
    <row r="9" spans="2:14" s="4" customFormat="1" ht="45.75" customHeight="1" x14ac:dyDescent="0.2">
      <c r="B9" s="1"/>
      <c r="C9" s="1"/>
      <c r="D9" s="1"/>
      <c r="E9" s="1"/>
      <c r="F9" s="1"/>
      <c r="G9" s="1"/>
      <c r="H9" s="1"/>
      <c r="I9" s="1"/>
      <c r="J9" s="1"/>
      <c r="K9" s="1"/>
      <c r="L9" s="1"/>
      <c r="M9" s="3"/>
    </row>
    <row r="10" spans="2:14" s="4" customFormat="1" ht="20.100000000000001" customHeight="1" x14ac:dyDescent="0.2">
      <c r="D10" s="25" t="s">
        <v>26</v>
      </c>
      <c r="E10" s="100" t="s">
        <v>49</v>
      </c>
      <c r="F10" s="100"/>
      <c r="G10" s="100"/>
      <c r="H10" s="100"/>
      <c r="I10" s="100"/>
      <c r="J10" s="100"/>
      <c r="K10" s="1"/>
      <c r="L10" s="1"/>
      <c r="M10" s="5"/>
      <c r="N10" s="5"/>
    </row>
    <row r="11" spans="2:14" s="4" customFormat="1" ht="20.100000000000001" customHeight="1" x14ac:dyDescent="0.2">
      <c r="D11" s="25" t="s">
        <v>27</v>
      </c>
      <c r="E11" s="100" t="s">
        <v>43</v>
      </c>
      <c r="F11" s="100"/>
      <c r="G11" s="100"/>
      <c r="H11" s="100"/>
      <c r="I11" s="100"/>
      <c r="J11" s="100"/>
      <c r="K11" s="1"/>
      <c r="L11" s="1"/>
    </row>
    <row r="12" spans="2:14" s="4" customFormat="1" ht="20.100000000000001" customHeight="1" x14ac:dyDescent="0.2">
      <c r="B12" s="24"/>
      <c r="C12" s="24"/>
      <c r="D12" s="25" t="s">
        <v>22</v>
      </c>
      <c r="E12" s="105">
        <v>41883</v>
      </c>
      <c r="F12" s="105"/>
      <c r="G12" s="105"/>
      <c r="H12" s="105"/>
      <c r="I12" s="105"/>
      <c r="J12" s="105"/>
      <c r="K12" s="1"/>
      <c r="L12" s="1"/>
    </row>
    <row r="13" spans="2:14" s="4" customFormat="1" ht="20.100000000000001" customHeight="1" x14ac:dyDescent="0.2">
      <c r="B13" s="24"/>
      <c r="C13" s="24"/>
      <c r="D13" s="25" t="s">
        <v>28</v>
      </c>
      <c r="E13" s="104">
        <f>EOMONTH(E12,2)</f>
        <v>41973</v>
      </c>
      <c r="F13" s="104"/>
      <c r="G13" s="104"/>
      <c r="H13" s="104"/>
      <c r="I13" s="104"/>
      <c r="J13" s="104"/>
      <c r="K13" s="1"/>
      <c r="L13" s="1"/>
    </row>
    <row r="14" spans="2:14" s="4" customFormat="1" ht="20.100000000000001" customHeight="1" x14ac:dyDescent="0.2">
      <c r="B14" s="24"/>
      <c r="C14" s="24"/>
      <c r="D14" s="95"/>
      <c r="E14" s="97"/>
      <c r="F14" s="97"/>
      <c r="G14" s="97"/>
      <c r="H14" s="97"/>
      <c r="I14" s="97"/>
      <c r="J14" s="97"/>
      <c r="K14" s="1"/>
      <c r="L14" s="1"/>
    </row>
    <row r="15" spans="2:14" ht="27" customHeight="1" x14ac:dyDescent="0.2">
      <c r="B15" s="22"/>
      <c r="C15" s="22"/>
      <c r="D15" s="22"/>
      <c r="E15" s="22"/>
      <c r="F15" s="22"/>
      <c r="G15" s="23"/>
      <c r="H15" s="23"/>
      <c r="I15" s="22"/>
      <c r="J15" s="23"/>
      <c r="K15" s="23"/>
      <c r="L15" s="23"/>
    </row>
    <row r="16" spans="2:14" ht="30" customHeight="1" x14ac:dyDescent="0.2">
      <c r="B16" s="28"/>
      <c r="C16" s="28"/>
      <c r="D16" s="28"/>
      <c r="E16" s="28"/>
      <c r="F16" s="102" t="s">
        <v>12</v>
      </c>
      <c r="G16" s="102"/>
      <c r="H16" s="102"/>
      <c r="I16" s="102" t="s">
        <v>13</v>
      </c>
      <c r="J16" s="102"/>
      <c r="K16" s="103"/>
      <c r="L16" s="101" t="s">
        <v>10</v>
      </c>
      <c r="M16" s="65"/>
    </row>
    <row r="17" spans="2:21" ht="27" customHeight="1" x14ac:dyDescent="0.2">
      <c r="B17" s="94" t="s">
        <v>31</v>
      </c>
      <c r="C17" s="32" t="s">
        <v>3</v>
      </c>
      <c r="D17" s="94" t="s">
        <v>29</v>
      </c>
      <c r="E17" s="32" t="s">
        <v>30</v>
      </c>
      <c r="F17" s="96" t="s">
        <v>1</v>
      </c>
      <c r="G17" s="31" t="s">
        <v>0</v>
      </c>
      <c r="H17" s="31" t="s">
        <v>2</v>
      </c>
      <c r="I17" s="96" t="s">
        <v>1</v>
      </c>
      <c r="J17" s="31" t="s">
        <v>0</v>
      </c>
      <c r="K17" s="41" t="s">
        <v>2</v>
      </c>
      <c r="L17" s="101"/>
      <c r="M17" s="65" t="e">
        <v>#VALUE!</v>
      </c>
      <c r="U17" s="53"/>
    </row>
    <row r="18" spans="2:21" ht="20.100000000000001" customHeight="1" x14ac:dyDescent="0.2">
      <c r="B18" s="66" t="str">
        <f>IF(Personnels!A1="","",MID(Personnels!A1,2,1)&amp;" "&amp;MID(Personnels!A1,3,2)&amp;" "&amp;MID(Personnels!A1,5,2)&amp;" "&amp;MID(Personnels!A1,7,2)&amp;" "&amp;MID(Personnels!A1,9,3)&amp;" "&amp;MID(Personnels!A1,12,3)&amp;" "&amp;CHAR(124)&amp;" "&amp;MID(Personnels!A1,15,2))</f>
        <v>1 79 02 83 789 022 | 23</v>
      </c>
      <c r="C18" s="66" t="str">
        <f>Personnels!F1</f>
        <v>Grade2</v>
      </c>
      <c r="D18" s="66" t="str">
        <f ca="1">IF(INDIRECT("Planning!"&amp;ADDRESS(1,ROW()-15))="","",INDIRECT("Planning!"&amp;ADDRESS(1,ROW()-15)))</f>
        <v>NOM10</v>
      </c>
      <c r="E18" s="66" t="str">
        <f>Personnels!C1</f>
        <v>prenom3</v>
      </c>
      <c r="F18" s="66">
        <f ca="1">IF(D18="","",INDIRECT("Planning!"&amp;ADDRESS(34,ROW()-15)))</f>
        <v>0</v>
      </c>
      <c r="G18" s="61">
        <f ca="1">IF(D18&lt;&gt;"",10,"")</f>
        <v>10</v>
      </c>
      <c r="H18" s="61">
        <f ca="1">IF(D18&lt;&gt;"",F18*G18,"")</f>
        <v>0</v>
      </c>
      <c r="I18" s="66">
        <f ca="1">IF(D18="","",INDIRECT("Planning!"&amp;ADDRESS(35,ROW()-15)))</f>
        <v>0</v>
      </c>
      <c r="J18" s="61">
        <f ca="1">IF(G18&lt;&gt;"",40,"")</f>
        <v>40</v>
      </c>
      <c r="K18" s="61">
        <f ca="1">IF(G18&lt;&gt;"",I18*J18,"")</f>
        <v>0</v>
      </c>
      <c r="L18" s="61">
        <f ca="1">IF(D18&lt;&gt;"",H18+K18,"")</f>
        <v>0</v>
      </c>
    </row>
    <row r="19" spans="2:21" ht="20.100000000000001" customHeight="1" x14ac:dyDescent="0.2">
      <c r="B19" s="66" t="str">
        <f>IF(Personnels!A2="","",MID(Personnels!A2,2,1)&amp;" "&amp;MID(Personnels!A2,3,2)&amp;" "&amp;MID(Personnels!A2,5,2)&amp;" "&amp;MID(Personnels!A2,7,2)&amp;" "&amp;MID(Personnels!A2,9,3)&amp;" "&amp;MID(Personnels!A2,12,3)&amp;" "&amp;CHAR(124)&amp;" "&amp;MID(Personnels!A2,15,2))</f>
        <v>1 74 07 99 998 084 | 29</v>
      </c>
      <c r="C19" s="66" t="str">
        <f>Personnels!F2</f>
        <v>Grade3</v>
      </c>
      <c r="D19" s="66" t="str">
        <f t="shared" ref="D19:D44" ca="1" si="0">IF(INDIRECT("Planning!"&amp;ADDRESS(1,ROW()-15))="","",INDIRECT("Planning!"&amp;ADDRESS(1,ROW()-15)))</f>
        <v>NOM11</v>
      </c>
      <c r="E19" s="66" t="str">
        <f>Personnels!C2</f>
        <v>prenom4</v>
      </c>
      <c r="F19" s="66">
        <f t="shared" ref="F19:F44" ca="1" si="1">IF(D19="","",INDIRECT("Planning!"&amp;ADDRESS(34,ROW()-15)))</f>
        <v>0</v>
      </c>
      <c r="G19" s="61">
        <f t="shared" ref="G19:G44" ca="1" si="2">IF(D19&lt;&gt;"",10,"")</f>
        <v>10</v>
      </c>
      <c r="H19" s="61">
        <f t="shared" ref="H19:H44" ca="1" si="3">IF(D19&lt;&gt;"",F19*G19,"")</f>
        <v>0</v>
      </c>
      <c r="I19" s="66">
        <f t="shared" ref="I19:I44" ca="1" si="4">IF(D19="","",INDIRECT("Planning!"&amp;ADDRESS(35,ROW()-15)))</f>
        <v>0</v>
      </c>
      <c r="J19" s="61">
        <f t="shared" ref="J19:J44" ca="1" si="5">IF(G19&lt;&gt;"",40,"")</f>
        <v>40</v>
      </c>
      <c r="K19" s="61">
        <f t="shared" ref="K19:K44" ca="1" si="6">IF(G19&lt;&gt;"",I19*J19,"")</f>
        <v>0</v>
      </c>
      <c r="L19" s="61">
        <f t="shared" ref="L19:L44" ca="1" si="7">IF(D19&lt;&gt;"",H19+K19,"")</f>
        <v>0</v>
      </c>
    </row>
    <row r="20" spans="2:21" ht="20.100000000000001" customHeight="1" x14ac:dyDescent="0.2">
      <c r="B20" s="66" t="str">
        <f>IF(Personnels!A3="","",MID(Personnels!A3,2,1)&amp;" "&amp;MID(Personnels!A3,3,2)&amp;" "&amp;MID(Personnels!A3,5,2)&amp;" "&amp;MID(Personnels!A3,7,2)&amp;" "&amp;MID(Personnels!A3,9,3)&amp;" "&amp;MID(Personnels!A3,12,3)&amp;" "&amp;CHAR(124)&amp;" "&amp;MID(Personnels!A3,15,2))</f>
        <v>2 87 07 57 006 200 | 05</v>
      </c>
      <c r="C20" s="66" t="str">
        <f>Personnels!F3</f>
        <v>Grade4</v>
      </c>
      <c r="D20" s="66" t="str">
        <f t="shared" ca="1" si="0"/>
        <v>NOM12</v>
      </c>
      <c r="E20" s="66" t="str">
        <f>Personnels!C3</f>
        <v>prenom5</v>
      </c>
      <c r="F20" s="66">
        <f t="shared" ca="1" si="1"/>
        <v>2</v>
      </c>
      <c r="G20" s="61">
        <f t="shared" ca="1" si="2"/>
        <v>10</v>
      </c>
      <c r="H20" s="61">
        <f t="shared" ca="1" si="3"/>
        <v>20</v>
      </c>
      <c r="I20" s="66">
        <f t="shared" ca="1" si="4"/>
        <v>0</v>
      </c>
      <c r="J20" s="61">
        <f t="shared" ca="1" si="5"/>
        <v>40</v>
      </c>
      <c r="K20" s="61">
        <f t="shared" ca="1" si="6"/>
        <v>0</v>
      </c>
      <c r="L20" s="61">
        <f t="shared" ca="1" si="7"/>
        <v>20</v>
      </c>
    </row>
    <row r="21" spans="2:21" ht="20.100000000000001" customHeight="1" x14ac:dyDescent="0.2">
      <c r="B21" s="66" t="str">
        <f>IF(Personnels!A4="","",MID(Personnels!A4,2,1)&amp;" "&amp;MID(Personnels!A4,3,2)&amp;" "&amp;MID(Personnels!A4,5,2)&amp;" "&amp;MID(Personnels!A4,7,2)&amp;" "&amp;MID(Personnels!A4,9,3)&amp;" "&amp;MID(Personnels!A4,12,3)&amp;" "&amp;CHAR(124)&amp;" "&amp;MID(Personnels!A4,15,2))</f>
        <v>2 87 07 56 445 056 | 93</v>
      </c>
      <c r="C21" s="66" t="str">
        <f>Personnels!F4</f>
        <v>Grade5</v>
      </c>
      <c r="D21" s="66" t="str">
        <f t="shared" ca="1" si="0"/>
        <v>NOM13</v>
      </c>
      <c r="E21" s="66" t="str">
        <f>Personnels!C4</f>
        <v>prenom6</v>
      </c>
      <c r="F21" s="66">
        <f t="shared" ca="1" si="1"/>
        <v>3</v>
      </c>
      <c r="G21" s="61">
        <f t="shared" ca="1" si="2"/>
        <v>10</v>
      </c>
      <c r="H21" s="61">
        <f t="shared" ca="1" si="3"/>
        <v>30</v>
      </c>
      <c r="I21" s="66">
        <f t="shared" ca="1" si="4"/>
        <v>0</v>
      </c>
      <c r="J21" s="61">
        <f t="shared" ca="1" si="5"/>
        <v>40</v>
      </c>
      <c r="K21" s="61">
        <f t="shared" ca="1" si="6"/>
        <v>0</v>
      </c>
      <c r="L21" s="61">
        <f t="shared" ca="1" si="7"/>
        <v>30</v>
      </c>
    </row>
    <row r="22" spans="2:21" ht="20.100000000000001" customHeight="1" x14ac:dyDescent="0.2">
      <c r="B22" s="66" t="str">
        <f>IF(Personnels!A5="","",MID(Personnels!A5,2,1)&amp;" "&amp;MID(Personnels!A5,3,2)&amp;" "&amp;MID(Personnels!A5,5,2)&amp;" "&amp;MID(Personnels!A5,7,2)&amp;" "&amp;MID(Personnels!A5,9,3)&amp;" "&amp;MID(Personnels!A5,12,3)&amp;" "&amp;CHAR(124)&amp;" "&amp;MID(Personnels!A5,15,2))</f>
        <v>2 33 48 49 185 860 | 18</v>
      </c>
      <c r="C22" s="66" t="str">
        <f>Personnels!F5</f>
        <v>Grade6</v>
      </c>
      <c r="D22" s="66" t="str">
        <f t="shared" ca="1" si="0"/>
        <v>NOM14</v>
      </c>
      <c r="E22" s="66" t="str">
        <f>Personnels!C5</f>
        <v>prenom7</v>
      </c>
      <c r="F22" s="66">
        <f t="shared" ca="1" si="1"/>
        <v>1</v>
      </c>
      <c r="G22" s="61">
        <f t="shared" ca="1" si="2"/>
        <v>10</v>
      </c>
      <c r="H22" s="61">
        <f t="shared" ca="1" si="3"/>
        <v>10</v>
      </c>
      <c r="I22" s="66">
        <f t="shared" ca="1" si="4"/>
        <v>0</v>
      </c>
      <c r="J22" s="61">
        <f t="shared" ca="1" si="5"/>
        <v>40</v>
      </c>
      <c r="K22" s="61">
        <f t="shared" ca="1" si="6"/>
        <v>0</v>
      </c>
      <c r="L22" s="61">
        <f t="shared" ca="1" si="7"/>
        <v>10</v>
      </c>
    </row>
    <row r="23" spans="2:21" ht="20.100000000000001" customHeight="1" x14ac:dyDescent="0.2">
      <c r="B23" s="66" t="str">
        <f>IF(Personnels!A6="","",MID(Personnels!A6,2,1)&amp;" "&amp;MID(Personnels!A6,3,2)&amp;" "&amp;MID(Personnels!A6,5,2)&amp;" "&amp;MID(Personnels!A6,7,2)&amp;" "&amp;MID(Personnels!A6,9,3)&amp;" "&amp;MID(Personnels!A6,12,3)&amp;" "&amp;CHAR(124)&amp;" "&amp;MID(Personnels!A6,15,2))</f>
        <v>1 94 57 15 383 916 | 01</v>
      </c>
      <c r="C23" s="66" t="str">
        <f>Personnels!F6</f>
        <v>Grade7</v>
      </c>
      <c r="D23" s="66" t="str">
        <f t="shared" ca="1" si="0"/>
        <v>NOM15</v>
      </c>
      <c r="E23" s="66" t="str">
        <f>Personnels!C6</f>
        <v>prenom8</v>
      </c>
      <c r="F23" s="66">
        <f t="shared" ca="1" si="1"/>
        <v>1</v>
      </c>
      <c r="G23" s="61">
        <f t="shared" ca="1" si="2"/>
        <v>10</v>
      </c>
      <c r="H23" s="61">
        <f t="shared" ca="1" si="3"/>
        <v>10</v>
      </c>
      <c r="I23" s="66">
        <f t="shared" ca="1" si="4"/>
        <v>0</v>
      </c>
      <c r="J23" s="61">
        <f t="shared" ca="1" si="5"/>
        <v>40</v>
      </c>
      <c r="K23" s="61">
        <f t="shared" ca="1" si="6"/>
        <v>0</v>
      </c>
      <c r="L23" s="61">
        <f t="shared" ca="1" si="7"/>
        <v>10</v>
      </c>
    </row>
    <row r="24" spans="2:21" ht="20.100000000000001" customHeight="1" x14ac:dyDescent="0.2">
      <c r="B24" s="66" t="str">
        <f>IF(Personnels!A7="","",MID(Personnels!A7,2,1)&amp;" "&amp;MID(Personnels!A7,3,2)&amp;" "&amp;MID(Personnels!A7,5,2)&amp;" "&amp;MID(Personnels!A7,7,2)&amp;" "&amp;MID(Personnels!A7,9,3)&amp;" "&amp;MID(Personnels!A7,12,3)&amp;" "&amp;CHAR(124)&amp;" "&amp;MID(Personnels!A7,15,2))</f>
        <v>2 75 97 96 023 028 | 08</v>
      </c>
      <c r="C24" s="66" t="str">
        <f>Personnels!F7</f>
        <v>Grade8</v>
      </c>
      <c r="D24" s="66" t="str">
        <f t="shared" ca="1" si="0"/>
        <v>NOM16</v>
      </c>
      <c r="E24" s="66" t="str">
        <f>Personnels!C7</f>
        <v>prenom9</v>
      </c>
      <c r="F24" s="66">
        <f t="shared" ca="1" si="1"/>
        <v>0</v>
      </c>
      <c r="G24" s="61">
        <f t="shared" ca="1" si="2"/>
        <v>10</v>
      </c>
      <c r="H24" s="61">
        <f t="shared" ca="1" si="3"/>
        <v>0</v>
      </c>
      <c r="I24" s="66">
        <f t="shared" ca="1" si="4"/>
        <v>0</v>
      </c>
      <c r="J24" s="61">
        <f t="shared" ca="1" si="5"/>
        <v>40</v>
      </c>
      <c r="K24" s="61">
        <f t="shared" ca="1" si="6"/>
        <v>0</v>
      </c>
      <c r="L24" s="61">
        <f t="shared" ca="1" si="7"/>
        <v>0</v>
      </c>
    </row>
    <row r="25" spans="2:21" ht="20.100000000000001" customHeight="1" x14ac:dyDescent="0.2">
      <c r="B25" s="66" t="str">
        <f>IF(Personnels!A8="","",MID(Personnels!A8,2,1)&amp;" "&amp;MID(Personnels!A8,3,2)&amp;" "&amp;MID(Personnels!A8,5,2)&amp;" "&amp;MID(Personnels!A8,7,2)&amp;" "&amp;MID(Personnels!A8,9,3)&amp;" "&amp;MID(Personnels!A8,12,3)&amp;" "&amp;CHAR(124)&amp;" "&amp;MID(Personnels!A8,15,2))</f>
        <v>2 88 94 15 963 624 | 48</v>
      </c>
      <c r="C25" s="66" t="str">
        <f>Personnels!F8</f>
        <v>Grade9</v>
      </c>
      <c r="D25" s="66" t="str">
        <f t="shared" ca="1" si="0"/>
        <v>NOM17</v>
      </c>
      <c r="E25" s="66" t="str">
        <f>Personnels!C8</f>
        <v>prenom10</v>
      </c>
      <c r="F25" s="66">
        <f t="shared" ca="1" si="1"/>
        <v>0</v>
      </c>
      <c r="G25" s="61">
        <f t="shared" ca="1" si="2"/>
        <v>10</v>
      </c>
      <c r="H25" s="61">
        <f t="shared" ca="1" si="3"/>
        <v>0</v>
      </c>
      <c r="I25" s="66">
        <f t="shared" ca="1" si="4"/>
        <v>0</v>
      </c>
      <c r="J25" s="61">
        <f t="shared" ca="1" si="5"/>
        <v>40</v>
      </c>
      <c r="K25" s="61">
        <f t="shared" ca="1" si="6"/>
        <v>0</v>
      </c>
      <c r="L25" s="61">
        <f t="shared" ca="1" si="7"/>
        <v>0</v>
      </c>
    </row>
    <row r="26" spans="2:21" ht="20.100000000000001" customHeight="1" x14ac:dyDescent="0.2">
      <c r="B26" s="66" t="str">
        <f>IF(Personnels!A9="","",MID(Personnels!A9,2,1)&amp;" "&amp;MID(Personnels!A9,3,2)&amp;" "&amp;MID(Personnels!A9,5,2)&amp;" "&amp;MID(Personnels!A9,7,2)&amp;" "&amp;MID(Personnels!A9,9,3)&amp;" "&amp;MID(Personnels!A9,12,3)&amp;" "&amp;CHAR(124)&amp;" "&amp;MID(Personnels!A9,15,2))</f>
        <v>1 69 14 47 345 496 | 57</v>
      </c>
      <c r="C26" s="66" t="str">
        <f>Personnels!F9</f>
        <v>Grade10</v>
      </c>
      <c r="D26" s="66" t="str">
        <f t="shared" ca="1" si="0"/>
        <v>NOM18</v>
      </c>
      <c r="E26" s="66" t="str">
        <f>Personnels!C9</f>
        <v>prenom11</v>
      </c>
      <c r="F26" s="66">
        <f t="shared" ca="1" si="1"/>
        <v>0</v>
      </c>
      <c r="G26" s="61">
        <f t="shared" ca="1" si="2"/>
        <v>10</v>
      </c>
      <c r="H26" s="61">
        <f t="shared" ca="1" si="3"/>
        <v>0</v>
      </c>
      <c r="I26" s="66">
        <f t="shared" ca="1" si="4"/>
        <v>0</v>
      </c>
      <c r="J26" s="61">
        <f t="shared" ca="1" si="5"/>
        <v>40</v>
      </c>
      <c r="K26" s="61">
        <f t="shared" ca="1" si="6"/>
        <v>0</v>
      </c>
      <c r="L26" s="61">
        <f t="shared" ca="1" si="7"/>
        <v>0</v>
      </c>
    </row>
    <row r="27" spans="2:21" ht="20.100000000000001" customHeight="1" x14ac:dyDescent="0.2">
      <c r="B27" s="66" t="str">
        <f>IF(Personnels!A10="","",MID(Personnels!A10,2,1)&amp;" "&amp;MID(Personnels!A10,3,2)&amp;" "&amp;MID(Personnels!A10,5,2)&amp;" "&amp;MID(Personnels!A10,7,2)&amp;" "&amp;MID(Personnels!A10,9,3)&amp;" "&amp;MID(Personnels!A10,12,3)&amp;" "&amp;CHAR(124)&amp;" "&amp;MID(Personnels!A10,15,2))</f>
        <v>1 26 54 26 548 873 | 74</v>
      </c>
      <c r="C27" s="66" t="str">
        <f>Personnels!F10</f>
        <v>Grade11</v>
      </c>
      <c r="D27" s="66" t="str">
        <f t="shared" ca="1" si="0"/>
        <v>NOM19</v>
      </c>
      <c r="E27" s="66" t="str">
        <f>Personnels!C10</f>
        <v>prenom12</v>
      </c>
      <c r="F27" s="66">
        <f t="shared" ca="1" si="1"/>
        <v>0</v>
      </c>
      <c r="G27" s="61">
        <f t="shared" ca="1" si="2"/>
        <v>10</v>
      </c>
      <c r="H27" s="61">
        <f t="shared" ca="1" si="3"/>
        <v>0</v>
      </c>
      <c r="I27" s="66">
        <f t="shared" ca="1" si="4"/>
        <v>0</v>
      </c>
      <c r="J27" s="61">
        <f t="shared" ca="1" si="5"/>
        <v>40</v>
      </c>
      <c r="K27" s="61">
        <f t="shared" ca="1" si="6"/>
        <v>0</v>
      </c>
      <c r="L27" s="61">
        <f t="shared" ca="1" si="7"/>
        <v>0</v>
      </c>
    </row>
    <row r="28" spans="2:21" ht="20.100000000000001" customHeight="1" x14ac:dyDescent="0.2">
      <c r="B28" s="66" t="str">
        <f>IF(Personnels!A11="","",MID(Personnels!A11,2,1)&amp;" "&amp;MID(Personnels!A11,3,2)&amp;" "&amp;MID(Personnels!A11,5,2)&amp;" "&amp;MID(Personnels!A11,7,2)&amp;" "&amp;MID(Personnels!A11,9,3)&amp;" "&amp;MID(Personnels!A11,12,3)&amp;" "&amp;CHAR(124)&amp;" "&amp;MID(Personnels!A11,15,2))</f>
        <v>2 90 71 06 861 189 | 70</v>
      </c>
      <c r="C28" s="66" t="str">
        <f>Personnels!F11</f>
        <v>Grade12</v>
      </c>
      <c r="D28" s="66" t="str">
        <f t="shared" ca="1" si="0"/>
        <v>NOM2</v>
      </c>
      <c r="E28" s="66" t="str">
        <f>Personnels!C11</f>
        <v>prenom13</v>
      </c>
      <c r="F28" s="66">
        <f t="shared" ca="1" si="1"/>
        <v>0</v>
      </c>
      <c r="G28" s="61">
        <f t="shared" ca="1" si="2"/>
        <v>10</v>
      </c>
      <c r="H28" s="61">
        <f t="shared" ca="1" si="3"/>
        <v>0</v>
      </c>
      <c r="I28" s="66">
        <f t="shared" ca="1" si="4"/>
        <v>0</v>
      </c>
      <c r="J28" s="61">
        <f t="shared" ca="1" si="5"/>
        <v>40</v>
      </c>
      <c r="K28" s="61">
        <f t="shared" ca="1" si="6"/>
        <v>0</v>
      </c>
      <c r="L28" s="61">
        <f t="shared" ca="1" si="7"/>
        <v>0</v>
      </c>
    </row>
    <row r="29" spans="2:21" ht="20.100000000000001" customHeight="1" x14ac:dyDescent="0.2">
      <c r="B29" s="66" t="str">
        <f>IF(Personnels!A12="","",MID(Personnels!A12,2,1)&amp;" "&amp;MID(Personnels!A12,3,2)&amp;" "&amp;MID(Personnels!A12,5,2)&amp;" "&amp;MID(Personnels!A12,7,2)&amp;" "&amp;MID(Personnels!A12,9,3)&amp;" "&amp;MID(Personnels!A12,12,3)&amp;" "&amp;CHAR(124)&amp;" "&amp;MID(Personnels!A12,15,2))</f>
        <v>1 82 95 96 988 344 | 04</v>
      </c>
      <c r="C29" s="66" t="str">
        <f>Personnels!F12</f>
        <v>Grade13</v>
      </c>
      <c r="D29" s="66" t="str">
        <f t="shared" ca="1" si="0"/>
        <v>NOM20</v>
      </c>
      <c r="E29" s="66" t="str">
        <f>Personnels!C12</f>
        <v>prenom14</v>
      </c>
      <c r="F29" s="66">
        <f t="shared" ca="1" si="1"/>
        <v>0</v>
      </c>
      <c r="G29" s="61">
        <f t="shared" ca="1" si="2"/>
        <v>10</v>
      </c>
      <c r="H29" s="61">
        <f t="shared" ca="1" si="3"/>
        <v>0</v>
      </c>
      <c r="I29" s="66">
        <f t="shared" ca="1" si="4"/>
        <v>0</v>
      </c>
      <c r="J29" s="61">
        <f t="shared" ca="1" si="5"/>
        <v>40</v>
      </c>
      <c r="K29" s="61">
        <f t="shared" ca="1" si="6"/>
        <v>0</v>
      </c>
      <c r="L29" s="61">
        <f t="shared" ca="1" si="7"/>
        <v>0</v>
      </c>
    </row>
    <row r="30" spans="2:21" ht="20.100000000000001" customHeight="1" x14ac:dyDescent="0.2">
      <c r="B30" s="66" t="str">
        <f>IF(Personnels!A13="","",MID(Personnels!A13,2,1)&amp;" "&amp;MID(Personnels!A13,3,2)&amp;" "&amp;MID(Personnels!A13,5,2)&amp;" "&amp;MID(Personnels!A13,7,2)&amp;" "&amp;MID(Personnels!A13,9,3)&amp;" "&amp;MID(Personnels!A13,12,3)&amp;" "&amp;CHAR(124)&amp;" "&amp;MID(Personnels!A13,15,2))</f>
        <v>1 88 34 90 540 151 | 99</v>
      </c>
      <c r="C30" s="66" t="str">
        <f>Personnels!F13</f>
        <v>Grade14</v>
      </c>
      <c r="D30" s="66" t="str">
        <f t="shared" ca="1" si="0"/>
        <v>NOM21</v>
      </c>
      <c r="E30" s="66" t="str">
        <f>Personnels!C13</f>
        <v>prenom15</v>
      </c>
      <c r="F30" s="66">
        <f t="shared" ca="1" si="1"/>
        <v>0</v>
      </c>
      <c r="G30" s="61">
        <f t="shared" ca="1" si="2"/>
        <v>10</v>
      </c>
      <c r="H30" s="61">
        <f t="shared" ca="1" si="3"/>
        <v>0</v>
      </c>
      <c r="I30" s="66">
        <f t="shared" ca="1" si="4"/>
        <v>0</v>
      </c>
      <c r="J30" s="61">
        <f t="shared" ca="1" si="5"/>
        <v>40</v>
      </c>
      <c r="K30" s="61">
        <f t="shared" ca="1" si="6"/>
        <v>0</v>
      </c>
      <c r="L30" s="61">
        <f t="shared" ca="1" si="7"/>
        <v>0</v>
      </c>
    </row>
    <row r="31" spans="2:21" ht="20.100000000000001" customHeight="1" x14ac:dyDescent="0.2">
      <c r="B31" s="66" t="str">
        <f>IF(Personnels!A14="","",MID(Personnels!A14,2,1)&amp;" "&amp;MID(Personnels!A14,3,2)&amp;" "&amp;MID(Personnels!A14,5,2)&amp;" "&amp;MID(Personnels!A14,7,2)&amp;" "&amp;MID(Personnels!A14,9,3)&amp;" "&amp;MID(Personnels!A14,12,3)&amp;" "&amp;CHAR(124)&amp;" "&amp;MID(Personnels!A14,15,2))</f>
        <v>2 66 40 10 187 075 | 64</v>
      </c>
      <c r="C31" s="66" t="str">
        <f>Personnels!F14</f>
        <v>Grade15</v>
      </c>
      <c r="D31" s="66" t="str">
        <f t="shared" ca="1" si="0"/>
        <v>NOM22</v>
      </c>
      <c r="E31" s="66" t="str">
        <f>Personnels!C14</f>
        <v>prenom16</v>
      </c>
      <c r="F31" s="66">
        <f t="shared" ca="1" si="1"/>
        <v>0</v>
      </c>
      <c r="G31" s="61">
        <f t="shared" ca="1" si="2"/>
        <v>10</v>
      </c>
      <c r="H31" s="61">
        <f t="shared" ca="1" si="3"/>
        <v>0</v>
      </c>
      <c r="I31" s="66">
        <f t="shared" ca="1" si="4"/>
        <v>0</v>
      </c>
      <c r="J31" s="61">
        <f t="shared" ca="1" si="5"/>
        <v>40</v>
      </c>
      <c r="K31" s="61">
        <f t="shared" ca="1" si="6"/>
        <v>0</v>
      </c>
      <c r="L31" s="61">
        <f t="shared" ca="1" si="7"/>
        <v>0</v>
      </c>
    </row>
    <row r="32" spans="2:21" ht="20.100000000000001" customHeight="1" x14ac:dyDescent="0.2">
      <c r="B32" s="66" t="str">
        <f>IF(Personnels!A15="","",MID(Personnels!A15,2,1)&amp;" "&amp;MID(Personnels!A15,3,2)&amp;" "&amp;MID(Personnels!A15,5,2)&amp;" "&amp;MID(Personnels!A15,7,2)&amp;" "&amp;MID(Personnels!A15,9,3)&amp;" "&amp;MID(Personnels!A15,12,3)&amp;" "&amp;CHAR(124)&amp;" "&amp;MID(Personnels!A15,15,2))</f>
        <v>1 57 57 60 021 782 | 17</v>
      </c>
      <c r="C32" s="66" t="str">
        <f>Personnels!F15</f>
        <v>Grade16</v>
      </c>
      <c r="D32" s="66" t="str">
        <f t="shared" ca="1" si="0"/>
        <v>NOM23</v>
      </c>
      <c r="E32" s="66" t="str">
        <f>Personnels!C15</f>
        <v>prenom17</v>
      </c>
      <c r="F32" s="66">
        <f t="shared" ca="1" si="1"/>
        <v>0</v>
      </c>
      <c r="G32" s="61">
        <f t="shared" ca="1" si="2"/>
        <v>10</v>
      </c>
      <c r="H32" s="61">
        <f t="shared" ca="1" si="3"/>
        <v>0</v>
      </c>
      <c r="I32" s="66">
        <f t="shared" ca="1" si="4"/>
        <v>0</v>
      </c>
      <c r="J32" s="61">
        <f t="shared" ca="1" si="5"/>
        <v>40</v>
      </c>
      <c r="K32" s="61">
        <f t="shared" ca="1" si="6"/>
        <v>0</v>
      </c>
      <c r="L32" s="61">
        <f t="shared" ca="1" si="7"/>
        <v>0</v>
      </c>
    </row>
    <row r="33" spans="2:12" ht="20.100000000000001" customHeight="1" x14ac:dyDescent="0.2">
      <c r="B33" s="66" t="str">
        <f>IF(Personnels!A16="","",MID(Personnels!A16,2,1)&amp;" "&amp;MID(Personnels!A16,3,2)&amp;" "&amp;MID(Personnels!A16,5,2)&amp;" "&amp;MID(Personnels!A16,7,2)&amp;" "&amp;MID(Personnels!A16,9,3)&amp;" "&amp;MID(Personnels!A16,12,3)&amp;" "&amp;CHAR(124)&amp;" "&amp;MID(Personnels!A16,15,2))</f>
        <v>1 45 14 51 346 757 | 75</v>
      </c>
      <c r="C33" s="66" t="str">
        <f>Personnels!F16</f>
        <v>Grade17</v>
      </c>
      <c r="D33" s="66" t="str">
        <f t="shared" ca="1" si="0"/>
        <v>NOM24</v>
      </c>
      <c r="E33" s="66" t="str">
        <f>Personnels!C16</f>
        <v>prenom18</v>
      </c>
      <c r="F33" s="66">
        <f t="shared" ca="1" si="1"/>
        <v>0</v>
      </c>
      <c r="G33" s="61">
        <f t="shared" ca="1" si="2"/>
        <v>10</v>
      </c>
      <c r="H33" s="61">
        <f t="shared" ca="1" si="3"/>
        <v>0</v>
      </c>
      <c r="I33" s="66">
        <f t="shared" ca="1" si="4"/>
        <v>0</v>
      </c>
      <c r="J33" s="61">
        <f t="shared" ca="1" si="5"/>
        <v>40</v>
      </c>
      <c r="K33" s="61">
        <f t="shared" ca="1" si="6"/>
        <v>0</v>
      </c>
      <c r="L33" s="61">
        <f t="shared" ca="1" si="7"/>
        <v>0</v>
      </c>
    </row>
    <row r="34" spans="2:12" ht="20.100000000000001" customHeight="1" x14ac:dyDescent="0.2">
      <c r="B34" s="66" t="str">
        <f>IF(Personnels!A17="","",MID(Personnels!A17,2,1)&amp;" "&amp;MID(Personnels!A17,3,2)&amp;" "&amp;MID(Personnels!A17,5,2)&amp;" "&amp;MID(Personnels!A17,7,2)&amp;" "&amp;MID(Personnels!A17,9,3)&amp;" "&amp;MID(Personnels!A17,12,3)&amp;" "&amp;CHAR(124)&amp;" "&amp;MID(Personnels!A17,15,2))</f>
        <v>1 73 74 11 658 716 | 89</v>
      </c>
      <c r="C34" s="66" t="str">
        <f>Personnels!F17</f>
        <v>Grade18</v>
      </c>
      <c r="D34" s="66" t="str">
        <f t="shared" ca="1" si="0"/>
        <v>NOM25</v>
      </c>
      <c r="E34" s="66" t="str">
        <f>Personnels!C17</f>
        <v>prenom19</v>
      </c>
      <c r="F34" s="66">
        <f t="shared" ca="1" si="1"/>
        <v>0</v>
      </c>
      <c r="G34" s="61">
        <f t="shared" ca="1" si="2"/>
        <v>10</v>
      </c>
      <c r="H34" s="61">
        <f t="shared" ca="1" si="3"/>
        <v>0</v>
      </c>
      <c r="I34" s="66">
        <f t="shared" ca="1" si="4"/>
        <v>0</v>
      </c>
      <c r="J34" s="61">
        <f t="shared" ca="1" si="5"/>
        <v>40</v>
      </c>
      <c r="K34" s="61">
        <f t="shared" ca="1" si="6"/>
        <v>0</v>
      </c>
      <c r="L34" s="61">
        <f t="shared" ca="1" si="7"/>
        <v>0</v>
      </c>
    </row>
    <row r="35" spans="2:12" ht="20.100000000000001" customHeight="1" x14ac:dyDescent="0.2">
      <c r="B35" s="66" t="str">
        <f>IF(Personnels!A18="","",MID(Personnels!A18,2,1)&amp;" "&amp;MID(Personnels!A18,3,2)&amp;" "&amp;MID(Personnels!A18,5,2)&amp;" "&amp;MID(Personnels!A18,7,2)&amp;" "&amp;MID(Personnels!A18,9,3)&amp;" "&amp;MID(Personnels!A18,12,3)&amp;" "&amp;CHAR(124)&amp;" "&amp;MID(Personnels!A18,15,2))</f>
        <v>1 18 17 45 054 127 | 72</v>
      </c>
      <c r="C35" s="66" t="str">
        <f>Personnels!F18</f>
        <v>Grade19</v>
      </c>
      <c r="D35" s="66" t="str">
        <f t="shared" ca="1" si="0"/>
        <v>NOM26</v>
      </c>
      <c r="E35" s="66" t="str">
        <f>Personnels!C18</f>
        <v>prenom20</v>
      </c>
      <c r="F35" s="66">
        <f t="shared" ca="1" si="1"/>
        <v>0</v>
      </c>
      <c r="G35" s="61">
        <f t="shared" ca="1" si="2"/>
        <v>10</v>
      </c>
      <c r="H35" s="61">
        <f t="shared" ca="1" si="3"/>
        <v>0</v>
      </c>
      <c r="I35" s="66">
        <f t="shared" ca="1" si="4"/>
        <v>0</v>
      </c>
      <c r="J35" s="61">
        <f t="shared" ca="1" si="5"/>
        <v>40</v>
      </c>
      <c r="K35" s="61">
        <f t="shared" ca="1" si="6"/>
        <v>0</v>
      </c>
      <c r="L35" s="61">
        <f t="shared" ca="1" si="7"/>
        <v>0</v>
      </c>
    </row>
    <row r="36" spans="2:12" ht="20.100000000000001" customHeight="1" x14ac:dyDescent="0.2">
      <c r="B36" s="66" t="str">
        <f>IF(Personnels!A19="","",MID(Personnels!A19,2,1)&amp;" "&amp;MID(Personnels!A19,3,2)&amp;" "&amp;MID(Personnels!A19,5,2)&amp;" "&amp;MID(Personnels!A19,7,2)&amp;" "&amp;MID(Personnels!A19,9,3)&amp;" "&amp;MID(Personnels!A19,12,3)&amp;" "&amp;CHAR(124)&amp;" "&amp;MID(Personnels!A19,15,2))</f>
        <v>2 34 89 95 989 678 | 86</v>
      </c>
      <c r="C36" s="66" t="str">
        <f>Personnels!F19</f>
        <v>Grade20</v>
      </c>
      <c r="D36" s="66" t="str">
        <f t="shared" ca="1" si="0"/>
        <v>NOM27</v>
      </c>
      <c r="E36" s="66" t="str">
        <f>Personnels!C19</f>
        <v>prenom21</v>
      </c>
      <c r="F36" s="66">
        <f t="shared" ca="1" si="1"/>
        <v>0</v>
      </c>
      <c r="G36" s="61">
        <f t="shared" ca="1" si="2"/>
        <v>10</v>
      </c>
      <c r="H36" s="61">
        <f t="shared" ca="1" si="3"/>
        <v>0</v>
      </c>
      <c r="I36" s="66">
        <f t="shared" ca="1" si="4"/>
        <v>0</v>
      </c>
      <c r="J36" s="61">
        <f t="shared" ca="1" si="5"/>
        <v>40</v>
      </c>
      <c r="K36" s="61">
        <f t="shared" ca="1" si="6"/>
        <v>0</v>
      </c>
      <c r="L36" s="61">
        <f t="shared" ca="1" si="7"/>
        <v>0</v>
      </c>
    </row>
    <row r="37" spans="2:12" ht="20.100000000000001" customHeight="1" x14ac:dyDescent="0.2">
      <c r="B37" s="66" t="str">
        <f>IF(Personnels!A20="","",MID(Personnels!A20,2,1)&amp;" "&amp;MID(Personnels!A20,3,2)&amp;" "&amp;MID(Personnels!A20,5,2)&amp;" "&amp;MID(Personnels!A20,7,2)&amp;" "&amp;MID(Personnels!A20,9,3)&amp;" "&amp;MID(Personnels!A20,12,3)&amp;" "&amp;CHAR(124)&amp;" "&amp;MID(Personnels!A20,15,2))</f>
        <v>2 23 58 24 946 908 | 23</v>
      </c>
      <c r="C37" s="66" t="str">
        <f>Personnels!F20</f>
        <v>Grade21</v>
      </c>
      <c r="D37" s="66" t="str">
        <f t="shared" ca="1" si="0"/>
        <v>NOM28</v>
      </c>
      <c r="E37" s="66" t="str">
        <f>Personnels!C20</f>
        <v>prenom22</v>
      </c>
      <c r="F37" s="66">
        <f t="shared" ca="1" si="1"/>
        <v>0</v>
      </c>
      <c r="G37" s="61">
        <f t="shared" ca="1" si="2"/>
        <v>10</v>
      </c>
      <c r="H37" s="61">
        <f t="shared" ca="1" si="3"/>
        <v>0</v>
      </c>
      <c r="I37" s="66">
        <f t="shared" ca="1" si="4"/>
        <v>0</v>
      </c>
      <c r="J37" s="61">
        <f t="shared" ca="1" si="5"/>
        <v>40</v>
      </c>
      <c r="K37" s="61">
        <f t="shared" ca="1" si="6"/>
        <v>0</v>
      </c>
      <c r="L37" s="61">
        <f t="shared" ca="1" si="7"/>
        <v>0</v>
      </c>
    </row>
    <row r="38" spans="2:12" ht="20.100000000000001" customHeight="1" x14ac:dyDescent="0.2">
      <c r="B38" s="66" t="str">
        <f>IF(Personnels!A21="","",MID(Personnels!A21,2,1)&amp;" "&amp;MID(Personnels!A21,3,2)&amp;" "&amp;MID(Personnels!A21,5,2)&amp;" "&amp;MID(Personnels!A21,7,2)&amp;" "&amp;MID(Personnels!A21,9,3)&amp;" "&amp;MID(Personnels!A21,12,3)&amp;" "&amp;CHAR(124)&amp;" "&amp;MID(Personnels!A21,15,2))</f>
        <v>1 04 04 07 491 429 | 82</v>
      </c>
      <c r="C38" s="66" t="str">
        <f>Personnels!F21</f>
        <v>Grade22</v>
      </c>
      <c r="D38" s="66" t="str">
        <f t="shared" ca="1" si="0"/>
        <v>NOM3</v>
      </c>
      <c r="E38" s="66" t="str">
        <f>Personnels!C21</f>
        <v>prenom23</v>
      </c>
      <c r="F38" s="66">
        <f t="shared" ca="1" si="1"/>
        <v>0</v>
      </c>
      <c r="G38" s="61">
        <f t="shared" ca="1" si="2"/>
        <v>10</v>
      </c>
      <c r="H38" s="61">
        <f t="shared" ca="1" si="3"/>
        <v>0</v>
      </c>
      <c r="I38" s="66">
        <f t="shared" ca="1" si="4"/>
        <v>0</v>
      </c>
      <c r="J38" s="61">
        <f t="shared" ca="1" si="5"/>
        <v>40</v>
      </c>
      <c r="K38" s="61">
        <f t="shared" ca="1" si="6"/>
        <v>0</v>
      </c>
      <c r="L38" s="61">
        <f t="shared" ca="1" si="7"/>
        <v>0</v>
      </c>
    </row>
    <row r="39" spans="2:12" ht="20.100000000000001" customHeight="1" x14ac:dyDescent="0.2">
      <c r="B39" s="66" t="str">
        <f>IF(Personnels!A22="","",MID(Personnels!A22,2,1)&amp;" "&amp;MID(Personnels!A22,3,2)&amp;" "&amp;MID(Personnels!A22,5,2)&amp;" "&amp;MID(Personnels!A22,7,2)&amp;" "&amp;MID(Personnels!A22,9,3)&amp;" "&amp;MID(Personnels!A22,12,3)&amp;" "&amp;CHAR(124)&amp;" "&amp;MID(Personnels!A22,15,2))</f>
        <v>2 70 26 21 427 302 | 32</v>
      </c>
      <c r="C39" s="66" t="str">
        <f>Personnels!F22</f>
        <v>Grade23</v>
      </c>
      <c r="D39" s="66" t="str">
        <f t="shared" ca="1" si="0"/>
        <v>NOM4</v>
      </c>
      <c r="E39" s="66" t="str">
        <f>Personnels!C22</f>
        <v>prenom24</v>
      </c>
      <c r="F39" s="66">
        <f t="shared" ca="1" si="1"/>
        <v>0</v>
      </c>
      <c r="G39" s="61">
        <f t="shared" ca="1" si="2"/>
        <v>10</v>
      </c>
      <c r="H39" s="61">
        <f t="shared" ca="1" si="3"/>
        <v>0</v>
      </c>
      <c r="I39" s="66">
        <f t="shared" ca="1" si="4"/>
        <v>0</v>
      </c>
      <c r="J39" s="61">
        <f t="shared" ca="1" si="5"/>
        <v>40</v>
      </c>
      <c r="K39" s="61">
        <f t="shared" ca="1" si="6"/>
        <v>0</v>
      </c>
      <c r="L39" s="61">
        <f t="shared" ca="1" si="7"/>
        <v>0</v>
      </c>
    </row>
    <row r="40" spans="2:12" ht="20.100000000000001" customHeight="1" x14ac:dyDescent="0.2">
      <c r="B40" s="66" t="str">
        <f>IF(Personnels!A23="","",MID(Personnels!A23,2,1)&amp;" "&amp;MID(Personnels!A23,3,2)&amp;" "&amp;MID(Personnels!A23,5,2)&amp;" "&amp;MID(Personnels!A23,7,2)&amp;" "&amp;MID(Personnels!A23,9,3)&amp;" "&amp;MID(Personnels!A23,12,3)&amp;" "&amp;CHAR(124)&amp;" "&amp;MID(Personnels!A23,15,2))</f>
        <v>2 57 61 88 283 501 | 43</v>
      </c>
      <c r="C40" s="66" t="str">
        <f>Personnels!F23</f>
        <v>Grade24</v>
      </c>
      <c r="D40" s="66" t="str">
        <f t="shared" ca="1" si="0"/>
        <v>NOM5</v>
      </c>
      <c r="E40" s="66" t="str">
        <f>Personnels!C23</f>
        <v>prenom25</v>
      </c>
      <c r="F40" s="66">
        <f t="shared" ca="1" si="1"/>
        <v>0</v>
      </c>
      <c r="G40" s="61">
        <f t="shared" ca="1" si="2"/>
        <v>10</v>
      </c>
      <c r="H40" s="61">
        <f t="shared" ca="1" si="3"/>
        <v>0</v>
      </c>
      <c r="I40" s="66">
        <f t="shared" ca="1" si="4"/>
        <v>0</v>
      </c>
      <c r="J40" s="61">
        <f t="shared" ca="1" si="5"/>
        <v>40</v>
      </c>
      <c r="K40" s="61">
        <f t="shared" ca="1" si="6"/>
        <v>0</v>
      </c>
      <c r="L40" s="61">
        <f t="shared" ca="1" si="7"/>
        <v>0</v>
      </c>
    </row>
    <row r="41" spans="2:12" ht="20.100000000000001" customHeight="1" x14ac:dyDescent="0.2">
      <c r="B41" s="66" t="str">
        <f>IF(Personnels!A24="","",MID(Personnels!A24,2,1)&amp;" "&amp;MID(Personnels!A24,3,2)&amp;" "&amp;MID(Personnels!A24,5,2)&amp;" "&amp;MID(Personnels!A24,7,2)&amp;" "&amp;MID(Personnels!A24,9,3)&amp;" "&amp;MID(Personnels!A24,12,3)&amp;" "&amp;CHAR(124)&amp;" "&amp;MID(Personnels!A24,15,2))</f>
        <v>1 64 31 03 838 791 | 06</v>
      </c>
      <c r="C41" s="66" t="str">
        <f>Personnels!F24</f>
        <v>Grade25</v>
      </c>
      <c r="D41" s="66" t="str">
        <f t="shared" ca="1" si="0"/>
        <v>NOM6</v>
      </c>
      <c r="E41" s="66" t="str">
        <f>Personnels!C24</f>
        <v>prenom26</v>
      </c>
      <c r="F41" s="66">
        <f t="shared" ca="1" si="1"/>
        <v>0</v>
      </c>
      <c r="G41" s="61">
        <f t="shared" ca="1" si="2"/>
        <v>10</v>
      </c>
      <c r="H41" s="61">
        <f t="shared" ca="1" si="3"/>
        <v>0</v>
      </c>
      <c r="I41" s="66">
        <f t="shared" ca="1" si="4"/>
        <v>0</v>
      </c>
      <c r="J41" s="61">
        <f t="shared" ca="1" si="5"/>
        <v>40</v>
      </c>
      <c r="K41" s="61">
        <f t="shared" ca="1" si="6"/>
        <v>0</v>
      </c>
      <c r="L41" s="61">
        <f t="shared" ca="1" si="7"/>
        <v>0</v>
      </c>
    </row>
    <row r="42" spans="2:12" ht="20.100000000000001" customHeight="1" x14ac:dyDescent="0.2">
      <c r="B42" s="66" t="str">
        <f>IF(Personnels!A25="","",MID(Personnels!A25,2,1)&amp;" "&amp;MID(Personnels!A25,3,2)&amp;" "&amp;MID(Personnels!A25,5,2)&amp;" "&amp;MID(Personnels!A25,7,2)&amp;" "&amp;MID(Personnels!A25,9,3)&amp;" "&amp;MID(Personnels!A25,12,3)&amp;" "&amp;CHAR(124)&amp;" "&amp;MID(Personnels!A25,15,2))</f>
        <v>2 02 31 89 319 258 | 48</v>
      </c>
      <c r="C42" s="66" t="str">
        <f>Personnels!F25</f>
        <v>Grade26</v>
      </c>
      <c r="D42" s="66" t="str">
        <f t="shared" ca="1" si="0"/>
        <v>NOM7</v>
      </c>
      <c r="E42" s="66" t="str">
        <f>Personnels!C25</f>
        <v>prenom27</v>
      </c>
      <c r="F42" s="66">
        <f t="shared" ca="1" si="1"/>
        <v>0</v>
      </c>
      <c r="G42" s="61">
        <f t="shared" ca="1" si="2"/>
        <v>10</v>
      </c>
      <c r="H42" s="61">
        <f t="shared" ca="1" si="3"/>
        <v>0</v>
      </c>
      <c r="I42" s="66">
        <f t="shared" ca="1" si="4"/>
        <v>0</v>
      </c>
      <c r="J42" s="61">
        <f t="shared" ca="1" si="5"/>
        <v>40</v>
      </c>
      <c r="K42" s="61">
        <f t="shared" ca="1" si="6"/>
        <v>0</v>
      </c>
      <c r="L42" s="61">
        <f t="shared" ca="1" si="7"/>
        <v>0</v>
      </c>
    </row>
    <row r="43" spans="2:12" ht="20.100000000000001" customHeight="1" x14ac:dyDescent="0.2">
      <c r="B43" s="66" t="str">
        <f>IF(Personnels!A26="","",MID(Personnels!A26,2,1)&amp;" "&amp;MID(Personnels!A26,3,2)&amp;" "&amp;MID(Personnels!A26,5,2)&amp;" "&amp;MID(Personnels!A26,7,2)&amp;" "&amp;MID(Personnels!A26,9,3)&amp;" "&amp;MID(Personnels!A26,12,3)&amp;" "&amp;CHAR(124)&amp;" "&amp;MID(Personnels!A26,15,2))</f>
        <v>2 04 21 52 950 096 | 20</v>
      </c>
      <c r="C43" s="66" t="str">
        <f>Personnels!F26</f>
        <v>Grade27</v>
      </c>
      <c r="D43" s="66" t="str">
        <f t="shared" ca="1" si="0"/>
        <v>NOM8</v>
      </c>
      <c r="E43" s="66" t="str">
        <f>Personnels!C26</f>
        <v>prenom28</v>
      </c>
      <c r="F43" s="66">
        <f t="shared" ca="1" si="1"/>
        <v>0</v>
      </c>
      <c r="G43" s="61">
        <f t="shared" ca="1" si="2"/>
        <v>10</v>
      </c>
      <c r="H43" s="61">
        <f t="shared" ca="1" si="3"/>
        <v>0</v>
      </c>
      <c r="I43" s="66">
        <f t="shared" ca="1" si="4"/>
        <v>0</v>
      </c>
      <c r="J43" s="61">
        <f t="shared" ca="1" si="5"/>
        <v>40</v>
      </c>
      <c r="K43" s="61">
        <f t="shared" ca="1" si="6"/>
        <v>0</v>
      </c>
      <c r="L43" s="61">
        <f t="shared" ca="1" si="7"/>
        <v>0</v>
      </c>
    </row>
    <row r="44" spans="2:12" ht="20.100000000000001" customHeight="1" x14ac:dyDescent="0.2">
      <c r="B44" s="66" t="str">
        <f>IF(Personnels!A27="","",MID(Personnels!A27,2,1)&amp;" "&amp;MID(Personnels!A27,3,2)&amp;" "&amp;MID(Personnels!A27,5,2)&amp;" "&amp;MID(Personnels!A27,7,2)&amp;" "&amp;MID(Personnels!A27,9,3)&amp;" "&amp;MID(Personnels!A27,12,3)&amp;" "&amp;CHAR(124)&amp;" "&amp;MID(Personnels!A27,15,2))</f>
        <v>1 26 93 78 509 738 | 43</v>
      </c>
      <c r="C44" s="66" t="str">
        <f>Personnels!F27</f>
        <v>Grade28</v>
      </c>
      <c r="D44" s="66" t="str">
        <f t="shared" ca="1" si="0"/>
        <v>NOM9</v>
      </c>
      <c r="E44" s="66" t="str">
        <f>Personnels!C27</f>
        <v>prenom29</v>
      </c>
      <c r="F44" s="66">
        <f t="shared" ca="1" si="1"/>
        <v>0</v>
      </c>
      <c r="G44" s="61">
        <f t="shared" ca="1" si="2"/>
        <v>10</v>
      </c>
      <c r="H44" s="61">
        <f t="shared" ca="1" si="3"/>
        <v>0</v>
      </c>
      <c r="I44" s="66">
        <f t="shared" ca="1" si="4"/>
        <v>0</v>
      </c>
      <c r="J44" s="61">
        <f t="shared" ca="1" si="5"/>
        <v>40</v>
      </c>
      <c r="K44" s="61">
        <f t="shared" ca="1" si="6"/>
        <v>0</v>
      </c>
      <c r="L44" s="61">
        <f t="shared" ca="1" si="7"/>
        <v>0</v>
      </c>
    </row>
    <row r="45" spans="2:12" ht="20.100000000000001" customHeight="1" x14ac:dyDescent="0.2">
      <c r="F45" s="99" t="s">
        <v>47</v>
      </c>
      <c r="G45" s="99"/>
      <c r="H45" s="61">
        <f ca="1">SUM(H18:H44)</f>
        <v>70</v>
      </c>
      <c r="I45" s="99" t="s">
        <v>47</v>
      </c>
      <c r="J45" s="99"/>
      <c r="K45" s="61">
        <f ca="1">SUM(K18:K44)</f>
        <v>0</v>
      </c>
      <c r="L45" s="62">
        <f ca="1">SUM(L18:L44)</f>
        <v>70</v>
      </c>
    </row>
  </sheetData>
  <protectedRanges>
    <protectedRange sqref="E12:J12" name="Plage1"/>
  </protectedRanges>
  <mergeCells count="9">
    <mergeCell ref="L16:L17"/>
    <mergeCell ref="F45:G45"/>
    <mergeCell ref="I45:J45"/>
    <mergeCell ref="E10:J10"/>
    <mergeCell ref="E11:J11"/>
    <mergeCell ref="E12:J12"/>
    <mergeCell ref="E13:J13"/>
    <mergeCell ref="F16:H16"/>
    <mergeCell ref="I16:K16"/>
  </mergeCells>
  <dataValidations count="2">
    <dataValidation type="list" allowBlank="1" showInputMessage="1" showErrorMessage="1" sqref="E10:J10">
      <formula1>Liste_affectation_deroulante</formula1>
    </dataValidation>
    <dataValidation type="list" allowBlank="1" showInputMessage="1" showErrorMessage="1" sqref="E12">
      <formula1>liste_mois</formula1>
    </dataValidation>
  </dataValidations>
  <pageMargins left="0" right="0" top="0" bottom="0" header="0" footer="0"/>
  <pageSetup paperSize="9" scale="52"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8433" r:id="rId4" name="Button 1">
              <controlPr defaultSize="0" print="0" autoFill="0" autoPict="0" macro="[0]!Feuil3.Nettoyage">
                <anchor>
                  <from>
                    <xdr:col>0</xdr:col>
                    <xdr:colOff>342900</xdr:colOff>
                    <xdr:row>0</xdr:row>
                    <xdr:rowOff>76200</xdr:rowOff>
                  </from>
                  <to>
                    <xdr:col>1</xdr:col>
                    <xdr:colOff>1828800</xdr:colOff>
                    <xdr:row>2</xdr:row>
                    <xdr:rowOff>47625</xdr:rowOff>
                  </to>
                </anchor>
              </controlPr>
            </control>
          </mc:Choice>
        </mc:AlternateContent>
        <mc:AlternateContent xmlns:mc="http://schemas.openxmlformats.org/markup-compatibility/2006">
          <mc:Choice Requires="x14">
            <control shapeId="18434" r:id="rId5" name="Button 2">
              <controlPr defaultSize="0" print="0" autoFill="0" autoPict="0" macro="[0]!Feuil3.InitialiseFormule">
                <anchor>
                  <from>
                    <xdr:col>0</xdr:col>
                    <xdr:colOff>409575</xdr:colOff>
                    <xdr:row>2</xdr:row>
                    <xdr:rowOff>180975</xdr:rowOff>
                  </from>
                  <to>
                    <xdr:col>1</xdr:col>
                    <xdr:colOff>1343025</xdr:colOff>
                    <xdr:row>4</xdr:row>
                    <xdr:rowOff>66675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Q77"/>
  <sheetViews>
    <sheetView workbookViewId="0">
      <selection activeCell="A4" sqref="A4"/>
    </sheetView>
  </sheetViews>
  <sheetFormatPr baseColWidth="10" defaultRowHeight="15" x14ac:dyDescent="0.25"/>
  <cols>
    <col min="1" max="1" width="31.42578125" style="45" customWidth="1"/>
    <col min="2" max="2" width="7.28515625" style="43" bestFit="1" customWidth="1"/>
    <col min="3" max="3" width="9.140625" style="43" bestFit="1" customWidth="1"/>
    <col min="4" max="4" width="4" style="44" bestFit="1" customWidth="1"/>
    <col min="5" max="5" width="6" style="43" bestFit="1" customWidth="1"/>
    <col min="6" max="6" width="8" style="43" bestFit="1" customWidth="1"/>
    <col min="7" max="7" width="4.42578125" style="43" bestFit="1" customWidth="1"/>
    <col min="8" max="8" width="3" style="43" bestFit="1" customWidth="1"/>
    <col min="9" max="10" width="10.85546875" style="43"/>
    <col min="11" max="11" width="35.28515625" style="43" customWidth="1"/>
    <col min="12" max="12" width="46.140625" style="43" customWidth="1"/>
    <col min="13" max="56" width="10.85546875" style="43"/>
    <col min="57" max="57" width="17.85546875" style="43" bestFit="1" customWidth="1"/>
    <col min="58" max="58" width="33.42578125" style="43" bestFit="1" customWidth="1"/>
    <col min="59" max="59" width="21.28515625" style="43" bestFit="1" customWidth="1"/>
    <col min="60" max="60" width="18.42578125" style="43" bestFit="1" customWidth="1"/>
    <col min="61" max="61" width="9.7109375" style="43" bestFit="1" customWidth="1"/>
    <col min="62" max="62" width="10.7109375" style="43" bestFit="1" customWidth="1"/>
    <col min="63" max="63" width="28.7109375" style="43" bestFit="1" customWidth="1"/>
    <col min="64" max="64" width="3.140625" style="43" bestFit="1" customWidth="1"/>
    <col min="65" max="65" width="3.42578125" style="43" bestFit="1" customWidth="1"/>
    <col min="66" max="66" width="32.28515625" style="43" bestFit="1" customWidth="1"/>
    <col min="67" max="67" width="5" style="43" bestFit="1" customWidth="1"/>
    <col min="68" max="68" width="5.7109375" style="43" bestFit="1" customWidth="1"/>
    <col min="69" max="69" width="7.140625" style="43" bestFit="1" customWidth="1"/>
    <col min="70" max="70" width="23.7109375" style="43" bestFit="1" customWidth="1"/>
    <col min="71" max="71" width="26.140625" style="43" bestFit="1" customWidth="1"/>
    <col min="72" max="72" width="6.42578125" style="43" bestFit="1" customWidth="1"/>
    <col min="73" max="73" width="26.42578125" style="43" bestFit="1" customWidth="1"/>
    <col min="74" max="74" width="10.85546875" style="43"/>
    <col min="75" max="75" width="15.28515625" style="43" bestFit="1" customWidth="1"/>
    <col min="76" max="76" width="4.85546875" style="43" bestFit="1" customWidth="1"/>
    <col min="77" max="77" width="8" style="43" bestFit="1" customWidth="1"/>
    <col min="78" max="78" width="10.28515625" style="43" bestFit="1" customWidth="1"/>
    <col min="79" max="79" width="29.28515625" style="43" bestFit="1" customWidth="1"/>
    <col min="80" max="80" width="12.42578125" style="43" bestFit="1" customWidth="1"/>
    <col min="81" max="81" width="10" style="43" bestFit="1" customWidth="1"/>
    <col min="82" max="82" width="10.42578125" style="43" bestFit="1" customWidth="1"/>
    <col min="83" max="83" width="11" style="43" bestFit="1" customWidth="1"/>
    <col min="84" max="84" width="24.140625" style="43" bestFit="1" customWidth="1"/>
    <col min="85" max="85" width="10.7109375" style="43" bestFit="1" customWidth="1"/>
    <col min="86" max="86" width="32.85546875" style="43" bestFit="1" customWidth="1"/>
    <col min="87" max="87" width="13.85546875" style="43" bestFit="1" customWidth="1"/>
    <col min="88" max="88" width="11" style="43" bestFit="1" customWidth="1"/>
    <col min="89" max="89" width="23.42578125" style="43" bestFit="1" customWidth="1"/>
    <col min="90" max="90" width="10.7109375" style="43" bestFit="1" customWidth="1"/>
    <col min="91" max="91" width="8" style="43" bestFit="1" customWidth="1"/>
    <col min="92" max="92" width="12.7109375" style="43" bestFit="1" customWidth="1"/>
    <col min="93" max="93" width="7.42578125" style="43" bestFit="1" customWidth="1"/>
    <col min="94" max="94" width="8.42578125" style="43" bestFit="1" customWidth="1"/>
    <col min="95" max="95" width="6.42578125" style="43" bestFit="1" customWidth="1"/>
    <col min="96" max="96" width="10.85546875" style="43" bestFit="1" customWidth="1"/>
    <col min="97" max="97" width="5.85546875" style="43" bestFit="1" customWidth="1"/>
    <col min="98" max="98" width="10.7109375" style="43" bestFit="1" customWidth="1"/>
    <col min="99" max="99" width="3.42578125" style="43" bestFit="1" customWidth="1"/>
    <col min="100" max="100" width="6.42578125" style="43" bestFit="1" customWidth="1"/>
    <col min="101" max="101" width="8.28515625" style="43" bestFit="1" customWidth="1"/>
    <col min="102" max="103" width="10.7109375" style="43" bestFit="1" customWidth="1"/>
    <col min="104" max="104" width="3.140625" style="43" bestFit="1" customWidth="1"/>
    <col min="105" max="105" width="9.42578125" style="43" bestFit="1" customWidth="1"/>
    <col min="106" max="106" width="3.42578125" style="43" bestFit="1" customWidth="1"/>
    <col min="107" max="107" width="4" style="43" bestFit="1" customWidth="1"/>
    <col min="108" max="108" width="7" style="43" bestFit="1" customWidth="1"/>
    <col min="109" max="109" width="8" style="43" bestFit="1" customWidth="1"/>
    <col min="110" max="110" width="9.28515625" style="43" bestFit="1" customWidth="1"/>
    <col min="111" max="111" width="8.140625" style="43" bestFit="1" customWidth="1"/>
    <col min="112" max="112" width="7.7109375" style="43" bestFit="1" customWidth="1"/>
    <col min="113" max="113" width="6.28515625" style="43" bestFit="1" customWidth="1"/>
    <col min="114" max="114" width="4.7109375" style="43" bestFit="1" customWidth="1"/>
    <col min="115" max="115" width="6.28515625" style="43" bestFit="1" customWidth="1"/>
    <col min="116" max="116" width="10.7109375" style="43" bestFit="1" customWidth="1"/>
    <col min="117" max="117" width="15.140625" style="43" bestFit="1" customWidth="1"/>
    <col min="118" max="118" width="9.28515625" style="43" bestFit="1" customWidth="1"/>
    <col min="119" max="119" width="12.28515625" style="43" bestFit="1" customWidth="1"/>
    <col min="120" max="120" width="5" style="43" bestFit="1" customWidth="1"/>
    <col min="121" max="122" width="8.7109375" style="43" bestFit="1" customWidth="1"/>
    <col min="123" max="123" width="3.28515625" style="43" bestFit="1" customWidth="1"/>
    <col min="124" max="124" width="10.7109375" style="43" bestFit="1" customWidth="1"/>
    <col min="125" max="125" width="33.42578125" style="43" bestFit="1" customWidth="1"/>
    <col min="126" max="126" width="12.7109375" style="43" bestFit="1" customWidth="1"/>
    <col min="127" max="127" width="11.7109375" style="43" bestFit="1" customWidth="1"/>
    <col min="128" max="128" width="12.42578125" style="43" bestFit="1" customWidth="1"/>
    <col min="129" max="129" width="12.85546875" style="43" bestFit="1" customWidth="1"/>
    <col min="130" max="130" width="8.140625" style="43" bestFit="1" customWidth="1"/>
    <col min="131" max="132" width="11.85546875" style="43" bestFit="1" customWidth="1"/>
    <col min="133" max="133" width="9" style="43" bestFit="1" customWidth="1"/>
    <col min="134" max="134" width="10.85546875" style="43" bestFit="1" customWidth="1"/>
    <col min="135" max="135" width="8.28515625" style="43" bestFit="1" customWidth="1"/>
    <col min="136" max="136" width="8.7109375" style="43" bestFit="1" customWidth="1"/>
    <col min="137" max="137" width="9" style="43" bestFit="1" customWidth="1"/>
    <col min="138" max="138" width="8.28515625" style="43" bestFit="1" customWidth="1"/>
    <col min="139" max="139" width="7.42578125" style="43" bestFit="1" customWidth="1"/>
    <col min="140" max="140" width="15.42578125" style="43" bestFit="1" customWidth="1"/>
    <col min="141" max="141" width="9.28515625" style="43" bestFit="1" customWidth="1"/>
    <col min="142" max="142" width="11.7109375" style="43" bestFit="1" customWidth="1"/>
    <col min="143" max="143" width="12.7109375" style="43" bestFit="1" customWidth="1"/>
    <col min="144" max="144" width="11.42578125" style="43" bestFit="1" customWidth="1"/>
    <col min="145" max="145" width="5.140625" style="43" bestFit="1" customWidth="1"/>
    <col min="146" max="146" width="6.42578125" style="43" bestFit="1" customWidth="1"/>
    <col min="147" max="147" width="11" style="43" bestFit="1" customWidth="1"/>
    <col min="148" max="148" width="17.28515625" style="43" bestFit="1" customWidth="1"/>
    <col min="149" max="312" width="10.85546875" style="43"/>
    <col min="313" max="313" width="17.85546875" style="43" bestFit="1" customWidth="1"/>
    <col min="314" max="314" width="33.42578125" style="43" bestFit="1" customWidth="1"/>
    <col min="315" max="315" width="21.28515625" style="43" bestFit="1" customWidth="1"/>
    <col min="316" max="316" width="18.42578125" style="43" bestFit="1" customWidth="1"/>
    <col min="317" max="317" width="9.7109375" style="43" bestFit="1" customWidth="1"/>
    <col min="318" max="318" width="10.7109375" style="43" bestFit="1" customWidth="1"/>
    <col min="319" max="319" width="28.7109375" style="43" bestFit="1" customWidth="1"/>
    <col min="320" max="320" width="3.140625" style="43" bestFit="1" customWidth="1"/>
    <col min="321" max="321" width="3.42578125" style="43" bestFit="1" customWidth="1"/>
    <col min="322" max="322" width="32.28515625" style="43" bestFit="1" customWidth="1"/>
    <col min="323" max="323" width="5" style="43" bestFit="1" customWidth="1"/>
    <col min="324" max="324" width="5.7109375" style="43" bestFit="1" customWidth="1"/>
    <col min="325" max="325" width="7.140625" style="43" bestFit="1" customWidth="1"/>
    <col min="326" max="326" width="23.7109375" style="43" bestFit="1" customWidth="1"/>
    <col min="327" max="327" width="26.140625" style="43" bestFit="1" customWidth="1"/>
    <col min="328" max="328" width="6.42578125" style="43" bestFit="1" customWidth="1"/>
    <col min="329" max="329" width="26.42578125" style="43" bestFit="1" customWidth="1"/>
    <col min="330" max="330" width="10.85546875" style="43"/>
    <col min="331" max="331" width="15.28515625" style="43" bestFit="1" customWidth="1"/>
    <col min="332" max="332" width="4.85546875" style="43" bestFit="1" customWidth="1"/>
    <col min="333" max="333" width="8" style="43" bestFit="1" customWidth="1"/>
    <col min="334" max="334" width="10.28515625" style="43" bestFit="1" customWidth="1"/>
    <col min="335" max="335" width="29.28515625" style="43" bestFit="1" customWidth="1"/>
    <col min="336" max="336" width="12.42578125" style="43" bestFit="1" customWidth="1"/>
    <col min="337" max="337" width="10" style="43" bestFit="1" customWidth="1"/>
    <col min="338" max="338" width="10.42578125" style="43" bestFit="1" customWidth="1"/>
    <col min="339" max="339" width="11" style="43" bestFit="1" customWidth="1"/>
    <col min="340" max="340" width="24.140625" style="43" bestFit="1" customWidth="1"/>
    <col min="341" max="341" width="10.7109375" style="43" bestFit="1" customWidth="1"/>
    <col min="342" max="342" width="32.85546875" style="43" bestFit="1" customWidth="1"/>
    <col min="343" max="343" width="13.85546875" style="43" bestFit="1" customWidth="1"/>
    <col min="344" max="344" width="11" style="43" bestFit="1" customWidth="1"/>
    <col min="345" max="345" width="23.42578125" style="43" bestFit="1" customWidth="1"/>
    <col min="346" max="346" width="10.7109375" style="43" bestFit="1" customWidth="1"/>
    <col min="347" max="347" width="8" style="43" bestFit="1" customWidth="1"/>
    <col min="348" max="348" width="12.7109375" style="43" bestFit="1" customWidth="1"/>
    <col min="349" max="349" width="7.42578125" style="43" bestFit="1" customWidth="1"/>
    <col min="350" max="350" width="8.42578125" style="43" bestFit="1" customWidth="1"/>
    <col min="351" max="351" width="6.42578125" style="43" bestFit="1" customWidth="1"/>
    <col min="352" max="352" width="10.85546875" style="43" bestFit="1" customWidth="1"/>
    <col min="353" max="353" width="5.85546875" style="43" bestFit="1" customWidth="1"/>
    <col min="354" max="354" width="10.7109375" style="43" bestFit="1" customWidth="1"/>
    <col min="355" max="355" width="3.42578125" style="43" bestFit="1" customWidth="1"/>
    <col min="356" max="356" width="6.42578125" style="43" bestFit="1" customWidth="1"/>
    <col min="357" max="357" width="8.28515625" style="43" bestFit="1" customWidth="1"/>
    <col min="358" max="359" width="10.7109375" style="43" bestFit="1" customWidth="1"/>
    <col min="360" max="360" width="3.140625" style="43" bestFit="1" customWidth="1"/>
    <col min="361" max="361" width="9.42578125" style="43" bestFit="1" customWidth="1"/>
    <col min="362" max="362" width="3.42578125" style="43" bestFit="1" customWidth="1"/>
    <col min="363" max="363" width="4" style="43" bestFit="1" customWidth="1"/>
    <col min="364" max="364" width="7" style="43" bestFit="1" customWidth="1"/>
    <col min="365" max="365" width="8" style="43" bestFit="1" customWidth="1"/>
    <col min="366" max="366" width="9.28515625" style="43" bestFit="1" customWidth="1"/>
    <col min="367" max="367" width="8.140625" style="43" bestFit="1" customWidth="1"/>
    <col min="368" max="368" width="7.7109375" style="43" bestFit="1" customWidth="1"/>
    <col min="369" max="369" width="6.28515625" style="43" bestFit="1" customWidth="1"/>
    <col min="370" max="370" width="4.7109375" style="43" bestFit="1" customWidth="1"/>
    <col min="371" max="371" width="6.28515625" style="43" bestFit="1" customWidth="1"/>
    <col min="372" max="372" width="10.7109375" style="43" bestFit="1" customWidth="1"/>
    <col min="373" max="373" width="15.140625" style="43" bestFit="1" customWidth="1"/>
    <col min="374" max="374" width="9.28515625" style="43" bestFit="1" customWidth="1"/>
    <col min="375" max="375" width="12.28515625" style="43" bestFit="1" customWidth="1"/>
    <col min="376" max="376" width="5" style="43" bestFit="1" customWidth="1"/>
    <col min="377" max="378" width="8.7109375" style="43" bestFit="1" customWidth="1"/>
    <col min="379" max="379" width="3.28515625" style="43" bestFit="1" customWidth="1"/>
    <col min="380" max="380" width="10.7109375" style="43" bestFit="1" customWidth="1"/>
    <col min="381" max="381" width="33.42578125" style="43" bestFit="1" customWidth="1"/>
    <col min="382" max="382" width="12.7109375" style="43" bestFit="1" customWidth="1"/>
    <col min="383" max="383" width="11.7109375" style="43" bestFit="1" customWidth="1"/>
    <col min="384" max="384" width="12.42578125" style="43" bestFit="1" customWidth="1"/>
    <col min="385" max="385" width="12.85546875" style="43" bestFit="1" customWidth="1"/>
    <col min="386" max="386" width="8.140625" style="43" bestFit="1" customWidth="1"/>
    <col min="387" max="388" width="11.85546875" style="43" bestFit="1" customWidth="1"/>
    <col min="389" max="389" width="9" style="43" bestFit="1" customWidth="1"/>
    <col min="390" max="390" width="10.85546875" style="43" bestFit="1" customWidth="1"/>
    <col min="391" max="391" width="8.28515625" style="43" bestFit="1" customWidth="1"/>
    <col min="392" max="392" width="8.7109375" style="43" bestFit="1" customWidth="1"/>
    <col min="393" max="393" width="9" style="43" bestFit="1" customWidth="1"/>
    <col min="394" max="394" width="8.28515625" style="43" bestFit="1" customWidth="1"/>
    <col min="395" max="395" width="7.42578125" style="43" bestFit="1" customWidth="1"/>
    <col min="396" max="396" width="15.42578125" style="43" bestFit="1" customWidth="1"/>
    <col min="397" max="397" width="9.28515625" style="43" bestFit="1" customWidth="1"/>
    <col min="398" max="398" width="11.7109375" style="43" bestFit="1" customWidth="1"/>
    <col min="399" max="399" width="12.7109375" style="43" bestFit="1" customWidth="1"/>
    <col min="400" max="400" width="11.42578125" style="43" bestFit="1" customWidth="1"/>
    <col min="401" max="401" width="5.140625" style="43" bestFit="1" customWidth="1"/>
    <col min="402" max="402" width="6.42578125" style="43" bestFit="1" customWidth="1"/>
    <col min="403" max="403" width="11" style="43" bestFit="1" customWidth="1"/>
    <col min="404" max="404" width="17.28515625" style="43" bestFit="1" customWidth="1"/>
    <col min="405" max="568" width="10.85546875" style="43"/>
    <col min="569" max="569" width="17.85546875" style="43" bestFit="1" customWidth="1"/>
    <col min="570" max="570" width="33.42578125" style="43" bestFit="1" customWidth="1"/>
    <col min="571" max="571" width="21.28515625" style="43" bestFit="1" customWidth="1"/>
    <col min="572" max="572" width="18.42578125" style="43" bestFit="1" customWidth="1"/>
    <col min="573" max="573" width="9.7109375" style="43" bestFit="1" customWidth="1"/>
    <col min="574" max="574" width="10.7109375" style="43" bestFit="1" customWidth="1"/>
    <col min="575" max="575" width="28.7109375" style="43" bestFit="1" customWidth="1"/>
    <col min="576" max="576" width="3.140625" style="43" bestFit="1" customWidth="1"/>
    <col min="577" max="577" width="3.42578125" style="43" bestFit="1" customWidth="1"/>
    <col min="578" max="578" width="32.28515625" style="43" bestFit="1" customWidth="1"/>
    <col min="579" max="579" width="5" style="43" bestFit="1" customWidth="1"/>
    <col min="580" max="580" width="5.7109375" style="43" bestFit="1" customWidth="1"/>
    <col min="581" max="581" width="7.140625" style="43" bestFit="1" customWidth="1"/>
    <col min="582" max="582" width="23.7109375" style="43" bestFit="1" customWidth="1"/>
    <col min="583" max="583" width="26.140625" style="43" bestFit="1" customWidth="1"/>
    <col min="584" max="584" width="6.42578125" style="43" bestFit="1" customWidth="1"/>
    <col min="585" max="585" width="26.42578125" style="43" bestFit="1" customWidth="1"/>
    <col min="586" max="586" width="10.85546875" style="43"/>
    <col min="587" max="587" width="15.28515625" style="43" bestFit="1" customWidth="1"/>
    <col min="588" max="588" width="4.85546875" style="43" bestFit="1" customWidth="1"/>
    <col min="589" max="589" width="8" style="43" bestFit="1" customWidth="1"/>
    <col min="590" max="590" width="10.28515625" style="43" bestFit="1" customWidth="1"/>
    <col min="591" max="591" width="29.28515625" style="43" bestFit="1" customWidth="1"/>
    <col min="592" max="592" width="12.42578125" style="43" bestFit="1" customWidth="1"/>
    <col min="593" max="593" width="10" style="43" bestFit="1" customWidth="1"/>
    <col min="594" max="594" width="10.42578125" style="43" bestFit="1" customWidth="1"/>
    <col min="595" max="595" width="11" style="43" bestFit="1" customWidth="1"/>
    <col min="596" max="596" width="24.140625" style="43" bestFit="1" customWidth="1"/>
    <col min="597" max="597" width="10.7109375" style="43" bestFit="1" customWidth="1"/>
    <col min="598" max="598" width="32.85546875" style="43" bestFit="1" customWidth="1"/>
    <col min="599" max="599" width="13.85546875" style="43" bestFit="1" customWidth="1"/>
    <col min="600" max="600" width="11" style="43" bestFit="1" customWidth="1"/>
    <col min="601" max="601" width="23.42578125" style="43" bestFit="1" customWidth="1"/>
    <col min="602" max="602" width="10.7109375" style="43" bestFit="1" customWidth="1"/>
    <col min="603" max="603" width="8" style="43" bestFit="1" customWidth="1"/>
    <col min="604" max="604" width="12.7109375" style="43" bestFit="1" customWidth="1"/>
    <col min="605" max="605" width="7.42578125" style="43" bestFit="1" customWidth="1"/>
    <col min="606" max="606" width="8.42578125" style="43" bestFit="1" customWidth="1"/>
    <col min="607" max="607" width="6.42578125" style="43" bestFit="1" customWidth="1"/>
    <col min="608" max="608" width="10.85546875" style="43" bestFit="1" customWidth="1"/>
    <col min="609" max="609" width="5.85546875" style="43" bestFit="1" customWidth="1"/>
    <col min="610" max="610" width="10.7109375" style="43" bestFit="1" customWidth="1"/>
    <col min="611" max="611" width="3.42578125" style="43" bestFit="1" customWidth="1"/>
    <col min="612" max="612" width="6.42578125" style="43" bestFit="1" customWidth="1"/>
    <col min="613" max="613" width="8.28515625" style="43" bestFit="1" customWidth="1"/>
    <col min="614" max="615" width="10.7109375" style="43" bestFit="1" customWidth="1"/>
    <col min="616" max="616" width="3.140625" style="43" bestFit="1" customWidth="1"/>
    <col min="617" max="617" width="9.42578125" style="43" bestFit="1" customWidth="1"/>
    <col min="618" max="618" width="3.42578125" style="43" bestFit="1" customWidth="1"/>
    <col min="619" max="619" width="4" style="43" bestFit="1" customWidth="1"/>
    <col min="620" max="620" width="7" style="43" bestFit="1" customWidth="1"/>
    <col min="621" max="621" width="8" style="43" bestFit="1" customWidth="1"/>
    <col min="622" max="622" width="9.28515625" style="43" bestFit="1" customWidth="1"/>
    <col min="623" max="623" width="8.140625" style="43" bestFit="1" customWidth="1"/>
    <col min="624" max="624" width="7.7109375" style="43" bestFit="1" customWidth="1"/>
    <col min="625" max="625" width="6.28515625" style="43" bestFit="1" customWidth="1"/>
    <col min="626" max="626" width="4.7109375" style="43" bestFit="1" customWidth="1"/>
    <col min="627" max="627" width="6.28515625" style="43" bestFit="1" customWidth="1"/>
    <col min="628" max="628" width="10.7109375" style="43" bestFit="1" customWidth="1"/>
    <col min="629" max="629" width="15.140625" style="43" bestFit="1" customWidth="1"/>
    <col min="630" max="630" width="9.28515625" style="43" bestFit="1" customWidth="1"/>
    <col min="631" max="631" width="12.28515625" style="43" bestFit="1" customWidth="1"/>
    <col min="632" max="632" width="5" style="43" bestFit="1" customWidth="1"/>
    <col min="633" max="634" width="8.7109375" style="43" bestFit="1" customWidth="1"/>
    <col min="635" max="635" width="3.28515625" style="43" bestFit="1" customWidth="1"/>
    <col min="636" max="636" width="10.7109375" style="43" bestFit="1" customWidth="1"/>
    <col min="637" max="637" width="33.42578125" style="43" bestFit="1" customWidth="1"/>
    <col min="638" max="638" width="12.7109375" style="43" bestFit="1" customWidth="1"/>
    <col min="639" max="639" width="11.7109375" style="43" bestFit="1" customWidth="1"/>
    <col min="640" max="640" width="12.42578125" style="43" bestFit="1" customWidth="1"/>
    <col min="641" max="641" width="12.85546875" style="43" bestFit="1" customWidth="1"/>
    <col min="642" max="642" width="8.140625" style="43" bestFit="1" customWidth="1"/>
    <col min="643" max="644" width="11.85546875" style="43" bestFit="1" customWidth="1"/>
    <col min="645" max="645" width="9" style="43" bestFit="1" customWidth="1"/>
    <col min="646" max="646" width="10.85546875" style="43" bestFit="1" customWidth="1"/>
    <col min="647" max="647" width="8.28515625" style="43" bestFit="1" customWidth="1"/>
    <col min="648" max="648" width="8.7109375" style="43" bestFit="1" customWidth="1"/>
    <col min="649" max="649" width="9" style="43" bestFit="1" customWidth="1"/>
    <col min="650" max="650" width="8.28515625" style="43" bestFit="1" customWidth="1"/>
    <col min="651" max="651" width="7.42578125" style="43" bestFit="1" customWidth="1"/>
    <col min="652" max="652" width="15.42578125" style="43" bestFit="1" customWidth="1"/>
    <col min="653" max="653" width="9.28515625" style="43" bestFit="1" customWidth="1"/>
    <col min="654" max="654" width="11.7109375" style="43" bestFit="1" customWidth="1"/>
    <col min="655" max="655" width="12.7109375" style="43" bestFit="1" customWidth="1"/>
    <col min="656" max="656" width="11.42578125" style="43" bestFit="1" customWidth="1"/>
    <col min="657" max="657" width="5.140625" style="43" bestFit="1" customWidth="1"/>
    <col min="658" max="658" width="6.42578125" style="43" bestFit="1" customWidth="1"/>
    <col min="659" max="659" width="11" style="43" bestFit="1" customWidth="1"/>
    <col min="660" max="660" width="17.28515625" style="43" bestFit="1" customWidth="1"/>
    <col min="661" max="824" width="10.85546875" style="43"/>
    <col min="825" max="825" width="17.85546875" style="43" bestFit="1" customWidth="1"/>
    <col min="826" max="826" width="33.42578125" style="43" bestFit="1" customWidth="1"/>
    <col min="827" max="827" width="21.28515625" style="43" bestFit="1" customWidth="1"/>
    <col min="828" max="828" width="18.42578125" style="43" bestFit="1" customWidth="1"/>
    <col min="829" max="829" width="9.7109375" style="43" bestFit="1" customWidth="1"/>
    <col min="830" max="830" width="10.7109375" style="43" bestFit="1" customWidth="1"/>
    <col min="831" max="831" width="28.7109375" style="43" bestFit="1" customWidth="1"/>
    <col min="832" max="832" width="3.140625" style="43" bestFit="1" customWidth="1"/>
    <col min="833" max="833" width="3.42578125" style="43" bestFit="1" customWidth="1"/>
    <col min="834" max="834" width="32.28515625" style="43" bestFit="1" customWidth="1"/>
    <col min="835" max="835" width="5" style="43" bestFit="1" customWidth="1"/>
    <col min="836" max="836" width="5.7109375" style="43" bestFit="1" customWidth="1"/>
    <col min="837" max="837" width="7.140625" style="43" bestFit="1" customWidth="1"/>
    <col min="838" max="838" width="23.7109375" style="43" bestFit="1" customWidth="1"/>
    <col min="839" max="839" width="26.140625" style="43" bestFit="1" customWidth="1"/>
    <col min="840" max="840" width="6.42578125" style="43" bestFit="1" customWidth="1"/>
    <col min="841" max="841" width="26.42578125" style="43" bestFit="1" customWidth="1"/>
    <col min="842" max="842" width="10.85546875" style="43"/>
    <col min="843" max="843" width="15.28515625" style="43" bestFit="1" customWidth="1"/>
    <col min="844" max="844" width="4.85546875" style="43" bestFit="1" customWidth="1"/>
    <col min="845" max="845" width="8" style="43" bestFit="1" customWidth="1"/>
    <col min="846" max="846" width="10.28515625" style="43" bestFit="1" customWidth="1"/>
    <col min="847" max="847" width="29.28515625" style="43" bestFit="1" customWidth="1"/>
    <col min="848" max="848" width="12.42578125" style="43" bestFit="1" customWidth="1"/>
    <col min="849" max="849" width="10" style="43" bestFit="1" customWidth="1"/>
    <col min="850" max="850" width="10.42578125" style="43" bestFit="1" customWidth="1"/>
    <col min="851" max="851" width="11" style="43" bestFit="1" customWidth="1"/>
    <col min="852" max="852" width="24.140625" style="43" bestFit="1" customWidth="1"/>
    <col min="853" max="853" width="10.7109375" style="43" bestFit="1" customWidth="1"/>
    <col min="854" max="854" width="32.85546875" style="43" bestFit="1" customWidth="1"/>
    <col min="855" max="855" width="13.85546875" style="43" bestFit="1" customWidth="1"/>
    <col min="856" max="856" width="11" style="43" bestFit="1" customWidth="1"/>
    <col min="857" max="857" width="23.42578125" style="43" bestFit="1" customWidth="1"/>
    <col min="858" max="858" width="10.7109375" style="43" bestFit="1" customWidth="1"/>
    <col min="859" max="859" width="8" style="43" bestFit="1" customWidth="1"/>
    <col min="860" max="860" width="12.7109375" style="43" bestFit="1" customWidth="1"/>
    <col min="861" max="861" width="7.42578125" style="43" bestFit="1" customWidth="1"/>
    <col min="862" max="862" width="8.42578125" style="43" bestFit="1" customWidth="1"/>
    <col min="863" max="863" width="6.42578125" style="43" bestFit="1" customWidth="1"/>
    <col min="864" max="864" width="10.85546875" style="43" bestFit="1" customWidth="1"/>
    <col min="865" max="865" width="5.85546875" style="43" bestFit="1" customWidth="1"/>
    <col min="866" max="866" width="10.7109375" style="43" bestFit="1" customWidth="1"/>
    <col min="867" max="867" width="3.42578125" style="43" bestFit="1" customWidth="1"/>
    <col min="868" max="868" width="6.42578125" style="43" bestFit="1" customWidth="1"/>
    <col min="869" max="869" width="8.28515625" style="43" bestFit="1" customWidth="1"/>
    <col min="870" max="871" width="10.7109375" style="43" bestFit="1" customWidth="1"/>
    <col min="872" max="872" width="3.140625" style="43" bestFit="1" customWidth="1"/>
    <col min="873" max="873" width="9.42578125" style="43" bestFit="1" customWidth="1"/>
    <col min="874" max="874" width="3.42578125" style="43" bestFit="1" customWidth="1"/>
    <col min="875" max="875" width="4" style="43" bestFit="1" customWidth="1"/>
    <col min="876" max="876" width="7" style="43" bestFit="1" customWidth="1"/>
    <col min="877" max="877" width="8" style="43" bestFit="1" customWidth="1"/>
    <col min="878" max="878" width="9.28515625" style="43" bestFit="1" customWidth="1"/>
    <col min="879" max="879" width="8.140625" style="43" bestFit="1" customWidth="1"/>
    <col min="880" max="880" width="7.7109375" style="43" bestFit="1" customWidth="1"/>
    <col min="881" max="881" width="6.28515625" style="43" bestFit="1" customWidth="1"/>
    <col min="882" max="882" width="4.7109375" style="43" bestFit="1" customWidth="1"/>
    <col min="883" max="883" width="6.28515625" style="43" bestFit="1" customWidth="1"/>
    <col min="884" max="884" width="10.7109375" style="43" bestFit="1" customWidth="1"/>
    <col min="885" max="885" width="15.140625" style="43" bestFit="1" customWidth="1"/>
    <col min="886" max="886" width="9.28515625" style="43" bestFit="1" customWidth="1"/>
    <col min="887" max="887" width="12.28515625" style="43" bestFit="1" customWidth="1"/>
    <col min="888" max="888" width="5" style="43" bestFit="1" customWidth="1"/>
    <col min="889" max="890" width="8.7109375" style="43" bestFit="1" customWidth="1"/>
    <col min="891" max="891" width="3.28515625" style="43" bestFit="1" customWidth="1"/>
    <col min="892" max="892" width="10.7109375" style="43" bestFit="1" customWidth="1"/>
    <col min="893" max="893" width="33.42578125" style="43" bestFit="1" customWidth="1"/>
    <col min="894" max="894" width="12.7109375" style="43" bestFit="1" customWidth="1"/>
    <col min="895" max="895" width="11.7109375" style="43" bestFit="1" customWidth="1"/>
    <col min="896" max="896" width="12.42578125" style="43" bestFit="1" customWidth="1"/>
    <col min="897" max="897" width="12.85546875" style="43" bestFit="1" customWidth="1"/>
    <col min="898" max="898" width="8.140625" style="43" bestFit="1" customWidth="1"/>
    <col min="899" max="900" width="11.85546875" style="43" bestFit="1" customWidth="1"/>
    <col min="901" max="901" width="9" style="43" bestFit="1" customWidth="1"/>
    <col min="902" max="902" width="10.85546875" style="43" bestFit="1" customWidth="1"/>
    <col min="903" max="903" width="8.28515625" style="43" bestFit="1" customWidth="1"/>
    <col min="904" max="904" width="8.7109375" style="43" bestFit="1" customWidth="1"/>
    <col min="905" max="905" width="9" style="43" bestFit="1" customWidth="1"/>
    <col min="906" max="906" width="8.28515625" style="43" bestFit="1" customWidth="1"/>
    <col min="907" max="907" width="7.42578125" style="43" bestFit="1" customWidth="1"/>
    <col min="908" max="908" width="15.42578125" style="43" bestFit="1" customWidth="1"/>
    <col min="909" max="909" width="9.28515625" style="43" bestFit="1" customWidth="1"/>
    <col min="910" max="910" width="11.7109375" style="43" bestFit="1" customWidth="1"/>
    <col min="911" max="911" width="12.7109375" style="43" bestFit="1" customWidth="1"/>
    <col min="912" max="912" width="11.42578125" style="43" bestFit="1" customWidth="1"/>
    <col min="913" max="913" width="5.140625" style="43" bestFit="1" customWidth="1"/>
    <col min="914" max="914" width="6.42578125" style="43" bestFit="1" customWidth="1"/>
    <col min="915" max="915" width="11" style="43" bestFit="1" customWidth="1"/>
    <col min="916" max="916" width="17.28515625" style="43" bestFit="1" customWidth="1"/>
    <col min="917" max="1080" width="10.85546875" style="43"/>
    <col min="1081" max="1081" width="17.85546875" style="43" bestFit="1" customWidth="1"/>
    <col min="1082" max="1082" width="33.42578125" style="43" bestFit="1" customWidth="1"/>
    <col min="1083" max="1083" width="21.28515625" style="43" bestFit="1" customWidth="1"/>
    <col min="1084" max="1084" width="18.42578125" style="43" bestFit="1" customWidth="1"/>
    <col min="1085" max="1085" width="9.7109375" style="43" bestFit="1" customWidth="1"/>
    <col min="1086" max="1086" width="10.7109375" style="43" bestFit="1" customWidth="1"/>
    <col min="1087" max="1087" width="28.7109375" style="43" bestFit="1" customWidth="1"/>
    <col min="1088" max="1088" width="3.140625" style="43" bestFit="1" customWidth="1"/>
    <col min="1089" max="1089" width="3.42578125" style="43" bestFit="1" customWidth="1"/>
    <col min="1090" max="1090" width="32.28515625" style="43" bestFit="1" customWidth="1"/>
    <col min="1091" max="1091" width="5" style="43" bestFit="1" customWidth="1"/>
    <col min="1092" max="1092" width="5.7109375" style="43" bestFit="1" customWidth="1"/>
    <col min="1093" max="1093" width="7.140625" style="43" bestFit="1" customWidth="1"/>
    <col min="1094" max="1094" width="23.7109375" style="43" bestFit="1" customWidth="1"/>
    <col min="1095" max="1095" width="26.140625" style="43" bestFit="1" customWidth="1"/>
    <col min="1096" max="1096" width="6.42578125" style="43" bestFit="1" customWidth="1"/>
    <col min="1097" max="1097" width="26.42578125" style="43" bestFit="1" customWidth="1"/>
    <col min="1098" max="1098" width="10.85546875" style="43"/>
    <col min="1099" max="1099" width="15.28515625" style="43" bestFit="1" customWidth="1"/>
    <col min="1100" max="1100" width="4.85546875" style="43" bestFit="1" customWidth="1"/>
    <col min="1101" max="1101" width="8" style="43" bestFit="1" customWidth="1"/>
    <col min="1102" max="1102" width="10.28515625" style="43" bestFit="1" customWidth="1"/>
    <col min="1103" max="1103" width="29.28515625" style="43" bestFit="1" customWidth="1"/>
    <col min="1104" max="1104" width="12.42578125" style="43" bestFit="1" customWidth="1"/>
    <col min="1105" max="1105" width="10" style="43" bestFit="1" customWidth="1"/>
    <col min="1106" max="1106" width="10.42578125" style="43" bestFit="1" customWidth="1"/>
    <col min="1107" max="1107" width="11" style="43" bestFit="1" customWidth="1"/>
    <col min="1108" max="1108" width="24.140625" style="43" bestFit="1" customWidth="1"/>
    <col min="1109" max="1109" width="10.7109375" style="43" bestFit="1" customWidth="1"/>
    <col min="1110" max="1110" width="32.85546875" style="43" bestFit="1" customWidth="1"/>
    <col min="1111" max="1111" width="13.85546875" style="43" bestFit="1" customWidth="1"/>
    <col min="1112" max="1112" width="11" style="43" bestFit="1" customWidth="1"/>
    <col min="1113" max="1113" width="23.42578125" style="43" bestFit="1" customWidth="1"/>
    <col min="1114" max="1114" width="10.7109375" style="43" bestFit="1" customWidth="1"/>
    <col min="1115" max="1115" width="8" style="43" bestFit="1" customWidth="1"/>
    <col min="1116" max="1116" width="12.7109375" style="43" bestFit="1" customWidth="1"/>
    <col min="1117" max="1117" width="7.42578125" style="43" bestFit="1" customWidth="1"/>
    <col min="1118" max="1118" width="8.42578125" style="43" bestFit="1" customWidth="1"/>
    <col min="1119" max="1119" width="6.42578125" style="43" bestFit="1" customWidth="1"/>
    <col min="1120" max="1120" width="10.85546875" style="43" bestFit="1" customWidth="1"/>
    <col min="1121" max="1121" width="5.85546875" style="43" bestFit="1" customWidth="1"/>
    <col min="1122" max="1122" width="10.7109375" style="43" bestFit="1" customWidth="1"/>
    <col min="1123" max="1123" width="3.42578125" style="43" bestFit="1" customWidth="1"/>
    <col min="1124" max="1124" width="6.42578125" style="43" bestFit="1" customWidth="1"/>
    <col min="1125" max="1125" width="8.28515625" style="43" bestFit="1" customWidth="1"/>
    <col min="1126" max="1127" width="10.7109375" style="43" bestFit="1" customWidth="1"/>
    <col min="1128" max="1128" width="3.140625" style="43" bestFit="1" customWidth="1"/>
    <col min="1129" max="1129" width="9.42578125" style="43" bestFit="1" customWidth="1"/>
    <col min="1130" max="1130" width="3.42578125" style="43" bestFit="1" customWidth="1"/>
    <col min="1131" max="1131" width="4" style="43" bestFit="1" customWidth="1"/>
    <col min="1132" max="1132" width="7" style="43" bestFit="1" customWidth="1"/>
    <col min="1133" max="1133" width="8" style="43" bestFit="1" customWidth="1"/>
    <col min="1134" max="1134" width="9.28515625" style="43" bestFit="1" customWidth="1"/>
    <col min="1135" max="1135" width="8.140625" style="43" bestFit="1" customWidth="1"/>
    <col min="1136" max="1136" width="7.7109375" style="43" bestFit="1" customWidth="1"/>
    <col min="1137" max="1137" width="6.28515625" style="43" bestFit="1" customWidth="1"/>
    <col min="1138" max="1138" width="4.7109375" style="43" bestFit="1" customWidth="1"/>
    <col min="1139" max="1139" width="6.28515625" style="43" bestFit="1" customWidth="1"/>
    <col min="1140" max="1140" width="10.7109375" style="43" bestFit="1" customWidth="1"/>
    <col min="1141" max="1141" width="15.140625" style="43" bestFit="1" customWidth="1"/>
    <col min="1142" max="1142" width="9.28515625" style="43" bestFit="1" customWidth="1"/>
    <col min="1143" max="1143" width="12.28515625" style="43" bestFit="1" customWidth="1"/>
    <col min="1144" max="1144" width="5" style="43" bestFit="1" customWidth="1"/>
    <col min="1145" max="1146" width="8.7109375" style="43" bestFit="1" customWidth="1"/>
    <col min="1147" max="1147" width="3.28515625" style="43" bestFit="1" customWidth="1"/>
    <col min="1148" max="1148" width="10.7109375" style="43" bestFit="1" customWidth="1"/>
    <col min="1149" max="1149" width="33.42578125" style="43" bestFit="1" customWidth="1"/>
    <col min="1150" max="1150" width="12.7109375" style="43" bestFit="1" customWidth="1"/>
    <col min="1151" max="1151" width="11.7109375" style="43" bestFit="1" customWidth="1"/>
    <col min="1152" max="1152" width="12.42578125" style="43" bestFit="1" customWidth="1"/>
    <col min="1153" max="1153" width="12.85546875" style="43" bestFit="1" customWidth="1"/>
    <col min="1154" max="1154" width="8.140625" style="43" bestFit="1" customWidth="1"/>
    <col min="1155" max="1156" width="11.85546875" style="43" bestFit="1" customWidth="1"/>
    <col min="1157" max="1157" width="9" style="43" bestFit="1" customWidth="1"/>
    <col min="1158" max="1158" width="10.85546875" style="43" bestFit="1" customWidth="1"/>
    <col min="1159" max="1159" width="8.28515625" style="43" bestFit="1" customWidth="1"/>
    <col min="1160" max="1160" width="8.7109375" style="43" bestFit="1" customWidth="1"/>
    <col min="1161" max="1161" width="9" style="43" bestFit="1" customWidth="1"/>
    <col min="1162" max="1162" width="8.28515625" style="43" bestFit="1" customWidth="1"/>
    <col min="1163" max="1163" width="7.42578125" style="43" bestFit="1" customWidth="1"/>
    <col min="1164" max="1164" width="15.42578125" style="43" bestFit="1" customWidth="1"/>
    <col min="1165" max="1165" width="9.28515625" style="43" bestFit="1" customWidth="1"/>
    <col min="1166" max="1166" width="11.7109375" style="43" bestFit="1" customWidth="1"/>
    <col min="1167" max="1167" width="12.7109375" style="43" bestFit="1" customWidth="1"/>
    <col min="1168" max="1168" width="11.42578125" style="43" bestFit="1" customWidth="1"/>
    <col min="1169" max="1169" width="5.140625" style="43" bestFit="1" customWidth="1"/>
    <col min="1170" max="1170" width="6.42578125" style="43" bestFit="1" customWidth="1"/>
    <col min="1171" max="1171" width="11" style="43" bestFit="1" customWidth="1"/>
    <col min="1172" max="1172" width="17.28515625" style="43" bestFit="1" customWidth="1"/>
    <col min="1173" max="1336" width="10.85546875" style="43"/>
    <col min="1337" max="1337" width="17.85546875" style="43" bestFit="1" customWidth="1"/>
    <col min="1338" max="1338" width="33.42578125" style="43" bestFit="1" customWidth="1"/>
    <col min="1339" max="1339" width="21.28515625" style="43" bestFit="1" customWidth="1"/>
    <col min="1340" max="1340" width="18.42578125" style="43" bestFit="1" customWidth="1"/>
    <col min="1341" max="1341" width="9.7109375" style="43" bestFit="1" customWidth="1"/>
    <col min="1342" max="1342" width="10.7109375" style="43" bestFit="1" customWidth="1"/>
    <col min="1343" max="1343" width="28.7109375" style="43" bestFit="1" customWidth="1"/>
    <col min="1344" max="1344" width="3.140625" style="43" bestFit="1" customWidth="1"/>
    <col min="1345" max="1345" width="3.42578125" style="43" bestFit="1" customWidth="1"/>
    <col min="1346" max="1346" width="32.28515625" style="43" bestFit="1" customWidth="1"/>
    <col min="1347" max="1347" width="5" style="43" bestFit="1" customWidth="1"/>
    <col min="1348" max="1348" width="5.7109375" style="43" bestFit="1" customWidth="1"/>
    <col min="1349" max="1349" width="7.140625" style="43" bestFit="1" customWidth="1"/>
    <col min="1350" max="1350" width="23.7109375" style="43" bestFit="1" customWidth="1"/>
    <col min="1351" max="1351" width="26.140625" style="43" bestFit="1" customWidth="1"/>
    <col min="1352" max="1352" width="6.42578125" style="43" bestFit="1" customWidth="1"/>
    <col min="1353" max="1353" width="26.42578125" style="43" bestFit="1" customWidth="1"/>
    <col min="1354" max="1354" width="10.85546875" style="43"/>
    <col min="1355" max="1355" width="15.28515625" style="43" bestFit="1" customWidth="1"/>
    <col min="1356" max="1356" width="4.85546875" style="43" bestFit="1" customWidth="1"/>
    <col min="1357" max="1357" width="8" style="43" bestFit="1" customWidth="1"/>
    <col min="1358" max="1358" width="10.28515625" style="43" bestFit="1" customWidth="1"/>
    <col min="1359" max="1359" width="29.28515625" style="43" bestFit="1" customWidth="1"/>
    <col min="1360" max="1360" width="12.42578125" style="43" bestFit="1" customWidth="1"/>
    <col min="1361" max="1361" width="10" style="43" bestFit="1" customWidth="1"/>
    <col min="1362" max="1362" width="10.42578125" style="43" bestFit="1" customWidth="1"/>
    <col min="1363" max="1363" width="11" style="43" bestFit="1" customWidth="1"/>
    <col min="1364" max="1364" width="24.140625" style="43" bestFit="1" customWidth="1"/>
    <col min="1365" max="1365" width="10.7109375" style="43" bestFit="1" customWidth="1"/>
    <col min="1366" max="1366" width="32.85546875" style="43" bestFit="1" customWidth="1"/>
    <col min="1367" max="1367" width="13.85546875" style="43" bestFit="1" customWidth="1"/>
    <col min="1368" max="1368" width="11" style="43" bestFit="1" customWidth="1"/>
    <col min="1369" max="1369" width="23.42578125" style="43" bestFit="1" customWidth="1"/>
    <col min="1370" max="1370" width="10.7109375" style="43" bestFit="1" customWidth="1"/>
    <col min="1371" max="1371" width="8" style="43" bestFit="1" customWidth="1"/>
    <col min="1372" max="1372" width="12.7109375" style="43" bestFit="1" customWidth="1"/>
    <col min="1373" max="1373" width="7.42578125" style="43" bestFit="1" customWidth="1"/>
    <col min="1374" max="1374" width="8.42578125" style="43" bestFit="1" customWidth="1"/>
    <col min="1375" max="1375" width="6.42578125" style="43" bestFit="1" customWidth="1"/>
    <col min="1376" max="1376" width="10.85546875" style="43" bestFit="1" customWidth="1"/>
    <col min="1377" max="1377" width="5.85546875" style="43" bestFit="1" customWidth="1"/>
    <col min="1378" max="1378" width="10.7109375" style="43" bestFit="1" customWidth="1"/>
    <col min="1379" max="1379" width="3.42578125" style="43" bestFit="1" customWidth="1"/>
    <col min="1380" max="1380" width="6.42578125" style="43" bestFit="1" customWidth="1"/>
    <col min="1381" max="1381" width="8.28515625" style="43" bestFit="1" customWidth="1"/>
    <col min="1382" max="1383" width="10.7109375" style="43" bestFit="1" customWidth="1"/>
    <col min="1384" max="1384" width="3.140625" style="43" bestFit="1" customWidth="1"/>
    <col min="1385" max="1385" width="9.42578125" style="43" bestFit="1" customWidth="1"/>
    <col min="1386" max="1386" width="3.42578125" style="43" bestFit="1" customWidth="1"/>
    <col min="1387" max="1387" width="4" style="43" bestFit="1" customWidth="1"/>
    <col min="1388" max="1388" width="7" style="43" bestFit="1" customWidth="1"/>
    <col min="1389" max="1389" width="8" style="43" bestFit="1" customWidth="1"/>
    <col min="1390" max="1390" width="9.28515625" style="43" bestFit="1" customWidth="1"/>
    <col min="1391" max="1391" width="8.140625" style="43" bestFit="1" customWidth="1"/>
    <col min="1392" max="1392" width="7.7109375" style="43" bestFit="1" customWidth="1"/>
    <col min="1393" max="1393" width="6.28515625" style="43" bestFit="1" customWidth="1"/>
    <col min="1394" max="1394" width="4.7109375" style="43" bestFit="1" customWidth="1"/>
    <col min="1395" max="1395" width="6.28515625" style="43" bestFit="1" customWidth="1"/>
    <col min="1396" max="1396" width="10.7109375" style="43" bestFit="1" customWidth="1"/>
    <col min="1397" max="1397" width="15.140625" style="43" bestFit="1" customWidth="1"/>
    <col min="1398" max="1398" width="9.28515625" style="43" bestFit="1" customWidth="1"/>
    <col min="1399" max="1399" width="12.28515625" style="43" bestFit="1" customWidth="1"/>
    <col min="1400" max="1400" width="5" style="43" bestFit="1" customWidth="1"/>
    <col min="1401" max="1402" width="8.7109375" style="43" bestFit="1" customWidth="1"/>
    <col min="1403" max="1403" width="3.28515625" style="43" bestFit="1" customWidth="1"/>
    <col min="1404" max="1404" width="10.7109375" style="43" bestFit="1" customWidth="1"/>
    <col min="1405" max="1405" width="33.42578125" style="43" bestFit="1" customWidth="1"/>
    <col min="1406" max="1406" width="12.7109375" style="43" bestFit="1" customWidth="1"/>
    <col min="1407" max="1407" width="11.7109375" style="43" bestFit="1" customWidth="1"/>
    <col min="1408" max="1408" width="12.42578125" style="43" bestFit="1" customWidth="1"/>
    <col min="1409" max="1409" width="12.85546875" style="43" bestFit="1" customWidth="1"/>
    <col min="1410" max="1410" width="8.140625" style="43" bestFit="1" customWidth="1"/>
    <col min="1411" max="1412" width="11.85546875" style="43" bestFit="1" customWidth="1"/>
    <col min="1413" max="1413" width="9" style="43" bestFit="1" customWidth="1"/>
    <col min="1414" max="1414" width="10.85546875" style="43" bestFit="1" customWidth="1"/>
    <col min="1415" max="1415" width="8.28515625" style="43" bestFit="1" customWidth="1"/>
    <col min="1416" max="1416" width="8.7109375" style="43" bestFit="1" customWidth="1"/>
    <col min="1417" max="1417" width="9" style="43" bestFit="1" customWidth="1"/>
    <col min="1418" max="1418" width="8.28515625" style="43" bestFit="1" customWidth="1"/>
    <col min="1419" max="1419" width="7.42578125" style="43" bestFit="1" customWidth="1"/>
    <col min="1420" max="1420" width="15.42578125" style="43" bestFit="1" customWidth="1"/>
    <col min="1421" max="1421" width="9.28515625" style="43" bestFit="1" customWidth="1"/>
    <col min="1422" max="1422" width="11.7109375" style="43" bestFit="1" customWidth="1"/>
    <col min="1423" max="1423" width="12.7109375" style="43" bestFit="1" customWidth="1"/>
    <col min="1424" max="1424" width="11.42578125" style="43" bestFit="1" customWidth="1"/>
    <col min="1425" max="1425" width="5.140625" style="43" bestFit="1" customWidth="1"/>
    <col min="1426" max="1426" width="6.42578125" style="43" bestFit="1" customWidth="1"/>
    <col min="1427" max="1427" width="11" style="43" bestFit="1" customWidth="1"/>
    <col min="1428" max="1428" width="17.28515625" style="43" bestFit="1" customWidth="1"/>
    <col min="1429" max="1592" width="10.85546875" style="43"/>
    <col min="1593" max="1593" width="17.85546875" style="43" bestFit="1" customWidth="1"/>
    <col min="1594" max="1594" width="33.42578125" style="43" bestFit="1" customWidth="1"/>
    <col min="1595" max="1595" width="21.28515625" style="43" bestFit="1" customWidth="1"/>
    <col min="1596" max="1596" width="18.42578125" style="43" bestFit="1" customWidth="1"/>
    <col min="1597" max="1597" width="9.7109375" style="43" bestFit="1" customWidth="1"/>
    <col min="1598" max="1598" width="10.7109375" style="43" bestFit="1" customWidth="1"/>
    <col min="1599" max="1599" width="28.7109375" style="43" bestFit="1" customWidth="1"/>
    <col min="1600" max="1600" width="3.140625" style="43" bestFit="1" customWidth="1"/>
    <col min="1601" max="1601" width="3.42578125" style="43" bestFit="1" customWidth="1"/>
    <col min="1602" max="1602" width="32.28515625" style="43" bestFit="1" customWidth="1"/>
    <col min="1603" max="1603" width="5" style="43" bestFit="1" customWidth="1"/>
    <col min="1604" max="1604" width="5.7109375" style="43" bestFit="1" customWidth="1"/>
    <col min="1605" max="1605" width="7.140625" style="43" bestFit="1" customWidth="1"/>
    <col min="1606" max="1606" width="23.7109375" style="43" bestFit="1" customWidth="1"/>
    <col min="1607" max="1607" width="26.140625" style="43" bestFit="1" customWidth="1"/>
    <col min="1608" max="1608" width="6.42578125" style="43" bestFit="1" customWidth="1"/>
    <col min="1609" max="1609" width="26.42578125" style="43" bestFit="1" customWidth="1"/>
    <col min="1610" max="1610" width="10.85546875" style="43"/>
    <col min="1611" max="1611" width="15.28515625" style="43" bestFit="1" customWidth="1"/>
    <col min="1612" max="1612" width="4.85546875" style="43" bestFit="1" customWidth="1"/>
    <col min="1613" max="1613" width="8" style="43" bestFit="1" customWidth="1"/>
    <col min="1614" max="1614" width="10.28515625" style="43" bestFit="1" customWidth="1"/>
    <col min="1615" max="1615" width="29.28515625" style="43" bestFit="1" customWidth="1"/>
    <col min="1616" max="1616" width="12.42578125" style="43" bestFit="1" customWidth="1"/>
    <col min="1617" max="1617" width="10" style="43" bestFit="1" customWidth="1"/>
    <col min="1618" max="1618" width="10.42578125" style="43" bestFit="1" customWidth="1"/>
    <col min="1619" max="1619" width="11" style="43" bestFit="1" customWidth="1"/>
    <col min="1620" max="1620" width="24.140625" style="43" bestFit="1" customWidth="1"/>
    <col min="1621" max="1621" width="10.7109375" style="43" bestFit="1" customWidth="1"/>
    <col min="1622" max="1622" width="32.85546875" style="43" bestFit="1" customWidth="1"/>
    <col min="1623" max="1623" width="13.85546875" style="43" bestFit="1" customWidth="1"/>
    <col min="1624" max="1624" width="11" style="43" bestFit="1" customWidth="1"/>
    <col min="1625" max="1625" width="23.42578125" style="43" bestFit="1" customWidth="1"/>
    <col min="1626" max="1626" width="10.7109375" style="43" bestFit="1" customWidth="1"/>
    <col min="1627" max="1627" width="8" style="43" bestFit="1" customWidth="1"/>
    <col min="1628" max="1628" width="12.7109375" style="43" bestFit="1" customWidth="1"/>
    <col min="1629" max="1629" width="7.42578125" style="43" bestFit="1" customWidth="1"/>
    <col min="1630" max="1630" width="8.42578125" style="43" bestFit="1" customWidth="1"/>
    <col min="1631" max="1631" width="6.42578125" style="43" bestFit="1" customWidth="1"/>
    <col min="1632" max="1632" width="10.85546875" style="43" bestFit="1" customWidth="1"/>
    <col min="1633" max="1633" width="5.85546875" style="43" bestFit="1" customWidth="1"/>
    <col min="1634" max="1634" width="10.7109375" style="43" bestFit="1" customWidth="1"/>
    <col min="1635" max="1635" width="3.42578125" style="43" bestFit="1" customWidth="1"/>
    <col min="1636" max="1636" width="6.42578125" style="43" bestFit="1" customWidth="1"/>
    <col min="1637" max="1637" width="8.28515625" style="43" bestFit="1" customWidth="1"/>
    <col min="1638" max="1639" width="10.7109375" style="43" bestFit="1" customWidth="1"/>
    <col min="1640" max="1640" width="3.140625" style="43" bestFit="1" customWidth="1"/>
    <col min="1641" max="1641" width="9.42578125" style="43" bestFit="1" customWidth="1"/>
    <col min="1642" max="1642" width="3.42578125" style="43" bestFit="1" customWidth="1"/>
    <col min="1643" max="1643" width="4" style="43" bestFit="1" customWidth="1"/>
    <col min="1644" max="1644" width="7" style="43" bestFit="1" customWidth="1"/>
    <col min="1645" max="1645" width="8" style="43" bestFit="1" customWidth="1"/>
    <col min="1646" max="1646" width="9.28515625" style="43" bestFit="1" customWidth="1"/>
    <col min="1647" max="1647" width="8.140625" style="43" bestFit="1" customWidth="1"/>
    <col min="1648" max="1648" width="7.7109375" style="43" bestFit="1" customWidth="1"/>
    <col min="1649" max="1649" width="6.28515625" style="43" bestFit="1" customWidth="1"/>
    <col min="1650" max="1650" width="4.7109375" style="43" bestFit="1" customWidth="1"/>
    <col min="1651" max="1651" width="6.28515625" style="43" bestFit="1" customWidth="1"/>
    <col min="1652" max="1652" width="10.7109375" style="43" bestFit="1" customWidth="1"/>
    <col min="1653" max="1653" width="15.140625" style="43" bestFit="1" customWidth="1"/>
    <col min="1654" max="1654" width="9.28515625" style="43" bestFit="1" customWidth="1"/>
    <col min="1655" max="1655" width="12.28515625" style="43" bestFit="1" customWidth="1"/>
    <col min="1656" max="1656" width="5" style="43" bestFit="1" customWidth="1"/>
    <col min="1657" max="1658" width="8.7109375" style="43" bestFit="1" customWidth="1"/>
    <col min="1659" max="1659" width="3.28515625" style="43" bestFit="1" customWidth="1"/>
    <col min="1660" max="1660" width="10.7109375" style="43" bestFit="1" customWidth="1"/>
    <col min="1661" max="1661" width="33.42578125" style="43" bestFit="1" customWidth="1"/>
    <col min="1662" max="1662" width="12.7109375" style="43" bestFit="1" customWidth="1"/>
    <col min="1663" max="1663" width="11.7109375" style="43" bestFit="1" customWidth="1"/>
    <col min="1664" max="1664" width="12.42578125" style="43" bestFit="1" customWidth="1"/>
    <col min="1665" max="1665" width="12.85546875" style="43" bestFit="1" customWidth="1"/>
    <col min="1666" max="1666" width="8.140625" style="43" bestFit="1" customWidth="1"/>
    <col min="1667" max="1668" width="11.85546875" style="43" bestFit="1" customWidth="1"/>
    <col min="1669" max="1669" width="9" style="43" bestFit="1" customWidth="1"/>
    <col min="1670" max="1670" width="10.85546875" style="43" bestFit="1" customWidth="1"/>
    <col min="1671" max="1671" width="8.28515625" style="43" bestFit="1" customWidth="1"/>
    <col min="1672" max="1672" width="8.7109375" style="43" bestFit="1" customWidth="1"/>
    <col min="1673" max="1673" width="9" style="43" bestFit="1" customWidth="1"/>
    <col min="1674" max="1674" width="8.28515625" style="43" bestFit="1" customWidth="1"/>
    <col min="1675" max="1675" width="7.42578125" style="43" bestFit="1" customWidth="1"/>
    <col min="1676" max="1676" width="15.42578125" style="43" bestFit="1" customWidth="1"/>
    <col min="1677" max="1677" width="9.28515625" style="43" bestFit="1" customWidth="1"/>
    <col min="1678" max="1678" width="11.7109375" style="43" bestFit="1" customWidth="1"/>
    <col min="1679" max="1679" width="12.7109375" style="43" bestFit="1" customWidth="1"/>
    <col min="1680" max="1680" width="11.42578125" style="43" bestFit="1" customWidth="1"/>
    <col min="1681" max="1681" width="5.140625" style="43" bestFit="1" customWidth="1"/>
    <col min="1682" max="1682" width="6.42578125" style="43" bestFit="1" customWidth="1"/>
    <col min="1683" max="1683" width="11" style="43" bestFit="1" customWidth="1"/>
    <col min="1684" max="1684" width="17.28515625" style="43" bestFit="1" customWidth="1"/>
    <col min="1685" max="1848" width="10.85546875" style="43"/>
    <col min="1849" max="1849" width="17.85546875" style="43" bestFit="1" customWidth="1"/>
    <col min="1850" max="1850" width="33.42578125" style="43" bestFit="1" customWidth="1"/>
    <col min="1851" max="1851" width="21.28515625" style="43" bestFit="1" customWidth="1"/>
    <col min="1852" max="1852" width="18.42578125" style="43" bestFit="1" customWidth="1"/>
    <col min="1853" max="1853" width="9.7109375" style="43" bestFit="1" customWidth="1"/>
    <col min="1854" max="1854" width="10.7109375" style="43" bestFit="1" customWidth="1"/>
    <col min="1855" max="1855" width="28.7109375" style="43" bestFit="1" customWidth="1"/>
    <col min="1856" max="1856" width="3.140625" style="43" bestFit="1" customWidth="1"/>
    <col min="1857" max="1857" width="3.42578125" style="43" bestFit="1" customWidth="1"/>
    <col min="1858" max="1858" width="32.28515625" style="43" bestFit="1" customWidth="1"/>
    <col min="1859" max="1859" width="5" style="43" bestFit="1" customWidth="1"/>
    <col min="1860" max="1860" width="5.7109375" style="43" bestFit="1" customWidth="1"/>
    <col min="1861" max="1861" width="7.140625" style="43" bestFit="1" customWidth="1"/>
    <col min="1862" max="1862" width="23.7109375" style="43" bestFit="1" customWidth="1"/>
    <col min="1863" max="1863" width="26.140625" style="43" bestFit="1" customWidth="1"/>
    <col min="1864" max="1864" width="6.42578125" style="43" bestFit="1" customWidth="1"/>
    <col min="1865" max="1865" width="26.42578125" style="43" bestFit="1" customWidth="1"/>
    <col min="1866" max="1866" width="10.85546875" style="43"/>
    <col min="1867" max="1867" width="15.28515625" style="43" bestFit="1" customWidth="1"/>
    <col min="1868" max="1868" width="4.85546875" style="43" bestFit="1" customWidth="1"/>
    <col min="1869" max="1869" width="8" style="43" bestFit="1" customWidth="1"/>
    <col min="1870" max="1870" width="10.28515625" style="43" bestFit="1" customWidth="1"/>
    <col min="1871" max="1871" width="29.28515625" style="43" bestFit="1" customWidth="1"/>
    <col min="1872" max="1872" width="12.42578125" style="43" bestFit="1" customWidth="1"/>
    <col min="1873" max="1873" width="10" style="43" bestFit="1" customWidth="1"/>
    <col min="1874" max="1874" width="10.42578125" style="43" bestFit="1" customWidth="1"/>
    <col min="1875" max="1875" width="11" style="43" bestFit="1" customWidth="1"/>
    <col min="1876" max="1876" width="24.140625" style="43" bestFit="1" customWidth="1"/>
    <col min="1877" max="1877" width="10.7109375" style="43" bestFit="1" customWidth="1"/>
    <col min="1878" max="1878" width="32.85546875" style="43" bestFit="1" customWidth="1"/>
    <col min="1879" max="1879" width="13.85546875" style="43" bestFit="1" customWidth="1"/>
    <col min="1880" max="1880" width="11" style="43" bestFit="1" customWidth="1"/>
    <col min="1881" max="1881" width="23.42578125" style="43" bestFit="1" customWidth="1"/>
    <col min="1882" max="1882" width="10.7109375" style="43" bestFit="1" customWidth="1"/>
    <col min="1883" max="1883" width="8" style="43" bestFit="1" customWidth="1"/>
    <col min="1884" max="1884" width="12.7109375" style="43" bestFit="1" customWidth="1"/>
    <col min="1885" max="1885" width="7.42578125" style="43" bestFit="1" customWidth="1"/>
    <col min="1886" max="1886" width="8.42578125" style="43" bestFit="1" customWidth="1"/>
    <col min="1887" max="1887" width="6.42578125" style="43" bestFit="1" customWidth="1"/>
    <col min="1888" max="1888" width="10.85546875" style="43" bestFit="1" customWidth="1"/>
    <col min="1889" max="1889" width="5.85546875" style="43" bestFit="1" customWidth="1"/>
    <col min="1890" max="1890" width="10.7109375" style="43" bestFit="1" customWidth="1"/>
    <col min="1891" max="1891" width="3.42578125" style="43" bestFit="1" customWidth="1"/>
    <col min="1892" max="1892" width="6.42578125" style="43" bestFit="1" customWidth="1"/>
    <col min="1893" max="1893" width="8.28515625" style="43" bestFit="1" customWidth="1"/>
    <col min="1894" max="1895" width="10.7109375" style="43" bestFit="1" customWidth="1"/>
    <col min="1896" max="1896" width="3.140625" style="43" bestFit="1" customWidth="1"/>
    <col min="1897" max="1897" width="9.42578125" style="43" bestFit="1" customWidth="1"/>
    <col min="1898" max="1898" width="3.42578125" style="43" bestFit="1" customWidth="1"/>
    <col min="1899" max="1899" width="4" style="43" bestFit="1" customWidth="1"/>
    <col min="1900" max="1900" width="7" style="43" bestFit="1" customWidth="1"/>
    <col min="1901" max="1901" width="8" style="43" bestFit="1" customWidth="1"/>
    <col min="1902" max="1902" width="9.28515625" style="43" bestFit="1" customWidth="1"/>
    <col min="1903" max="1903" width="8.140625" style="43" bestFit="1" customWidth="1"/>
    <col min="1904" max="1904" width="7.7109375" style="43" bestFit="1" customWidth="1"/>
    <col min="1905" max="1905" width="6.28515625" style="43" bestFit="1" customWidth="1"/>
    <col min="1906" max="1906" width="4.7109375" style="43" bestFit="1" customWidth="1"/>
    <col min="1907" max="1907" width="6.28515625" style="43" bestFit="1" customWidth="1"/>
    <col min="1908" max="1908" width="10.7109375" style="43" bestFit="1" customWidth="1"/>
    <col min="1909" max="1909" width="15.140625" style="43" bestFit="1" customWidth="1"/>
    <col min="1910" max="1910" width="9.28515625" style="43" bestFit="1" customWidth="1"/>
    <col min="1911" max="1911" width="12.28515625" style="43" bestFit="1" customWidth="1"/>
    <col min="1912" max="1912" width="5" style="43" bestFit="1" customWidth="1"/>
    <col min="1913" max="1914" width="8.7109375" style="43" bestFit="1" customWidth="1"/>
    <col min="1915" max="1915" width="3.28515625" style="43" bestFit="1" customWidth="1"/>
    <col min="1916" max="1916" width="10.7109375" style="43" bestFit="1" customWidth="1"/>
    <col min="1917" max="1917" width="33.42578125" style="43" bestFit="1" customWidth="1"/>
    <col min="1918" max="1918" width="12.7109375" style="43" bestFit="1" customWidth="1"/>
    <col min="1919" max="1919" width="11.7109375" style="43" bestFit="1" customWidth="1"/>
    <col min="1920" max="1920" width="12.42578125" style="43" bestFit="1" customWidth="1"/>
    <col min="1921" max="1921" width="12.85546875" style="43" bestFit="1" customWidth="1"/>
    <col min="1922" max="1922" width="8.140625" style="43" bestFit="1" customWidth="1"/>
    <col min="1923" max="1924" width="11.85546875" style="43" bestFit="1" customWidth="1"/>
    <col min="1925" max="1925" width="9" style="43" bestFit="1" customWidth="1"/>
    <col min="1926" max="1926" width="10.85546875" style="43" bestFit="1" customWidth="1"/>
    <col min="1927" max="1927" width="8.28515625" style="43" bestFit="1" customWidth="1"/>
    <col min="1928" max="1928" width="8.7109375" style="43" bestFit="1" customWidth="1"/>
    <col min="1929" max="1929" width="9" style="43" bestFit="1" customWidth="1"/>
    <col min="1930" max="1930" width="8.28515625" style="43" bestFit="1" customWidth="1"/>
    <col min="1931" max="1931" width="7.42578125" style="43" bestFit="1" customWidth="1"/>
    <col min="1932" max="1932" width="15.42578125" style="43" bestFit="1" customWidth="1"/>
    <col min="1933" max="1933" width="9.28515625" style="43" bestFit="1" customWidth="1"/>
    <col min="1934" max="1934" width="11.7109375" style="43" bestFit="1" customWidth="1"/>
    <col min="1935" max="1935" width="12.7109375" style="43" bestFit="1" customWidth="1"/>
    <col min="1936" max="1936" width="11.42578125" style="43" bestFit="1" customWidth="1"/>
    <col min="1937" max="1937" width="5.140625" style="43" bestFit="1" customWidth="1"/>
    <col min="1938" max="1938" width="6.42578125" style="43" bestFit="1" customWidth="1"/>
    <col min="1939" max="1939" width="11" style="43" bestFit="1" customWidth="1"/>
    <col min="1940" max="1940" width="17.28515625" style="43" bestFit="1" customWidth="1"/>
    <col min="1941" max="2104" width="10.85546875" style="43"/>
    <col min="2105" max="2105" width="17.85546875" style="43" bestFit="1" customWidth="1"/>
    <col min="2106" max="2106" width="33.42578125" style="43" bestFit="1" customWidth="1"/>
    <col min="2107" max="2107" width="21.28515625" style="43" bestFit="1" customWidth="1"/>
    <col min="2108" max="2108" width="18.42578125" style="43" bestFit="1" customWidth="1"/>
    <col min="2109" max="2109" width="9.7109375" style="43" bestFit="1" customWidth="1"/>
    <col min="2110" max="2110" width="10.7109375" style="43" bestFit="1" customWidth="1"/>
    <col min="2111" max="2111" width="28.7109375" style="43" bestFit="1" customWidth="1"/>
    <col min="2112" max="2112" width="3.140625" style="43" bestFit="1" customWidth="1"/>
    <col min="2113" max="2113" width="3.42578125" style="43" bestFit="1" customWidth="1"/>
    <col min="2114" max="2114" width="32.28515625" style="43" bestFit="1" customWidth="1"/>
    <col min="2115" max="2115" width="5" style="43" bestFit="1" customWidth="1"/>
    <col min="2116" max="2116" width="5.7109375" style="43" bestFit="1" customWidth="1"/>
    <col min="2117" max="2117" width="7.140625" style="43" bestFit="1" customWidth="1"/>
    <col min="2118" max="2118" width="23.7109375" style="43" bestFit="1" customWidth="1"/>
    <col min="2119" max="2119" width="26.140625" style="43" bestFit="1" customWidth="1"/>
    <col min="2120" max="2120" width="6.42578125" style="43" bestFit="1" customWidth="1"/>
    <col min="2121" max="2121" width="26.42578125" style="43" bestFit="1" customWidth="1"/>
    <col min="2122" max="2122" width="10.85546875" style="43"/>
    <col min="2123" max="2123" width="15.28515625" style="43" bestFit="1" customWidth="1"/>
    <col min="2124" max="2124" width="4.85546875" style="43" bestFit="1" customWidth="1"/>
    <col min="2125" max="2125" width="8" style="43" bestFit="1" customWidth="1"/>
    <col min="2126" max="2126" width="10.28515625" style="43" bestFit="1" customWidth="1"/>
    <col min="2127" max="2127" width="29.28515625" style="43" bestFit="1" customWidth="1"/>
    <col min="2128" max="2128" width="12.42578125" style="43" bestFit="1" customWidth="1"/>
    <col min="2129" max="2129" width="10" style="43" bestFit="1" customWidth="1"/>
    <col min="2130" max="2130" width="10.42578125" style="43" bestFit="1" customWidth="1"/>
    <col min="2131" max="2131" width="11" style="43" bestFit="1" customWidth="1"/>
    <col min="2132" max="2132" width="24.140625" style="43" bestFit="1" customWidth="1"/>
    <col min="2133" max="2133" width="10.7109375" style="43" bestFit="1" customWidth="1"/>
    <col min="2134" max="2134" width="32.85546875" style="43" bestFit="1" customWidth="1"/>
    <col min="2135" max="2135" width="13.85546875" style="43" bestFit="1" customWidth="1"/>
    <col min="2136" max="2136" width="11" style="43" bestFit="1" customWidth="1"/>
    <col min="2137" max="2137" width="23.42578125" style="43" bestFit="1" customWidth="1"/>
    <col min="2138" max="2138" width="10.7109375" style="43" bestFit="1" customWidth="1"/>
    <col min="2139" max="2139" width="8" style="43" bestFit="1" customWidth="1"/>
    <col min="2140" max="2140" width="12.7109375" style="43" bestFit="1" customWidth="1"/>
    <col min="2141" max="2141" width="7.42578125" style="43" bestFit="1" customWidth="1"/>
    <col min="2142" max="2142" width="8.42578125" style="43" bestFit="1" customWidth="1"/>
    <col min="2143" max="2143" width="6.42578125" style="43" bestFit="1" customWidth="1"/>
    <col min="2144" max="2144" width="10.85546875" style="43" bestFit="1" customWidth="1"/>
    <col min="2145" max="2145" width="5.85546875" style="43" bestFit="1" customWidth="1"/>
    <col min="2146" max="2146" width="10.7109375" style="43" bestFit="1" customWidth="1"/>
    <col min="2147" max="2147" width="3.42578125" style="43" bestFit="1" customWidth="1"/>
    <col min="2148" max="2148" width="6.42578125" style="43" bestFit="1" customWidth="1"/>
    <col min="2149" max="2149" width="8.28515625" style="43" bestFit="1" customWidth="1"/>
    <col min="2150" max="2151" width="10.7109375" style="43" bestFit="1" customWidth="1"/>
    <col min="2152" max="2152" width="3.140625" style="43" bestFit="1" customWidth="1"/>
    <col min="2153" max="2153" width="9.42578125" style="43" bestFit="1" customWidth="1"/>
    <col min="2154" max="2154" width="3.42578125" style="43" bestFit="1" customWidth="1"/>
    <col min="2155" max="2155" width="4" style="43" bestFit="1" customWidth="1"/>
    <col min="2156" max="2156" width="7" style="43" bestFit="1" customWidth="1"/>
    <col min="2157" max="2157" width="8" style="43" bestFit="1" customWidth="1"/>
    <col min="2158" max="2158" width="9.28515625" style="43" bestFit="1" customWidth="1"/>
    <col min="2159" max="2159" width="8.140625" style="43" bestFit="1" customWidth="1"/>
    <col min="2160" max="2160" width="7.7109375" style="43" bestFit="1" customWidth="1"/>
    <col min="2161" max="2161" width="6.28515625" style="43" bestFit="1" customWidth="1"/>
    <col min="2162" max="2162" width="4.7109375" style="43" bestFit="1" customWidth="1"/>
    <col min="2163" max="2163" width="6.28515625" style="43" bestFit="1" customWidth="1"/>
    <col min="2164" max="2164" width="10.7109375" style="43" bestFit="1" customWidth="1"/>
    <col min="2165" max="2165" width="15.140625" style="43" bestFit="1" customWidth="1"/>
    <col min="2166" max="2166" width="9.28515625" style="43" bestFit="1" customWidth="1"/>
    <col min="2167" max="2167" width="12.28515625" style="43" bestFit="1" customWidth="1"/>
    <col min="2168" max="2168" width="5" style="43" bestFit="1" customWidth="1"/>
    <col min="2169" max="2170" width="8.7109375" style="43" bestFit="1" customWidth="1"/>
    <col min="2171" max="2171" width="3.28515625" style="43" bestFit="1" customWidth="1"/>
    <col min="2172" max="2172" width="10.7109375" style="43" bestFit="1" customWidth="1"/>
    <col min="2173" max="2173" width="33.42578125" style="43" bestFit="1" customWidth="1"/>
    <col min="2174" max="2174" width="12.7109375" style="43" bestFit="1" customWidth="1"/>
    <col min="2175" max="2175" width="11.7109375" style="43" bestFit="1" customWidth="1"/>
    <col min="2176" max="2176" width="12.42578125" style="43" bestFit="1" customWidth="1"/>
    <col min="2177" max="2177" width="12.85546875" style="43" bestFit="1" customWidth="1"/>
    <col min="2178" max="2178" width="8.140625" style="43" bestFit="1" customWidth="1"/>
    <col min="2179" max="2180" width="11.85546875" style="43" bestFit="1" customWidth="1"/>
    <col min="2181" max="2181" width="9" style="43" bestFit="1" customWidth="1"/>
    <col min="2182" max="2182" width="10.85546875" style="43" bestFit="1" customWidth="1"/>
    <col min="2183" max="2183" width="8.28515625" style="43" bestFit="1" customWidth="1"/>
    <col min="2184" max="2184" width="8.7109375" style="43" bestFit="1" customWidth="1"/>
    <col min="2185" max="2185" width="9" style="43" bestFit="1" customWidth="1"/>
    <col min="2186" max="2186" width="8.28515625" style="43" bestFit="1" customWidth="1"/>
    <col min="2187" max="2187" width="7.42578125" style="43" bestFit="1" customWidth="1"/>
    <col min="2188" max="2188" width="15.42578125" style="43" bestFit="1" customWidth="1"/>
    <col min="2189" max="2189" width="9.28515625" style="43" bestFit="1" customWidth="1"/>
    <col min="2190" max="2190" width="11.7109375" style="43" bestFit="1" customWidth="1"/>
    <col min="2191" max="2191" width="12.7109375" style="43" bestFit="1" customWidth="1"/>
    <col min="2192" max="2192" width="11.42578125" style="43" bestFit="1" customWidth="1"/>
    <col min="2193" max="2193" width="5.140625" style="43" bestFit="1" customWidth="1"/>
    <col min="2194" max="2194" width="6.42578125" style="43" bestFit="1" customWidth="1"/>
    <col min="2195" max="2195" width="11" style="43" bestFit="1" customWidth="1"/>
    <col min="2196" max="2196" width="17.28515625" style="43" bestFit="1" customWidth="1"/>
    <col min="2197" max="2360" width="10.85546875" style="43"/>
    <col min="2361" max="2361" width="17.85546875" style="43" bestFit="1" customWidth="1"/>
    <col min="2362" max="2362" width="33.42578125" style="43" bestFit="1" customWidth="1"/>
    <col min="2363" max="2363" width="21.28515625" style="43" bestFit="1" customWidth="1"/>
    <col min="2364" max="2364" width="18.42578125" style="43" bestFit="1" customWidth="1"/>
    <col min="2365" max="2365" width="9.7109375" style="43" bestFit="1" customWidth="1"/>
    <col min="2366" max="2366" width="10.7109375" style="43" bestFit="1" customWidth="1"/>
    <col min="2367" max="2367" width="28.7109375" style="43" bestFit="1" customWidth="1"/>
    <col min="2368" max="2368" width="3.140625" style="43" bestFit="1" customWidth="1"/>
    <col min="2369" max="2369" width="3.42578125" style="43" bestFit="1" customWidth="1"/>
    <col min="2370" max="2370" width="32.28515625" style="43" bestFit="1" customWidth="1"/>
    <col min="2371" max="2371" width="5" style="43" bestFit="1" customWidth="1"/>
    <col min="2372" max="2372" width="5.7109375" style="43" bestFit="1" customWidth="1"/>
    <col min="2373" max="2373" width="7.140625" style="43" bestFit="1" customWidth="1"/>
    <col min="2374" max="2374" width="23.7109375" style="43" bestFit="1" customWidth="1"/>
    <col min="2375" max="2375" width="26.140625" style="43" bestFit="1" customWidth="1"/>
    <col min="2376" max="2376" width="6.42578125" style="43" bestFit="1" customWidth="1"/>
    <col min="2377" max="2377" width="26.42578125" style="43" bestFit="1" customWidth="1"/>
    <col min="2378" max="2378" width="10.85546875" style="43"/>
    <col min="2379" max="2379" width="15.28515625" style="43" bestFit="1" customWidth="1"/>
    <col min="2380" max="2380" width="4.85546875" style="43" bestFit="1" customWidth="1"/>
    <col min="2381" max="2381" width="8" style="43" bestFit="1" customWidth="1"/>
    <col min="2382" max="2382" width="10.28515625" style="43" bestFit="1" customWidth="1"/>
    <col min="2383" max="2383" width="29.28515625" style="43" bestFit="1" customWidth="1"/>
    <col min="2384" max="2384" width="12.42578125" style="43" bestFit="1" customWidth="1"/>
    <col min="2385" max="2385" width="10" style="43" bestFit="1" customWidth="1"/>
    <col min="2386" max="2386" width="10.42578125" style="43" bestFit="1" customWidth="1"/>
    <col min="2387" max="2387" width="11" style="43" bestFit="1" customWidth="1"/>
    <col min="2388" max="2388" width="24.140625" style="43" bestFit="1" customWidth="1"/>
    <col min="2389" max="2389" width="10.7109375" style="43" bestFit="1" customWidth="1"/>
    <col min="2390" max="2390" width="32.85546875" style="43" bestFit="1" customWidth="1"/>
    <col min="2391" max="2391" width="13.85546875" style="43" bestFit="1" customWidth="1"/>
    <col min="2392" max="2392" width="11" style="43" bestFit="1" customWidth="1"/>
    <col min="2393" max="2393" width="23.42578125" style="43" bestFit="1" customWidth="1"/>
    <col min="2394" max="2394" width="10.7109375" style="43" bestFit="1" customWidth="1"/>
    <col min="2395" max="2395" width="8" style="43" bestFit="1" customWidth="1"/>
    <col min="2396" max="2396" width="12.7109375" style="43" bestFit="1" customWidth="1"/>
    <col min="2397" max="2397" width="7.42578125" style="43" bestFit="1" customWidth="1"/>
    <col min="2398" max="2398" width="8.42578125" style="43" bestFit="1" customWidth="1"/>
    <col min="2399" max="2399" width="6.42578125" style="43" bestFit="1" customWidth="1"/>
    <col min="2400" max="2400" width="10.85546875" style="43" bestFit="1" customWidth="1"/>
    <col min="2401" max="2401" width="5.85546875" style="43" bestFit="1" customWidth="1"/>
    <col min="2402" max="2402" width="10.7109375" style="43" bestFit="1" customWidth="1"/>
    <col min="2403" max="2403" width="3.42578125" style="43" bestFit="1" customWidth="1"/>
    <col min="2404" max="2404" width="6.42578125" style="43" bestFit="1" customWidth="1"/>
    <col min="2405" max="2405" width="8.28515625" style="43" bestFit="1" customWidth="1"/>
    <col min="2406" max="2407" width="10.7109375" style="43" bestFit="1" customWidth="1"/>
    <col min="2408" max="2408" width="3.140625" style="43" bestFit="1" customWidth="1"/>
    <col min="2409" max="2409" width="9.42578125" style="43" bestFit="1" customWidth="1"/>
    <col min="2410" max="2410" width="3.42578125" style="43" bestFit="1" customWidth="1"/>
    <col min="2411" max="2411" width="4" style="43" bestFit="1" customWidth="1"/>
    <col min="2412" max="2412" width="7" style="43" bestFit="1" customWidth="1"/>
    <col min="2413" max="2413" width="8" style="43" bestFit="1" customWidth="1"/>
    <col min="2414" max="2414" width="9.28515625" style="43" bestFit="1" customWidth="1"/>
    <col min="2415" max="2415" width="8.140625" style="43" bestFit="1" customWidth="1"/>
    <col min="2416" max="2416" width="7.7109375" style="43" bestFit="1" customWidth="1"/>
    <col min="2417" max="2417" width="6.28515625" style="43" bestFit="1" customWidth="1"/>
    <col min="2418" max="2418" width="4.7109375" style="43" bestFit="1" customWidth="1"/>
    <col min="2419" max="2419" width="6.28515625" style="43" bestFit="1" customWidth="1"/>
    <col min="2420" max="2420" width="10.7109375" style="43" bestFit="1" customWidth="1"/>
    <col min="2421" max="2421" width="15.140625" style="43" bestFit="1" customWidth="1"/>
    <col min="2422" max="2422" width="9.28515625" style="43" bestFit="1" customWidth="1"/>
    <col min="2423" max="2423" width="12.28515625" style="43" bestFit="1" customWidth="1"/>
    <col min="2424" max="2424" width="5" style="43" bestFit="1" customWidth="1"/>
    <col min="2425" max="2426" width="8.7109375" style="43" bestFit="1" customWidth="1"/>
    <col min="2427" max="2427" width="3.28515625" style="43" bestFit="1" customWidth="1"/>
    <col min="2428" max="2428" width="10.7109375" style="43" bestFit="1" customWidth="1"/>
    <col min="2429" max="2429" width="33.42578125" style="43" bestFit="1" customWidth="1"/>
    <col min="2430" max="2430" width="12.7109375" style="43" bestFit="1" customWidth="1"/>
    <col min="2431" max="2431" width="11.7109375" style="43" bestFit="1" customWidth="1"/>
    <col min="2432" max="2432" width="12.42578125" style="43" bestFit="1" customWidth="1"/>
    <col min="2433" max="2433" width="12.85546875" style="43" bestFit="1" customWidth="1"/>
    <col min="2434" max="2434" width="8.140625" style="43" bestFit="1" customWidth="1"/>
    <col min="2435" max="2436" width="11.85546875" style="43" bestFit="1" customWidth="1"/>
    <col min="2437" max="2437" width="9" style="43" bestFit="1" customWidth="1"/>
    <col min="2438" max="2438" width="10.85546875" style="43" bestFit="1" customWidth="1"/>
    <col min="2439" max="2439" width="8.28515625" style="43" bestFit="1" customWidth="1"/>
    <col min="2440" max="2440" width="8.7109375" style="43" bestFit="1" customWidth="1"/>
    <col min="2441" max="2441" width="9" style="43" bestFit="1" customWidth="1"/>
    <col min="2442" max="2442" width="8.28515625" style="43" bestFit="1" customWidth="1"/>
    <col min="2443" max="2443" width="7.42578125" style="43" bestFit="1" customWidth="1"/>
    <col min="2444" max="2444" width="15.42578125" style="43" bestFit="1" customWidth="1"/>
    <col min="2445" max="2445" width="9.28515625" style="43" bestFit="1" customWidth="1"/>
    <col min="2446" max="2446" width="11.7109375" style="43" bestFit="1" customWidth="1"/>
    <col min="2447" max="2447" width="12.7109375" style="43" bestFit="1" customWidth="1"/>
    <col min="2448" max="2448" width="11.42578125" style="43" bestFit="1" customWidth="1"/>
    <col min="2449" max="2449" width="5.140625" style="43" bestFit="1" customWidth="1"/>
    <col min="2450" max="2450" width="6.42578125" style="43" bestFit="1" customWidth="1"/>
    <col min="2451" max="2451" width="11" style="43" bestFit="1" customWidth="1"/>
    <col min="2452" max="2452" width="17.28515625" style="43" bestFit="1" customWidth="1"/>
    <col min="2453" max="2616" width="10.85546875" style="43"/>
    <col min="2617" max="2617" width="17.85546875" style="43" bestFit="1" customWidth="1"/>
    <col min="2618" max="2618" width="33.42578125" style="43" bestFit="1" customWidth="1"/>
    <col min="2619" max="2619" width="21.28515625" style="43" bestFit="1" customWidth="1"/>
    <col min="2620" max="2620" width="18.42578125" style="43" bestFit="1" customWidth="1"/>
    <col min="2621" max="2621" width="9.7109375" style="43" bestFit="1" customWidth="1"/>
    <col min="2622" max="2622" width="10.7109375" style="43" bestFit="1" customWidth="1"/>
    <col min="2623" max="2623" width="28.7109375" style="43" bestFit="1" customWidth="1"/>
    <col min="2624" max="2624" width="3.140625" style="43" bestFit="1" customWidth="1"/>
    <col min="2625" max="2625" width="3.42578125" style="43" bestFit="1" customWidth="1"/>
    <col min="2626" max="2626" width="32.28515625" style="43" bestFit="1" customWidth="1"/>
    <col min="2627" max="2627" width="5" style="43" bestFit="1" customWidth="1"/>
    <col min="2628" max="2628" width="5.7109375" style="43" bestFit="1" customWidth="1"/>
    <col min="2629" max="2629" width="7.140625" style="43" bestFit="1" customWidth="1"/>
    <col min="2630" max="2630" width="23.7109375" style="43" bestFit="1" customWidth="1"/>
    <col min="2631" max="2631" width="26.140625" style="43" bestFit="1" customWidth="1"/>
    <col min="2632" max="2632" width="6.42578125" style="43" bestFit="1" customWidth="1"/>
    <col min="2633" max="2633" width="26.42578125" style="43" bestFit="1" customWidth="1"/>
    <col min="2634" max="2634" width="10.85546875" style="43"/>
    <col min="2635" max="2635" width="15.28515625" style="43" bestFit="1" customWidth="1"/>
    <col min="2636" max="2636" width="4.85546875" style="43" bestFit="1" customWidth="1"/>
    <col min="2637" max="2637" width="8" style="43" bestFit="1" customWidth="1"/>
    <col min="2638" max="2638" width="10.28515625" style="43" bestFit="1" customWidth="1"/>
    <col min="2639" max="2639" width="29.28515625" style="43" bestFit="1" customWidth="1"/>
    <col min="2640" max="2640" width="12.42578125" style="43" bestFit="1" customWidth="1"/>
    <col min="2641" max="2641" width="10" style="43" bestFit="1" customWidth="1"/>
    <col min="2642" max="2642" width="10.42578125" style="43" bestFit="1" customWidth="1"/>
    <col min="2643" max="2643" width="11" style="43" bestFit="1" customWidth="1"/>
    <col min="2644" max="2644" width="24.140625" style="43" bestFit="1" customWidth="1"/>
    <col min="2645" max="2645" width="10.7109375" style="43" bestFit="1" customWidth="1"/>
    <col min="2646" max="2646" width="32.85546875" style="43" bestFit="1" customWidth="1"/>
    <col min="2647" max="2647" width="13.85546875" style="43" bestFit="1" customWidth="1"/>
    <col min="2648" max="2648" width="11" style="43" bestFit="1" customWidth="1"/>
    <col min="2649" max="2649" width="23.42578125" style="43" bestFit="1" customWidth="1"/>
    <col min="2650" max="2650" width="10.7109375" style="43" bestFit="1" customWidth="1"/>
    <col min="2651" max="2651" width="8" style="43" bestFit="1" customWidth="1"/>
    <col min="2652" max="2652" width="12.7109375" style="43" bestFit="1" customWidth="1"/>
    <col min="2653" max="2653" width="7.42578125" style="43" bestFit="1" customWidth="1"/>
    <col min="2654" max="2654" width="8.42578125" style="43" bestFit="1" customWidth="1"/>
    <col min="2655" max="2655" width="6.42578125" style="43" bestFit="1" customWidth="1"/>
    <col min="2656" max="2656" width="10.85546875" style="43" bestFit="1" customWidth="1"/>
    <col min="2657" max="2657" width="5.85546875" style="43" bestFit="1" customWidth="1"/>
    <col min="2658" max="2658" width="10.7109375" style="43" bestFit="1" customWidth="1"/>
    <col min="2659" max="2659" width="3.42578125" style="43" bestFit="1" customWidth="1"/>
    <col min="2660" max="2660" width="6.42578125" style="43" bestFit="1" customWidth="1"/>
    <col min="2661" max="2661" width="8.28515625" style="43" bestFit="1" customWidth="1"/>
    <col min="2662" max="2663" width="10.7109375" style="43" bestFit="1" customWidth="1"/>
    <col min="2664" max="2664" width="3.140625" style="43" bestFit="1" customWidth="1"/>
    <col min="2665" max="2665" width="9.42578125" style="43" bestFit="1" customWidth="1"/>
    <col min="2666" max="2666" width="3.42578125" style="43" bestFit="1" customWidth="1"/>
    <col min="2667" max="2667" width="4" style="43" bestFit="1" customWidth="1"/>
    <col min="2668" max="2668" width="7" style="43" bestFit="1" customWidth="1"/>
    <col min="2669" max="2669" width="8" style="43" bestFit="1" customWidth="1"/>
    <col min="2670" max="2670" width="9.28515625" style="43" bestFit="1" customWidth="1"/>
    <col min="2671" max="2671" width="8.140625" style="43" bestFit="1" customWidth="1"/>
    <col min="2672" max="2672" width="7.7109375" style="43" bestFit="1" customWidth="1"/>
    <col min="2673" max="2673" width="6.28515625" style="43" bestFit="1" customWidth="1"/>
    <col min="2674" max="2674" width="4.7109375" style="43" bestFit="1" customWidth="1"/>
    <col min="2675" max="2675" width="6.28515625" style="43" bestFit="1" customWidth="1"/>
    <col min="2676" max="2676" width="10.7109375" style="43" bestFit="1" customWidth="1"/>
    <col min="2677" max="2677" width="15.140625" style="43" bestFit="1" customWidth="1"/>
    <col min="2678" max="2678" width="9.28515625" style="43" bestFit="1" customWidth="1"/>
    <col min="2679" max="2679" width="12.28515625" style="43" bestFit="1" customWidth="1"/>
    <col min="2680" max="2680" width="5" style="43" bestFit="1" customWidth="1"/>
    <col min="2681" max="2682" width="8.7109375" style="43" bestFit="1" customWidth="1"/>
    <col min="2683" max="2683" width="3.28515625" style="43" bestFit="1" customWidth="1"/>
    <col min="2684" max="2684" width="10.7109375" style="43" bestFit="1" customWidth="1"/>
    <col min="2685" max="2685" width="33.42578125" style="43" bestFit="1" customWidth="1"/>
    <col min="2686" max="2686" width="12.7109375" style="43" bestFit="1" customWidth="1"/>
    <col min="2687" max="2687" width="11.7109375" style="43" bestFit="1" customWidth="1"/>
    <col min="2688" max="2688" width="12.42578125" style="43" bestFit="1" customWidth="1"/>
    <col min="2689" max="2689" width="12.85546875" style="43" bestFit="1" customWidth="1"/>
    <col min="2690" max="2690" width="8.140625" style="43" bestFit="1" customWidth="1"/>
    <col min="2691" max="2692" width="11.85546875" style="43" bestFit="1" customWidth="1"/>
    <col min="2693" max="2693" width="9" style="43" bestFit="1" customWidth="1"/>
    <col min="2694" max="2694" width="10.85546875" style="43" bestFit="1" customWidth="1"/>
    <col min="2695" max="2695" width="8.28515625" style="43" bestFit="1" customWidth="1"/>
    <col min="2696" max="2696" width="8.7109375" style="43" bestFit="1" customWidth="1"/>
    <col min="2697" max="2697" width="9" style="43" bestFit="1" customWidth="1"/>
    <col min="2698" max="2698" width="8.28515625" style="43" bestFit="1" customWidth="1"/>
    <col min="2699" max="2699" width="7.42578125" style="43" bestFit="1" customWidth="1"/>
    <col min="2700" max="2700" width="15.42578125" style="43" bestFit="1" customWidth="1"/>
    <col min="2701" max="2701" width="9.28515625" style="43" bestFit="1" customWidth="1"/>
    <col min="2702" max="2702" width="11.7109375" style="43" bestFit="1" customWidth="1"/>
    <col min="2703" max="2703" width="12.7109375" style="43" bestFit="1" customWidth="1"/>
    <col min="2704" max="2704" width="11.42578125" style="43" bestFit="1" customWidth="1"/>
    <col min="2705" max="2705" width="5.140625" style="43" bestFit="1" customWidth="1"/>
    <col min="2706" max="2706" width="6.42578125" style="43" bestFit="1" customWidth="1"/>
    <col min="2707" max="2707" width="11" style="43" bestFit="1" customWidth="1"/>
    <col min="2708" max="2708" width="17.28515625" style="43" bestFit="1" customWidth="1"/>
    <col min="2709" max="2872" width="10.85546875" style="43"/>
    <col min="2873" max="2873" width="17.85546875" style="43" bestFit="1" customWidth="1"/>
    <col min="2874" max="2874" width="33.42578125" style="43" bestFit="1" customWidth="1"/>
    <col min="2875" max="2875" width="21.28515625" style="43" bestFit="1" customWidth="1"/>
    <col min="2876" max="2876" width="18.42578125" style="43" bestFit="1" customWidth="1"/>
    <col min="2877" max="2877" width="9.7109375" style="43" bestFit="1" customWidth="1"/>
    <col min="2878" max="2878" width="10.7109375" style="43" bestFit="1" customWidth="1"/>
    <col min="2879" max="2879" width="28.7109375" style="43" bestFit="1" customWidth="1"/>
    <col min="2880" max="2880" width="3.140625" style="43" bestFit="1" customWidth="1"/>
    <col min="2881" max="2881" width="3.42578125" style="43" bestFit="1" customWidth="1"/>
    <col min="2882" max="2882" width="32.28515625" style="43" bestFit="1" customWidth="1"/>
    <col min="2883" max="2883" width="5" style="43" bestFit="1" customWidth="1"/>
    <col min="2884" max="2884" width="5.7109375" style="43" bestFit="1" customWidth="1"/>
    <col min="2885" max="2885" width="7.140625" style="43" bestFit="1" customWidth="1"/>
    <col min="2886" max="2886" width="23.7109375" style="43" bestFit="1" customWidth="1"/>
    <col min="2887" max="2887" width="26.140625" style="43" bestFit="1" customWidth="1"/>
    <col min="2888" max="2888" width="6.42578125" style="43" bestFit="1" customWidth="1"/>
    <col min="2889" max="2889" width="26.42578125" style="43" bestFit="1" customWidth="1"/>
    <col min="2890" max="2890" width="10.85546875" style="43"/>
    <col min="2891" max="2891" width="15.28515625" style="43" bestFit="1" customWidth="1"/>
    <col min="2892" max="2892" width="4.85546875" style="43" bestFit="1" customWidth="1"/>
    <col min="2893" max="2893" width="8" style="43" bestFit="1" customWidth="1"/>
    <col min="2894" max="2894" width="10.28515625" style="43" bestFit="1" customWidth="1"/>
    <col min="2895" max="2895" width="29.28515625" style="43" bestFit="1" customWidth="1"/>
    <col min="2896" max="2896" width="12.42578125" style="43" bestFit="1" customWidth="1"/>
    <col min="2897" max="2897" width="10" style="43" bestFit="1" customWidth="1"/>
    <col min="2898" max="2898" width="10.42578125" style="43" bestFit="1" customWidth="1"/>
    <col min="2899" max="2899" width="11" style="43" bestFit="1" customWidth="1"/>
    <col min="2900" max="2900" width="24.140625" style="43" bestFit="1" customWidth="1"/>
    <col min="2901" max="2901" width="10.7109375" style="43" bestFit="1" customWidth="1"/>
    <col min="2902" max="2902" width="32.85546875" style="43" bestFit="1" customWidth="1"/>
    <col min="2903" max="2903" width="13.85546875" style="43" bestFit="1" customWidth="1"/>
    <col min="2904" max="2904" width="11" style="43" bestFit="1" customWidth="1"/>
    <col min="2905" max="2905" width="23.42578125" style="43" bestFit="1" customWidth="1"/>
    <col min="2906" max="2906" width="10.7109375" style="43" bestFit="1" customWidth="1"/>
    <col min="2907" max="2907" width="8" style="43" bestFit="1" customWidth="1"/>
    <col min="2908" max="2908" width="12.7109375" style="43" bestFit="1" customWidth="1"/>
    <col min="2909" max="2909" width="7.42578125" style="43" bestFit="1" customWidth="1"/>
    <col min="2910" max="2910" width="8.42578125" style="43" bestFit="1" customWidth="1"/>
    <col min="2911" max="2911" width="6.42578125" style="43" bestFit="1" customWidth="1"/>
    <col min="2912" max="2912" width="10.85546875" style="43" bestFit="1" customWidth="1"/>
    <col min="2913" max="2913" width="5.85546875" style="43" bestFit="1" customWidth="1"/>
    <col min="2914" max="2914" width="10.7109375" style="43" bestFit="1" customWidth="1"/>
    <col min="2915" max="2915" width="3.42578125" style="43" bestFit="1" customWidth="1"/>
    <col min="2916" max="2916" width="6.42578125" style="43" bestFit="1" customWidth="1"/>
    <col min="2917" max="2917" width="8.28515625" style="43" bestFit="1" customWidth="1"/>
    <col min="2918" max="2919" width="10.7109375" style="43" bestFit="1" customWidth="1"/>
    <col min="2920" max="2920" width="3.140625" style="43" bestFit="1" customWidth="1"/>
    <col min="2921" max="2921" width="9.42578125" style="43" bestFit="1" customWidth="1"/>
    <col min="2922" max="2922" width="3.42578125" style="43" bestFit="1" customWidth="1"/>
    <col min="2923" max="2923" width="4" style="43" bestFit="1" customWidth="1"/>
    <col min="2924" max="2924" width="7" style="43" bestFit="1" customWidth="1"/>
    <col min="2925" max="2925" width="8" style="43" bestFit="1" customWidth="1"/>
    <col min="2926" max="2926" width="9.28515625" style="43" bestFit="1" customWidth="1"/>
    <col min="2927" max="2927" width="8.140625" style="43" bestFit="1" customWidth="1"/>
    <col min="2928" max="2928" width="7.7109375" style="43" bestFit="1" customWidth="1"/>
    <col min="2929" max="2929" width="6.28515625" style="43" bestFit="1" customWidth="1"/>
    <col min="2930" max="2930" width="4.7109375" style="43" bestFit="1" customWidth="1"/>
    <col min="2931" max="2931" width="6.28515625" style="43" bestFit="1" customWidth="1"/>
    <col min="2932" max="2932" width="10.7109375" style="43" bestFit="1" customWidth="1"/>
    <col min="2933" max="2933" width="15.140625" style="43" bestFit="1" customWidth="1"/>
    <col min="2934" max="2934" width="9.28515625" style="43" bestFit="1" customWidth="1"/>
    <col min="2935" max="2935" width="12.28515625" style="43" bestFit="1" customWidth="1"/>
    <col min="2936" max="2936" width="5" style="43" bestFit="1" customWidth="1"/>
    <col min="2937" max="2938" width="8.7109375" style="43" bestFit="1" customWidth="1"/>
    <col min="2939" max="2939" width="3.28515625" style="43" bestFit="1" customWidth="1"/>
    <col min="2940" max="2940" width="10.7109375" style="43" bestFit="1" customWidth="1"/>
    <col min="2941" max="2941" width="33.42578125" style="43" bestFit="1" customWidth="1"/>
    <col min="2942" max="2942" width="12.7109375" style="43" bestFit="1" customWidth="1"/>
    <col min="2943" max="2943" width="11.7109375" style="43" bestFit="1" customWidth="1"/>
    <col min="2944" max="2944" width="12.42578125" style="43" bestFit="1" customWidth="1"/>
    <col min="2945" max="2945" width="12.85546875" style="43" bestFit="1" customWidth="1"/>
    <col min="2946" max="2946" width="8.140625" style="43" bestFit="1" customWidth="1"/>
    <col min="2947" max="2948" width="11.85546875" style="43" bestFit="1" customWidth="1"/>
    <col min="2949" max="2949" width="9" style="43" bestFit="1" customWidth="1"/>
    <col min="2950" max="2950" width="10.85546875" style="43" bestFit="1" customWidth="1"/>
    <col min="2951" max="2951" width="8.28515625" style="43" bestFit="1" customWidth="1"/>
    <col min="2952" max="2952" width="8.7109375" style="43" bestFit="1" customWidth="1"/>
    <col min="2953" max="2953" width="9" style="43" bestFit="1" customWidth="1"/>
    <col min="2954" max="2954" width="8.28515625" style="43" bestFit="1" customWidth="1"/>
    <col min="2955" max="2955" width="7.42578125" style="43" bestFit="1" customWidth="1"/>
    <col min="2956" max="2956" width="15.42578125" style="43" bestFit="1" customWidth="1"/>
    <col min="2957" max="2957" width="9.28515625" style="43" bestFit="1" customWidth="1"/>
    <col min="2958" max="2958" width="11.7109375" style="43" bestFit="1" customWidth="1"/>
    <col min="2959" max="2959" width="12.7109375" style="43" bestFit="1" customWidth="1"/>
    <col min="2960" max="2960" width="11.42578125" style="43" bestFit="1" customWidth="1"/>
    <col min="2961" max="2961" width="5.140625" style="43" bestFit="1" customWidth="1"/>
    <col min="2962" max="2962" width="6.42578125" style="43" bestFit="1" customWidth="1"/>
    <col min="2963" max="2963" width="11" style="43" bestFit="1" customWidth="1"/>
    <col min="2964" max="2964" width="17.28515625" style="43" bestFit="1" customWidth="1"/>
    <col min="2965" max="3128" width="10.85546875" style="43"/>
    <col min="3129" max="3129" width="17.85546875" style="43" bestFit="1" customWidth="1"/>
    <col min="3130" max="3130" width="33.42578125" style="43" bestFit="1" customWidth="1"/>
    <col min="3131" max="3131" width="21.28515625" style="43" bestFit="1" customWidth="1"/>
    <col min="3132" max="3132" width="18.42578125" style="43" bestFit="1" customWidth="1"/>
    <col min="3133" max="3133" width="9.7109375" style="43" bestFit="1" customWidth="1"/>
    <col min="3134" max="3134" width="10.7109375" style="43" bestFit="1" customWidth="1"/>
    <col min="3135" max="3135" width="28.7109375" style="43" bestFit="1" customWidth="1"/>
    <col min="3136" max="3136" width="3.140625" style="43" bestFit="1" customWidth="1"/>
    <col min="3137" max="3137" width="3.42578125" style="43" bestFit="1" customWidth="1"/>
    <col min="3138" max="3138" width="32.28515625" style="43" bestFit="1" customWidth="1"/>
    <col min="3139" max="3139" width="5" style="43" bestFit="1" customWidth="1"/>
    <col min="3140" max="3140" width="5.7109375" style="43" bestFit="1" customWidth="1"/>
    <col min="3141" max="3141" width="7.140625" style="43" bestFit="1" customWidth="1"/>
    <col min="3142" max="3142" width="23.7109375" style="43" bestFit="1" customWidth="1"/>
    <col min="3143" max="3143" width="26.140625" style="43" bestFit="1" customWidth="1"/>
    <col min="3144" max="3144" width="6.42578125" style="43" bestFit="1" customWidth="1"/>
    <col min="3145" max="3145" width="26.42578125" style="43" bestFit="1" customWidth="1"/>
    <col min="3146" max="3146" width="10.85546875" style="43"/>
    <col min="3147" max="3147" width="15.28515625" style="43" bestFit="1" customWidth="1"/>
    <col min="3148" max="3148" width="4.85546875" style="43" bestFit="1" customWidth="1"/>
    <col min="3149" max="3149" width="8" style="43" bestFit="1" customWidth="1"/>
    <col min="3150" max="3150" width="10.28515625" style="43" bestFit="1" customWidth="1"/>
    <col min="3151" max="3151" width="29.28515625" style="43" bestFit="1" customWidth="1"/>
    <col min="3152" max="3152" width="12.42578125" style="43" bestFit="1" customWidth="1"/>
    <col min="3153" max="3153" width="10" style="43" bestFit="1" customWidth="1"/>
    <col min="3154" max="3154" width="10.42578125" style="43" bestFit="1" customWidth="1"/>
    <col min="3155" max="3155" width="11" style="43" bestFit="1" customWidth="1"/>
    <col min="3156" max="3156" width="24.140625" style="43" bestFit="1" customWidth="1"/>
    <col min="3157" max="3157" width="10.7109375" style="43" bestFit="1" customWidth="1"/>
    <col min="3158" max="3158" width="32.85546875" style="43" bestFit="1" customWidth="1"/>
    <col min="3159" max="3159" width="13.85546875" style="43" bestFit="1" customWidth="1"/>
    <col min="3160" max="3160" width="11" style="43" bestFit="1" customWidth="1"/>
    <col min="3161" max="3161" width="23.42578125" style="43" bestFit="1" customWidth="1"/>
    <col min="3162" max="3162" width="10.7109375" style="43" bestFit="1" customWidth="1"/>
    <col min="3163" max="3163" width="8" style="43" bestFit="1" customWidth="1"/>
    <col min="3164" max="3164" width="12.7109375" style="43" bestFit="1" customWidth="1"/>
    <col min="3165" max="3165" width="7.42578125" style="43" bestFit="1" customWidth="1"/>
    <col min="3166" max="3166" width="8.42578125" style="43" bestFit="1" customWidth="1"/>
    <col min="3167" max="3167" width="6.42578125" style="43" bestFit="1" customWidth="1"/>
    <col min="3168" max="3168" width="10.85546875" style="43" bestFit="1" customWidth="1"/>
    <col min="3169" max="3169" width="5.85546875" style="43" bestFit="1" customWidth="1"/>
    <col min="3170" max="3170" width="10.7109375" style="43" bestFit="1" customWidth="1"/>
    <col min="3171" max="3171" width="3.42578125" style="43" bestFit="1" customWidth="1"/>
    <col min="3172" max="3172" width="6.42578125" style="43" bestFit="1" customWidth="1"/>
    <col min="3173" max="3173" width="8.28515625" style="43" bestFit="1" customWidth="1"/>
    <col min="3174" max="3175" width="10.7109375" style="43" bestFit="1" customWidth="1"/>
    <col min="3176" max="3176" width="3.140625" style="43" bestFit="1" customWidth="1"/>
    <col min="3177" max="3177" width="9.42578125" style="43" bestFit="1" customWidth="1"/>
    <col min="3178" max="3178" width="3.42578125" style="43" bestFit="1" customWidth="1"/>
    <col min="3179" max="3179" width="4" style="43" bestFit="1" customWidth="1"/>
    <col min="3180" max="3180" width="7" style="43" bestFit="1" customWidth="1"/>
    <col min="3181" max="3181" width="8" style="43" bestFit="1" customWidth="1"/>
    <col min="3182" max="3182" width="9.28515625" style="43" bestFit="1" customWidth="1"/>
    <col min="3183" max="3183" width="8.140625" style="43" bestFit="1" customWidth="1"/>
    <col min="3184" max="3184" width="7.7109375" style="43" bestFit="1" customWidth="1"/>
    <col min="3185" max="3185" width="6.28515625" style="43" bestFit="1" customWidth="1"/>
    <col min="3186" max="3186" width="4.7109375" style="43" bestFit="1" customWidth="1"/>
    <col min="3187" max="3187" width="6.28515625" style="43" bestFit="1" customWidth="1"/>
    <col min="3188" max="3188" width="10.7109375" style="43" bestFit="1" customWidth="1"/>
    <col min="3189" max="3189" width="15.140625" style="43" bestFit="1" customWidth="1"/>
    <col min="3190" max="3190" width="9.28515625" style="43" bestFit="1" customWidth="1"/>
    <col min="3191" max="3191" width="12.28515625" style="43" bestFit="1" customWidth="1"/>
    <col min="3192" max="3192" width="5" style="43" bestFit="1" customWidth="1"/>
    <col min="3193" max="3194" width="8.7109375" style="43" bestFit="1" customWidth="1"/>
    <col min="3195" max="3195" width="3.28515625" style="43" bestFit="1" customWidth="1"/>
    <col min="3196" max="3196" width="10.7109375" style="43" bestFit="1" customWidth="1"/>
    <col min="3197" max="3197" width="33.42578125" style="43" bestFit="1" customWidth="1"/>
    <col min="3198" max="3198" width="12.7109375" style="43" bestFit="1" customWidth="1"/>
    <col min="3199" max="3199" width="11.7109375" style="43" bestFit="1" customWidth="1"/>
    <col min="3200" max="3200" width="12.42578125" style="43" bestFit="1" customWidth="1"/>
    <col min="3201" max="3201" width="12.85546875" style="43" bestFit="1" customWidth="1"/>
    <col min="3202" max="3202" width="8.140625" style="43" bestFit="1" customWidth="1"/>
    <col min="3203" max="3204" width="11.85546875" style="43" bestFit="1" customWidth="1"/>
    <col min="3205" max="3205" width="9" style="43" bestFit="1" customWidth="1"/>
    <col min="3206" max="3206" width="10.85546875" style="43" bestFit="1" customWidth="1"/>
    <col min="3207" max="3207" width="8.28515625" style="43" bestFit="1" customWidth="1"/>
    <col min="3208" max="3208" width="8.7109375" style="43" bestFit="1" customWidth="1"/>
    <col min="3209" max="3209" width="9" style="43" bestFit="1" customWidth="1"/>
    <col min="3210" max="3210" width="8.28515625" style="43" bestFit="1" customWidth="1"/>
    <col min="3211" max="3211" width="7.42578125" style="43" bestFit="1" customWidth="1"/>
    <col min="3212" max="3212" width="15.42578125" style="43" bestFit="1" customWidth="1"/>
    <col min="3213" max="3213" width="9.28515625" style="43" bestFit="1" customWidth="1"/>
    <col min="3214" max="3214" width="11.7109375" style="43" bestFit="1" customWidth="1"/>
    <col min="3215" max="3215" width="12.7109375" style="43" bestFit="1" customWidth="1"/>
    <col min="3216" max="3216" width="11.42578125" style="43" bestFit="1" customWidth="1"/>
    <col min="3217" max="3217" width="5.140625" style="43" bestFit="1" customWidth="1"/>
    <col min="3218" max="3218" width="6.42578125" style="43" bestFit="1" customWidth="1"/>
    <col min="3219" max="3219" width="11" style="43" bestFit="1" customWidth="1"/>
    <col min="3220" max="3220" width="17.28515625" style="43" bestFit="1" customWidth="1"/>
    <col min="3221" max="3384" width="10.85546875" style="43"/>
    <col min="3385" max="3385" width="17.85546875" style="43" bestFit="1" customWidth="1"/>
    <col min="3386" max="3386" width="33.42578125" style="43" bestFit="1" customWidth="1"/>
    <col min="3387" max="3387" width="21.28515625" style="43" bestFit="1" customWidth="1"/>
    <col min="3388" max="3388" width="18.42578125" style="43" bestFit="1" customWidth="1"/>
    <col min="3389" max="3389" width="9.7109375" style="43" bestFit="1" customWidth="1"/>
    <col min="3390" max="3390" width="10.7109375" style="43" bestFit="1" customWidth="1"/>
    <col min="3391" max="3391" width="28.7109375" style="43" bestFit="1" customWidth="1"/>
    <col min="3392" max="3392" width="3.140625" style="43" bestFit="1" customWidth="1"/>
    <col min="3393" max="3393" width="3.42578125" style="43" bestFit="1" customWidth="1"/>
    <col min="3394" max="3394" width="32.28515625" style="43" bestFit="1" customWidth="1"/>
    <col min="3395" max="3395" width="5" style="43" bestFit="1" customWidth="1"/>
    <col min="3396" max="3396" width="5.7109375" style="43" bestFit="1" customWidth="1"/>
    <col min="3397" max="3397" width="7.140625" style="43" bestFit="1" customWidth="1"/>
    <col min="3398" max="3398" width="23.7109375" style="43" bestFit="1" customWidth="1"/>
    <col min="3399" max="3399" width="26.140625" style="43" bestFit="1" customWidth="1"/>
    <col min="3400" max="3400" width="6.42578125" style="43" bestFit="1" customWidth="1"/>
    <col min="3401" max="3401" width="26.42578125" style="43" bestFit="1" customWidth="1"/>
    <col min="3402" max="3402" width="10.85546875" style="43"/>
    <col min="3403" max="3403" width="15.28515625" style="43" bestFit="1" customWidth="1"/>
    <col min="3404" max="3404" width="4.85546875" style="43" bestFit="1" customWidth="1"/>
    <col min="3405" max="3405" width="8" style="43" bestFit="1" customWidth="1"/>
    <col min="3406" max="3406" width="10.28515625" style="43" bestFit="1" customWidth="1"/>
    <col min="3407" max="3407" width="29.28515625" style="43" bestFit="1" customWidth="1"/>
    <col min="3408" max="3408" width="12.42578125" style="43" bestFit="1" customWidth="1"/>
    <col min="3409" max="3409" width="10" style="43" bestFit="1" customWidth="1"/>
    <col min="3410" max="3410" width="10.42578125" style="43" bestFit="1" customWidth="1"/>
    <col min="3411" max="3411" width="11" style="43" bestFit="1" customWidth="1"/>
    <col min="3412" max="3412" width="24.140625" style="43" bestFit="1" customWidth="1"/>
    <col min="3413" max="3413" width="10.7109375" style="43" bestFit="1" customWidth="1"/>
    <col min="3414" max="3414" width="32.85546875" style="43" bestFit="1" customWidth="1"/>
    <col min="3415" max="3415" width="13.85546875" style="43" bestFit="1" customWidth="1"/>
    <col min="3416" max="3416" width="11" style="43" bestFit="1" customWidth="1"/>
    <col min="3417" max="3417" width="23.42578125" style="43" bestFit="1" customWidth="1"/>
    <col min="3418" max="3418" width="10.7109375" style="43" bestFit="1" customWidth="1"/>
    <col min="3419" max="3419" width="8" style="43" bestFit="1" customWidth="1"/>
    <col min="3420" max="3420" width="12.7109375" style="43" bestFit="1" customWidth="1"/>
    <col min="3421" max="3421" width="7.42578125" style="43" bestFit="1" customWidth="1"/>
    <col min="3422" max="3422" width="8.42578125" style="43" bestFit="1" customWidth="1"/>
    <col min="3423" max="3423" width="6.42578125" style="43" bestFit="1" customWidth="1"/>
    <col min="3424" max="3424" width="10.85546875" style="43" bestFit="1" customWidth="1"/>
    <col min="3425" max="3425" width="5.85546875" style="43" bestFit="1" customWidth="1"/>
    <col min="3426" max="3426" width="10.7109375" style="43" bestFit="1" customWidth="1"/>
    <col min="3427" max="3427" width="3.42578125" style="43" bestFit="1" customWidth="1"/>
    <col min="3428" max="3428" width="6.42578125" style="43" bestFit="1" customWidth="1"/>
    <col min="3429" max="3429" width="8.28515625" style="43" bestFit="1" customWidth="1"/>
    <col min="3430" max="3431" width="10.7109375" style="43" bestFit="1" customWidth="1"/>
    <col min="3432" max="3432" width="3.140625" style="43" bestFit="1" customWidth="1"/>
    <col min="3433" max="3433" width="9.42578125" style="43" bestFit="1" customWidth="1"/>
    <col min="3434" max="3434" width="3.42578125" style="43" bestFit="1" customWidth="1"/>
    <col min="3435" max="3435" width="4" style="43" bestFit="1" customWidth="1"/>
    <col min="3436" max="3436" width="7" style="43" bestFit="1" customWidth="1"/>
    <col min="3437" max="3437" width="8" style="43" bestFit="1" customWidth="1"/>
    <col min="3438" max="3438" width="9.28515625" style="43" bestFit="1" customWidth="1"/>
    <col min="3439" max="3439" width="8.140625" style="43" bestFit="1" customWidth="1"/>
    <col min="3440" max="3440" width="7.7109375" style="43" bestFit="1" customWidth="1"/>
    <col min="3441" max="3441" width="6.28515625" style="43" bestFit="1" customWidth="1"/>
    <col min="3442" max="3442" width="4.7109375" style="43" bestFit="1" customWidth="1"/>
    <col min="3443" max="3443" width="6.28515625" style="43" bestFit="1" customWidth="1"/>
    <col min="3444" max="3444" width="10.7109375" style="43" bestFit="1" customWidth="1"/>
    <col min="3445" max="3445" width="15.140625" style="43" bestFit="1" customWidth="1"/>
    <col min="3446" max="3446" width="9.28515625" style="43" bestFit="1" customWidth="1"/>
    <col min="3447" max="3447" width="12.28515625" style="43" bestFit="1" customWidth="1"/>
    <col min="3448" max="3448" width="5" style="43" bestFit="1" customWidth="1"/>
    <col min="3449" max="3450" width="8.7109375" style="43" bestFit="1" customWidth="1"/>
    <col min="3451" max="3451" width="3.28515625" style="43" bestFit="1" customWidth="1"/>
    <col min="3452" max="3452" width="10.7109375" style="43" bestFit="1" customWidth="1"/>
    <col min="3453" max="3453" width="33.42578125" style="43" bestFit="1" customWidth="1"/>
    <col min="3454" max="3454" width="12.7109375" style="43" bestFit="1" customWidth="1"/>
    <col min="3455" max="3455" width="11.7109375" style="43" bestFit="1" customWidth="1"/>
    <col min="3456" max="3456" width="12.42578125" style="43" bestFit="1" customWidth="1"/>
    <col min="3457" max="3457" width="12.85546875" style="43" bestFit="1" customWidth="1"/>
    <col min="3458" max="3458" width="8.140625" style="43" bestFit="1" customWidth="1"/>
    <col min="3459" max="3460" width="11.85546875" style="43" bestFit="1" customWidth="1"/>
    <col min="3461" max="3461" width="9" style="43" bestFit="1" customWidth="1"/>
    <col min="3462" max="3462" width="10.85546875" style="43" bestFit="1" customWidth="1"/>
    <col min="3463" max="3463" width="8.28515625" style="43" bestFit="1" customWidth="1"/>
    <col min="3464" max="3464" width="8.7109375" style="43" bestFit="1" customWidth="1"/>
    <col min="3465" max="3465" width="9" style="43" bestFit="1" customWidth="1"/>
    <col min="3466" max="3466" width="8.28515625" style="43" bestFit="1" customWidth="1"/>
    <col min="3467" max="3467" width="7.42578125" style="43" bestFit="1" customWidth="1"/>
    <col min="3468" max="3468" width="15.42578125" style="43" bestFit="1" customWidth="1"/>
    <col min="3469" max="3469" width="9.28515625" style="43" bestFit="1" customWidth="1"/>
    <col min="3470" max="3470" width="11.7109375" style="43" bestFit="1" customWidth="1"/>
    <col min="3471" max="3471" width="12.7109375" style="43" bestFit="1" customWidth="1"/>
    <col min="3472" max="3472" width="11.42578125" style="43" bestFit="1" customWidth="1"/>
    <col min="3473" max="3473" width="5.140625" style="43" bestFit="1" customWidth="1"/>
    <col min="3474" max="3474" width="6.42578125" style="43" bestFit="1" customWidth="1"/>
    <col min="3475" max="3475" width="11" style="43" bestFit="1" customWidth="1"/>
    <col min="3476" max="3476" width="17.28515625" style="43" bestFit="1" customWidth="1"/>
    <col min="3477" max="3640" width="10.85546875" style="43"/>
    <col min="3641" max="3641" width="17.85546875" style="43" bestFit="1" customWidth="1"/>
    <col min="3642" max="3642" width="33.42578125" style="43" bestFit="1" customWidth="1"/>
    <col min="3643" max="3643" width="21.28515625" style="43" bestFit="1" customWidth="1"/>
    <col min="3644" max="3644" width="18.42578125" style="43" bestFit="1" customWidth="1"/>
    <col min="3645" max="3645" width="9.7109375" style="43" bestFit="1" customWidth="1"/>
    <col min="3646" max="3646" width="10.7109375" style="43" bestFit="1" customWidth="1"/>
    <col min="3647" max="3647" width="28.7109375" style="43" bestFit="1" customWidth="1"/>
    <col min="3648" max="3648" width="3.140625" style="43" bestFit="1" customWidth="1"/>
    <col min="3649" max="3649" width="3.42578125" style="43" bestFit="1" customWidth="1"/>
    <col min="3650" max="3650" width="32.28515625" style="43" bestFit="1" customWidth="1"/>
    <col min="3651" max="3651" width="5" style="43" bestFit="1" customWidth="1"/>
    <col min="3652" max="3652" width="5.7109375" style="43" bestFit="1" customWidth="1"/>
    <col min="3653" max="3653" width="7.140625" style="43" bestFit="1" customWidth="1"/>
    <col min="3654" max="3654" width="23.7109375" style="43" bestFit="1" customWidth="1"/>
    <col min="3655" max="3655" width="26.140625" style="43" bestFit="1" customWidth="1"/>
    <col min="3656" max="3656" width="6.42578125" style="43" bestFit="1" customWidth="1"/>
    <col min="3657" max="3657" width="26.42578125" style="43" bestFit="1" customWidth="1"/>
    <col min="3658" max="3658" width="10.85546875" style="43"/>
    <col min="3659" max="3659" width="15.28515625" style="43" bestFit="1" customWidth="1"/>
    <col min="3660" max="3660" width="4.85546875" style="43" bestFit="1" customWidth="1"/>
    <col min="3661" max="3661" width="8" style="43" bestFit="1" customWidth="1"/>
    <col min="3662" max="3662" width="10.28515625" style="43" bestFit="1" customWidth="1"/>
    <col min="3663" max="3663" width="29.28515625" style="43" bestFit="1" customWidth="1"/>
    <col min="3664" max="3664" width="12.42578125" style="43" bestFit="1" customWidth="1"/>
    <col min="3665" max="3665" width="10" style="43" bestFit="1" customWidth="1"/>
    <col min="3666" max="3666" width="10.42578125" style="43" bestFit="1" customWidth="1"/>
    <col min="3667" max="3667" width="11" style="43" bestFit="1" customWidth="1"/>
    <col min="3668" max="3668" width="24.140625" style="43" bestFit="1" customWidth="1"/>
    <col min="3669" max="3669" width="10.7109375" style="43" bestFit="1" customWidth="1"/>
    <col min="3670" max="3670" width="32.85546875" style="43" bestFit="1" customWidth="1"/>
    <col min="3671" max="3671" width="13.85546875" style="43" bestFit="1" customWidth="1"/>
    <col min="3672" max="3672" width="11" style="43" bestFit="1" customWidth="1"/>
    <col min="3673" max="3673" width="23.42578125" style="43" bestFit="1" customWidth="1"/>
    <col min="3674" max="3674" width="10.7109375" style="43" bestFit="1" customWidth="1"/>
    <col min="3675" max="3675" width="8" style="43" bestFit="1" customWidth="1"/>
    <col min="3676" max="3676" width="12.7109375" style="43" bestFit="1" customWidth="1"/>
    <col min="3677" max="3677" width="7.42578125" style="43" bestFit="1" customWidth="1"/>
    <col min="3678" max="3678" width="8.42578125" style="43" bestFit="1" customWidth="1"/>
    <col min="3679" max="3679" width="6.42578125" style="43" bestFit="1" customWidth="1"/>
    <col min="3680" max="3680" width="10.85546875" style="43" bestFit="1" customWidth="1"/>
    <col min="3681" max="3681" width="5.85546875" style="43" bestFit="1" customWidth="1"/>
    <col min="3682" max="3682" width="10.7109375" style="43" bestFit="1" customWidth="1"/>
    <col min="3683" max="3683" width="3.42578125" style="43" bestFit="1" customWidth="1"/>
    <col min="3684" max="3684" width="6.42578125" style="43" bestFit="1" customWidth="1"/>
    <col min="3685" max="3685" width="8.28515625" style="43" bestFit="1" customWidth="1"/>
    <col min="3686" max="3687" width="10.7109375" style="43" bestFit="1" customWidth="1"/>
    <col min="3688" max="3688" width="3.140625" style="43" bestFit="1" customWidth="1"/>
    <col min="3689" max="3689" width="9.42578125" style="43" bestFit="1" customWidth="1"/>
    <col min="3690" max="3690" width="3.42578125" style="43" bestFit="1" customWidth="1"/>
    <col min="3691" max="3691" width="4" style="43" bestFit="1" customWidth="1"/>
    <col min="3692" max="3692" width="7" style="43" bestFit="1" customWidth="1"/>
    <col min="3693" max="3693" width="8" style="43" bestFit="1" customWidth="1"/>
    <col min="3694" max="3694" width="9.28515625" style="43" bestFit="1" customWidth="1"/>
    <col min="3695" max="3695" width="8.140625" style="43" bestFit="1" customWidth="1"/>
    <col min="3696" max="3696" width="7.7109375" style="43" bestFit="1" customWidth="1"/>
    <col min="3697" max="3697" width="6.28515625" style="43" bestFit="1" customWidth="1"/>
    <col min="3698" max="3698" width="4.7109375" style="43" bestFit="1" customWidth="1"/>
    <col min="3699" max="3699" width="6.28515625" style="43" bestFit="1" customWidth="1"/>
    <col min="3700" max="3700" width="10.7109375" style="43" bestFit="1" customWidth="1"/>
    <col min="3701" max="3701" width="15.140625" style="43" bestFit="1" customWidth="1"/>
    <col min="3702" max="3702" width="9.28515625" style="43" bestFit="1" customWidth="1"/>
    <col min="3703" max="3703" width="12.28515625" style="43" bestFit="1" customWidth="1"/>
    <col min="3704" max="3704" width="5" style="43" bestFit="1" customWidth="1"/>
    <col min="3705" max="3706" width="8.7109375" style="43" bestFit="1" customWidth="1"/>
    <col min="3707" max="3707" width="3.28515625" style="43" bestFit="1" customWidth="1"/>
    <col min="3708" max="3708" width="10.7109375" style="43" bestFit="1" customWidth="1"/>
    <col min="3709" max="3709" width="33.42578125" style="43" bestFit="1" customWidth="1"/>
    <col min="3710" max="3710" width="12.7109375" style="43" bestFit="1" customWidth="1"/>
    <col min="3711" max="3711" width="11.7109375" style="43" bestFit="1" customWidth="1"/>
    <col min="3712" max="3712" width="12.42578125" style="43" bestFit="1" customWidth="1"/>
    <col min="3713" max="3713" width="12.85546875" style="43" bestFit="1" customWidth="1"/>
    <col min="3714" max="3714" width="8.140625" style="43" bestFit="1" customWidth="1"/>
    <col min="3715" max="3716" width="11.85546875" style="43" bestFit="1" customWidth="1"/>
    <col min="3717" max="3717" width="9" style="43" bestFit="1" customWidth="1"/>
    <col min="3718" max="3718" width="10.85546875" style="43" bestFit="1" customWidth="1"/>
    <col min="3719" max="3719" width="8.28515625" style="43" bestFit="1" customWidth="1"/>
    <col min="3720" max="3720" width="8.7109375" style="43" bestFit="1" customWidth="1"/>
    <col min="3721" max="3721" width="9" style="43" bestFit="1" customWidth="1"/>
    <col min="3722" max="3722" width="8.28515625" style="43" bestFit="1" customWidth="1"/>
    <col min="3723" max="3723" width="7.42578125" style="43" bestFit="1" customWidth="1"/>
    <col min="3724" max="3724" width="15.42578125" style="43" bestFit="1" customWidth="1"/>
    <col min="3725" max="3725" width="9.28515625" style="43" bestFit="1" customWidth="1"/>
    <col min="3726" max="3726" width="11.7109375" style="43" bestFit="1" customWidth="1"/>
    <col min="3727" max="3727" width="12.7109375" style="43" bestFit="1" customWidth="1"/>
    <col min="3728" max="3728" width="11.42578125" style="43" bestFit="1" customWidth="1"/>
    <col min="3729" max="3729" width="5.140625" style="43" bestFit="1" customWidth="1"/>
    <col min="3730" max="3730" width="6.42578125" style="43" bestFit="1" customWidth="1"/>
    <col min="3731" max="3731" width="11" style="43" bestFit="1" customWidth="1"/>
    <col min="3732" max="3732" width="17.28515625" style="43" bestFit="1" customWidth="1"/>
    <col min="3733" max="3896" width="10.85546875" style="43"/>
    <col min="3897" max="3897" width="17.85546875" style="43" bestFit="1" customWidth="1"/>
    <col min="3898" max="3898" width="33.42578125" style="43" bestFit="1" customWidth="1"/>
    <col min="3899" max="3899" width="21.28515625" style="43" bestFit="1" customWidth="1"/>
    <col min="3900" max="3900" width="18.42578125" style="43" bestFit="1" customWidth="1"/>
    <col min="3901" max="3901" width="9.7109375" style="43" bestFit="1" customWidth="1"/>
    <col min="3902" max="3902" width="10.7109375" style="43" bestFit="1" customWidth="1"/>
    <col min="3903" max="3903" width="28.7109375" style="43" bestFit="1" customWidth="1"/>
    <col min="3904" max="3904" width="3.140625" style="43" bestFit="1" customWidth="1"/>
    <col min="3905" max="3905" width="3.42578125" style="43" bestFit="1" customWidth="1"/>
    <col min="3906" max="3906" width="32.28515625" style="43" bestFit="1" customWidth="1"/>
    <col min="3907" max="3907" width="5" style="43" bestFit="1" customWidth="1"/>
    <col min="3908" max="3908" width="5.7109375" style="43" bestFit="1" customWidth="1"/>
    <col min="3909" max="3909" width="7.140625" style="43" bestFit="1" customWidth="1"/>
    <col min="3910" max="3910" width="23.7109375" style="43" bestFit="1" customWidth="1"/>
    <col min="3911" max="3911" width="26.140625" style="43" bestFit="1" customWidth="1"/>
    <col min="3912" max="3912" width="6.42578125" style="43" bestFit="1" customWidth="1"/>
    <col min="3913" max="3913" width="26.42578125" style="43" bestFit="1" customWidth="1"/>
    <col min="3914" max="3914" width="10.85546875" style="43"/>
    <col min="3915" max="3915" width="15.28515625" style="43" bestFit="1" customWidth="1"/>
    <col min="3916" max="3916" width="4.85546875" style="43" bestFit="1" customWidth="1"/>
    <col min="3917" max="3917" width="8" style="43" bestFit="1" customWidth="1"/>
    <col min="3918" max="3918" width="10.28515625" style="43" bestFit="1" customWidth="1"/>
    <col min="3919" max="3919" width="29.28515625" style="43" bestFit="1" customWidth="1"/>
    <col min="3920" max="3920" width="12.42578125" style="43" bestFit="1" customWidth="1"/>
    <col min="3921" max="3921" width="10" style="43" bestFit="1" customWidth="1"/>
    <col min="3922" max="3922" width="10.42578125" style="43" bestFit="1" customWidth="1"/>
    <col min="3923" max="3923" width="11" style="43" bestFit="1" customWidth="1"/>
    <col min="3924" max="3924" width="24.140625" style="43" bestFit="1" customWidth="1"/>
    <col min="3925" max="3925" width="10.7109375" style="43" bestFit="1" customWidth="1"/>
    <col min="3926" max="3926" width="32.85546875" style="43" bestFit="1" customWidth="1"/>
    <col min="3927" max="3927" width="13.85546875" style="43" bestFit="1" customWidth="1"/>
    <col min="3928" max="3928" width="11" style="43" bestFit="1" customWidth="1"/>
    <col min="3929" max="3929" width="23.42578125" style="43" bestFit="1" customWidth="1"/>
    <col min="3930" max="3930" width="10.7109375" style="43" bestFit="1" customWidth="1"/>
    <col min="3931" max="3931" width="8" style="43" bestFit="1" customWidth="1"/>
    <col min="3932" max="3932" width="12.7109375" style="43" bestFit="1" customWidth="1"/>
    <col min="3933" max="3933" width="7.42578125" style="43" bestFit="1" customWidth="1"/>
    <col min="3934" max="3934" width="8.42578125" style="43" bestFit="1" customWidth="1"/>
    <col min="3935" max="3935" width="6.42578125" style="43" bestFit="1" customWidth="1"/>
    <col min="3936" max="3936" width="10.85546875" style="43" bestFit="1" customWidth="1"/>
    <col min="3937" max="3937" width="5.85546875" style="43" bestFit="1" customWidth="1"/>
    <col min="3938" max="3938" width="10.7109375" style="43" bestFit="1" customWidth="1"/>
    <col min="3939" max="3939" width="3.42578125" style="43" bestFit="1" customWidth="1"/>
    <col min="3940" max="3940" width="6.42578125" style="43" bestFit="1" customWidth="1"/>
    <col min="3941" max="3941" width="8.28515625" style="43" bestFit="1" customWidth="1"/>
    <col min="3942" max="3943" width="10.7109375" style="43" bestFit="1" customWidth="1"/>
    <col min="3944" max="3944" width="3.140625" style="43" bestFit="1" customWidth="1"/>
    <col min="3945" max="3945" width="9.42578125" style="43" bestFit="1" customWidth="1"/>
    <col min="3946" max="3946" width="3.42578125" style="43" bestFit="1" customWidth="1"/>
    <col min="3947" max="3947" width="4" style="43" bestFit="1" customWidth="1"/>
    <col min="3948" max="3948" width="7" style="43" bestFit="1" customWidth="1"/>
    <col min="3949" max="3949" width="8" style="43" bestFit="1" customWidth="1"/>
    <col min="3950" max="3950" width="9.28515625" style="43" bestFit="1" customWidth="1"/>
    <col min="3951" max="3951" width="8.140625" style="43" bestFit="1" customWidth="1"/>
    <col min="3952" max="3952" width="7.7109375" style="43" bestFit="1" customWidth="1"/>
    <col min="3953" max="3953" width="6.28515625" style="43" bestFit="1" customWidth="1"/>
    <col min="3954" max="3954" width="4.7109375" style="43" bestFit="1" customWidth="1"/>
    <col min="3955" max="3955" width="6.28515625" style="43" bestFit="1" customWidth="1"/>
    <col min="3956" max="3956" width="10.7109375" style="43" bestFit="1" customWidth="1"/>
    <col min="3957" max="3957" width="15.140625" style="43" bestFit="1" customWidth="1"/>
    <col min="3958" max="3958" width="9.28515625" style="43" bestFit="1" customWidth="1"/>
    <col min="3959" max="3959" width="12.28515625" style="43" bestFit="1" customWidth="1"/>
    <col min="3960" max="3960" width="5" style="43" bestFit="1" customWidth="1"/>
    <col min="3961" max="3962" width="8.7109375" style="43" bestFit="1" customWidth="1"/>
    <col min="3963" max="3963" width="3.28515625" style="43" bestFit="1" customWidth="1"/>
    <col min="3964" max="3964" width="10.7109375" style="43" bestFit="1" customWidth="1"/>
    <col min="3965" max="3965" width="33.42578125" style="43" bestFit="1" customWidth="1"/>
    <col min="3966" max="3966" width="12.7109375" style="43" bestFit="1" customWidth="1"/>
    <col min="3967" max="3967" width="11.7109375" style="43" bestFit="1" customWidth="1"/>
    <col min="3968" max="3968" width="12.42578125" style="43" bestFit="1" customWidth="1"/>
    <col min="3969" max="3969" width="12.85546875" style="43" bestFit="1" customWidth="1"/>
    <col min="3970" max="3970" width="8.140625" style="43" bestFit="1" customWidth="1"/>
    <col min="3971" max="3972" width="11.85546875" style="43" bestFit="1" customWidth="1"/>
    <col min="3973" max="3973" width="9" style="43" bestFit="1" customWidth="1"/>
    <col min="3974" max="3974" width="10.85546875" style="43" bestFit="1" customWidth="1"/>
    <col min="3975" max="3975" width="8.28515625" style="43" bestFit="1" customWidth="1"/>
    <col min="3976" max="3976" width="8.7109375" style="43" bestFit="1" customWidth="1"/>
    <col min="3977" max="3977" width="9" style="43" bestFit="1" customWidth="1"/>
    <col min="3978" max="3978" width="8.28515625" style="43" bestFit="1" customWidth="1"/>
    <col min="3979" max="3979" width="7.42578125" style="43" bestFit="1" customWidth="1"/>
    <col min="3980" max="3980" width="15.42578125" style="43" bestFit="1" customWidth="1"/>
    <col min="3981" max="3981" width="9.28515625" style="43" bestFit="1" customWidth="1"/>
    <col min="3982" max="3982" width="11.7109375" style="43" bestFit="1" customWidth="1"/>
    <col min="3983" max="3983" width="12.7109375" style="43" bestFit="1" customWidth="1"/>
    <col min="3984" max="3984" width="11.42578125" style="43" bestFit="1" customWidth="1"/>
    <col min="3985" max="3985" width="5.140625" style="43" bestFit="1" customWidth="1"/>
    <col min="3986" max="3986" width="6.42578125" style="43" bestFit="1" customWidth="1"/>
    <col min="3987" max="3987" width="11" style="43" bestFit="1" customWidth="1"/>
    <col min="3988" max="3988" width="17.28515625" style="43" bestFit="1" customWidth="1"/>
    <col min="3989" max="4152" width="10.85546875" style="43"/>
    <col min="4153" max="4153" width="17.85546875" style="43" bestFit="1" customWidth="1"/>
    <col min="4154" max="4154" width="33.42578125" style="43" bestFit="1" customWidth="1"/>
    <col min="4155" max="4155" width="21.28515625" style="43" bestFit="1" customWidth="1"/>
    <col min="4156" max="4156" width="18.42578125" style="43" bestFit="1" customWidth="1"/>
    <col min="4157" max="4157" width="9.7109375" style="43" bestFit="1" customWidth="1"/>
    <col min="4158" max="4158" width="10.7109375" style="43" bestFit="1" customWidth="1"/>
    <col min="4159" max="4159" width="28.7109375" style="43" bestFit="1" customWidth="1"/>
    <col min="4160" max="4160" width="3.140625" style="43" bestFit="1" customWidth="1"/>
    <col min="4161" max="4161" width="3.42578125" style="43" bestFit="1" customWidth="1"/>
    <col min="4162" max="4162" width="32.28515625" style="43" bestFit="1" customWidth="1"/>
    <col min="4163" max="4163" width="5" style="43" bestFit="1" customWidth="1"/>
    <col min="4164" max="4164" width="5.7109375" style="43" bestFit="1" customWidth="1"/>
    <col min="4165" max="4165" width="7.140625" style="43" bestFit="1" customWidth="1"/>
    <col min="4166" max="4166" width="23.7109375" style="43" bestFit="1" customWidth="1"/>
    <col min="4167" max="4167" width="26.140625" style="43" bestFit="1" customWidth="1"/>
    <col min="4168" max="4168" width="6.42578125" style="43" bestFit="1" customWidth="1"/>
    <col min="4169" max="4169" width="26.42578125" style="43" bestFit="1" customWidth="1"/>
    <col min="4170" max="4170" width="10.85546875" style="43"/>
    <col min="4171" max="4171" width="15.28515625" style="43" bestFit="1" customWidth="1"/>
    <col min="4172" max="4172" width="4.85546875" style="43" bestFit="1" customWidth="1"/>
    <col min="4173" max="4173" width="8" style="43" bestFit="1" customWidth="1"/>
    <col min="4174" max="4174" width="10.28515625" style="43" bestFit="1" customWidth="1"/>
    <col min="4175" max="4175" width="29.28515625" style="43" bestFit="1" customWidth="1"/>
    <col min="4176" max="4176" width="12.42578125" style="43" bestFit="1" customWidth="1"/>
    <col min="4177" max="4177" width="10" style="43" bestFit="1" customWidth="1"/>
    <col min="4178" max="4178" width="10.42578125" style="43" bestFit="1" customWidth="1"/>
    <col min="4179" max="4179" width="11" style="43" bestFit="1" customWidth="1"/>
    <col min="4180" max="4180" width="24.140625" style="43" bestFit="1" customWidth="1"/>
    <col min="4181" max="4181" width="10.7109375" style="43" bestFit="1" customWidth="1"/>
    <col min="4182" max="4182" width="32.85546875" style="43" bestFit="1" customWidth="1"/>
    <col min="4183" max="4183" width="13.85546875" style="43" bestFit="1" customWidth="1"/>
    <col min="4184" max="4184" width="11" style="43" bestFit="1" customWidth="1"/>
    <col min="4185" max="4185" width="23.42578125" style="43" bestFit="1" customWidth="1"/>
    <col min="4186" max="4186" width="10.7109375" style="43" bestFit="1" customWidth="1"/>
    <col min="4187" max="4187" width="8" style="43" bestFit="1" customWidth="1"/>
    <col min="4188" max="4188" width="12.7109375" style="43" bestFit="1" customWidth="1"/>
    <col min="4189" max="4189" width="7.42578125" style="43" bestFit="1" customWidth="1"/>
    <col min="4190" max="4190" width="8.42578125" style="43" bestFit="1" customWidth="1"/>
    <col min="4191" max="4191" width="6.42578125" style="43" bestFit="1" customWidth="1"/>
    <col min="4192" max="4192" width="10.85546875" style="43" bestFit="1" customWidth="1"/>
    <col min="4193" max="4193" width="5.85546875" style="43" bestFit="1" customWidth="1"/>
    <col min="4194" max="4194" width="10.7109375" style="43" bestFit="1" customWidth="1"/>
    <col min="4195" max="4195" width="3.42578125" style="43" bestFit="1" customWidth="1"/>
    <col min="4196" max="4196" width="6.42578125" style="43" bestFit="1" customWidth="1"/>
    <col min="4197" max="4197" width="8.28515625" style="43" bestFit="1" customWidth="1"/>
    <col min="4198" max="4199" width="10.7109375" style="43" bestFit="1" customWidth="1"/>
    <col min="4200" max="4200" width="3.140625" style="43" bestFit="1" customWidth="1"/>
    <col min="4201" max="4201" width="9.42578125" style="43" bestFit="1" customWidth="1"/>
    <col min="4202" max="4202" width="3.42578125" style="43" bestFit="1" customWidth="1"/>
    <col min="4203" max="4203" width="4" style="43" bestFit="1" customWidth="1"/>
    <col min="4204" max="4204" width="7" style="43" bestFit="1" customWidth="1"/>
    <col min="4205" max="4205" width="8" style="43" bestFit="1" customWidth="1"/>
    <col min="4206" max="4206" width="9.28515625" style="43" bestFit="1" customWidth="1"/>
    <col min="4207" max="4207" width="8.140625" style="43" bestFit="1" customWidth="1"/>
    <col min="4208" max="4208" width="7.7109375" style="43" bestFit="1" customWidth="1"/>
    <col min="4209" max="4209" width="6.28515625" style="43" bestFit="1" customWidth="1"/>
    <col min="4210" max="4210" width="4.7109375" style="43" bestFit="1" customWidth="1"/>
    <col min="4211" max="4211" width="6.28515625" style="43" bestFit="1" customWidth="1"/>
    <col min="4212" max="4212" width="10.7109375" style="43" bestFit="1" customWidth="1"/>
    <col min="4213" max="4213" width="15.140625" style="43" bestFit="1" customWidth="1"/>
    <col min="4214" max="4214" width="9.28515625" style="43" bestFit="1" customWidth="1"/>
    <col min="4215" max="4215" width="12.28515625" style="43" bestFit="1" customWidth="1"/>
    <col min="4216" max="4216" width="5" style="43" bestFit="1" customWidth="1"/>
    <col min="4217" max="4218" width="8.7109375" style="43" bestFit="1" customWidth="1"/>
    <col min="4219" max="4219" width="3.28515625" style="43" bestFit="1" customWidth="1"/>
    <col min="4220" max="4220" width="10.7109375" style="43" bestFit="1" customWidth="1"/>
    <col min="4221" max="4221" width="33.42578125" style="43" bestFit="1" customWidth="1"/>
    <col min="4222" max="4222" width="12.7109375" style="43" bestFit="1" customWidth="1"/>
    <col min="4223" max="4223" width="11.7109375" style="43" bestFit="1" customWidth="1"/>
    <col min="4224" max="4224" width="12.42578125" style="43" bestFit="1" customWidth="1"/>
    <col min="4225" max="4225" width="12.85546875" style="43" bestFit="1" customWidth="1"/>
    <col min="4226" max="4226" width="8.140625" style="43" bestFit="1" customWidth="1"/>
    <col min="4227" max="4228" width="11.85546875" style="43" bestFit="1" customWidth="1"/>
    <col min="4229" max="4229" width="9" style="43" bestFit="1" customWidth="1"/>
    <col min="4230" max="4230" width="10.85546875" style="43" bestFit="1" customWidth="1"/>
    <col min="4231" max="4231" width="8.28515625" style="43" bestFit="1" customWidth="1"/>
    <col min="4232" max="4232" width="8.7109375" style="43" bestFit="1" customWidth="1"/>
    <col min="4233" max="4233" width="9" style="43" bestFit="1" customWidth="1"/>
    <col min="4234" max="4234" width="8.28515625" style="43" bestFit="1" customWidth="1"/>
    <col min="4235" max="4235" width="7.42578125" style="43" bestFit="1" customWidth="1"/>
    <col min="4236" max="4236" width="15.42578125" style="43" bestFit="1" customWidth="1"/>
    <col min="4237" max="4237" width="9.28515625" style="43" bestFit="1" customWidth="1"/>
    <col min="4238" max="4238" width="11.7109375" style="43" bestFit="1" customWidth="1"/>
    <col min="4239" max="4239" width="12.7109375" style="43" bestFit="1" customWidth="1"/>
    <col min="4240" max="4240" width="11.42578125" style="43" bestFit="1" customWidth="1"/>
    <col min="4241" max="4241" width="5.140625" style="43" bestFit="1" customWidth="1"/>
    <col min="4242" max="4242" width="6.42578125" style="43" bestFit="1" customWidth="1"/>
    <col min="4243" max="4243" width="11" style="43" bestFit="1" customWidth="1"/>
    <col min="4244" max="4244" width="17.28515625" style="43" bestFit="1" customWidth="1"/>
    <col min="4245" max="4408" width="10.85546875" style="43"/>
    <col min="4409" max="4409" width="17.85546875" style="43" bestFit="1" customWidth="1"/>
    <col min="4410" max="4410" width="33.42578125" style="43" bestFit="1" customWidth="1"/>
    <col min="4411" max="4411" width="21.28515625" style="43" bestFit="1" customWidth="1"/>
    <col min="4412" max="4412" width="18.42578125" style="43" bestFit="1" customWidth="1"/>
    <col min="4413" max="4413" width="9.7109375" style="43" bestFit="1" customWidth="1"/>
    <col min="4414" max="4414" width="10.7109375" style="43" bestFit="1" customWidth="1"/>
    <col min="4415" max="4415" width="28.7109375" style="43" bestFit="1" customWidth="1"/>
    <col min="4416" max="4416" width="3.140625" style="43" bestFit="1" customWidth="1"/>
    <col min="4417" max="4417" width="3.42578125" style="43" bestFit="1" customWidth="1"/>
    <col min="4418" max="4418" width="32.28515625" style="43" bestFit="1" customWidth="1"/>
    <col min="4419" max="4419" width="5" style="43" bestFit="1" customWidth="1"/>
    <col min="4420" max="4420" width="5.7109375" style="43" bestFit="1" customWidth="1"/>
    <col min="4421" max="4421" width="7.140625" style="43" bestFit="1" customWidth="1"/>
    <col min="4422" max="4422" width="23.7109375" style="43" bestFit="1" customWidth="1"/>
    <col min="4423" max="4423" width="26.140625" style="43" bestFit="1" customWidth="1"/>
    <col min="4424" max="4424" width="6.42578125" style="43" bestFit="1" customWidth="1"/>
    <col min="4425" max="4425" width="26.42578125" style="43" bestFit="1" customWidth="1"/>
    <col min="4426" max="4426" width="10.85546875" style="43"/>
    <col min="4427" max="4427" width="15.28515625" style="43" bestFit="1" customWidth="1"/>
    <col min="4428" max="4428" width="4.85546875" style="43" bestFit="1" customWidth="1"/>
    <col min="4429" max="4429" width="8" style="43" bestFit="1" customWidth="1"/>
    <col min="4430" max="4430" width="10.28515625" style="43" bestFit="1" customWidth="1"/>
    <col min="4431" max="4431" width="29.28515625" style="43" bestFit="1" customWidth="1"/>
    <col min="4432" max="4432" width="12.42578125" style="43" bestFit="1" customWidth="1"/>
    <col min="4433" max="4433" width="10" style="43" bestFit="1" customWidth="1"/>
    <col min="4434" max="4434" width="10.42578125" style="43" bestFit="1" customWidth="1"/>
    <col min="4435" max="4435" width="11" style="43" bestFit="1" customWidth="1"/>
    <col min="4436" max="4436" width="24.140625" style="43" bestFit="1" customWidth="1"/>
    <col min="4437" max="4437" width="10.7109375" style="43" bestFit="1" customWidth="1"/>
    <col min="4438" max="4438" width="32.85546875" style="43" bestFit="1" customWidth="1"/>
    <col min="4439" max="4439" width="13.85546875" style="43" bestFit="1" customWidth="1"/>
    <col min="4440" max="4440" width="11" style="43" bestFit="1" customWidth="1"/>
    <col min="4441" max="4441" width="23.42578125" style="43" bestFit="1" customWidth="1"/>
    <col min="4442" max="4442" width="10.7109375" style="43" bestFit="1" customWidth="1"/>
    <col min="4443" max="4443" width="8" style="43" bestFit="1" customWidth="1"/>
    <col min="4444" max="4444" width="12.7109375" style="43" bestFit="1" customWidth="1"/>
    <col min="4445" max="4445" width="7.42578125" style="43" bestFit="1" customWidth="1"/>
    <col min="4446" max="4446" width="8.42578125" style="43" bestFit="1" customWidth="1"/>
    <col min="4447" max="4447" width="6.42578125" style="43" bestFit="1" customWidth="1"/>
    <col min="4448" max="4448" width="10.85546875" style="43" bestFit="1" customWidth="1"/>
    <col min="4449" max="4449" width="5.85546875" style="43" bestFit="1" customWidth="1"/>
    <col min="4450" max="4450" width="10.7109375" style="43" bestFit="1" customWidth="1"/>
    <col min="4451" max="4451" width="3.42578125" style="43" bestFit="1" customWidth="1"/>
    <col min="4452" max="4452" width="6.42578125" style="43" bestFit="1" customWidth="1"/>
    <col min="4453" max="4453" width="8.28515625" style="43" bestFit="1" customWidth="1"/>
    <col min="4454" max="4455" width="10.7109375" style="43" bestFit="1" customWidth="1"/>
    <col min="4456" max="4456" width="3.140625" style="43" bestFit="1" customWidth="1"/>
    <col min="4457" max="4457" width="9.42578125" style="43" bestFit="1" customWidth="1"/>
    <col min="4458" max="4458" width="3.42578125" style="43" bestFit="1" customWidth="1"/>
    <col min="4459" max="4459" width="4" style="43" bestFit="1" customWidth="1"/>
    <col min="4460" max="4460" width="7" style="43" bestFit="1" customWidth="1"/>
    <col min="4461" max="4461" width="8" style="43" bestFit="1" customWidth="1"/>
    <col min="4462" max="4462" width="9.28515625" style="43" bestFit="1" customWidth="1"/>
    <col min="4463" max="4463" width="8.140625" style="43" bestFit="1" customWidth="1"/>
    <col min="4464" max="4464" width="7.7109375" style="43" bestFit="1" customWidth="1"/>
    <col min="4465" max="4465" width="6.28515625" style="43" bestFit="1" customWidth="1"/>
    <col min="4466" max="4466" width="4.7109375" style="43" bestFit="1" customWidth="1"/>
    <col min="4467" max="4467" width="6.28515625" style="43" bestFit="1" customWidth="1"/>
    <col min="4468" max="4468" width="10.7109375" style="43" bestFit="1" customWidth="1"/>
    <col min="4469" max="4469" width="15.140625" style="43" bestFit="1" customWidth="1"/>
    <col min="4470" max="4470" width="9.28515625" style="43" bestFit="1" customWidth="1"/>
    <col min="4471" max="4471" width="12.28515625" style="43" bestFit="1" customWidth="1"/>
    <col min="4472" max="4472" width="5" style="43" bestFit="1" customWidth="1"/>
    <col min="4473" max="4474" width="8.7109375" style="43" bestFit="1" customWidth="1"/>
    <col min="4475" max="4475" width="3.28515625" style="43" bestFit="1" customWidth="1"/>
    <col min="4476" max="4476" width="10.7109375" style="43" bestFit="1" customWidth="1"/>
    <col min="4477" max="4477" width="33.42578125" style="43" bestFit="1" customWidth="1"/>
    <col min="4478" max="4478" width="12.7109375" style="43" bestFit="1" customWidth="1"/>
    <col min="4479" max="4479" width="11.7109375" style="43" bestFit="1" customWidth="1"/>
    <col min="4480" max="4480" width="12.42578125" style="43" bestFit="1" customWidth="1"/>
    <col min="4481" max="4481" width="12.85546875" style="43" bestFit="1" customWidth="1"/>
    <col min="4482" max="4482" width="8.140625" style="43" bestFit="1" customWidth="1"/>
    <col min="4483" max="4484" width="11.85546875" style="43" bestFit="1" customWidth="1"/>
    <col min="4485" max="4485" width="9" style="43" bestFit="1" customWidth="1"/>
    <col min="4486" max="4486" width="10.85546875" style="43" bestFit="1" customWidth="1"/>
    <col min="4487" max="4487" width="8.28515625" style="43" bestFit="1" customWidth="1"/>
    <col min="4488" max="4488" width="8.7109375" style="43" bestFit="1" customWidth="1"/>
    <col min="4489" max="4489" width="9" style="43" bestFit="1" customWidth="1"/>
    <col min="4490" max="4490" width="8.28515625" style="43" bestFit="1" customWidth="1"/>
    <col min="4491" max="4491" width="7.42578125" style="43" bestFit="1" customWidth="1"/>
    <col min="4492" max="4492" width="15.42578125" style="43" bestFit="1" customWidth="1"/>
    <col min="4493" max="4493" width="9.28515625" style="43" bestFit="1" customWidth="1"/>
    <col min="4494" max="4494" width="11.7109375" style="43" bestFit="1" customWidth="1"/>
    <col min="4495" max="4495" width="12.7109375" style="43" bestFit="1" customWidth="1"/>
    <col min="4496" max="4496" width="11.42578125" style="43" bestFit="1" customWidth="1"/>
    <col min="4497" max="4497" width="5.140625" style="43" bestFit="1" customWidth="1"/>
    <col min="4498" max="4498" width="6.42578125" style="43" bestFit="1" customWidth="1"/>
    <col min="4499" max="4499" width="11" style="43" bestFit="1" customWidth="1"/>
    <col min="4500" max="4500" width="17.28515625" style="43" bestFit="1" customWidth="1"/>
    <col min="4501" max="4664" width="10.85546875" style="43"/>
    <col min="4665" max="4665" width="17.85546875" style="43" bestFit="1" customWidth="1"/>
    <col min="4666" max="4666" width="33.42578125" style="43" bestFit="1" customWidth="1"/>
    <col min="4667" max="4667" width="21.28515625" style="43" bestFit="1" customWidth="1"/>
    <col min="4668" max="4668" width="18.42578125" style="43" bestFit="1" customWidth="1"/>
    <col min="4669" max="4669" width="9.7109375" style="43" bestFit="1" customWidth="1"/>
    <col min="4670" max="4670" width="10.7109375" style="43" bestFit="1" customWidth="1"/>
    <col min="4671" max="4671" width="28.7109375" style="43" bestFit="1" customWidth="1"/>
    <col min="4672" max="4672" width="3.140625" style="43" bestFit="1" customWidth="1"/>
    <col min="4673" max="4673" width="3.42578125" style="43" bestFit="1" customWidth="1"/>
    <col min="4674" max="4674" width="32.28515625" style="43" bestFit="1" customWidth="1"/>
    <col min="4675" max="4675" width="5" style="43" bestFit="1" customWidth="1"/>
    <col min="4676" max="4676" width="5.7109375" style="43" bestFit="1" customWidth="1"/>
    <col min="4677" max="4677" width="7.140625" style="43" bestFit="1" customWidth="1"/>
    <col min="4678" max="4678" width="23.7109375" style="43" bestFit="1" customWidth="1"/>
    <col min="4679" max="4679" width="26.140625" style="43" bestFit="1" customWidth="1"/>
    <col min="4680" max="4680" width="6.42578125" style="43" bestFit="1" customWidth="1"/>
    <col min="4681" max="4681" width="26.42578125" style="43" bestFit="1" customWidth="1"/>
    <col min="4682" max="4682" width="10.85546875" style="43"/>
    <col min="4683" max="4683" width="15.28515625" style="43" bestFit="1" customWidth="1"/>
    <col min="4684" max="4684" width="4.85546875" style="43" bestFit="1" customWidth="1"/>
    <col min="4685" max="4685" width="8" style="43" bestFit="1" customWidth="1"/>
    <col min="4686" max="4686" width="10.28515625" style="43" bestFit="1" customWidth="1"/>
    <col min="4687" max="4687" width="29.28515625" style="43" bestFit="1" customWidth="1"/>
    <col min="4688" max="4688" width="12.42578125" style="43" bestFit="1" customWidth="1"/>
    <col min="4689" max="4689" width="10" style="43" bestFit="1" customWidth="1"/>
    <col min="4690" max="4690" width="10.42578125" style="43" bestFit="1" customWidth="1"/>
    <col min="4691" max="4691" width="11" style="43" bestFit="1" customWidth="1"/>
    <col min="4692" max="4692" width="24.140625" style="43" bestFit="1" customWidth="1"/>
    <col min="4693" max="4693" width="10.7109375" style="43" bestFit="1" customWidth="1"/>
    <col min="4694" max="4694" width="32.85546875" style="43" bestFit="1" customWidth="1"/>
    <col min="4695" max="4695" width="13.85546875" style="43" bestFit="1" customWidth="1"/>
    <col min="4696" max="4696" width="11" style="43" bestFit="1" customWidth="1"/>
    <col min="4697" max="4697" width="23.42578125" style="43" bestFit="1" customWidth="1"/>
    <col min="4698" max="4698" width="10.7109375" style="43" bestFit="1" customWidth="1"/>
    <col min="4699" max="4699" width="8" style="43" bestFit="1" customWidth="1"/>
    <col min="4700" max="4700" width="12.7109375" style="43" bestFit="1" customWidth="1"/>
    <col min="4701" max="4701" width="7.42578125" style="43" bestFit="1" customWidth="1"/>
    <col min="4702" max="4702" width="8.42578125" style="43" bestFit="1" customWidth="1"/>
    <col min="4703" max="4703" width="6.42578125" style="43" bestFit="1" customWidth="1"/>
    <col min="4704" max="4704" width="10.85546875" style="43" bestFit="1" customWidth="1"/>
    <col min="4705" max="4705" width="5.85546875" style="43" bestFit="1" customWidth="1"/>
    <col min="4706" max="4706" width="10.7109375" style="43" bestFit="1" customWidth="1"/>
    <col min="4707" max="4707" width="3.42578125" style="43" bestFit="1" customWidth="1"/>
    <col min="4708" max="4708" width="6.42578125" style="43" bestFit="1" customWidth="1"/>
    <col min="4709" max="4709" width="8.28515625" style="43" bestFit="1" customWidth="1"/>
    <col min="4710" max="4711" width="10.7109375" style="43" bestFit="1" customWidth="1"/>
    <col min="4712" max="4712" width="3.140625" style="43" bestFit="1" customWidth="1"/>
    <col min="4713" max="4713" width="9.42578125" style="43" bestFit="1" customWidth="1"/>
    <col min="4714" max="4714" width="3.42578125" style="43" bestFit="1" customWidth="1"/>
    <col min="4715" max="4715" width="4" style="43" bestFit="1" customWidth="1"/>
    <col min="4716" max="4716" width="7" style="43" bestFit="1" customWidth="1"/>
    <col min="4717" max="4717" width="8" style="43" bestFit="1" customWidth="1"/>
    <col min="4718" max="4718" width="9.28515625" style="43" bestFit="1" customWidth="1"/>
    <col min="4719" max="4719" width="8.140625" style="43" bestFit="1" customWidth="1"/>
    <col min="4720" max="4720" width="7.7109375" style="43" bestFit="1" customWidth="1"/>
    <col min="4721" max="4721" width="6.28515625" style="43" bestFit="1" customWidth="1"/>
    <col min="4722" max="4722" width="4.7109375" style="43" bestFit="1" customWidth="1"/>
    <col min="4723" max="4723" width="6.28515625" style="43" bestFit="1" customWidth="1"/>
    <col min="4724" max="4724" width="10.7109375" style="43" bestFit="1" customWidth="1"/>
    <col min="4725" max="4725" width="15.140625" style="43" bestFit="1" customWidth="1"/>
    <col min="4726" max="4726" width="9.28515625" style="43" bestFit="1" customWidth="1"/>
    <col min="4727" max="4727" width="12.28515625" style="43" bestFit="1" customWidth="1"/>
    <col min="4728" max="4728" width="5" style="43" bestFit="1" customWidth="1"/>
    <col min="4729" max="4730" width="8.7109375" style="43" bestFit="1" customWidth="1"/>
    <col min="4731" max="4731" width="3.28515625" style="43" bestFit="1" customWidth="1"/>
    <col min="4732" max="4732" width="10.7109375" style="43" bestFit="1" customWidth="1"/>
    <col min="4733" max="4733" width="33.42578125" style="43" bestFit="1" customWidth="1"/>
    <col min="4734" max="4734" width="12.7109375" style="43" bestFit="1" customWidth="1"/>
    <col min="4735" max="4735" width="11.7109375" style="43" bestFit="1" customWidth="1"/>
    <col min="4736" max="4736" width="12.42578125" style="43" bestFit="1" customWidth="1"/>
    <col min="4737" max="4737" width="12.85546875" style="43" bestFit="1" customWidth="1"/>
    <col min="4738" max="4738" width="8.140625" style="43" bestFit="1" customWidth="1"/>
    <col min="4739" max="4740" width="11.85546875" style="43" bestFit="1" customWidth="1"/>
    <col min="4741" max="4741" width="9" style="43" bestFit="1" customWidth="1"/>
    <col min="4742" max="4742" width="10.85546875" style="43" bestFit="1" customWidth="1"/>
    <col min="4743" max="4743" width="8.28515625" style="43" bestFit="1" customWidth="1"/>
    <col min="4744" max="4744" width="8.7109375" style="43" bestFit="1" customWidth="1"/>
    <col min="4745" max="4745" width="9" style="43" bestFit="1" customWidth="1"/>
    <col min="4746" max="4746" width="8.28515625" style="43" bestFit="1" customWidth="1"/>
    <col min="4747" max="4747" width="7.42578125" style="43" bestFit="1" customWidth="1"/>
    <col min="4748" max="4748" width="15.42578125" style="43" bestFit="1" customWidth="1"/>
    <col min="4749" max="4749" width="9.28515625" style="43" bestFit="1" customWidth="1"/>
    <col min="4750" max="4750" width="11.7109375" style="43" bestFit="1" customWidth="1"/>
    <col min="4751" max="4751" width="12.7109375" style="43" bestFit="1" customWidth="1"/>
    <col min="4752" max="4752" width="11.42578125" style="43" bestFit="1" customWidth="1"/>
    <col min="4753" max="4753" width="5.140625" style="43" bestFit="1" customWidth="1"/>
    <col min="4754" max="4754" width="6.42578125" style="43" bestFit="1" customWidth="1"/>
    <col min="4755" max="4755" width="11" style="43" bestFit="1" customWidth="1"/>
    <col min="4756" max="4756" width="17.28515625" style="43" bestFit="1" customWidth="1"/>
    <col min="4757" max="4920" width="10.85546875" style="43"/>
    <col min="4921" max="4921" width="17.85546875" style="43" bestFit="1" customWidth="1"/>
    <col min="4922" max="4922" width="33.42578125" style="43" bestFit="1" customWidth="1"/>
    <col min="4923" max="4923" width="21.28515625" style="43" bestFit="1" customWidth="1"/>
    <col min="4924" max="4924" width="18.42578125" style="43" bestFit="1" customWidth="1"/>
    <col min="4925" max="4925" width="9.7109375" style="43" bestFit="1" customWidth="1"/>
    <col min="4926" max="4926" width="10.7109375" style="43" bestFit="1" customWidth="1"/>
    <col min="4927" max="4927" width="28.7109375" style="43" bestFit="1" customWidth="1"/>
    <col min="4928" max="4928" width="3.140625" style="43" bestFit="1" customWidth="1"/>
    <col min="4929" max="4929" width="3.42578125" style="43" bestFit="1" customWidth="1"/>
    <col min="4930" max="4930" width="32.28515625" style="43" bestFit="1" customWidth="1"/>
    <col min="4931" max="4931" width="5" style="43" bestFit="1" customWidth="1"/>
    <col min="4932" max="4932" width="5.7109375" style="43" bestFit="1" customWidth="1"/>
    <col min="4933" max="4933" width="7.140625" style="43" bestFit="1" customWidth="1"/>
    <col min="4934" max="4934" width="23.7109375" style="43" bestFit="1" customWidth="1"/>
    <col min="4935" max="4935" width="26.140625" style="43" bestFit="1" customWidth="1"/>
    <col min="4936" max="4936" width="6.42578125" style="43" bestFit="1" customWidth="1"/>
    <col min="4937" max="4937" width="26.42578125" style="43" bestFit="1" customWidth="1"/>
    <col min="4938" max="4938" width="10.85546875" style="43"/>
    <col min="4939" max="4939" width="15.28515625" style="43" bestFit="1" customWidth="1"/>
    <col min="4940" max="4940" width="4.85546875" style="43" bestFit="1" customWidth="1"/>
    <col min="4941" max="4941" width="8" style="43" bestFit="1" customWidth="1"/>
    <col min="4942" max="4942" width="10.28515625" style="43" bestFit="1" customWidth="1"/>
    <col min="4943" max="4943" width="29.28515625" style="43" bestFit="1" customWidth="1"/>
    <col min="4944" max="4944" width="12.42578125" style="43" bestFit="1" customWidth="1"/>
    <col min="4945" max="4945" width="10" style="43" bestFit="1" customWidth="1"/>
    <col min="4946" max="4946" width="10.42578125" style="43" bestFit="1" customWidth="1"/>
    <col min="4947" max="4947" width="11" style="43" bestFit="1" customWidth="1"/>
    <col min="4948" max="4948" width="24.140625" style="43" bestFit="1" customWidth="1"/>
    <col min="4949" max="4949" width="10.7109375" style="43" bestFit="1" customWidth="1"/>
    <col min="4950" max="4950" width="32.85546875" style="43" bestFit="1" customWidth="1"/>
    <col min="4951" max="4951" width="13.85546875" style="43" bestFit="1" customWidth="1"/>
    <col min="4952" max="4952" width="11" style="43" bestFit="1" customWidth="1"/>
    <col min="4953" max="4953" width="23.42578125" style="43" bestFit="1" customWidth="1"/>
    <col min="4954" max="4954" width="10.7109375" style="43" bestFit="1" customWidth="1"/>
    <col min="4955" max="4955" width="8" style="43" bestFit="1" customWidth="1"/>
    <col min="4956" max="4956" width="12.7109375" style="43" bestFit="1" customWidth="1"/>
    <col min="4957" max="4957" width="7.42578125" style="43" bestFit="1" customWidth="1"/>
    <col min="4958" max="4958" width="8.42578125" style="43" bestFit="1" customWidth="1"/>
    <col min="4959" max="4959" width="6.42578125" style="43" bestFit="1" customWidth="1"/>
    <col min="4960" max="4960" width="10.85546875" style="43" bestFit="1" customWidth="1"/>
    <col min="4961" max="4961" width="5.85546875" style="43" bestFit="1" customWidth="1"/>
    <col min="4962" max="4962" width="10.7109375" style="43" bestFit="1" customWidth="1"/>
    <col min="4963" max="4963" width="3.42578125" style="43" bestFit="1" customWidth="1"/>
    <col min="4964" max="4964" width="6.42578125" style="43" bestFit="1" customWidth="1"/>
    <col min="4965" max="4965" width="8.28515625" style="43" bestFit="1" customWidth="1"/>
    <col min="4966" max="4967" width="10.7109375" style="43" bestFit="1" customWidth="1"/>
    <col min="4968" max="4968" width="3.140625" style="43" bestFit="1" customWidth="1"/>
    <col min="4969" max="4969" width="9.42578125" style="43" bestFit="1" customWidth="1"/>
    <col min="4970" max="4970" width="3.42578125" style="43" bestFit="1" customWidth="1"/>
    <col min="4971" max="4971" width="4" style="43" bestFit="1" customWidth="1"/>
    <col min="4972" max="4972" width="7" style="43" bestFit="1" customWidth="1"/>
    <col min="4973" max="4973" width="8" style="43" bestFit="1" customWidth="1"/>
    <col min="4974" max="4974" width="9.28515625" style="43" bestFit="1" customWidth="1"/>
    <col min="4975" max="4975" width="8.140625" style="43" bestFit="1" customWidth="1"/>
    <col min="4976" max="4976" width="7.7109375" style="43" bestFit="1" customWidth="1"/>
    <col min="4977" max="4977" width="6.28515625" style="43" bestFit="1" customWidth="1"/>
    <col min="4978" max="4978" width="4.7109375" style="43" bestFit="1" customWidth="1"/>
    <col min="4979" max="4979" width="6.28515625" style="43" bestFit="1" customWidth="1"/>
    <col min="4980" max="4980" width="10.7109375" style="43" bestFit="1" customWidth="1"/>
    <col min="4981" max="4981" width="15.140625" style="43" bestFit="1" customWidth="1"/>
    <col min="4982" max="4982" width="9.28515625" style="43" bestFit="1" customWidth="1"/>
    <col min="4983" max="4983" width="12.28515625" style="43" bestFit="1" customWidth="1"/>
    <col min="4984" max="4984" width="5" style="43" bestFit="1" customWidth="1"/>
    <col min="4985" max="4986" width="8.7109375" style="43" bestFit="1" customWidth="1"/>
    <col min="4987" max="4987" width="3.28515625" style="43" bestFit="1" customWidth="1"/>
    <col min="4988" max="4988" width="10.7109375" style="43" bestFit="1" customWidth="1"/>
    <col min="4989" max="4989" width="33.42578125" style="43" bestFit="1" customWidth="1"/>
    <col min="4990" max="4990" width="12.7109375" style="43" bestFit="1" customWidth="1"/>
    <col min="4991" max="4991" width="11.7109375" style="43" bestFit="1" customWidth="1"/>
    <col min="4992" max="4992" width="12.42578125" style="43" bestFit="1" customWidth="1"/>
    <col min="4993" max="4993" width="12.85546875" style="43" bestFit="1" customWidth="1"/>
    <col min="4994" max="4994" width="8.140625" style="43" bestFit="1" customWidth="1"/>
    <col min="4995" max="4996" width="11.85546875" style="43" bestFit="1" customWidth="1"/>
    <col min="4997" max="4997" width="9" style="43" bestFit="1" customWidth="1"/>
    <col min="4998" max="4998" width="10.85546875" style="43" bestFit="1" customWidth="1"/>
    <col min="4999" max="4999" width="8.28515625" style="43" bestFit="1" customWidth="1"/>
    <col min="5000" max="5000" width="8.7109375" style="43" bestFit="1" customWidth="1"/>
    <col min="5001" max="5001" width="9" style="43" bestFit="1" customWidth="1"/>
    <col min="5002" max="5002" width="8.28515625" style="43" bestFit="1" customWidth="1"/>
    <col min="5003" max="5003" width="7.42578125" style="43" bestFit="1" customWidth="1"/>
    <col min="5004" max="5004" width="15.42578125" style="43" bestFit="1" customWidth="1"/>
    <col min="5005" max="5005" width="9.28515625" style="43" bestFit="1" customWidth="1"/>
    <col min="5006" max="5006" width="11.7109375" style="43" bestFit="1" customWidth="1"/>
    <col min="5007" max="5007" width="12.7109375" style="43" bestFit="1" customWidth="1"/>
    <col min="5008" max="5008" width="11.42578125" style="43" bestFit="1" customWidth="1"/>
    <col min="5009" max="5009" width="5.140625" style="43" bestFit="1" customWidth="1"/>
    <col min="5010" max="5010" width="6.42578125" style="43" bestFit="1" customWidth="1"/>
    <col min="5011" max="5011" width="11" style="43" bestFit="1" customWidth="1"/>
    <col min="5012" max="5012" width="17.28515625" style="43" bestFit="1" customWidth="1"/>
    <col min="5013" max="5176" width="10.85546875" style="43"/>
    <col min="5177" max="5177" width="17.85546875" style="43" bestFit="1" customWidth="1"/>
    <col min="5178" max="5178" width="33.42578125" style="43" bestFit="1" customWidth="1"/>
    <col min="5179" max="5179" width="21.28515625" style="43" bestFit="1" customWidth="1"/>
    <col min="5180" max="5180" width="18.42578125" style="43" bestFit="1" customWidth="1"/>
    <col min="5181" max="5181" width="9.7109375" style="43" bestFit="1" customWidth="1"/>
    <col min="5182" max="5182" width="10.7109375" style="43" bestFit="1" customWidth="1"/>
    <col min="5183" max="5183" width="28.7109375" style="43" bestFit="1" customWidth="1"/>
    <col min="5184" max="5184" width="3.140625" style="43" bestFit="1" customWidth="1"/>
    <col min="5185" max="5185" width="3.42578125" style="43" bestFit="1" customWidth="1"/>
    <col min="5186" max="5186" width="32.28515625" style="43" bestFit="1" customWidth="1"/>
    <col min="5187" max="5187" width="5" style="43" bestFit="1" customWidth="1"/>
    <col min="5188" max="5188" width="5.7109375" style="43" bestFit="1" customWidth="1"/>
    <col min="5189" max="5189" width="7.140625" style="43" bestFit="1" customWidth="1"/>
    <col min="5190" max="5190" width="23.7109375" style="43" bestFit="1" customWidth="1"/>
    <col min="5191" max="5191" width="26.140625" style="43" bestFit="1" customWidth="1"/>
    <col min="5192" max="5192" width="6.42578125" style="43" bestFit="1" customWidth="1"/>
    <col min="5193" max="5193" width="26.42578125" style="43" bestFit="1" customWidth="1"/>
    <col min="5194" max="5194" width="10.85546875" style="43"/>
    <col min="5195" max="5195" width="15.28515625" style="43" bestFit="1" customWidth="1"/>
    <col min="5196" max="5196" width="4.85546875" style="43" bestFit="1" customWidth="1"/>
    <col min="5197" max="5197" width="8" style="43" bestFit="1" customWidth="1"/>
    <col min="5198" max="5198" width="10.28515625" style="43" bestFit="1" customWidth="1"/>
    <col min="5199" max="5199" width="29.28515625" style="43" bestFit="1" customWidth="1"/>
    <col min="5200" max="5200" width="12.42578125" style="43" bestFit="1" customWidth="1"/>
    <col min="5201" max="5201" width="10" style="43" bestFit="1" customWidth="1"/>
    <col min="5202" max="5202" width="10.42578125" style="43" bestFit="1" customWidth="1"/>
    <col min="5203" max="5203" width="11" style="43" bestFit="1" customWidth="1"/>
    <col min="5204" max="5204" width="24.140625" style="43" bestFit="1" customWidth="1"/>
    <col min="5205" max="5205" width="10.7109375" style="43" bestFit="1" customWidth="1"/>
    <col min="5206" max="5206" width="32.85546875" style="43" bestFit="1" customWidth="1"/>
    <col min="5207" max="5207" width="13.85546875" style="43" bestFit="1" customWidth="1"/>
    <col min="5208" max="5208" width="11" style="43" bestFit="1" customWidth="1"/>
    <col min="5209" max="5209" width="23.42578125" style="43" bestFit="1" customWidth="1"/>
    <col min="5210" max="5210" width="10.7109375" style="43" bestFit="1" customWidth="1"/>
    <col min="5211" max="5211" width="8" style="43" bestFit="1" customWidth="1"/>
    <col min="5212" max="5212" width="12.7109375" style="43" bestFit="1" customWidth="1"/>
    <col min="5213" max="5213" width="7.42578125" style="43" bestFit="1" customWidth="1"/>
    <col min="5214" max="5214" width="8.42578125" style="43" bestFit="1" customWidth="1"/>
    <col min="5215" max="5215" width="6.42578125" style="43" bestFit="1" customWidth="1"/>
    <col min="5216" max="5216" width="10.85546875" style="43" bestFit="1" customWidth="1"/>
    <col min="5217" max="5217" width="5.85546875" style="43" bestFit="1" customWidth="1"/>
    <col min="5218" max="5218" width="10.7109375" style="43" bestFit="1" customWidth="1"/>
    <col min="5219" max="5219" width="3.42578125" style="43" bestFit="1" customWidth="1"/>
    <col min="5220" max="5220" width="6.42578125" style="43" bestFit="1" customWidth="1"/>
    <col min="5221" max="5221" width="8.28515625" style="43" bestFit="1" customWidth="1"/>
    <col min="5222" max="5223" width="10.7109375" style="43" bestFit="1" customWidth="1"/>
    <col min="5224" max="5224" width="3.140625" style="43" bestFit="1" customWidth="1"/>
    <col min="5225" max="5225" width="9.42578125" style="43" bestFit="1" customWidth="1"/>
    <col min="5226" max="5226" width="3.42578125" style="43" bestFit="1" customWidth="1"/>
    <col min="5227" max="5227" width="4" style="43" bestFit="1" customWidth="1"/>
    <col min="5228" max="5228" width="7" style="43" bestFit="1" customWidth="1"/>
    <col min="5229" max="5229" width="8" style="43" bestFit="1" customWidth="1"/>
    <col min="5230" max="5230" width="9.28515625" style="43" bestFit="1" customWidth="1"/>
    <col min="5231" max="5231" width="8.140625" style="43" bestFit="1" customWidth="1"/>
    <col min="5232" max="5232" width="7.7109375" style="43" bestFit="1" customWidth="1"/>
    <col min="5233" max="5233" width="6.28515625" style="43" bestFit="1" customWidth="1"/>
    <col min="5234" max="5234" width="4.7109375" style="43" bestFit="1" customWidth="1"/>
    <col min="5235" max="5235" width="6.28515625" style="43" bestFit="1" customWidth="1"/>
    <col min="5236" max="5236" width="10.7109375" style="43" bestFit="1" customWidth="1"/>
    <col min="5237" max="5237" width="15.140625" style="43" bestFit="1" customWidth="1"/>
    <col min="5238" max="5238" width="9.28515625" style="43" bestFit="1" customWidth="1"/>
    <col min="5239" max="5239" width="12.28515625" style="43" bestFit="1" customWidth="1"/>
    <col min="5240" max="5240" width="5" style="43" bestFit="1" customWidth="1"/>
    <col min="5241" max="5242" width="8.7109375" style="43" bestFit="1" customWidth="1"/>
    <col min="5243" max="5243" width="3.28515625" style="43" bestFit="1" customWidth="1"/>
    <col min="5244" max="5244" width="10.7109375" style="43" bestFit="1" customWidth="1"/>
    <col min="5245" max="5245" width="33.42578125" style="43" bestFit="1" customWidth="1"/>
    <col min="5246" max="5246" width="12.7109375" style="43" bestFit="1" customWidth="1"/>
    <col min="5247" max="5247" width="11.7109375" style="43" bestFit="1" customWidth="1"/>
    <col min="5248" max="5248" width="12.42578125" style="43" bestFit="1" customWidth="1"/>
    <col min="5249" max="5249" width="12.85546875" style="43" bestFit="1" customWidth="1"/>
    <col min="5250" max="5250" width="8.140625" style="43" bestFit="1" customWidth="1"/>
    <col min="5251" max="5252" width="11.85546875" style="43" bestFit="1" customWidth="1"/>
    <col min="5253" max="5253" width="9" style="43" bestFit="1" customWidth="1"/>
    <col min="5254" max="5254" width="10.85546875" style="43" bestFit="1" customWidth="1"/>
    <col min="5255" max="5255" width="8.28515625" style="43" bestFit="1" customWidth="1"/>
    <col min="5256" max="5256" width="8.7109375" style="43" bestFit="1" customWidth="1"/>
    <col min="5257" max="5257" width="9" style="43" bestFit="1" customWidth="1"/>
    <col min="5258" max="5258" width="8.28515625" style="43" bestFit="1" customWidth="1"/>
    <col min="5259" max="5259" width="7.42578125" style="43" bestFit="1" customWidth="1"/>
    <col min="5260" max="5260" width="15.42578125" style="43" bestFit="1" customWidth="1"/>
    <col min="5261" max="5261" width="9.28515625" style="43" bestFit="1" customWidth="1"/>
    <col min="5262" max="5262" width="11.7109375" style="43" bestFit="1" customWidth="1"/>
    <col min="5263" max="5263" width="12.7109375" style="43" bestFit="1" customWidth="1"/>
    <col min="5264" max="5264" width="11.42578125" style="43" bestFit="1" customWidth="1"/>
    <col min="5265" max="5265" width="5.140625" style="43" bestFit="1" customWidth="1"/>
    <col min="5266" max="5266" width="6.42578125" style="43" bestFit="1" customWidth="1"/>
    <col min="5267" max="5267" width="11" style="43" bestFit="1" customWidth="1"/>
    <col min="5268" max="5268" width="17.28515625" style="43" bestFit="1" customWidth="1"/>
    <col min="5269" max="5432" width="10.85546875" style="43"/>
    <col min="5433" max="5433" width="17.85546875" style="43" bestFit="1" customWidth="1"/>
    <col min="5434" max="5434" width="33.42578125" style="43" bestFit="1" customWidth="1"/>
    <col min="5435" max="5435" width="21.28515625" style="43" bestFit="1" customWidth="1"/>
    <col min="5436" max="5436" width="18.42578125" style="43" bestFit="1" customWidth="1"/>
    <col min="5437" max="5437" width="9.7109375" style="43" bestFit="1" customWidth="1"/>
    <col min="5438" max="5438" width="10.7109375" style="43" bestFit="1" customWidth="1"/>
    <col min="5439" max="5439" width="28.7109375" style="43" bestFit="1" customWidth="1"/>
    <col min="5440" max="5440" width="3.140625" style="43" bestFit="1" customWidth="1"/>
    <col min="5441" max="5441" width="3.42578125" style="43" bestFit="1" customWidth="1"/>
    <col min="5442" max="5442" width="32.28515625" style="43" bestFit="1" customWidth="1"/>
    <col min="5443" max="5443" width="5" style="43" bestFit="1" customWidth="1"/>
    <col min="5444" max="5444" width="5.7109375" style="43" bestFit="1" customWidth="1"/>
    <col min="5445" max="5445" width="7.140625" style="43" bestFit="1" customWidth="1"/>
    <col min="5446" max="5446" width="23.7109375" style="43" bestFit="1" customWidth="1"/>
    <col min="5447" max="5447" width="26.140625" style="43" bestFit="1" customWidth="1"/>
    <col min="5448" max="5448" width="6.42578125" style="43" bestFit="1" customWidth="1"/>
    <col min="5449" max="5449" width="26.42578125" style="43" bestFit="1" customWidth="1"/>
    <col min="5450" max="5450" width="10.85546875" style="43"/>
    <col min="5451" max="5451" width="15.28515625" style="43" bestFit="1" customWidth="1"/>
    <col min="5452" max="5452" width="4.85546875" style="43" bestFit="1" customWidth="1"/>
    <col min="5453" max="5453" width="8" style="43" bestFit="1" customWidth="1"/>
    <col min="5454" max="5454" width="10.28515625" style="43" bestFit="1" customWidth="1"/>
    <col min="5455" max="5455" width="29.28515625" style="43" bestFit="1" customWidth="1"/>
    <col min="5456" max="5456" width="12.42578125" style="43" bestFit="1" customWidth="1"/>
    <col min="5457" max="5457" width="10" style="43" bestFit="1" customWidth="1"/>
    <col min="5458" max="5458" width="10.42578125" style="43" bestFit="1" customWidth="1"/>
    <col min="5459" max="5459" width="11" style="43" bestFit="1" customWidth="1"/>
    <col min="5460" max="5460" width="24.140625" style="43" bestFit="1" customWidth="1"/>
    <col min="5461" max="5461" width="10.7109375" style="43" bestFit="1" customWidth="1"/>
    <col min="5462" max="5462" width="32.85546875" style="43" bestFit="1" customWidth="1"/>
    <col min="5463" max="5463" width="13.85546875" style="43" bestFit="1" customWidth="1"/>
    <col min="5464" max="5464" width="11" style="43" bestFit="1" customWidth="1"/>
    <col min="5465" max="5465" width="23.42578125" style="43" bestFit="1" customWidth="1"/>
    <col min="5466" max="5466" width="10.7109375" style="43" bestFit="1" customWidth="1"/>
    <col min="5467" max="5467" width="8" style="43" bestFit="1" customWidth="1"/>
    <col min="5468" max="5468" width="12.7109375" style="43" bestFit="1" customWidth="1"/>
    <col min="5469" max="5469" width="7.42578125" style="43" bestFit="1" customWidth="1"/>
    <col min="5470" max="5470" width="8.42578125" style="43" bestFit="1" customWidth="1"/>
    <col min="5471" max="5471" width="6.42578125" style="43" bestFit="1" customWidth="1"/>
    <col min="5472" max="5472" width="10.85546875" style="43" bestFit="1" customWidth="1"/>
    <col min="5473" max="5473" width="5.85546875" style="43" bestFit="1" customWidth="1"/>
    <col min="5474" max="5474" width="10.7109375" style="43" bestFit="1" customWidth="1"/>
    <col min="5475" max="5475" width="3.42578125" style="43" bestFit="1" customWidth="1"/>
    <col min="5476" max="5476" width="6.42578125" style="43" bestFit="1" customWidth="1"/>
    <col min="5477" max="5477" width="8.28515625" style="43" bestFit="1" customWidth="1"/>
    <col min="5478" max="5479" width="10.7109375" style="43" bestFit="1" customWidth="1"/>
    <col min="5480" max="5480" width="3.140625" style="43" bestFit="1" customWidth="1"/>
    <col min="5481" max="5481" width="9.42578125" style="43" bestFit="1" customWidth="1"/>
    <col min="5482" max="5482" width="3.42578125" style="43" bestFit="1" customWidth="1"/>
    <col min="5483" max="5483" width="4" style="43" bestFit="1" customWidth="1"/>
    <col min="5484" max="5484" width="7" style="43" bestFit="1" customWidth="1"/>
    <col min="5485" max="5485" width="8" style="43" bestFit="1" customWidth="1"/>
    <col min="5486" max="5486" width="9.28515625" style="43" bestFit="1" customWidth="1"/>
    <col min="5487" max="5487" width="8.140625" style="43" bestFit="1" customWidth="1"/>
    <col min="5488" max="5488" width="7.7109375" style="43" bestFit="1" customWidth="1"/>
    <col min="5489" max="5489" width="6.28515625" style="43" bestFit="1" customWidth="1"/>
    <col min="5490" max="5490" width="4.7109375" style="43" bestFit="1" customWidth="1"/>
    <col min="5491" max="5491" width="6.28515625" style="43" bestFit="1" customWidth="1"/>
    <col min="5492" max="5492" width="10.7109375" style="43" bestFit="1" customWidth="1"/>
    <col min="5493" max="5493" width="15.140625" style="43" bestFit="1" customWidth="1"/>
    <col min="5494" max="5494" width="9.28515625" style="43" bestFit="1" customWidth="1"/>
    <col min="5495" max="5495" width="12.28515625" style="43" bestFit="1" customWidth="1"/>
    <col min="5496" max="5496" width="5" style="43" bestFit="1" customWidth="1"/>
    <col min="5497" max="5498" width="8.7109375" style="43" bestFit="1" customWidth="1"/>
    <col min="5499" max="5499" width="3.28515625" style="43" bestFit="1" customWidth="1"/>
    <col min="5500" max="5500" width="10.7109375" style="43" bestFit="1" customWidth="1"/>
    <col min="5501" max="5501" width="33.42578125" style="43" bestFit="1" customWidth="1"/>
    <col min="5502" max="5502" width="12.7109375" style="43" bestFit="1" customWidth="1"/>
    <col min="5503" max="5503" width="11.7109375" style="43" bestFit="1" customWidth="1"/>
    <col min="5504" max="5504" width="12.42578125" style="43" bestFit="1" customWidth="1"/>
    <col min="5505" max="5505" width="12.85546875" style="43" bestFit="1" customWidth="1"/>
    <col min="5506" max="5506" width="8.140625" style="43" bestFit="1" customWidth="1"/>
    <col min="5507" max="5508" width="11.85546875" style="43" bestFit="1" customWidth="1"/>
    <col min="5509" max="5509" width="9" style="43" bestFit="1" customWidth="1"/>
    <col min="5510" max="5510" width="10.85546875" style="43" bestFit="1" customWidth="1"/>
    <col min="5511" max="5511" width="8.28515625" style="43" bestFit="1" customWidth="1"/>
    <col min="5512" max="5512" width="8.7109375" style="43" bestFit="1" customWidth="1"/>
    <col min="5513" max="5513" width="9" style="43" bestFit="1" customWidth="1"/>
    <col min="5514" max="5514" width="8.28515625" style="43" bestFit="1" customWidth="1"/>
    <col min="5515" max="5515" width="7.42578125" style="43" bestFit="1" customWidth="1"/>
    <col min="5516" max="5516" width="15.42578125" style="43" bestFit="1" customWidth="1"/>
    <col min="5517" max="5517" width="9.28515625" style="43" bestFit="1" customWidth="1"/>
    <col min="5518" max="5518" width="11.7109375" style="43" bestFit="1" customWidth="1"/>
    <col min="5519" max="5519" width="12.7109375" style="43" bestFit="1" customWidth="1"/>
    <col min="5520" max="5520" width="11.42578125" style="43" bestFit="1" customWidth="1"/>
    <col min="5521" max="5521" width="5.140625" style="43" bestFit="1" customWidth="1"/>
    <col min="5522" max="5522" width="6.42578125" style="43" bestFit="1" customWidth="1"/>
    <col min="5523" max="5523" width="11" style="43" bestFit="1" customWidth="1"/>
    <col min="5524" max="5524" width="17.28515625" style="43" bestFit="1" customWidth="1"/>
    <col min="5525" max="5688" width="10.85546875" style="43"/>
    <col min="5689" max="5689" width="17.85546875" style="43" bestFit="1" customWidth="1"/>
    <col min="5690" max="5690" width="33.42578125" style="43" bestFit="1" customWidth="1"/>
    <col min="5691" max="5691" width="21.28515625" style="43" bestFit="1" customWidth="1"/>
    <col min="5692" max="5692" width="18.42578125" style="43" bestFit="1" customWidth="1"/>
    <col min="5693" max="5693" width="9.7109375" style="43" bestFit="1" customWidth="1"/>
    <col min="5694" max="5694" width="10.7109375" style="43" bestFit="1" customWidth="1"/>
    <col min="5695" max="5695" width="28.7109375" style="43" bestFit="1" customWidth="1"/>
    <col min="5696" max="5696" width="3.140625" style="43" bestFit="1" customWidth="1"/>
    <col min="5697" max="5697" width="3.42578125" style="43" bestFit="1" customWidth="1"/>
    <col min="5698" max="5698" width="32.28515625" style="43" bestFit="1" customWidth="1"/>
    <col min="5699" max="5699" width="5" style="43" bestFit="1" customWidth="1"/>
    <col min="5700" max="5700" width="5.7109375" style="43" bestFit="1" customWidth="1"/>
    <col min="5701" max="5701" width="7.140625" style="43" bestFit="1" customWidth="1"/>
    <col min="5702" max="5702" width="23.7109375" style="43" bestFit="1" customWidth="1"/>
    <col min="5703" max="5703" width="26.140625" style="43" bestFit="1" customWidth="1"/>
    <col min="5704" max="5704" width="6.42578125" style="43" bestFit="1" customWidth="1"/>
    <col min="5705" max="5705" width="26.42578125" style="43" bestFit="1" customWidth="1"/>
    <col min="5706" max="5706" width="10.85546875" style="43"/>
    <col min="5707" max="5707" width="15.28515625" style="43" bestFit="1" customWidth="1"/>
    <col min="5708" max="5708" width="4.85546875" style="43" bestFit="1" customWidth="1"/>
    <col min="5709" max="5709" width="8" style="43" bestFit="1" customWidth="1"/>
    <col min="5710" max="5710" width="10.28515625" style="43" bestFit="1" customWidth="1"/>
    <col min="5711" max="5711" width="29.28515625" style="43" bestFit="1" customWidth="1"/>
    <col min="5712" max="5712" width="12.42578125" style="43" bestFit="1" customWidth="1"/>
    <col min="5713" max="5713" width="10" style="43" bestFit="1" customWidth="1"/>
    <col min="5714" max="5714" width="10.42578125" style="43" bestFit="1" customWidth="1"/>
    <col min="5715" max="5715" width="11" style="43" bestFit="1" customWidth="1"/>
    <col min="5716" max="5716" width="24.140625" style="43" bestFit="1" customWidth="1"/>
    <col min="5717" max="5717" width="10.7109375" style="43" bestFit="1" customWidth="1"/>
    <col min="5718" max="5718" width="32.85546875" style="43" bestFit="1" customWidth="1"/>
    <col min="5719" max="5719" width="13.85546875" style="43" bestFit="1" customWidth="1"/>
    <col min="5720" max="5720" width="11" style="43" bestFit="1" customWidth="1"/>
    <col min="5721" max="5721" width="23.42578125" style="43" bestFit="1" customWidth="1"/>
    <col min="5722" max="5722" width="10.7109375" style="43" bestFit="1" customWidth="1"/>
    <col min="5723" max="5723" width="8" style="43" bestFit="1" customWidth="1"/>
    <col min="5724" max="5724" width="12.7109375" style="43" bestFit="1" customWidth="1"/>
    <col min="5725" max="5725" width="7.42578125" style="43" bestFit="1" customWidth="1"/>
    <col min="5726" max="5726" width="8.42578125" style="43" bestFit="1" customWidth="1"/>
    <col min="5727" max="5727" width="6.42578125" style="43" bestFit="1" customWidth="1"/>
    <col min="5728" max="5728" width="10.85546875" style="43" bestFit="1" customWidth="1"/>
    <col min="5729" max="5729" width="5.85546875" style="43" bestFit="1" customWidth="1"/>
    <col min="5730" max="5730" width="10.7109375" style="43" bestFit="1" customWidth="1"/>
    <col min="5731" max="5731" width="3.42578125" style="43" bestFit="1" customWidth="1"/>
    <col min="5732" max="5732" width="6.42578125" style="43" bestFit="1" customWidth="1"/>
    <col min="5733" max="5733" width="8.28515625" style="43" bestFit="1" customWidth="1"/>
    <col min="5734" max="5735" width="10.7109375" style="43" bestFit="1" customWidth="1"/>
    <col min="5736" max="5736" width="3.140625" style="43" bestFit="1" customWidth="1"/>
    <col min="5737" max="5737" width="9.42578125" style="43" bestFit="1" customWidth="1"/>
    <col min="5738" max="5738" width="3.42578125" style="43" bestFit="1" customWidth="1"/>
    <col min="5739" max="5739" width="4" style="43" bestFit="1" customWidth="1"/>
    <col min="5740" max="5740" width="7" style="43" bestFit="1" customWidth="1"/>
    <col min="5741" max="5741" width="8" style="43" bestFit="1" customWidth="1"/>
    <col min="5742" max="5742" width="9.28515625" style="43" bestFit="1" customWidth="1"/>
    <col min="5743" max="5743" width="8.140625" style="43" bestFit="1" customWidth="1"/>
    <col min="5744" max="5744" width="7.7109375" style="43" bestFit="1" customWidth="1"/>
    <col min="5745" max="5745" width="6.28515625" style="43" bestFit="1" customWidth="1"/>
    <col min="5746" max="5746" width="4.7109375" style="43" bestFit="1" customWidth="1"/>
    <col min="5747" max="5747" width="6.28515625" style="43" bestFit="1" customWidth="1"/>
    <col min="5748" max="5748" width="10.7109375" style="43" bestFit="1" customWidth="1"/>
    <col min="5749" max="5749" width="15.140625" style="43" bestFit="1" customWidth="1"/>
    <col min="5750" max="5750" width="9.28515625" style="43" bestFit="1" customWidth="1"/>
    <col min="5751" max="5751" width="12.28515625" style="43" bestFit="1" customWidth="1"/>
    <col min="5752" max="5752" width="5" style="43" bestFit="1" customWidth="1"/>
    <col min="5753" max="5754" width="8.7109375" style="43" bestFit="1" customWidth="1"/>
    <col min="5755" max="5755" width="3.28515625" style="43" bestFit="1" customWidth="1"/>
    <col min="5756" max="5756" width="10.7109375" style="43" bestFit="1" customWidth="1"/>
    <col min="5757" max="5757" width="33.42578125" style="43" bestFit="1" customWidth="1"/>
    <col min="5758" max="5758" width="12.7109375" style="43" bestFit="1" customWidth="1"/>
    <col min="5759" max="5759" width="11.7109375" style="43" bestFit="1" customWidth="1"/>
    <col min="5760" max="5760" width="12.42578125" style="43" bestFit="1" customWidth="1"/>
    <col min="5761" max="5761" width="12.85546875" style="43" bestFit="1" customWidth="1"/>
    <col min="5762" max="5762" width="8.140625" style="43" bestFit="1" customWidth="1"/>
    <col min="5763" max="5764" width="11.85546875" style="43" bestFit="1" customWidth="1"/>
    <col min="5765" max="5765" width="9" style="43" bestFit="1" customWidth="1"/>
    <col min="5766" max="5766" width="10.85546875" style="43" bestFit="1" customWidth="1"/>
    <col min="5767" max="5767" width="8.28515625" style="43" bestFit="1" customWidth="1"/>
    <col min="5768" max="5768" width="8.7109375" style="43" bestFit="1" customWidth="1"/>
    <col min="5769" max="5769" width="9" style="43" bestFit="1" customWidth="1"/>
    <col min="5770" max="5770" width="8.28515625" style="43" bestFit="1" customWidth="1"/>
    <col min="5771" max="5771" width="7.42578125" style="43" bestFit="1" customWidth="1"/>
    <col min="5772" max="5772" width="15.42578125" style="43" bestFit="1" customWidth="1"/>
    <col min="5773" max="5773" width="9.28515625" style="43" bestFit="1" customWidth="1"/>
    <col min="5774" max="5774" width="11.7109375" style="43" bestFit="1" customWidth="1"/>
    <col min="5775" max="5775" width="12.7109375" style="43" bestFit="1" customWidth="1"/>
    <col min="5776" max="5776" width="11.42578125" style="43" bestFit="1" customWidth="1"/>
    <col min="5777" max="5777" width="5.140625" style="43" bestFit="1" customWidth="1"/>
    <col min="5778" max="5778" width="6.42578125" style="43" bestFit="1" customWidth="1"/>
    <col min="5779" max="5779" width="11" style="43" bestFit="1" customWidth="1"/>
    <col min="5780" max="5780" width="17.28515625" style="43" bestFit="1" customWidth="1"/>
    <col min="5781" max="5944" width="10.85546875" style="43"/>
    <col min="5945" max="5945" width="17.85546875" style="43" bestFit="1" customWidth="1"/>
    <col min="5946" max="5946" width="33.42578125" style="43" bestFit="1" customWidth="1"/>
    <col min="5947" max="5947" width="21.28515625" style="43" bestFit="1" customWidth="1"/>
    <col min="5948" max="5948" width="18.42578125" style="43" bestFit="1" customWidth="1"/>
    <col min="5949" max="5949" width="9.7109375" style="43" bestFit="1" customWidth="1"/>
    <col min="5950" max="5950" width="10.7109375" style="43" bestFit="1" customWidth="1"/>
    <col min="5951" max="5951" width="28.7109375" style="43" bestFit="1" customWidth="1"/>
    <col min="5952" max="5952" width="3.140625" style="43" bestFit="1" customWidth="1"/>
    <col min="5953" max="5953" width="3.42578125" style="43" bestFit="1" customWidth="1"/>
    <col min="5954" max="5954" width="32.28515625" style="43" bestFit="1" customWidth="1"/>
    <col min="5955" max="5955" width="5" style="43" bestFit="1" customWidth="1"/>
    <col min="5956" max="5956" width="5.7109375" style="43" bestFit="1" customWidth="1"/>
    <col min="5957" max="5957" width="7.140625" style="43" bestFit="1" customWidth="1"/>
    <col min="5958" max="5958" width="23.7109375" style="43" bestFit="1" customWidth="1"/>
    <col min="5959" max="5959" width="26.140625" style="43" bestFit="1" customWidth="1"/>
    <col min="5960" max="5960" width="6.42578125" style="43" bestFit="1" customWidth="1"/>
    <col min="5961" max="5961" width="26.42578125" style="43" bestFit="1" customWidth="1"/>
    <col min="5962" max="5962" width="10.85546875" style="43"/>
    <col min="5963" max="5963" width="15.28515625" style="43" bestFit="1" customWidth="1"/>
    <col min="5964" max="5964" width="4.85546875" style="43" bestFit="1" customWidth="1"/>
    <col min="5965" max="5965" width="8" style="43" bestFit="1" customWidth="1"/>
    <col min="5966" max="5966" width="10.28515625" style="43" bestFit="1" customWidth="1"/>
    <col min="5967" max="5967" width="29.28515625" style="43" bestFit="1" customWidth="1"/>
    <col min="5968" max="5968" width="12.42578125" style="43" bestFit="1" customWidth="1"/>
    <col min="5969" max="5969" width="10" style="43" bestFit="1" customWidth="1"/>
    <col min="5970" max="5970" width="10.42578125" style="43" bestFit="1" customWidth="1"/>
    <col min="5971" max="5971" width="11" style="43" bestFit="1" customWidth="1"/>
    <col min="5972" max="5972" width="24.140625" style="43" bestFit="1" customWidth="1"/>
    <col min="5973" max="5973" width="10.7109375" style="43" bestFit="1" customWidth="1"/>
    <col min="5974" max="5974" width="32.85546875" style="43" bestFit="1" customWidth="1"/>
    <col min="5975" max="5975" width="13.85546875" style="43" bestFit="1" customWidth="1"/>
    <col min="5976" max="5976" width="11" style="43" bestFit="1" customWidth="1"/>
    <col min="5977" max="5977" width="23.42578125" style="43" bestFit="1" customWidth="1"/>
    <col min="5978" max="5978" width="10.7109375" style="43" bestFit="1" customWidth="1"/>
    <col min="5979" max="5979" width="8" style="43" bestFit="1" customWidth="1"/>
    <col min="5980" max="5980" width="12.7109375" style="43" bestFit="1" customWidth="1"/>
    <col min="5981" max="5981" width="7.42578125" style="43" bestFit="1" customWidth="1"/>
    <col min="5982" max="5982" width="8.42578125" style="43" bestFit="1" customWidth="1"/>
    <col min="5983" max="5983" width="6.42578125" style="43" bestFit="1" customWidth="1"/>
    <col min="5984" max="5984" width="10.85546875" style="43" bestFit="1" customWidth="1"/>
    <col min="5985" max="5985" width="5.85546875" style="43" bestFit="1" customWidth="1"/>
    <col min="5986" max="5986" width="10.7109375" style="43" bestFit="1" customWidth="1"/>
    <col min="5987" max="5987" width="3.42578125" style="43" bestFit="1" customWidth="1"/>
    <col min="5988" max="5988" width="6.42578125" style="43" bestFit="1" customWidth="1"/>
    <col min="5989" max="5989" width="8.28515625" style="43" bestFit="1" customWidth="1"/>
    <col min="5990" max="5991" width="10.7109375" style="43" bestFit="1" customWidth="1"/>
    <col min="5992" max="5992" width="3.140625" style="43" bestFit="1" customWidth="1"/>
    <col min="5993" max="5993" width="9.42578125" style="43" bestFit="1" customWidth="1"/>
    <col min="5994" max="5994" width="3.42578125" style="43" bestFit="1" customWidth="1"/>
    <col min="5995" max="5995" width="4" style="43" bestFit="1" customWidth="1"/>
    <col min="5996" max="5996" width="7" style="43" bestFit="1" customWidth="1"/>
    <col min="5997" max="5997" width="8" style="43" bestFit="1" customWidth="1"/>
    <col min="5998" max="5998" width="9.28515625" style="43" bestFit="1" customWidth="1"/>
    <col min="5999" max="5999" width="8.140625" style="43" bestFit="1" customWidth="1"/>
    <col min="6000" max="6000" width="7.7109375" style="43" bestFit="1" customWidth="1"/>
    <col min="6001" max="6001" width="6.28515625" style="43" bestFit="1" customWidth="1"/>
    <col min="6002" max="6002" width="4.7109375" style="43" bestFit="1" customWidth="1"/>
    <col min="6003" max="6003" width="6.28515625" style="43" bestFit="1" customWidth="1"/>
    <col min="6004" max="6004" width="10.7109375" style="43" bestFit="1" customWidth="1"/>
    <col min="6005" max="6005" width="15.140625" style="43" bestFit="1" customWidth="1"/>
    <col min="6006" max="6006" width="9.28515625" style="43" bestFit="1" customWidth="1"/>
    <col min="6007" max="6007" width="12.28515625" style="43" bestFit="1" customWidth="1"/>
    <col min="6008" max="6008" width="5" style="43" bestFit="1" customWidth="1"/>
    <col min="6009" max="6010" width="8.7109375" style="43" bestFit="1" customWidth="1"/>
    <col min="6011" max="6011" width="3.28515625" style="43" bestFit="1" customWidth="1"/>
    <col min="6012" max="6012" width="10.7109375" style="43" bestFit="1" customWidth="1"/>
    <col min="6013" max="6013" width="33.42578125" style="43" bestFit="1" customWidth="1"/>
    <col min="6014" max="6014" width="12.7109375" style="43" bestFit="1" customWidth="1"/>
    <col min="6015" max="6015" width="11.7109375" style="43" bestFit="1" customWidth="1"/>
    <col min="6016" max="6016" width="12.42578125" style="43" bestFit="1" customWidth="1"/>
    <col min="6017" max="6017" width="12.85546875" style="43" bestFit="1" customWidth="1"/>
    <col min="6018" max="6018" width="8.140625" style="43" bestFit="1" customWidth="1"/>
    <col min="6019" max="6020" width="11.85546875" style="43" bestFit="1" customWidth="1"/>
    <col min="6021" max="6021" width="9" style="43" bestFit="1" customWidth="1"/>
    <col min="6022" max="6022" width="10.85546875" style="43" bestFit="1" customWidth="1"/>
    <col min="6023" max="6023" width="8.28515625" style="43" bestFit="1" customWidth="1"/>
    <col min="6024" max="6024" width="8.7109375" style="43" bestFit="1" customWidth="1"/>
    <col min="6025" max="6025" width="9" style="43" bestFit="1" customWidth="1"/>
    <col min="6026" max="6026" width="8.28515625" style="43" bestFit="1" customWidth="1"/>
    <col min="6027" max="6027" width="7.42578125" style="43" bestFit="1" customWidth="1"/>
    <col min="6028" max="6028" width="15.42578125" style="43" bestFit="1" customWidth="1"/>
    <col min="6029" max="6029" width="9.28515625" style="43" bestFit="1" customWidth="1"/>
    <col min="6030" max="6030" width="11.7109375" style="43" bestFit="1" customWidth="1"/>
    <col min="6031" max="6031" width="12.7109375" style="43" bestFit="1" customWidth="1"/>
    <col min="6032" max="6032" width="11.42578125" style="43" bestFit="1" customWidth="1"/>
    <col min="6033" max="6033" width="5.140625" style="43" bestFit="1" customWidth="1"/>
    <col min="6034" max="6034" width="6.42578125" style="43" bestFit="1" customWidth="1"/>
    <col min="6035" max="6035" width="11" style="43" bestFit="1" customWidth="1"/>
    <col min="6036" max="6036" width="17.28515625" style="43" bestFit="1" customWidth="1"/>
    <col min="6037" max="6200" width="10.85546875" style="43"/>
    <col min="6201" max="6201" width="17.85546875" style="43" bestFit="1" customWidth="1"/>
    <col min="6202" max="6202" width="33.42578125" style="43" bestFit="1" customWidth="1"/>
    <col min="6203" max="6203" width="21.28515625" style="43" bestFit="1" customWidth="1"/>
    <col min="6204" max="6204" width="18.42578125" style="43" bestFit="1" customWidth="1"/>
    <col min="6205" max="6205" width="9.7109375" style="43" bestFit="1" customWidth="1"/>
    <col min="6206" max="6206" width="10.7109375" style="43" bestFit="1" customWidth="1"/>
    <col min="6207" max="6207" width="28.7109375" style="43" bestFit="1" customWidth="1"/>
    <col min="6208" max="6208" width="3.140625" style="43" bestFit="1" customWidth="1"/>
    <col min="6209" max="6209" width="3.42578125" style="43" bestFit="1" customWidth="1"/>
    <col min="6210" max="6210" width="32.28515625" style="43" bestFit="1" customWidth="1"/>
    <col min="6211" max="6211" width="5" style="43" bestFit="1" customWidth="1"/>
    <col min="6212" max="6212" width="5.7109375" style="43" bestFit="1" customWidth="1"/>
    <col min="6213" max="6213" width="7.140625" style="43" bestFit="1" customWidth="1"/>
    <col min="6214" max="6214" width="23.7109375" style="43" bestFit="1" customWidth="1"/>
    <col min="6215" max="6215" width="26.140625" style="43" bestFit="1" customWidth="1"/>
    <col min="6216" max="6216" width="6.42578125" style="43" bestFit="1" customWidth="1"/>
    <col min="6217" max="6217" width="26.42578125" style="43" bestFit="1" customWidth="1"/>
    <col min="6218" max="6218" width="10.85546875" style="43"/>
    <col min="6219" max="6219" width="15.28515625" style="43" bestFit="1" customWidth="1"/>
    <col min="6220" max="6220" width="4.85546875" style="43" bestFit="1" customWidth="1"/>
    <col min="6221" max="6221" width="8" style="43" bestFit="1" customWidth="1"/>
    <col min="6222" max="6222" width="10.28515625" style="43" bestFit="1" customWidth="1"/>
    <col min="6223" max="6223" width="29.28515625" style="43" bestFit="1" customWidth="1"/>
    <col min="6224" max="6224" width="12.42578125" style="43" bestFit="1" customWidth="1"/>
    <col min="6225" max="6225" width="10" style="43" bestFit="1" customWidth="1"/>
    <col min="6226" max="6226" width="10.42578125" style="43" bestFit="1" customWidth="1"/>
    <col min="6227" max="6227" width="11" style="43" bestFit="1" customWidth="1"/>
    <col min="6228" max="6228" width="24.140625" style="43" bestFit="1" customWidth="1"/>
    <col min="6229" max="6229" width="10.7109375" style="43" bestFit="1" customWidth="1"/>
    <col min="6230" max="6230" width="32.85546875" style="43" bestFit="1" customWidth="1"/>
    <col min="6231" max="6231" width="13.85546875" style="43" bestFit="1" customWidth="1"/>
    <col min="6232" max="6232" width="11" style="43" bestFit="1" customWidth="1"/>
    <col min="6233" max="6233" width="23.42578125" style="43" bestFit="1" customWidth="1"/>
    <col min="6234" max="6234" width="10.7109375" style="43" bestFit="1" customWidth="1"/>
    <col min="6235" max="6235" width="8" style="43" bestFit="1" customWidth="1"/>
    <col min="6236" max="6236" width="12.7109375" style="43" bestFit="1" customWidth="1"/>
    <col min="6237" max="6237" width="7.42578125" style="43" bestFit="1" customWidth="1"/>
    <col min="6238" max="6238" width="8.42578125" style="43" bestFit="1" customWidth="1"/>
    <col min="6239" max="6239" width="6.42578125" style="43" bestFit="1" customWidth="1"/>
    <col min="6240" max="6240" width="10.85546875" style="43" bestFit="1" customWidth="1"/>
    <col min="6241" max="6241" width="5.85546875" style="43" bestFit="1" customWidth="1"/>
    <col min="6242" max="6242" width="10.7109375" style="43" bestFit="1" customWidth="1"/>
    <col min="6243" max="6243" width="3.42578125" style="43" bestFit="1" customWidth="1"/>
    <col min="6244" max="6244" width="6.42578125" style="43" bestFit="1" customWidth="1"/>
    <col min="6245" max="6245" width="8.28515625" style="43" bestFit="1" customWidth="1"/>
    <col min="6246" max="6247" width="10.7109375" style="43" bestFit="1" customWidth="1"/>
    <col min="6248" max="6248" width="3.140625" style="43" bestFit="1" customWidth="1"/>
    <col min="6249" max="6249" width="9.42578125" style="43" bestFit="1" customWidth="1"/>
    <col min="6250" max="6250" width="3.42578125" style="43" bestFit="1" customWidth="1"/>
    <col min="6251" max="6251" width="4" style="43" bestFit="1" customWidth="1"/>
    <col min="6252" max="6252" width="7" style="43" bestFit="1" customWidth="1"/>
    <col min="6253" max="6253" width="8" style="43" bestFit="1" customWidth="1"/>
    <col min="6254" max="6254" width="9.28515625" style="43" bestFit="1" customWidth="1"/>
    <col min="6255" max="6255" width="8.140625" style="43" bestFit="1" customWidth="1"/>
    <col min="6256" max="6256" width="7.7109375" style="43" bestFit="1" customWidth="1"/>
    <col min="6257" max="6257" width="6.28515625" style="43" bestFit="1" customWidth="1"/>
    <col min="6258" max="6258" width="4.7109375" style="43" bestFit="1" customWidth="1"/>
    <col min="6259" max="6259" width="6.28515625" style="43" bestFit="1" customWidth="1"/>
    <col min="6260" max="6260" width="10.7109375" style="43" bestFit="1" customWidth="1"/>
    <col min="6261" max="6261" width="15.140625" style="43" bestFit="1" customWidth="1"/>
    <col min="6262" max="6262" width="9.28515625" style="43" bestFit="1" customWidth="1"/>
    <col min="6263" max="6263" width="12.28515625" style="43" bestFit="1" customWidth="1"/>
    <col min="6264" max="6264" width="5" style="43" bestFit="1" customWidth="1"/>
    <col min="6265" max="6266" width="8.7109375" style="43" bestFit="1" customWidth="1"/>
    <col min="6267" max="6267" width="3.28515625" style="43" bestFit="1" customWidth="1"/>
    <col min="6268" max="6268" width="10.7109375" style="43" bestFit="1" customWidth="1"/>
    <col min="6269" max="6269" width="33.42578125" style="43" bestFit="1" customWidth="1"/>
    <col min="6270" max="6270" width="12.7109375" style="43" bestFit="1" customWidth="1"/>
    <col min="6271" max="6271" width="11.7109375" style="43" bestFit="1" customWidth="1"/>
    <col min="6272" max="6272" width="12.42578125" style="43" bestFit="1" customWidth="1"/>
    <col min="6273" max="6273" width="12.85546875" style="43" bestFit="1" customWidth="1"/>
    <col min="6274" max="6274" width="8.140625" style="43" bestFit="1" customWidth="1"/>
    <col min="6275" max="6276" width="11.85546875" style="43" bestFit="1" customWidth="1"/>
    <col min="6277" max="6277" width="9" style="43" bestFit="1" customWidth="1"/>
    <col min="6278" max="6278" width="10.85546875" style="43" bestFit="1" customWidth="1"/>
    <col min="6279" max="6279" width="8.28515625" style="43" bestFit="1" customWidth="1"/>
    <col min="6280" max="6280" width="8.7109375" style="43" bestFit="1" customWidth="1"/>
    <col min="6281" max="6281" width="9" style="43" bestFit="1" customWidth="1"/>
    <col min="6282" max="6282" width="8.28515625" style="43" bestFit="1" customWidth="1"/>
    <col min="6283" max="6283" width="7.42578125" style="43" bestFit="1" customWidth="1"/>
    <col min="6284" max="6284" width="15.42578125" style="43" bestFit="1" customWidth="1"/>
    <col min="6285" max="6285" width="9.28515625" style="43" bestFit="1" customWidth="1"/>
    <col min="6286" max="6286" width="11.7109375" style="43" bestFit="1" customWidth="1"/>
    <col min="6287" max="6287" width="12.7109375" style="43" bestFit="1" customWidth="1"/>
    <col min="6288" max="6288" width="11.42578125" style="43" bestFit="1" customWidth="1"/>
    <col min="6289" max="6289" width="5.140625" style="43" bestFit="1" customWidth="1"/>
    <col min="6290" max="6290" width="6.42578125" style="43" bestFit="1" customWidth="1"/>
    <col min="6291" max="6291" width="11" style="43" bestFit="1" customWidth="1"/>
    <col min="6292" max="6292" width="17.28515625" style="43" bestFit="1" customWidth="1"/>
    <col min="6293" max="6456" width="10.85546875" style="43"/>
    <col min="6457" max="6457" width="17.85546875" style="43" bestFit="1" customWidth="1"/>
    <col min="6458" max="6458" width="33.42578125" style="43" bestFit="1" customWidth="1"/>
    <col min="6459" max="6459" width="21.28515625" style="43" bestFit="1" customWidth="1"/>
    <col min="6460" max="6460" width="18.42578125" style="43" bestFit="1" customWidth="1"/>
    <col min="6461" max="6461" width="9.7109375" style="43" bestFit="1" customWidth="1"/>
    <col min="6462" max="6462" width="10.7109375" style="43" bestFit="1" customWidth="1"/>
    <col min="6463" max="6463" width="28.7109375" style="43" bestFit="1" customWidth="1"/>
    <col min="6464" max="6464" width="3.140625" style="43" bestFit="1" customWidth="1"/>
    <col min="6465" max="6465" width="3.42578125" style="43" bestFit="1" customWidth="1"/>
    <col min="6466" max="6466" width="32.28515625" style="43" bestFit="1" customWidth="1"/>
    <col min="6467" max="6467" width="5" style="43" bestFit="1" customWidth="1"/>
    <col min="6468" max="6468" width="5.7109375" style="43" bestFit="1" customWidth="1"/>
    <col min="6469" max="6469" width="7.140625" style="43" bestFit="1" customWidth="1"/>
    <col min="6470" max="6470" width="23.7109375" style="43" bestFit="1" customWidth="1"/>
    <col min="6471" max="6471" width="26.140625" style="43" bestFit="1" customWidth="1"/>
    <col min="6472" max="6472" width="6.42578125" style="43" bestFit="1" customWidth="1"/>
    <col min="6473" max="6473" width="26.42578125" style="43" bestFit="1" customWidth="1"/>
    <col min="6474" max="6474" width="10.85546875" style="43"/>
    <col min="6475" max="6475" width="15.28515625" style="43" bestFit="1" customWidth="1"/>
    <col min="6476" max="6476" width="4.85546875" style="43" bestFit="1" customWidth="1"/>
    <col min="6477" max="6477" width="8" style="43" bestFit="1" customWidth="1"/>
    <col min="6478" max="6478" width="10.28515625" style="43" bestFit="1" customWidth="1"/>
    <col min="6479" max="6479" width="29.28515625" style="43" bestFit="1" customWidth="1"/>
    <col min="6480" max="6480" width="12.42578125" style="43" bestFit="1" customWidth="1"/>
    <col min="6481" max="6481" width="10" style="43" bestFit="1" customWidth="1"/>
    <col min="6482" max="6482" width="10.42578125" style="43" bestFit="1" customWidth="1"/>
    <col min="6483" max="6483" width="11" style="43" bestFit="1" customWidth="1"/>
    <col min="6484" max="6484" width="24.140625" style="43" bestFit="1" customWidth="1"/>
    <col min="6485" max="6485" width="10.7109375" style="43" bestFit="1" customWidth="1"/>
    <col min="6486" max="6486" width="32.85546875" style="43" bestFit="1" customWidth="1"/>
    <col min="6487" max="6487" width="13.85546875" style="43" bestFit="1" customWidth="1"/>
    <col min="6488" max="6488" width="11" style="43" bestFit="1" customWidth="1"/>
    <col min="6489" max="6489" width="23.42578125" style="43" bestFit="1" customWidth="1"/>
    <col min="6490" max="6490" width="10.7109375" style="43" bestFit="1" customWidth="1"/>
    <col min="6491" max="6491" width="8" style="43" bestFit="1" customWidth="1"/>
    <col min="6492" max="6492" width="12.7109375" style="43" bestFit="1" customWidth="1"/>
    <col min="6493" max="6493" width="7.42578125" style="43" bestFit="1" customWidth="1"/>
    <col min="6494" max="6494" width="8.42578125" style="43" bestFit="1" customWidth="1"/>
    <col min="6495" max="6495" width="6.42578125" style="43" bestFit="1" customWidth="1"/>
    <col min="6496" max="6496" width="10.85546875" style="43" bestFit="1" customWidth="1"/>
    <col min="6497" max="6497" width="5.85546875" style="43" bestFit="1" customWidth="1"/>
    <col min="6498" max="6498" width="10.7109375" style="43" bestFit="1" customWidth="1"/>
    <col min="6499" max="6499" width="3.42578125" style="43" bestFit="1" customWidth="1"/>
    <col min="6500" max="6500" width="6.42578125" style="43" bestFit="1" customWidth="1"/>
    <col min="6501" max="6501" width="8.28515625" style="43" bestFit="1" customWidth="1"/>
    <col min="6502" max="6503" width="10.7109375" style="43" bestFit="1" customWidth="1"/>
    <col min="6504" max="6504" width="3.140625" style="43" bestFit="1" customWidth="1"/>
    <col min="6505" max="6505" width="9.42578125" style="43" bestFit="1" customWidth="1"/>
    <col min="6506" max="6506" width="3.42578125" style="43" bestFit="1" customWidth="1"/>
    <col min="6507" max="6507" width="4" style="43" bestFit="1" customWidth="1"/>
    <col min="6508" max="6508" width="7" style="43" bestFit="1" customWidth="1"/>
    <col min="6509" max="6509" width="8" style="43" bestFit="1" customWidth="1"/>
    <col min="6510" max="6510" width="9.28515625" style="43" bestFit="1" customWidth="1"/>
    <col min="6511" max="6511" width="8.140625" style="43" bestFit="1" customWidth="1"/>
    <col min="6512" max="6512" width="7.7109375" style="43" bestFit="1" customWidth="1"/>
    <col min="6513" max="6513" width="6.28515625" style="43" bestFit="1" customWidth="1"/>
    <col min="6514" max="6514" width="4.7109375" style="43" bestFit="1" customWidth="1"/>
    <col min="6515" max="6515" width="6.28515625" style="43" bestFit="1" customWidth="1"/>
    <col min="6516" max="6516" width="10.7109375" style="43" bestFit="1" customWidth="1"/>
    <col min="6517" max="6517" width="15.140625" style="43" bestFit="1" customWidth="1"/>
    <col min="6518" max="6518" width="9.28515625" style="43" bestFit="1" customWidth="1"/>
    <col min="6519" max="6519" width="12.28515625" style="43" bestFit="1" customWidth="1"/>
    <col min="6520" max="6520" width="5" style="43" bestFit="1" customWidth="1"/>
    <col min="6521" max="6522" width="8.7109375" style="43" bestFit="1" customWidth="1"/>
    <col min="6523" max="6523" width="3.28515625" style="43" bestFit="1" customWidth="1"/>
    <col min="6524" max="6524" width="10.7109375" style="43" bestFit="1" customWidth="1"/>
    <col min="6525" max="6525" width="33.42578125" style="43" bestFit="1" customWidth="1"/>
    <col min="6526" max="6526" width="12.7109375" style="43" bestFit="1" customWidth="1"/>
    <col min="6527" max="6527" width="11.7109375" style="43" bestFit="1" customWidth="1"/>
    <col min="6528" max="6528" width="12.42578125" style="43" bestFit="1" customWidth="1"/>
    <col min="6529" max="6529" width="12.85546875" style="43" bestFit="1" customWidth="1"/>
    <col min="6530" max="6530" width="8.140625" style="43" bestFit="1" customWidth="1"/>
    <col min="6531" max="6532" width="11.85546875" style="43" bestFit="1" customWidth="1"/>
    <col min="6533" max="6533" width="9" style="43" bestFit="1" customWidth="1"/>
    <col min="6534" max="6534" width="10.85546875" style="43" bestFit="1" customWidth="1"/>
    <col min="6535" max="6535" width="8.28515625" style="43" bestFit="1" customWidth="1"/>
    <col min="6536" max="6536" width="8.7109375" style="43" bestFit="1" customWidth="1"/>
    <col min="6537" max="6537" width="9" style="43" bestFit="1" customWidth="1"/>
    <col min="6538" max="6538" width="8.28515625" style="43" bestFit="1" customWidth="1"/>
    <col min="6539" max="6539" width="7.42578125" style="43" bestFit="1" customWidth="1"/>
    <col min="6540" max="6540" width="15.42578125" style="43" bestFit="1" customWidth="1"/>
    <col min="6541" max="6541" width="9.28515625" style="43" bestFit="1" customWidth="1"/>
    <col min="6542" max="6542" width="11.7109375" style="43" bestFit="1" customWidth="1"/>
    <col min="6543" max="6543" width="12.7109375" style="43" bestFit="1" customWidth="1"/>
    <col min="6544" max="6544" width="11.42578125" style="43" bestFit="1" customWidth="1"/>
    <col min="6545" max="6545" width="5.140625" style="43" bestFit="1" customWidth="1"/>
    <col min="6546" max="6546" width="6.42578125" style="43" bestFit="1" customWidth="1"/>
    <col min="6547" max="6547" width="11" style="43" bestFit="1" customWidth="1"/>
    <col min="6548" max="6548" width="17.28515625" style="43" bestFit="1" customWidth="1"/>
    <col min="6549" max="6712" width="10.85546875" style="43"/>
    <col min="6713" max="6713" width="17.85546875" style="43" bestFit="1" customWidth="1"/>
    <col min="6714" max="6714" width="33.42578125" style="43" bestFit="1" customWidth="1"/>
    <col min="6715" max="6715" width="21.28515625" style="43" bestFit="1" customWidth="1"/>
    <col min="6716" max="6716" width="18.42578125" style="43" bestFit="1" customWidth="1"/>
    <col min="6717" max="6717" width="9.7109375" style="43" bestFit="1" customWidth="1"/>
    <col min="6718" max="6718" width="10.7109375" style="43" bestFit="1" customWidth="1"/>
    <col min="6719" max="6719" width="28.7109375" style="43" bestFit="1" customWidth="1"/>
    <col min="6720" max="6720" width="3.140625" style="43" bestFit="1" customWidth="1"/>
    <col min="6721" max="6721" width="3.42578125" style="43" bestFit="1" customWidth="1"/>
    <col min="6722" max="6722" width="32.28515625" style="43" bestFit="1" customWidth="1"/>
    <col min="6723" max="6723" width="5" style="43" bestFit="1" customWidth="1"/>
    <col min="6724" max="6724" width="5.7109375" style="43" bestFit="1" customWidth="1"/>
    <col min="6725" max="6725" width="7.140625" style="43" bestFit="1" customWidth="1"/>
    <col min="6726" max="6726" width="23.7109375" style="43" bestFit="1" customWidth="1"/>
    <col min="6727" max="6727" width="26.140625" style="43" bestFit="1" customWidth="1"/>
    <col min="6728" max="6728" width="6.42578125" style="43" bestFit="1" customWidth="1"/>
    <col min="6729" max="6729" width="26.42578125" style="43" bestFit="1" customWidth="1"/>
    <col min="6730" max="6730" width="10.85546875" style="43"/>
    <col min="6731" max="6731" width="15.28515625" style="43" bestFit="1" customWidth="1"/>
    <col min="6732" max="6732" width="4.85546875" style="43" bestFit="1" customWidth="1"/>
    <col min="6733" max="6733" width="8" style="43" bestFit="1" customWidth="1"/>
    <col min="6734" max="6734" width="10.28515625" style="43" bestFit="1" customWidth="1"/>
    <col min="6735" max="6735" width="29.28515625" style="43" bestFit="1" customWidth="1"/>
    <col min="6736" max="6736" width="12.42578125" style="43" bestFit="1" customWidth="1"/>
    <col min="6737" max="6737" width="10" style="43" bestFit="1" customWidth="1"/>
    <col min="6738" max="6738" width="10.42578125" style="43" bestFit="1" customWidth="1"/>
    <col min="6739" max="6739" width="11" style="43" bestFit="1" customWidth="1"/>
    <col min="6740" max="6740" width="24.140625" style="43" bestFit="1" customWidth="1"/>
    <col min="6741" max="6741" width="10.7109375" style="43" bestFit="1" customWidth="1"/>
    <col min="6742" max="6742" width="32.85546875" style="43" bestFit="1" customWidth="1"/>
    <col min="6743" max="6743" width="13.85546875" style="43" bestFit="1" customWidth="1"/>
    <col min="6744" max="6744" width="11" style="43" bestFit="1" customWidth="1"/>
    <col min="6745" max="6745" width="23.42578125" style="43" bestFit="1" customWidth="1"/>
    <col min="6746" max="6746" width="10.7109375" style="43" bestFit="1" customWidth="1"/>
    <col min="6747" max="6747" width="8" style="43" bestFit="1" customWidth="1"/>
    <col min="6748" max="6748" width="12.7109375" style="43" bestFit="1" customWidth="1"/>
    <col min="6749" max="6749" width="7.42578125" style="43" bestFit="1" customWidth="1"/>
    <col min="6750" max="6750" width="8.42578125" style="43" bestFit="1" customWidth="1"/>
    <col min="6751" max="6751" width="6.42578125" style="43" bestFit="1" customWidth="1"/>
    <col min="6752" max="6752" width="10.85546875" style="43" bestFit="1" customWidth="1"/>
    <col min="6753" max="6753" width="5.85546875" style="43" bestFit="1" customWidth="1"/>
    <col min="6754" max="6754" width="10.7109375" style="43" bestFit="1" customWidth="1"/>
    <col min="6755" max="6755" width="3.42578125" style="43" bestFit="1" customWidth="1"/>
    <col min="6756" max="6756" width="6.42578125" style="43" bestFit="1" customWidth="1"/>
    <col min="6757" max="6757" width="8.28515625" style="43" bestFit="1" customWidth="1"/>
    <col min="6758" max="6759" width="10.7109375" style="43" bestFit="1" customWidth="1"/>
    <col min="6760" max="6760" width="3.140625" style="43" bestFit="1" customWidth="1"/>
    <col min="6761" max="6761" width="9.42578125" style="43" bestFit="1" customWidth="1"/>
    <col min="6762" max="6762" width="3.42578125" style="43" bestFit="1" customWidth="1"/>
    <col min="6763" max="6763" width="4" style="43" bestFit="1" customWidth="1"/>
    <col min="6764" max="6764" width="7" style="43" bestFit="1" customWidth="1"/>
    <col min="6765" max="6765" width="8" style="43" bestFit="1" customWidth="1"/>
    <col min="6766" max="6766" width="9.28515625" style="43" bestFit="1" customWidth="1"/>
    <col min="6767" max="6767" width="8.140625" style="43" bestFit="1" customWidth="1"/>
    <col min="6768" max="6768" width="7.7109375" style="43" bestFit="1" customWidth="1"/>
    <col min="6769" max="6769" width="6.28515625" style="43" bestFit="1" customWidth="1"/>
    <col min="6770" max="6770" width="4.7109375" style="43" bestFit="1" customWidth="1"/>
    <col min="6771" max="6771" width="6.28515625" style="43" bestFit="1" customWidth="1"/>
    <col min="6772" max="6772" width="10.7109375" style="43" bestFit="1" customWidth="1"/>
    <col min="6773" max="6773" width="15.140625" style="43" bestFit="1" customWidth="1"/>
    <col min="6774" max="6774" width="9.28515625" style="43" bestFit="1" customWidth="1"/>
    <col min="6775" max="6775" width="12.28515625" style="43" bestFit="1" customWidth="1"/>
    <col min="6776" max="6776" width="5" style="43" bestFit="1" customWidth="1"/>
    <col min="6777" max="6778" width="8.7109375" style="43" bestFit="1" customWidth="1"/>
    <col min="6779" max="6779" width="3.28515625" style="43" bestFit="1" customWidth="1"/>
    <col min="6780" max="6780" width="10.7109375" style="43" bestFit="1" customWidth="1"/>
    <col min="6781" max="6781" width="33.42578125" style="43" bestFit="1" customWidth="1"/>
    <col min="6782" max="6782" width="12.7109375" style="43" bestFit="1" customWidth="1"/>
    <col min="6783" max="6783" width="11.7109375" style="43" bestFit="1" customWidth="1"/>
    <col min="6784" max="6784" width="12.42578125" style="43" bestFit="1" customWidth="1"/>
    <col min="6785" max="6785" width="12.85546875" style="43" bestFit="1" customWidth="1"/>
    <col min="6786" max="6786" width="8.140625" style="43" bestFit="1" customWidth="1"/>
    <col min="6787" max="6788" width="11.85546875" style="43" bestFit="1" customWidth="1"/>
    <col min="6789" max="6789" width="9" style="43" bestFit="1" customWidth="1"/>
    <col min="6790" max="6790" width="10.85546875" style="43" bestFit="1" customWidth="1"/>
    <col min="6791" max="6791" width="8.28515625" style="43" bestFit="1" customWidth="1"/>
    <col min="6792" max="6792" width="8.7109375" style="43" bestFit="1" customWidth="1"/>
    <col min="6793" max="6793" width="9" style="43" bestFit="1" customWidth="1"/>
    <col min="6794" max="6794" width="8.28515625" style="43" bestFit="1" customWidth="1"/>
    <col min="6795" max="6795" width="7.42578125" style="43" bestFit="1" customWidth="1"/>
    <col min="6796" max="6796" width="15.42578125" style="43" bestFit="1" customWidth="1"/>
    <col min="6797" max="6797" width="9.28515625" style="43" bestFit="1" customWidth="1"/>
    <col min="6798" max="6798" width="11.7109375" style="43" bestFit="1" customWidth="1"/>
    <col min="6799" max="6799" width="12.7109375" style="43" bestFit="1" customWidth="1"/>
    <col min="6800" max="6800" width="11.42578125" style="43" bestFit="1" customWidth="1"/>
    <col min="6801" max="6801" width="5.140625" style="43" bestFit="1" customWidth="1"/>
    <col min="6802" max="6802" width="6.42578125" style="43" bestFit="1" customWidth="1"/>
    <col min="6803" max="6803" width="11" style="43" bestFit="1" customWidth="1"/>
    <col min="6804" max="6804" width="17.28515625" style="43" bestFit="1" customWidth="1"/>
    <col min="6805" max="6968" width="10.85546875" style="43"/>
    <col min="6969" max="6969" width="17.85546875" style="43" bestFit="1" customWidth="1"/>
    <col min="6970" max="6970" width="33.42578125" style="43" bestFit="1" customWidth="1"/>
    <col min="6971" max="6971" width="21.28515625" style="43" bestFit="1" customWidth="1"/>
    <col min="6972" max="6972" width="18.42578125" style="43" bestFit="1" customWidth="1"/>
    <col min="6973" max="6973" width="9.7109375" style="43" bestFit="1" customWidth="1"/>
    <col min="6974" max="6974" width="10.7109375" style="43" bestFit="1" customWidth="1"/>
    <col min="6975" max="6975" width="28.7109375" style="43" bestFit="1" customWidth="1"/>
    <col min="6976" max="6976" width="3.140625" style="43" bestFit="1" customWidth="1"/>
    <col min="6977" max="6977" width="3.42578125" style="43" bestFit="1" customWidth="1"/>
    <col min="6978" max="6978" width="32.28515625" style="43" bestFit="1" customWidth="1"/>
    <col min="6979" max="6979" width="5" style="43" bestFit="1" customWidth="1"/>
    <col min="6980" max="6980" width="5.7109375" style="43" bestFit="1" customWidth="1"/>
    <col min="6981" max="6981" width="7.140625" style="43" bestFit="1" customWidth="1"/>
    <col min="6982" max="6982" width="23.7109375" style="43" bestFit="1" customWidth="1"/>
    <col min="6983" max="6983" width="26.140625" style="43" bestFit="1" customWidth="1"/>
    <col min="6984" max="6984" width="6.42578125" style="43" bestFit="1" customWidth="1"/>
    <col min="6985" max="6985" width="26.42578125" style="43" bestFit="1" customWidth="1"/>
    <col min="6986" max="6986" width="10.85546875" style="43"/>
    <col min="6987" max="6987" width="15.28515625" style="43" bestFit="1" customWidth="1"/>
    <col min="6988" max="6988" width="4.85546875" style="43" bestFit="1" customWidth="1"/>
    <col min="6989" max="6989" width="8" style="43" bestFit="1" customWidth="1"/>
    <col min="6990" max="6990" width="10.28515625" style="43" bestFit="1" customWidth="1"/>
    <col min="6991" max="6991" width="29.28515625" style="43" bestFit="1" customWidth="1"/>
    <col min="6992" max="6992" width="12.42578125" style="43" bestFit="1" customWidth="1"/>
    <col min="6993" max="6993" width="10" style="43" bestFit="1" customWidth="1"/>
    <col min="6994" max="6994" width="10.42578125" style="43" bestFit="1" customWidth="1"/>
    <col min="6995" max="6995" width="11" style="43" bestFit="1" customWidth="1"/>
    <col min="6996" max="6996" width="24.140625" style="43" bestFit="1" customWidth="1"/>
    <col min="6997" max="6997" width="10.7109375" style="43" bestFit="1" customWidth="1"/>
    <col min="6998" max="6998" width="32.85546875" style="43" bestFit="1" customWidth="1"/>
    <col min="6999" max="6999" width="13.85546875" style="43" bestFit="1" customWidth="1"/>
    <col min="7000" max="7000" width="11" style="43" bestFit="1" customWidth="1"/>
    <col min="7001" max="7001" width="23.42578125" style="43" bestFit="1" customWidth="1"/>
    <col min="7002" max="7002" width="10.7109375" style="43" bestFit="1" customWidth="1"/>
    <col min="7003" max="7003" width="8" style="43" bestFit="1" customWidth="1"/>
    <col min="7004" max="7004" width="12.7109375" style="43" bestFit="1" customWidth="1"/>
    <col min="7005" max="7005" width="7.42578125" style="43" bestFit="1" customWidth="1"/>
    <col min="7006" max="7006" width="8.42578125" style="43" bestFit="1" customWidth="1"/>
    <col min="7007" max="7007" width="6.42578125" style="43" bestFit="1" customWidth="1"/>
    <col min="7008" max="7008" width="10.85546875" style="43" bestFit="1" customWidth="1"/>
    <col min="7009" max="7009" width="5.85546875" style="43" bestFit="1" customWidth="1"/>
    <col min="7010" max="7010" width="10.7109375" style="43" bestFit="1" customWidth="1"/>
    <col min="7011" max="7011" width="3.42578125" style="43" bestFit="1" customWidth="1"/>
    <col min="7012" max="7012" width="6.42578125" style="43" bestFit="1" customWidth="1"/>
    <col min="7013" max="7013" width="8.28515625" style="43" bestFit="1" customWidth="1"/>
    <col min="7014" max="7015" width="10.7109375" style="43" bestFit="1" customWidth="1"/>
    <col min="7016" max="7016" width="3.140625" style="43" bestFit="1" customWidth="1"/>
    <col min="7017" max="7017" width="9.42578125" style="43" bestFit="1" customWidth="1"/>
    <col min="7018" max="7018" width="3.42578125" style="43" bestFit="1" customWidth="1"/>
    <col min="7019" max="7019" width="4" style="43" bestFit="1" customWidth="1"/>
    <col min="7020" max="7020" width="7" style="43" bestFit="1" customWidth="1"/>
    <col min="7021" max="7021" width="8" style="43" bestFit="1" customWidth="1"/>
    <col min="7022" max="7022" width="9.28515625" style="43" bestFit="1" customWidth="1"/>
    <col min="7023" max="7023" width="8.140625" style="43" bestFit="1" customWidth="1"/>
    <col min="7024" max="7024" width="7.7109375" style="43" bestFit="1" customWidth="1"/>
    <col min="7025" max="7025" width="6.28515625" style="43" bestFit="1" customWidth="1"/>
    <col min="7026" max="7026" width="4.7109375" style="43" bestFit="1" customWidth="1"/>
    <col min="7027" max="7027" width="6.28515625" style="43" bestFit="1" customWidth="1"/>
    <col min="7028" max="7028" width="10.7109375" style="43" bestFit="1" customWidth="1"/>
    <col min="7029" max="7029" width="15.140625" style="43" bestFit="1" customWidth="1"/>
    <col min="7030" max="7030" width="9.28515625" style="43" bestFit="1" customWidth="1"/>
    <col min="7031" max="7031" width="12.28515625" style="43" bestFit="1" customWidth="1"/>
    <col min="7032" max="7032" width="5" style="43" bestFit="1" customWidth="1"/>
    <col min="7033" max="7034" width="8.7109375" style="43" bestFit="1" customWidth="1"/>
    <col min="7035" max="7035" width="3.28515625" style="43" bestFit="1" customWidth="1"/>
    <col min="7036" max="7036" width="10.7109375" style="43" bestFit="1" customWidth="1"/>
    <col min="7037" max="7037" width="33.42578125" style="43" bestFit="1" customWidth="1"/>
    <col min="7038" max="7038" width="12.7109375" style="43" bestFit="1" customWidth="1"/>
    <col min="7039" max="7039" width="11.7109375" style="43" bestFit="1" customWidth="1"/>
    <col min="7040" max="7040" width="12.42578125" style="43" bestFit="1" customWidth="1"/>
    <col min="7041" max="7041" width="12.85546875" style="43" bestFit="1" customWidth="1"/>
    <col min="7042" max="7042" width="8.140625" style="43" bestFit="1" customWidth="1"/>
    <col min="7043" max="7044" width="11.85546875" style="43" bestFit="1" customWidth="1"/>
    <col min="7045" max="7045" width="9" style="43" bestFit="1" customWidth="1"/>
    <col min="7046" max="7046" width="10.85546875" style="43" bestFit="1" customWidth="1"/>
    <col min="7047" max="7047" width="8.28515625" style="43" bestFit="1" customWidth="1"/>
    <col min="7048" max="7048" width="8.7109375" style="43" bestFit="1" customWidth="1"/>
    <col min="7049" max="7049" width="9" style="43" bestFit="1" customWidth="1"/>
    <col min="7050" max="7050" width="8.28515625" style="43" bestFit="1" customWidth="1"/>
    <col min="7051" max="7051" width="7.42578125" style="43" bestFit="1" customWidth="1"/>
    <col min="7052" max="7052" width="15.42578125" style="43" bestFit="1" customWidth="1"/>
    <col min="7053" max="7053" width="9.28515625" style="43" bestFit="1" customWidth="1"/>
    <col min="7054" max="7054" width="11.7109375" style="43" bestFit="1" customWidth="1"/>
    <col min="7055" max="7055" width="12.7109375" style="43" bestFit="1" customWidth="1"/>
    <col min="7056" max="7056" width="11.42578125" style="43" bestFit="1" customWidth="1"/>
    <col min="7057" max="7057" width="5.140625" style="43" bestFit="1" customWidth="1"/>
    <col min="7058" max="7058" width="6.42578125" style="43" bestFit="1" customWidth="1"/>
    <col min="7059" max="7059" width="11" style="43" bestFit="1" customWidth="1"/>
    <col min="7060" max="7060" width="17.28515625" style="43" bestFit="1" customWidth="1"/>
    <col min="7061" max="7224" width="10.85546875" style="43"/>
    <col min="7225" max="7225" width="17.85546875" style="43" bestFit="1" customWidth="1"/>
    <col min="7226" max="7226" width="33.42578125" style="43" bestFit="1" customWidth="1"/>
    <col min="7227" max="7227" width="21.28515625" style="43" bestFit="1" customWidth="1"/>
    <col min="7228" max="7228" width="18.42578125" style="43" bestFit="1" customWidth="1"/>
    <col min="7229" max="7229" width="9.7109375" style="43" bestFit="1" customWidth="1"/>
    <col min="7230" max="7230" width="10.7109375" style="43" bestFit="1" customWidth="1"/>
    <col min="7231" max="7231" width="28.7109375" style="43" bestFit="1" customWidth="1"/>
    <col min="7232" max="7232" width="3.140625" style="43" bestFit="1" customWidth="1"/>
    <col min="7233" max="7233" width="3.42578125" style="43" bestFit="1" customWidth="1"/>
    <col min="7234" max="7234" width="32.28515625" style="43" bestFit="1" customWidth="1"/>
    <col min="7235" max="7235" width="5" style="43" bestFit="1" customWidth="1"/>
    <col min="7236" max="7236" width="5.7109375" style="43" bestFit="1" customWidth="1"/>
    <col min="7237" max="7237" width="7.140625" style="43" bestFit="1" customWidth="1"/>
    <col min="7238" max="7238" width="23.7109375" style="43" bestFit="1" customWidth="1"/>
    <col min="7239" max="7239" width="26.140625" style="43" bestFit="1" customWidth="1"/>
    <col min="7240" max="7240" width="6.42578125" style="43" bestFit="1" customWidth="1"/>
    <col min="7241" max="7241" width="26.42578125" style="43" bestFit="1" customWidth="1"/>
    <col min="7242" max="7242" width="10.85546875" style="43"/>
    <col min="7243" max="7243" width="15.28515625" style="43" bestFit="1" customWidth="1"/>
    <col min="7244" max="7244" width="4.85546875" style="43" bestFit="1" customWidth="1"/>
    <col min="7245" max="7245" width="8" style="43" bestFit="1" customWidth="1"/>
    <col min="7246" max="7246" width="10.28515625" style="43" bestFit="1" customWidth="1"/>
    <col min="7247" max="7247" width="29.28515625" style="43" bestFit="1" customWidth="1"/>
    <col min="7248" max="7248" width="12.42578125" style="43" bestFit="1" customWidth="1"/>
    <col min="7249" max="7249" width="10" style="43" bestFit="1" customWidth="1"/>
    <col min="7250" max="7250" width="10.42578125" style="43" bestFit="1" customWidth="1"/>
    <col min="7251" max="7251" width="11" style="43" bestFit="1" customWidth="1"/>
    <col min="7252" max="7252" width="24.140625" style="43" bestFit="1" customWidth="1"/>
    <col min="7253" max="7253" width="10.7109375" style="43" bestFit="1" customWidth="1"/>
    <col min="7254" max="7254" width="32.85546875" style="43" bestFit="1" customWidth="1"/>
    <col min="7255" max="7255" width="13.85546875" style="43" bestFit="1" customWidth="1"/>
    <col min="7256" max="7256" width="11" style="43" bestFit="1" customWidth="1"/>
    <col min="7257" max="7257" width="23.42578125" style="43" bestFit="1" customWidth="1"/>
    <col min="7258" max="7258" width="10.7109375" style="43" bestFit="1" customWidth="1"/>
    <col min="7259" max="7259" width="8" style="43" bestFit="1" customWidth="1"/>
    <col min="7260" max="7260" width="12.7109375" style="43" bestFit="1" customWidth="1"/>
    <col min="7261" max="7261" width="7.42578125" style="43" bestFit="1" customWidth="1"/>
    <col min="7262" max="7262" width="8.42578125" style="43" bestFit="1" customWidth="1"/>
    <col min="7263" max="7263" width="6.42578125" style="43" bestFit="1" customWidth="1"/>
    <col min="7264" max="7264" width="10.85546875" style="43" bestFit="1" customWidth="1"/>
    <col min="7265" max="7265" width="5.85546875" style="43" bestFit="1" customWidth="1"/>
    <col min="7266" max="7266" width="10.7109375" style="43" bestFit="1" customWidth="1"/>
    <col min="7267" max="7267" width="3.42578125" style="43" bestFit="1" customWidth="1"/>
    <col min="7268" max="7268" width="6.42578125" style="43" bestFit="1" customWidth="1"/>
    <col min="7269" max="7269" width="8.28515625" style="43" bestFit="1" customWidth="1"/>
    <col min="7270" max="7271" width="10.7109375" style="43" bestFit="1" customWidth="1"/>
    <col min="7272" max="7272" width="3.140625" style="43" bestFit="1" customWidth="1"/>
    <col min="7273" max="7273" width="9.42578125" style="43" bestFit="1" customWidth="1"/>
    <col min="7274" max="7274" width="3.42578125" style="43" bestFit="1" customWidth="1"/>
    <col min="7275" max="7275" width="4" style="43" bestFit="1" customWidth="1"/>
    <col min="7276" max="7276" width="7" style="43" bestFit="1" customWidth="1"/>
    <col min="7277" max="7277" width="8" style="43" bestFit="1" customWidth="1"/>
    <col min="7278" max="7278" width="9.28515625" style="43" bestFit="1" customWidth="1"/>
    <col min="7279" max="7279" width="8.140625" style="43" bestFit="1" customWidth="1"/>
    <col min="7280" max="7280" width="7.7109375" style="43" bestFit="1" customWidth="1"/>
    <col min="7281" max="7281" width="6.28515625" style="43" bestFit="1" customWidth="1"/>
    <col min="7282" max="7282" width="4.7109375" style="43" bestFit="1" customWidth="1"/>
    <col min="7283" max="7283" width="6.28515625" style="43" bestFit="1" customWidth="1"/>
    <col min="7284" max="7284" width="10.7109375" style="43" bestFit="1" customWidth="1"/>
    <col min="7285" max="7285" width="15.140625" style="43" bestFit="1" customWidth="1"/>
    <col min="7286" max="7286" width="9.28515625" style="43" bestFit="1" customWidth="1"/>
    <col min="7287" max="7287" width="12.28515625" style="43" bestFit="1" customWidth="1"/>
    <col min="7288" max="7288" width="5" style="43" bestFit="1" customWidth="1"/>
    <col min="7289" max="7290" width="8.7109375" style="43" bestFit="1" customWidth="1"/>
    <col min="7291" max="7291" width="3.28515625" style="43" bestFit="1" customWidth="1"/>
    <col min="7292" max="7292" width="10.7109375" style="43" bestFit="1" customWidth="1"/>
    <col min="7293" max="7293" width="33.42578125" style="43" bestFit="1" customWidth="1"/>
    <col min="7294" max="7294" width="12.7109375" style="43" bestFit="1" customWidth="1"/>
    <col min="7295" max="7295" width="11.7109375" style="43" bestFit="1" customWidth="1"/>
    <col min="7296" max="7296" width="12.42578125" style="43" bestFit="1" customWidth="1"/>
    <col min="7297" max="7297" width="12.85546875" style="43" bestFit="1" customWidth="1"/>
    <col min="7298" max="7298" width="8.140625" style="43" bestFit="1" customWidth="1"/>
    <col min="7299" max="7300" width="11.85546875" style="43" bestFit="1" customWidth="1"/>
    <col min="7301" max="7301" width="9" style="43" bestFit="1" customWidth="1"/>
    <col min="7302" max="7302" width="10.85546875" style="43" bestFit="1" customWidth="1"/>
    <col min="7303" max="7303" width="8.28515625" style="43" bestFit="1" customWidth="1"/>
    <col min="7304" max="7304" width="8.7109375" style="43" bestFit="1" customWidth="1"/>
    <col min="7305" max="7305" width="9" style="43" bestFit="1" customWidth="1"/>
    <col min="7306" max="7306" width="8.28515625" style="43" bestFit="1" customWidth="1"/>
    <col min="7307" max="7307" width="7.42578125" style="43" bestFit="1" customWidth="1"/>
    <col min="7308" max="7308" width="15.42578125" style="43" bestFit="1" customWidth="1"/>
    <col min="7309" max="7309" width="9.28515625" style="43" bestFit="1" customWidth="1"/>
    <col min="7310" max="7310" width="11.7109375" style="43" bestFit="1" customWidth="1"/>
    <col min="7311" max="7311" width="12.7109375" style="43" bestFit="1" customWidth="1"/>
    <col min="7312" max="7312" width="11.42578125" style="43" bestFit="1" customWidth="1"/>
    <col min="7313" max="7313" width="5.140625" style="43" bestFit="1" customWidth="1"/>
    <col min="7314" max="7314" width="6.42578125" style="43" bestFit="1" customWidth="1"/>
    <col min="7315" max="7315" width="11" style="43" bestFit="1" customWidth="1"/>
    <col min="7316" max="7316" width="17.28515625" style="43" bestFit="1" customWidth="1"/>
    <col min="7317" max="7480" width="10.85546875" style="43"/>
    <col min="7481" max="7481" width="17.85546875" style="43" bestFit="1" customWidth="1"/>
    <col min="7482" max="7482" width="33.42578125" style="43" bestFit="1" customWidth="1"/>
    <col min="7483" max="7483" width="21.28515625" style="43" bestFit="1" customWidth="1"/>
    <col min="7484" max="7484" width="18.42578125" style="43" bestFit="1" customWidth="1"/>
    <col min="7485" max="7485" width="9.7109375" style="43" bestFit="1" customWidth="1"/>
    <col min="7486" max="7486" width="10.7109375" style="43" bestFit="1" customWidth="1"/>
    <col min="7487" max="7487" width="28.7109375" style="43" bestFit="1" customWidth="1"/>
    <col min="7488" max="7488" width="3.140625" style="43" bestFit="1" customWidth="1"/>
    <col min="7489" max="7489" width="3.42578125" style="43" bestFit="1" customWidth="1"/>
    <col min="7490" max="7490" width="32.28515625" style="43" bestFit="1" customWidth="1"/>
    <col min="7491" max="7491" width="5" style="43" bestFit="1" customWidth="1"/>
    <col min="7492" max="7492" width="5.7109375" style="43" bestFit="1" customWidth="1"/>
    <col min="7493" max="7493" width="7.140625" style="43" bestFit="1" customWidth="1"/>
    <col min="7494" max="7494" width="23.7109375" style="43" bestFit="1" customWidth="1"/>
    <col min="7495" max="7495" width="26.140625" style="43" bestFit="1" customWidth="1"/>
    <col min="7496" max="7496" width="6.42578125" style="43" bestFit="1" customWidth="1"/>
    <col min="7497" max="7497" width="26.42578125" style="43" bestFit="1" customWidth="1"/>
    <col min="7498" max="7498" width="10.85546875" style="43"/>
    <col min="7499" max="7499" width="15.28515625" style="43" bestFit="1" customWidth="1"/>
    <col min="7500" max="7500" width="4.85546875" style="43" bestFit="1" customWidth="1"/>
    <col min="7501" max="7501" width="8" style="43" bestFit="1" customWidth="1"/>
    <col min="7502" max="7502" width="10.28515625" style="43" bestFit="1" customWidth="1"/>
    <col min="7503" max="7503" width="29.28515625" style="43" bestFit="1" customWidth="1"/>
    <col min="7504" max="7504" width="12.42578125" style="43" bestFit="1" customWidth="1"/>
    <col min="7505" max="7505" width="10" style="43" bestFit="1" customWidth="1"/>
    <col min="7506" max="7506" width="10.42578125" style="43" bestFit="1" customWidth="1"/>
    <col min="7507" max="7507" width="11" style="43" bestFit="1" customWidth="1"/>
    <col min="7508" max="7508" width="24.140625" style="43" bestFit="1" customWidth="1"/>
    <col min="7509" max="7509" width="10.7109375" style="43" bestFit="1" customWidth="1"/>
    <col min="7510" max="7510" width="32.85546875" style="43" bestFit="1" customWidth="1"/>
    <col min="7511" max="7511" width="13.85546875" style="43" bestFit="1" customWidth="1"/>
    <col min="7512" max="7512" width="11" style="43" bestFit="1" customWidth="1"/>
    <col min="7513" max="7513" width="23.42578125" style="43" bestFit="1" customWidth="1"/>
    <col min="7514" max="7514" width="10.7109375" style="43" bestFit="1" customWidth="1"/>
    <col min="7515" max="7515" width="8" style="43" bestFit="1" customWidth="1"/>
    <col min="7516" max="7516" width="12.7109375" style="43" bestFit="1" customWidth="1"/>
    <col min="7517" max="7517" width="7.42578125" style="43" bestFit="1" customWidth="1"/>
    <col min="7518" max="7518" width="8.42578125" style="43" bestFit="1" customWidth="1"/>
    <col min="7519" max="7519" width="6.42578125" style="43" bestFit="1" customWidth="1"/>
    <col min="7520" max="7520" width="10.85546875" style="43" bestFit="1" customWidth="1"/>
    <col min="7521" max="7521" width="5.85546875" style="43" bestFit="1" customWidth="1"/>
    <col min="7522" max="7522" width="10.7109375" style="43" bestFit="1" customWidth="1"/>
    <col min="7523" max="7523" width="3.42578125" style="43" bestFit="1" customWidth="1"/>
    <col min="7524" max="7524" width="6.42578125" style="43" bestFit="1" customWidth="1"/>
    <col min="7525" max="7525" width="8.28515625" style="43" bestFit="1" customWidth="1"/>
    <col min="7526" max="7527" width="10.7109375" style="43" bestFit="1" customWidth="1"/>
    <col min="7528" max="7528" width="3.140625" style="43" bestFit="1" customWidth="1"/>
    <col min="7529" max="7529" width="9.42578125" style="43" bestFit="1" customWidth="1"/>
    <col min="7530" max="7530" width="3.42578125" style="43" bestFit="1" customWidth="1"/>
    <col min="7531" max="7531" width="4" style="43" bestFit="1" customWidth="1"/>
    <col min="7532" max="7532" width="7" style="43" bestFit="1" customWidth="1"/>
    <col min="7533" max="7533" width="8" style="43" bestFit="1" customWidth="1"/>
    <col min="7534" max="7534" width="9.28515625" style="43" bestFit="1" customWidth="1"/>
    <col min="7535" max="7535" width="8.140625" style="43" bestFit="1" customWidth="1"/>
    <col min="7536" max="7536" width="7.7109375" style="43" bestFit="1" customWidth="1"/>
    <col min="7537" max="7537" width="6.28515625" style="43" bestFit="1" customWidth="1"/>
    <col min="7538" max="7538" width="4.7109375" style="43" bestFit="1" customWidth="1"/>
    <col min="7539" max="7539" width="6.28515625" style="43" bestFit="1" customWidth="1"/>
    <col min="7540" max="7540" width="10.7109375" style="43" bestFit="1" customWidth="1"/>
    <col min="7541" max="7541" width="15.140625" style="43" bestFit="1" customWidth="1"/>
    <col min="7542" max="7542" width="9.28515625" style="43" bestFit="1" customWidth="1"/>
    <col min="7543" max="7543" width="12.28515625" style="43" bestFit="1" customWidth="1"/>
    <col min="7544" max="7544" width="5" style="43" bestFit="1" customWidth="1"/>
    <col min="7545" max="7546" width="8.7109375" style="43" bestFit="1" customWidth="1"/>
    <col min="7547" max="7547" width="3.28515625" style="43" bestFit="1" customWidth="1"/>
    <col min="7548" max="7548" width="10.7109375" style="43" bestFit="1" customWidth="1"/>
    <col min="7549" max="7549" width="33.42578125" style="43" bestFit="1" customWidth="1"/>
    <col min="7550" max="7550" width="12.7109375" style="43" bestFit="1" customWidth="1"/>
    <col min="7551" max="7551" width="11.7109375" style="43" bestFit="1" customWidth="1"/>
    <col min="7552" max="7552" width="12.42578125" style="43" bestFit="1" customWidth="1"/>
    <col min="7553" max="7553" width="12.85546875" style="43" bestFit="1" customWidth="1"/>
    <col min="7554" max="7554" width="8.140625" style="43" bestFit="1" customWidth="1"/>
    <col min="7555" max="7556" width="11.85546875" style="43" bestFit="1" customWidth="1"/>
    <col min="7557" max="7557" width="9" style="43" bestFit="1" customWidth="1"/>
    <col min="7558" max="7558" width="10.85546875" style="43" bestFit="1" customWidth="1"/>
    <col min="7559" max="7559" width="8.28515625" style="43" bestFit="1" customWidth="1"/>
    <col min="7560" max="7560" width="8.7109375" style="43" bestFit="1" customWidth="1"/>
    <col min="7561" max="7561" width="9" style="43" bestFit="1" customWidth="1"/>
    <col min="7562" max="7562" width="8.28515625" style="43" bestFit="1" customWidth="1"/>
    <col min="7563" max="7563" width="7.42578125" style="43" bestFit="1" customWidth="1"/>
    <col min="7564" max="7564" width="15.42578125" style="43" bestFit="1" customWidth="1"/>
    <col min="7565" max="7565" width="9.28515625" style="43" bestFit="1" customWidth="1"/>
    <col min="7566" max="7566" width="11.7109375" style="43" bestFit="1" customWidth="1"/>
    <col min="7567" max="7567" width="12.7109375" style="43" bestFit="1" customWidth="1"/>
    <col min="7568" max="7568" width="11.42578125" style="43" bestFit="1" customWidth="1"/>
    <col min="7569" max="7569" width="5.140625" style="43" bestFit="1" customWidth="1"/>
    <col min="7570" max="7570" width="6.42578125" style="43" bestFit="1" customWidth="1"/>
    <col min="7571" max="7571" width="11" style="43" bestFit="1" customWidth="1"/>
    <col min="7572" max="7572" width="17.28515625" style="43" bestFit="1" customWidth="1"/>
    <col min="7573" max="7736" width="10.85546875" style="43"/>
    <col min="7737" max="7737" width="17.85546875" style="43" bestFit="1" customWidth="1"/>
    <col min="7738" max="7738" width="33.42578125" style="43" bestFit="1" customWidth="1"/>
    <col min="7739" max="7739" width="21.28515625" style="43" bestFit="1" customWidth="1"/>
    <col min="7740" max="7740" width="18.42578125" style="43" bestFit="1" customWidth="1"/>
    <col min="7741" max="7741" width="9.7109375" style="43" bestFit="1" customWidth="1"/>
    <col min="7742" max="7742" width="10.7109375" style="43" bestFit="1" customWidth="1"/>
    <col min="7743" max="7743" width="28.7109375" style="43" bestFit="1" customWidth="1"/>
    <col min="7744" max="7744" width="3.140625" style="43" bestFit="1" customWidth="1"/>
    <col min="7745" max="7745" width="3.42578125" style="43" bestFit="1" customWidth="1"/>
    <col min="7746" max="7746" width="32.28515625" style="43" bestFit="1" customWidth="1"/>
    <col min="7747" max="7747" width="5" style="43" bestFit="1" customWidth="1"/>
    <col min="7748" max="7748" width="5.7109375" style="43" bestFit="1" customWidth="1"/>
    <col min="7749" max="7749" width="7.140625" style="43" bestFit="1" customWidth="1"/>
    <col min="7750" max="7750" width="23.7109375" style="43" bestFit="1" customWidth="1"/>
    <col min="7751" max="7751" width="26.140625" style="43" bestFit="1" customWidth="1"/>
    <col min="7752" max="7752" width="6.42578125" style="43" bestFit="1" customWidth="1"/>
    <col min="7753" max="7753" width="26.42578125" style="43" bestFit="1" customWidth="1"/>
    <col min="7754" max="7754" width="10.85546875" style="43"/>
    <col min="7755" max="7755" width="15.28515625" style="43" bestFit="1" customWidth="1"/>
    <col min="7756" max="7756" width="4.85546875" style="43" bestFit="1" customWidth="1"/>
    <col min="7757" max="7757" width="8" style="43" bestFit="1" customWidth="1"/>
    <col min="7758" max="7758" width="10.28515625" style="43" bestFit="1" customWidth="1"/>
    <col min="7759" max="7759" width="29.28515625" style="43" bestFit="1" customWidth="1"/>
    <col min="7760" max="7760" width="12.42578125" style="43" bestFit="1" customWidth="1"/>
    <col min="7761" max="7761" width="10" style="43" bestFit="1" customWidth="1"/>
    <col min="7762" max="7762" width="10.42578125" style="43" bestFit="1" customWidth="1"/>
    <col min="7763" max="7763" width="11" style="43" bestFit="1" customWidth="1"/>
    <col min="7764" max="7764" width="24.140625" style="43" bestFit="1" customWidth="1"/>
    <col min="7765" max="7765" width="10.7109375" style="43" bestFit="1" customWidth="1"/>
    <col min="7766" max="7766" width="32.85546875" style="43" bestFit="1" customWidth="1"/>
    <col min="7767" max="7767" width="13.85546875" style="43" bestFit="1" customWidth="1"/>
    <col min="7768" max="7768" width="11" style="43" bestFit="1" customWidth="1"/>
    <col min="7769" max="7769" width="23.42578125" style="43" bestFit="1" customWidth="1"/>
    <col min="7770" max="7770" width="10.7109375" style="43" bestFit="1" customWidth="1"/>
    <col min="7771" max="7771" width="8" style="43" bestFit="1" customWidth="1"/>
    <col min="7772" max="7772" width="12.7109375" style="43" bestFit="1" customWidth="1"/>
    <col min="7773" max="7773" width="7.42578125" style="43" bestFit="1" customWidth="1"/>
    <col min="7774" max="7774" width="8.42578125" style="43" bestFit="1" customWidth="1"/>
    <col min="7775" max="7775" width="6.42578125" style="43" bestFit="1" customWidth="1"/>
    <col min="7776" max="7776" width="10.85546875" style="43" bestFit="1" customWidth="1"/>
    <col min="7777" max="7777" width="5.85546875" style="43" bestFit="1" customWidth="1"/>
    <col min="7778" max="7778" width="10.7109375" style="43" bestFit="1" customWidth="1"/>
    <col min="7779" max="7779" width="3.42578125" style="43" bestFit="1" customWidth="1"/>
    <col min="7780" max="7780" width="6.42578125" style="43" bestFit="1" customWidth="1"/>
    <col min="7781" max="7781" width="8.28515625" style="43" bestFit="1" customWidth="1"/>
    <col min="7782" max="7783" width="10.7109375" style="43" bestFit="1" customWidth="1"/>
    <col min="7784" max="7784" width="3.140625" style="43" bestFit="1" customWidth="1"/>
    <col min="7785" max="7785" width="9.42578125" style="43" bestFit="1" customWidth="1"/>
    <col min="7786" max="7786" width="3.42578125" style="43" bestFit="1" customWidth="1"/>
    <col min="7787" max="7787" width="4" style="43" bestFit="1" customWidth="1"/>
    <col min="7788" max="7788" width="7" style="43" bestFit="1" customWidth="1"/>
    <col min="7789" max="7789" width="8" style="43" bestFit="1" customWidth="1"/>
    <col min="7790" max="7790" width="9.28515625" style="43" bestFit="1" customWidth="1"/>
    <col min="7791" max="7791" width="8.140625" style="43" bestFit="1" customWidth="1"/>
    <col min="7792" max="7792" width="7.7109375" style="43" bestFit="1" customWidth="1"/>
    <col min="7793" max="7793" width="6.28515625" style="43" bestFit="1" customWidth="1"/>
    <col min="7794" max="7794" width="4.7109375" style="43" bestFit="1" customWidth="1"/>
    <col min="7795" max="7795" width="6.28515625" style="43" bestFit="1" customWidth="1"/>
    <col min="7796" max="7796" width="10.7109375" style="43" bestFit="1" customWidth="1"/>
    <col min="7797" max="7797" width="15.140625" style="43" bestFit="1" customWidth="1"/>
    <col min="7798" max="7798" width="9.28515625" style="43" bestFit="1" customWidth="1"/>
    <col min="7799" max="7799" width="12.28515625" style="43" bestFit="1" customWidth="1"/>
    <col min="7800" max="7800" width="5" style="43" bestFit="1" customWidth="1"/>
    <col min="7801" max="7802" width="8.7109375" style="43" bestFit="1" customWidth="1"/>
    <col min="7803" max="7803" width="3.28515625" style="43" bestFit="1" customWidth="1"/>
    <col min="7804" max="7804" width="10.7109375" style="43" bestFit="1" customWidth="1"/>
    <col min="7805" max="7805" width="33.42578125" style="43" bestFit="1" customWidth="1"/>
    <col min="7806" max="7806" width="12.7109375" style="43" bestFit="1" customWidth="1"/>
    <col min="7807" max="7807" width="11.7109375" style="43" bestFit="1" customWidth="1"/>
    <col min="7808" max="7808" width="12.42578125" style="43" bestFit="1" customWidth="1"/>
    <col min="7809" max="7809" width="12.85546875" style="43" bestFit="1" customWidth="1"/>
    <col min="7810" max="7810" width="8.140625" style="43" bestFit="1" customWidth="1"/>
    <col min="7811" max="7812" width="11.85546875" style="43" bestFit="1" customWidth="1"/>
    <col min="7813" max="7813" width="9" style="43" bestFit="1" customWidth="1"/>
    <col min="7814" max="7814" width="10.85546875" style="43" bestFit="1" customWidth="1"/>
    <col min="7815" max="7815" width="8.28515625" style="43" bestFit="1" customWidth="1"/>
    <col min="7816" max="7816" width="8.7109375" style="43" bestFit="1" customWidth="1"/>
    <col min="7817" max="7817" width="9" style="43" bestFit="1" customWidth="1"/>
    <col min="7818" max="7818" width="8.28515625" style="43" bestFit="1" customWidth="1"/>
    <col min="7819" max="7819" width="7.42578125" style="43" bestFit="1" customWidth="1"/>
    <col min="7820" max="7820" width="15.42578125" style="43" bestFit="1" customWidth="1"/>
    <col min="7821" max="7821" width="9.28515625" style="43" bestFit="1" customWidth="1"/>
    <col min="7822" max="7822" width="11.7109375" style="43" bestFit="1" customWidth="1"/>
    <col min="7823" max="7823" width="12.7109375" style="43" bestFit="1" customWidth="1"/>
    <col min="7824" max="7824" width="11.42578125" style="43" bestFit="1" customWidth="1"/>
    <col min="7825" max="7825" width="5.140625" style="43" bestFit="1" customWidth="1"/>
    <col min="7826" max="7826" width="6.42578125" style="43" bestFit="1" customWidth="1"/>
    <col min="7827" max="7827" width="11" style="43" bestFit="1" customWidth="1"/>
    <col min="7828" max="7828" width="17.28515625" style="43" bestFit="1" customWidth="1"/>
    <col min="7829" max="7992" width="10.85546875" style="43"/>
    <col min="7993" max="7993" width="17.85546875" style="43" bestFit="1" customWidth="1"/>
    <col min="7994" max="7994" width="33.42578125" style="43" bestFit="1" customWidth="1"/>
    <col min="7995" max="7995" width="21.28515625" style="43" bestFit="1" customWidth="1"/>
    <col min="7996" max="7996" width="18.42578125" style="43" bestFit="1" customWidth="1"/>
    <col min="7997" max="7997" width="9.7109375" style="43" bestFit="1" customWidth="1"/>
    <col min="7998" max="7998" width="10.7109375" style="43" bestFit="1" customWidth="1"/>
    <col min="7999" max="7999" width="28.7109375" style="43" bestFit="1" customWidth="1"/>
    <col min="8000" max="8000" width="3.140625" style="43" bestFit="1" customWidth="1"/>
    <col min="8001" max="8001" width="3.42578125" style="43" bestFit="1" customWidth="1"/>
    <col min="8002" max="8002" width="32.28515625" style="43" bestFit="1" customWidth="1"/>
    <col min="8003" max="8003" width="5" style="43" bestFit="1" customWidth="1"/>
    <col min="8004" max="8004" width="5.7109375" style="43" bestFit="1" customWidth="1"/>
    <col min="8005" max="8005" width="7.140625" style="43" bestFit="1" customWidth="1"/>
    <col min="8006" max="8006" width="23.7109375" style="43" bestFit="1" customWidth="1"/>
    <col min="8007" max="8007" width="26.140625" style="43" bestFit="1" customWidth="1"/>
    <col min="8008" max="8008" width="6.42578125" style="43" bestFit="1" customWidth="1"/>
    <col min="8009" max="8009" width="26.42578125" style="43" bestFit="1" customWidth="1"/>
    <col min="8010" max="8010" width="10.85546875" style="43"/>
    <col min="8011" max="8011" width="15.28515625" style="43" bestFit="1" customWidth="1"/>
    <col min="8012" max="8012" width="4.85546875" style="43" bestFit="1" customWidth="1"/>
    <col min="8013" max="8013" width="8" style="43" bestFit="1" customWidth="1"/>
    <col min="8014" max="8014" width="10.28515625" style="43" bestFit="1" customWidth="1"/>
    <col min="8015" max="8015" width="29.28515625" style="43" bestFit="1" customWidth="1"/>
    <col min="8016" max="8016" width="12.42578125" style="43" bestFit="1" customWidth="1"/>
    <col min="8017" max="8017" width="10" style="43" bestFit="1" customWidth="1"/>
    <col min="8018" max="8018" width="10.42578125" style="43" bestFit="1" customWidth="1"/>
    <col min="8019" max="8019" width="11" style="43" bestFit="1" customWidth="1"/>
    <col min="8020" max="8020" width="24.140625" style="43" bestFit="1" customWidth="1"/>
    <col min="8021" max="8021" width="10.7109375" style="43" bestFit="1" customWidth="1"/>
    <col min="8022" max="8022" width="32.85546875" style="43" bestFit="1" customWidth="1"/>
    <col min="8023" max="8023" width="13.85546875" style="43" bestFit="1" customWidth="1"/>
    <col min="8024" max="8024" width="11" style="43" bestFit="1" customWidth="1"/>
    <col min="8025" max="8025" width="23.42578125" style="43" bestFit="1" customWidth="1"/>
    <col min="8026" max="8026" width="10.7109375" style="43" bestFit="1" customWidth="1"/>
    <col min="8027" max="8027" width="8" style="43" bestFit="1" customWidth="1"/>
    <col min="8028" max="8028" width="12.7109375" style="43" bestFit="1" customWidth="1"/>
    <col min="8029" max="8029" width="7.42578125" style="43" bestFit="1" customWidth="1"/>
    <col min="8030" max="8030" width="8.42578125" style="43" bestFit="1" customWidth="1"/>
    <col min="8031" max="8031" width="6.42578125" style="43" bestFit="1" customWidth="1"/>
    <col min="8032" max="8032" width="10.85546875" style="43" bestFit="1" customWidth="1"/>
    <col min="8033" max="8033" width="5.85546875" style="43" bestFit="1" customWidth="1"/>
    <col min="8034" max="8034" width="10.7109375" style="43" bestFit="1" customWidth="1"/>
    <col min="8035" max="8035" width="3.42578125" style="43" bestFit="1" customWidth="1"/>
    <col min="8036" max="8036" width="6.42578125" style="43" bestFit="1" customWidth="1"/>
    <col min="8037" max="8037" width="8.28515625" style="43" bestFit="1" customWidth="1"/>
    <col min="8038" max="8039" width="10.7109375" style="43" bestFit="1" customWidth="1"/>
    <col min="8040" max="8040" width="3.140625" style="43" bestFit="1" customWidth="1"/>
    <col min="8041" max="8041" width="9.42578125" style="43" bestFit="1" customWidth="1"/>
    <col min="8042" max="8042" width="3.42578125" style="43" bestFit="1" customWidth="1"/>
    <col min="8043" max="8043" width="4" style="43" bestFit="1" customWidth="1"/>
    <col min="8044" max="8044" width="7" style="43" bestFit="1" customWidth="1"/>
    <col min="8045" max="8045" width="8" style="43" bestFit="1" customWidth="1"/>
    <col min="8046" max="8046" width="9.28515625" style="43" bestFit="1" customWidth="1"/>
    <col min="8047" max="8047" width="8.140625" style="43" bestFit="1" customWidth="1"/>
    <col min="8048" max="8048" width="7.7109375" style="43" bestFit="1" customWidth="1"/>
    <col min="8049" max="8049" width="6.28515625" style="43" bestFit="1" customWidth="1"/>
    <col min="8050" max="8050" width="4.7109375" style="43" bestFit="1" customWidth="1"/>
    <col min="8051" max="8051" width="6.28515625" style="43" bestFit="1" customWidth="1"/>
    <col min="8052" max="8052" width="10.7109375" style="43" bestFit="1" customWidth="1"/>
    <col min="8053" max="8053" width="15.140625" style="43" bestFit="1" customWidth="1"/>
    <col min="8054" max="8054" width="9.28515625" style="43" bestFit="1" customWidth="1"/>
    <col min="8055" max="8055" width="12.28515625" style="43" bestFit="1" customWidth="1"/>
    <col min="8056" max="8056" width="5" style="43" bestFit="1" customWidth="1"/>
    <col min="8057" max="8058" width="8.7109375" style="43" bestFit="1" customWidth="1"/>
    <col min="8059" max="8059" width="3.28515625" style="43" bestFit="1" customWidth="1"/>
    <col min="8060" max="8060" width="10.7109375" style="43" bestFit="1" customWidth="1"/>
    <col min="8061" max="8061" width="33.42578125" style="43" bestFit="1" customWidth="1"/>
    <col min="8062" max="8062" width="12.7109375" style="43" bestFit="1" customWidth="1"/>
    <col min="8063" max="8063" width="11.7109375" style="43" bestFit="1" customWidth="1"/>
    <col min="8064" max="8064" width="12.42578125" style="43" bestFit="1" customWidth="1"/>
    <col min="8065" max="8065" width="12.85546875" style="43" bestFit="1" customWidth="1"/>
    <col min="8066" max="8066" width="8.140625" style="43" bestFit="1" customWidth="1"/>
    <col min="8067" max="8068" width="11.85546875" style="43" bestFit="1" customWidth="1"/>
    <col min="8069" max="8069" width="9" style="43" bestFit="1" customWidth="1"/>
    <col min="8070" max="8070" width="10.85546875" style="43" bestFit="1" customWidth="1"/>
    <col min="8071" max="8071" width="8.28515625" style="43" bestFit="1" customWidth="1"/>
    <col min="8072" max="8072" width="8.7109375" style="43" bestFit="1" customWidth="1"/>
    <col min="8073" max="8073" width="9" style="43" bestFit="1" customWidth="1"/>
    <col min="8074" max="8074" width="8.28515625" style="43" bestFit="1" customWidth="1"/>
    <col min="8075" max="8075" width="7.42578125" style="43" bestFit="1" customWidth="1"/>
    <col min="8076" max="8076" width="15.42578125" style="43" bestFit="1" customWidth="1"/>
    <col min="8077" max="8077" width="9.28515625" style="43" bestFit="1" customWidth="1"/>
    <col min="8078" max="8078" width="11.7109375" style="43" bestFit="1" customWidth="1"/>
    <col min="8079" max="8079" width="12.7109375" style="43" bestFit="1" customWidth="1"/>
    <col min="8080" max="8080" width="11.42578125" style="43" bestFit="1" customWidth="1"/>
    <col min="8081" max="8081" width="5.140625" style="43" bestFit="1" customWidth="1"/>
    <col min="8082" max="8082" width="6.42578125" style="43" bestFit="1" customWidth="1"/>
    <col min="8083" max="8083" width="11" style="43" bestFit="1" customWidth="1"/>
    <col min="8084" max="8084" width="17.28515625" style="43" bestFit="1" customWidth="1"/>
    <col min="8085" max="8248" width="10.85546875" style="43"/>
    <col min="8249" max="8249" width="17.85546875" style="43" bestFit="1" customWidth="1"/>
    <col min="8250" max="8250" width="33.42578125" style="43" bestFit="1" customWidth="1"/>
    <col min="8251" max="8251" width="21.28515625" style="43" bestFit="1" customWidth="1"/>
    <col min="8252" max="8252" width="18.42578125" style="43" bestFit="1" customWidth="1"/>
    <col min="8253" max="8253" width="9.7109375" style="43" bestFit="1" customWidth="1"/>
    <col min="8254" max="8254" width="10.7109375" style="43" bestFit="1" customWidth="1"/>
    <col min="8255" max="8255" width="28.7109375" style="43" bestFit="1" customWidth="1"/>
    <col min="8256" max="8256" width="3.140625" style="43" bestFit="1" customWidth="1"/>
    <col min="8257" max="8257" width="3.42578125" style="43" bestFit="1" customWidth="1"/>
    <col min="8258" max="8258" width="32.28515625" style="43" bestFit="1" customWidth="1"/>
    <col min="8259" max="8259" width="5" style="43" bestFit="1" customWidth="1"/>
    <col min="8260" max="8260" width="5.7109375" style="43" bestFit="1" customWidth="1"/>
    <col min="8261" max="8261" width="7.140625" style="43" bestFit="1" customWidth="1"/>
    <col min="8262" max="8262" width="23.7109375" style="43" bestFit="1" customWidth="1"/>
    <col min="8263" max="8263" width="26.140625" style="43" bestFit="1" customWidth="1"/>
    <col min="8264" max="8264" width="6.42578125" style="43" bestFit="1" customWidth="1"/>
    <col min="8265" max="8265" width="26.42578125" style="43" bestFit="1" customWidth="1"/>
    <col min="8266" max="8266" width="10.85546875" style="43"/>
    <col min="8267" max="8267" width="15.28515625" style="43" bestFit="1" customWidth="1"/>
    <col min="8268" max="8268" width="4.85546875" style="43" bestFit="1" customWidth="1"/>
    <col min="8269" max="8269" width="8" style="43" bestFit="1" customWidth="1"/>
    <col min="8270" max="8270" width="10.28515625" style="43" bestFit="1" customWidth="1"/>
    <col min="8271" max="8271" width="29.28515625" style="43" bestFit="1" customWidth="1"/>
    <col min="8272" max="8272" width="12.42578125" style="43" bestFit="1" customWidth="1"/>
    <col min="8273" max="8273" width="10" style="43" bestFit="1" customWidth="1"/>
    <col min="8274" max="8274" width="10.42578125" style="43" bestFit="1" customWidth="1"/>
    <col min="8275" max="8275" width="11" style="43" bestFit="1" customWidth="1"/>
    <col min="8276" max="8276" width="24.140625" style="43" bestFit="1" customWidth="1"/>
    <col min="8277" max="8277" width="10.7109375" style="43" bestFit="1" customWidth="1"/>
    <col min="8278" max="8278" width="32.85546875" style="43" bestFit="1" customWidth="1"/>
    <col min="8279" max="8279" width="13.85546875" style="43" bestFit="1" customWidth="1"/>
    <col min="8280" max="8280" width="11" style="43" bestFit="1" customWidth="1"/>
    <col min="8281" max="8281" width="23.42578125" style="43" bestFit="1" customWidth="1"/>
    <col min="8282" max="8282" width="10.7109375" style="43" bestFit="1" customWidth="1"/>
    <col min="8283" max="8283" width="8" style="43" bestFit="1" customWidth="1"/>
    <col min="8284" max="8284" width="12.7109375" style="43" bestFit="1" customWidth="1"/>
    <col min="8285" max="8285" width="7.42578125" style="43" bestFit="1" customWidth="1"/>
    <col min="8286" max="8286" width="8.42578125" style="43" bestFit="1" customWidth="1"/>
    <col min="8287" max="8287" width="6.42578125" style="43" bestFit="1" customWidth="1"/>
    <col min="8288" max="8288" width="10.85546875" style="43" bestFit="1" customWidth="1"/>
    <col min="8289" max="8289" width="5.85546875" style="43" bestFit="1" customWidth="1"/>
    <col min="8290" max="8290" width="10.7109375" style="43" bestFit="1" customWidth="1"/>
    <col min="8291" max="8291" width="3.42578125" style="43" bestFit="1" customWidth="1"/>
    <col min="8292" max="8292" width="6.42578125" style="43" bestFit="1" customWidth="1"/>
    <col min="8293" max="8293" width="8.28515625" style="43" bestFit="1" customWidth="1"/>
    <col min="8294" max="8295" width="10.7109375" style="43" bestFit="1" customWidth="1"/>
    <col min="8296" max="8296" width="3.140625" style="43" bestFit="1" customWidth="1"/>
    <col min="8297" max="8297" width="9.42578125" style="43" bestFit="1" customWidth="1"/>
    <col min="8298" max="8298" width="3.42578125" style="43" bestFit="1" customWidth="1"/>
    <col min="8299" max="8299" width="4" style="43" bestFit="1" customWidth="1"/>
    <col min="8300" max="8300" width="7" style="43" bestFit="1" customWidth="1"/>
    <col min="8301" max="8301" width="8" style="43" bestFit="1" customWidth="1"/>
    <col min="8302" max="8302" width="9.28515625" style="43" bestFit="1" customWidth="1"/>
    <col min="8303" max="8303" width="8.140625" style="43" bestFit="1" customWidth="1"/>
    <col min="8304" max="8304" width="7.7109375" style="43" bestFit="1" customWidth="1"/>
    <col min="8305" max="8305" width="6.28515625" style="43" bestFit="1" customWidth="1"/>
    <col min="8306" max="8306" width="4.7109375" style="43" bestFit="1" customWidth="1"/>
    <col min="8307" max="8307" width="6.28515625" style="43" bestFit="1" customWidth="1"/>
    <col min="8308" max="8308" width="10.7109375" style="43" bestFit="1" customWidth="1"/>
    <col min="8309" max="8309" width="15.140625" style="43" bestFit="1" customWidth="1"/>
    <col min="8310" max="8310" width="9.28515625" style="43" bestFit="1" customWidth="1"/>
    <col min="8311" max="8311" width="12.28515625" style="43" bestFit="1" customWidth="1"/>
    <col min="8312" max="8312" width="5" style="43" bestFit="1" customWidth="1"/>
    <col min="8313" max="8314" width="8.7109375" style="43" bestFit="1" customWidth="1"/>
    <col min="8315" max="8315" width="3.28515625" style="43" bestFit="1" customWidth="1"/>
    <col min="8316" max="8316" width="10.7109375" style="43" bestFit="1" customWidth="1"/>
    <col min="8317" max="8317" width="33.42578125" style="43" bestFit="1" customWidth="1"/>
    <col min="8318" max="8318" width="12.7109375" style="43" bestFit="1" customWidth="1"/>
    <col min="8319" max="8319" width="11.7109375" style="43" bestFit="1" customWidth="1"/>
    <col min="8320" max="8320" width="12.42578125" style="43" bestFit="1" customWidth="1"/>
    <col min="8321" max="8321" width="12.85546875" style="43" bestFit="1" customWidth="1"/>
    <col min="8322" max="8322" width="8.140625" style="43" bestFit="1" customWidth="1"/>
    <col min="8323" max="8324" width="11.85546875" style="43" bestFit="1" customWidth="1"/>
    <col min="8325" max="8325" width="9" style="43" bestFit="1" customWidth="1"/>
    <col min="8326" max="8326" width="10.85546875" style="43" bestFit="1" customWidth="1"/>
    <col min="8327" max="8327" width="8.28515625" style="43" bestFit="1" customWidth="1"/>
    <col min="8328" max="8328" width="8.7109375" style="43" bestFit="1" customWidth="1"/>
    <col min="8329" max="8329" width="9" style="43" bestFit="1" customWidth="1"/>
    <col min="8330" max="8330" width="8.28515625" style="43" bestFit="1" customWidth="1"/>
    <col min="8331" max="8331" width="7.42578125" style="43" bestFit="1" customWidth="1"/>
    <col min="8332" max="8332" width="15.42578125" style="43" bestFit="1" customWidth="1"/>
    <col min="8333" max="8333" width="9.28515625" style="43" bestFit="1" customWidth="1"/>
    <col min="8334" max="8334" width="11.7109375" style="43" bestFit="1" customWidth="1"/>
    <col min="8335" max="8335" width="12.7109375" style="43" bestFit="1" customWidth="1"/>
    <col min="8336" max="8336" width="11.42578125" style="43" bestFit="1" customWidth="1"/>
    <col min="8337" max="8337" width="5.140625" style="43" bestFit="1" customWidth="1"/>
    <col min="8338" max="8338" width="6.42578125" style="43" bestFit="1" customWidth="1"/>
    <col min="8339" max="8339" width="11" style="43" bestFit="1" customWidth="1"/>
    <col min="8340" max="8340" width="17.28515625" style="43" bestFit="1" customWidth="1"/>
    <col min="8341" max="8504" width="10.85546875" style="43"/>
    <col min="8505" max="8505" width="17.85546875" style="43" bestFit="1" customWidth="1"/>
    <col min="8506" max="8506" width="33.42578125" style="43" bestFit="1" customWidth="1"/>
    <col min="8507" max="8507" width="21.28515625" style="43" bestFit="1" customWidth="1"/>
    <col min="8508" max="8508" width="18.42578125" style="43" bestFit="1" customWidth="1"/>
    <col min="8509" max="8509" width="9.7109375" style="43" bestFit="1" customWidth="1"/>
    <col min="8510" max="8510" width="10.7109375" style="43" bestFit="1" customWidth="1"/>
    <col min="8511" max="8511" width="28.7109375" style="43" bestFit="1" customWidth="1"/>
    <col min="8512" max="8512" width="3.140625" style="43" bestFit="1" customWidth="1"/>
    <col min="8513" max="8513" width="3.42578125" style="43" bestFit="1" customWidth="1"/>
    <col min="8514" max="8514" width="32.28515625" style="43" bestFit="1" customWidth="1"/>
    <col min="8515" max="8515" width="5" style="43" bestFit="1" customWidth="1"/>
    <col min="8516" max="8516" width="5.7109375" style="43" bestFit="1" customWidth="1"/>
    <col min="8517" max="8517" width="7.140625" style="43" bestFit="1" customWidth="1"/>
    <col min="8518" max="8518" width="23.7109375" style="43" bestFit="1" customWidth="1"/>
    <col min="8519" max="8519" width="26.140625" style="43" bestFit="1" customWidth="1"/>
    <col min="8520" max="8520" width="6.42578125" style="43" bestFit="1" customWidth="1"/>
    <col min="8521" max="8521" width="26.42578125" style="43" bestFit="1" customWidth="1"/>
    <col min="8522" max="8522" width="10.85546875" style="43"/>
    <col min="8523" max="8523" width="15.28515625" style="43" bestFit="1" customWidth="1"/>
    <col min="8524" max="8524" width="4.85546875" style="43" bestFit="1" customWidth="1"/>
    <col min="8525" max="8525" width="8" style="43" bestFit="1" customWidth="1"/>
    <col min="8526" max="8526" width="10.28515625" style="43" bestFit="1" customWidth="1"/>
    <col min="8527" max="8527" width="29.28515625" style="43" bestFit="1" customWidth="1"/>
    <col min="8528" max="8528" width="12.42578125" style="43" bestFit="1" customWidth="1"/>
    <col min="8529" max="8529" width="10" style="43" bestFit="1" customWidth="1"/>
    <col min="8530" max="8530" width="10.42578125" style="43" bestFit="1" customWidth="1"/>
    <col min="8531" max="8531" width="11" style="43" bestFit="1" customWidth="1"/>
    <col min="8532" max="8532" width="24.140625" style="43" bestFit="1" customWidth="1"/>
    <col min="8533" max="8533" width="10.7109375" style="43" bestFit="1" customWidth="1"/>
    <col min="8534" max="8534" width="32.85546875" style="43" bestFit="1" customWidth="1"/>
    <col min="8535" max="8535" width="13.85546875" style="43" bestFit="1" customWidth="1"/>
    <col min="8536" max="8536" width="11" style="43" bestFit="1" customWidth="1"/>
    <col min="8537" max="8537" width="23.42578125" style="43" bestFit="1" customWidth="1"/>
    <col min="8538" max="8538" width="10.7109375" style="43" bestFit="1" customWidth="1"/>
    <col min="8539" max="8539" width="8" style="43" bestFit="1" customWidth="1"/>
    <col min="8540" max="8540" width="12.7109375" style="43" bestFit="1" customWidth="1"/>
    <col min="8541" max="8541" width="7.42578125" style="43" bestFit="1" customWidth="1"/>
    <col min="8542" max="8542" width="8.42578125" style="43" bestFit="1" customWidth="1"/>
    <col min="8543" max="8543" width="6.42578125" style="43" bestFit="1" customWidth="1"/>
    <col min="8544" max="8544" width="10.85546875" style="43" bestFit="1" customWidth="1"/>
    <col min="8545" max="8545" width="5.85546875" style="43" bestFit="1" customWidth="1"/>
    <col min="8546" max="8546" width="10.7109375" style="43" bestFit="1" customWidth="1"/>
    <col min="8547" max="8547" width="3.42578125" style="43" bestFit="1" customWidth="1"/>
    <col min="8548" max="8548" width="6.42578125" style="43" bestFit="1" customWidth="1"/>
    <col min="8549" max="8549" width="8.28515625" style="43" bestFit="1" customWidth="1"/>
    <col min="8550" max="8551" width="10.7109375" style="43" bestFit="1" customWidth="1"/>
    <col min="8552" max="8552" width="3.140625" style="43" bestFit="1" customWidth="1"/>
    <col min="8553" max="8553" width="9.42578125" style="43" bestFit="1" customWidth="1"/>
    <col min="8554" max="8554" width="3.42578125" style="43" bestFit="1" customWidth="1"/>
    <col min="8555" max="8555" width="4" style="43" bestFit="1" customWidth="1"/>
    <col min="8556" max="8556" width="7" style="43" bestFit="1" customWidth="1"/>
    <col min="8557" max="8557" width="8" style="43" bestFit="1" customWidth="1"/>
    <col min="8558" max="8558" width="9.28515625" style="43" bestFit="1" customWidth="1"/>
    <col min="8559" max="8559" width="8.140625" style="43" bestFit="1" customWidth="1"/>
    <col min="8560" max="8560" width="7.7109375" style="43" bestFit="1" customWidth="1"/>
    <col min="8561" max="8561" width="6.28515625" style="43" bestFit="1" customWidth="1"/>
    <col min="8562" max="8562" width="4.7109375" style="43" bestFit="1" customWidth="1"/>
    <col min="8563" max="8563" width="6.28515625" style="43" bestFit="1" customWidth="1"/>
    <col min="8564" max="8564" width="10.7109375" style="43" bestFit="1" customWidth="1"/>
    <col min="8565" max="8565" width="15.140625" style="43" bestFit="1" customWidth="1"/>
    <col min="8566" max="8566" width="9.28515625" style="43" bestFit="1" customWidth="1"/>
    <col min="8567" max="8567" width="12.28515625" style="43" bestFit="1" customWidth="1"/>
    <col min="8568" max="8568" width="5" style="43" bestFit="1" customWidth="1"/>
    <col min="8569" max="8570" width="8.7109375" style="43" bestFit="1" customWidth="1"/>
    <col min="8571" max="8571" width="3.28515625" style="43" bestFit="1" customWidth="1"/>
    <col min="8572" max="8572" width="10.7109375" style="43" bestFit="1" customWidth="1"/>
    <col min="8573" max="8573" width="33.42578125" style="43" bestFit="1" customWidth="1"/>
    <col min="8574" max="8574" width="12.7109375" style="43" bestFit="1" customWidth="1"/>
    <col min="8575" max="8575" width="11.7109375" style="43" bestFit="1" customWidth="1"/>
    <col min="8576" max="8576" width="12.42578125" style="43" bestFit="1" customWidth="1"/>
    <col min="8577" max="8577" width="12.85546875" style="43" bestFit="1" customWidth="1"/>
    <col min="8578" max="8578" width="8.140625" style="43" bestFit="1" customWidth="1"/>
    <col min="8579" max="8580" width="11.85546875" style="43" bestFit="1" customWidth="1"/>
    <col min="8581" max="8581" width="9" style="43" bestFit="1" customWidth="1"/>
    <col min="8582" max="8582" width="10.85546875" style="43" bestFit="1" customWidth="1"/>
    <col min="8583" max="8583" width="8.28515625" style="43" bestFit="1" customWidth="1"/>
    <col min="8584" max="8584" width="8.7109375" style="43" bestFit="1" customWidth="1"/>
    <col min="8585" max="8585" width="9" style="43" bestFit="1" customWidth="1"/>
    <col min="8586" max="8586" width="8.28515625" style="43" bestFit="1" customWidth="1"/>
    <col min="8587" max="8587" width="7.42578125" style="43" bestFit="1" customWidth="1"/>
    <col min="8588" max="8588" width="15.42578125" style="43" bestFit="1" customWidth="1"/>
    <col min="8589" max="8589" width="9.28515625" style="43" bestFit="1" customWidth="1"/>
    <col min="8590" max="8590" width="11.7109375" style="43" bestFit="1" customWidth="1"/>
    <col min="8591" max="8591" width="12.7109375" style="43" bestFit="1" customWidth="1"/>
    <col min="8592" max="8592" width="11.42578125" style="43" bestFit="1" customWidth="1"/>
    <col min="8593" max="8593" width="5.140625" style="43" bestFit="1" customWidth="1"/>
    <col min="8594" max="8594" width="6.42578125" style="43" bestFit="1" customWidth="1"/>
    <col min="8595" max="8595" width="11" style="43" bestFit="1" customWidth="1"/>
    <col min="8596" max="8596" width="17.28515625" style="43" bestFit="1" customWidth="1"/>
    <col min="8597" max="8760" width="10.85546875" style="43"/>
    <col min="8761" max="8761" width="17.85546875" style="43" bestFit="1" customWidth="1"/>
    <col min="8762" max="8762" width="33.42578125" style="43" bestFit="1" customWidth="1"/>
    <col min="8763" max="8763" width="21.28515625" style="43" bestFit="1" customWidth="1"/>
    <col min="8764" max="8764" width="18.42578125" style="43" bestFit="1" customWidth="1"/>
    <col min="8765" max="8765" width="9.7109375" style="43" bestFit="1" customWidth="1"/>
    <col min="8766" max="8766" width="10.7109375" style="43" bestFit="1" customWidth="1"/>
    <col min="8767" max="8767" width="28.7109375" style="43" bestFit="1" customWidth="1"/>
    <col min="8768" max="8768" width="3.140625" style="43" bestFit="1" customWidth="1"/>
    <col min="8769" max="8769" width="3.42578125" style="43" bestFit="1" customWidth="1"/>
    <col min="8770" max="8770" width="32.28515625" style="43" bestFit="1" customWidth="1"/>
    <col min="8771" max="8771" width="5" style="43" bestFit="1" customWidth="1"/>
    <col min="8772" max="8772" width="5.7109375" style="43" bestFit="1" customWidth="1"/>
    <col min="8773" max="8773" width="7.140625" style="43" bestFit="1" customWidth="1"/>
    <col min="8774" max="8774" width="23.7109375" style="43" bestFit="1" customWidth="1"/>
    <col min="8775" max="8775" width="26.140625" style="43" bestFit="1" customWidth="1"/>
    <col min="8776" max="8776" width="6.42578125" style="43" bestFit="1" customWidth="1"/>
    <col min="8777" max="8777" width="26.42578125" style="43" bestFit="1" customWidth="1"/>
    <col min="8778" max="8778" width="10.85546875" style="43"/>
    <col min="8779" max="8779" width="15.28515625" style="43" bestFit="1" customWidth="1"/>
    <col min="8780" max="8780" width="4.85546875" style="43" bestFit="1" customWidth="1"/>
    <col min="8781" max="8781" width="8" style="43" bestFit="1" customWidth="1"/>
    <col min="8782" max="8782" width="10.28515625" style="43" bestFit="1" customWidth="1"/>
    <col min="8783" max="8783" width="29.28515625" style="43" bestFit="1" customWidth="1"/>
    <col min="8784" max="8784" width="12.42578125" style="43" bestFit="1" customWidth="1"/>
    <col min="8785" max="8785" width="10" style="43" bestFit="1" customWidth="1"/>
    <col min="8786" max="8786" width="10.42578125" style="43" bestFit="1" customWidth="1"/>
    <col min="8787" max="8787" width="11" style="43" bestFit="1" customWidth="1"/>
    <col min="8788" max="8788" width="24.140625" style="43" bestFit="1" customWidth="1"/>
    <col min="8789" max="8789" width="10.7109375" style="43" bestFit="1" customWidth="1"/>
    <col min="8790" max="8790" width="32.85546875" style="43" bestFit="1" customWidth="1"/>
    <col min="8791" max="8791" width="13.85546875" style="43" bestFit="1" customWidth="1"/>
    <col min="8792" max="8792" width="11" style="43" bestFit="1" customWidth="1"/>
    <col min="8793" max="8793" width="23.42578125" style="43" bestFit="1" customWidth="1"/>
    <col min="8794" max="8794" width="10.7109375" style="43" bestFit="1" customWidth="1"/>
    <col min="8795" max="8795" width="8" style="43" bestFit="1" customWidth="1"/>
    <col min="8796" max="8796" width="12.7109375" style="43" bestFit="1" customWidth="1"/>
    <col min="8797" max="8797" width="7.42578125" style="43" bestFit="1" customWidth="1"/>
    <col min="8798" max="8798" width="8.42578125" style="43" bestFit="1" customWidth="1"/>
    <col min="8799" max="8799" width="6.42578125" style="43" bestFit="1" customWidth="1"/>
    <col min="8800" max="8800" width="10.85546875" style="43" bestFit="1" customWidth="1"/>
    <col min="8801" max="8801" width="5.85546875" style="43" bestFit="1" customWidth="1"/>
    <col min="8802" max="8802" width="10.7109375" style="43" bestFit="1" customWidth="1"/>
    <col min="8803" max="8803" width="3.42578125" style="43" bestFit="1" customWidth="1"/>
    <col min="8804" max="8804" width="6.42578125" style="43" bestFit="1" customWidth="1"/>
    <col min="8805" max="8805" width="8.28515625" style="43" bestFit="1" customWidth="1"/>
    <col min="8806" max="8807" width="10.7109375" style="43" bestFit="1" customWidth="1"/>
    <col min="8808" max="8808" width="3.140625" style="43" bestFit="1" customWidth="1"/>
    <col min="8809" max="8809" width="9.42578125" style="43" bestFit="1" customWidth="1"/>
    <col min="8810" max="8810" width="3.42578125" style="43" bestFit="1" customWidth="1"/>
    <col min="8811" max="8811" width="4" style="43" bestFit="1" customWidth="1"/>
    <col min="8812" max="8812" width="7" style="43" bestFit="1" customWidth="1"/>
    <col min="8813" max="8813" width="8" style="43" bestFit="1" customWidth="1"/>
    <col min="8814" max="8814" width="9.28515625" style="43" bestFit="1" customWidth="1"/>
    <col min="8815" max="8815" width="8.140625" style="43" bestFit="1" customWidth="1"/>
    <col min="8816" max="8816" width="7.7109375" style="43" bestFit="1" customWidth="1"/>
    <col min="8817" max="8817" width="6.28515625" style="43" bestFit="1" customWidth="1"/>
    <col min="8818" max="8818" width="4.7109375" style="43" bestFit="1" customWidth="1"/>
    <col min="8819" max="8819" width="6.28515625" style="43" bestFit="1" customWidth="1"/>
    <col min="8820" max="8820" width="10.7109375" style="43" bestFit="1" customWidth="1"/>
    <col min="8821" max="8821" width="15.140625" style="43" bestFit="1" customWidth="1"/>
    <col min="8822" max="8822" width="9.28515625" style="43" bestFit="1" customWidth="1"/>
    <col min="8823" max="8823" width="12.28515625" style="43" bestFit="1" customWidth="1"/>
    <col min="8824" max="8824" width="5" style="43" bestFit="1" customWidth="1"/>
    <col min="8825" max="8826" width="8.7109375" style="43" bestFit="1" customWidth="1"/>
    <col min="8827" max="8827" width="3.28515625" style="43" bestFit="1" customWidth="1"/>
    <col min="8828" max="8828" width="10.7109375" style="43" bestFit="1" customWidth="1"/>
    <col min="8829" max="8829" width="33.42578125" style="43" bestFit="1" customWidth="1"/>
    <col min="8830" max="8830" width="12.7109375" style="43" bestFit="1" customWidth="1"/>
    <col min="8831" max="8831" width="11.7109375" style="43" bestFit="1" customWidth="1"/>
    <col min="8832" max="8832" width="12.42578125" style="43" bestFit="1" customWidth="1"/>
    <col min="8833" max="8833" width="12.85546875" style="43" bestFit="1" customWidth="1"/>
    <col min="8834" max="8834" width="8.140625" style="43" bestFit="1" customWidth="1"/>
    <col min="8835" max="8836" width="11.85546875" style="43" bestFit="1" customWidth="1"/>
    <col min="8837" max="8837" width="9" style="43" bestFit="1" customWidth="1"/>
    <col min="8838" max="8838" width="10.85546875" style="43" bestFit="1" customWidth="1"/>
    <col min="8839" max="8839" width="8.28515625" style="43" bestFit="1" customWidth="1"/>
    <col min="8840" max="8840" width="8.7109375" style="43" bestFit="1" customWidth="1"/>
    <col min="8841" max="8841" width="9" style="43" bestFit="1" customWidth="1"/>
    <col min="8842" max="8842" width="8.28515625" style="43" bestFit="1" customWidth="1"/>
    <col min="8843" max="8843" width="7.42578125" style="43" bestFit="1" customWidth="1"/>
    <col min="8844" max="8844" width="15.42578125" style="43" bestFit="1" customWidth="1"/>
    <col min="8845" max="8845" width="9.28515625" style="43" bestFit="1" customWidth="1"/>
    <col min="8846" max="8846" width="11.7109375" style="43" bestFit="1" customWidth="1"/>
    <col min="8847" max="8847" width="12.7109375" style="43" bestFit="1" customWidth="1"/>
    <col min="8848" max="8848" width="11.42578125" style="43" bestFit="1" customWidth="1"/>
    <col min="8849" max="8849" width="5.140625" style="43" bestFit="1" customWidth="1"/>
    <col min="8850" max="8850" width="6.42578125" style="43" bestFit="1" customWidth="1"/>
    <col min="8851" max="8851" width="11" style="43" bestFit="1" customWidth="1"/>
    <col min="8852" max="8852" width="17.28515625" style="43" bestFit="1" customWidth="1"/>
    <col min="8853" max="9016" width="10.85546875" style="43"/>
    <col min="9017" max="9017" width="17.85546875" style="43" bestFit="1" customWidth="1"/>
    <col min="9018" max="9018" width="33.42578125" style="43" bestFit="1" customWidth="1"/>
    <col min="9019" max="9019" width="21.28515625" style="43" bestFit="1" customWidth="1"/>
    <col min="9020" max="9020" width="18.42578125" style="43" bestFit="1" customWidth="1"/>
    <col min="9021" max="9021" width="9.7109375" style="43" bestFit="1" customWidth="1"/>
    <col min="9022" max="9022" width="10.7109375" style="43" bestFit="1" customWidth="1"/>
    <col min="9023" max="9023" width="28.7109375" style="43" bestFit="1" customWidth="1"/>
    <col min="9024" max="9024" width="3.140625" style="43" bestFit="1" customWidth="1"/>
    <col min="9025" max="9025" width="3.42578125" style="43" bestFit="1" customWidth="1"/>
    <col min="9026" max="9026" width="32.28515625" style="43" bestFit="1" customWidth="1"/>
    <col min="9027" max="9027" width="5" style="43" bestFit="1" customWidth="1"/>
    <col min="9028" max="9028" width="5.7109375" style="43" bestFit="1" customWidth="1"/>
    <col min="9029" max="9029" width="7.140625" style="43" bestFit="1" customWidth="1"/>
    <col min="9030" max="9030" width="23.7109375" style="43" bestFit="1" customWidth="1"/>
    <col min="9031" max="9031" width="26.140625" style="43" bestFit="1" customWidth="1"/>
    <col min="9032" max="9032" width="6.42578125" style="43" bestFit="1" customWidth="1"/>
    <col min="9033" max="9033" width="26.42578125" style="43" bestFit="1" customWidth="1"/>
    <col min="9034" max="9034" width="10.85546875" style="43"/>
    <col min="9035" max="9035" width="15.28515625" style="43" bestFit="1" customWidth="1"/>
    <col min="9036" max="9036" width="4.85546875" style="43" bestFit="1" customWidth="1"/>
    <col min="9037" max="9037" width="8" style="43" bestFit="1" customWidth="1"/>
    <col min="9038" max="9038" width="10.28515625" style="43" bestFit="1" customWidth="1"/>
    <col min="9039" max="9039" width="29.28515625" style="43" bestFit="1" customWidth="1"/>
    <col min="9040" max="9040" width="12.42578125" style="43" bestFit="1" customWidth="1"/>
    <col min="9041" max="9041" width="10" style="43" bestFit="1" customWidth="1"/>
    <col min="9042" max="9042" width="10.42578125" style="43" bestFit="1" customWidth="1"/>
    <col min="9043" max="9043" width="11" style="43" bestFit="1" customWidth="1"/>
    <col min="9044" max="9044" width="24.140625" style="43" bestFit="1" customWidth="1"/>
    <col min="9045" max="9045" width="10.7109375" style="43" bestFit="1" customWidth="1"/>
    <col min="9046" max="9046" width="32.85546875" style="43" bestFit="1" customWidth="1"/>
    <col min="9047" max="9047" width="13.85546875" style="43" bestFit="1" customWidth="1"/>
    <col min="9048" max="9048" width="11" style="43" bestFit="1" customWidth="1"/>
    <col min="9049" max="9049" width="23.42578125" style="43" bestFit="1" customWidth="1"/>
    <col min="9050" max="9050" width="10.7109375" style="43" bestFit="1" customWidth="1"/>
    <col min="9051" max="9051" width="8" style="43" bestFit="1" customWidth="1"/>
    <col min="9052" max="9052" width="12.7109375" style="43" bestFit="1" customWidth="1"/>
    <col min="9053" max="9053" width="7.42578125" style="43" bestFit="1" customWidth="1"/>
    <col min="9054" max="9054" width="8.42578125" style="43" bestFit="1" customWidth="1"/>
    <col min="9055" max="9055" width="6.42578125" style="43" bestFit="1" customWidth="1"/>
    <col min="9056" max="9056" width="10.85546875" style="43" bestFit="1" customWidth="1"/>
    <col min="9057" max="9057" width="5.85546875" style="43" bestFit="1" customWidth="1"/>
    <col min="9058" max="9058" width="10.7109375" style="43" bestFit="1" customWidth="1"/>
    <col min="9059" max="9059" width="3.42578125" style="43" bestFit="1" customWidth="1"/>
    <col min="9060" max="9060" width="6.42578125" style="43" bestFit="1" customWidth="1"/>
    <col min="9061" max="9061" width="8.28515625" style="43" bestFit="1" customWidth="1"/>
    <col min="9062" max="9063" width="10.7109375" style="43" bestFit="1" customWidth="1"/>
    <col min="9064" max="9064" width="3.140625" style="43" bestFit="1" customWidth="1"/>
    <col min="9065" max="9065" width="9.42578125" style="43" bestFit="1" customWidth="1"/>
    <col min="9066" max="9066" width="3.42578125" style="43" bestFit="1" customWidth="1"/>
    <col min="9067" max="9067" width="4" style="43" bestFit="1" customWidth="1"/>
    <col min="9068" max="9068" width="7" style="43" bestFit="1" customWidth="1"/>
    <col min="9069" max="9069" width="8" style="43" bestFit="1" customWidth="1"/>
    <col min="9070" max="9070" width="9.28515625" style="43" bestFit="1" customWidth="1"/>
    <col min="9071" max="9071" width="8.140625" style="43" bestFit="1" customWidth="1"/>
    <col min="9072" max="9072" width="7.7109375" style="43" bestFit="1" customWidth="1"/>
    <col min="9073" max="9073" width="6.28515625" style="43" bestFit="1" customWidth="1"/>
    <col min="9074" max="9074" width="4.7109375" style="43" bestFit="1" customWidth="1"/>
    <col min="9075" max="9075" width="6.28515625" style="43" bestFit="1" customWidth="1"/>
    <col min="9076" max="9076" width="10.7109375" style="43" bestFit="1" customWidth="1"/>
    <col min="9077" max="9077" width="15.140625" style="43" bestFit="1" customWidth="1"/>
    <col min="9078" max="9078" width="9.28515625" style="43" bestFit="1" customWidth="1"/>
    <col min="9079" max="9079" width="12.28515625" style="43" bestFit="1" customWidth="1"/>
    <col min="9080" max="9080" width="5" style="43" bestFit="1" customWidth="1"/>
    <col min="9081" max="9082" width="8.7109375" style="43" bestFit="1" customWidth="1"/>
    <col min="9083" max="9083" width="3.28515625" style="43" bestFit="1" customWidth="1"/>
    <col min="9084" max="9084" width="10.7109375" style="43" bestFit="1" customWidth="1"/>
    <col min="9085" max="9085" width="33.42578125" style="43" bestFit="1" customWidth="1"/>
    <col min="9086" max="9086" width="12.7109375" style="43" bestFit="1" customWidth="1"/>
    <col min="9087" max="9087" width="11.7109375" style="43" bestFit="1" customWidth="1"/>
    <col min="9088" max="9088" width="12.42578125" style="43" bestFit="1" customWidth="1"/>
    <col min="9089" max="9089" width="12.85546875" style="43" bestFit="1" customWidth="1"/>
    <col min="9090" max="9090" width="8.140625" style="43" bestFit="1" customWidth="1"/>
    <col min="9091" max="9092" width="11.85546875" style="43" bestFit="1" customWidth="1"/>
    <col min="9093" max="9093" width="9" style="43" bestFit="1" customWidth="1"/>
    <col min="9094" max="9094" width="10.85546875" style="43" bestFit="1" customWidth="1"/>
    <col min="9095" max="9095" width="8.28515625" style="43" bestFit="1" customWidth="1"/>
    <col min="9096" max="9096" width="8.7109375" style="43" bestFit="1" customWidth="1"/>
    <col min="9097" max="9097" width="9" style="43" bestFit="1" customWidth="1"/>
    <col min="9098" max="9098" width="8.28515625" style="43" bestFit="1" customWidth="1"/>
    <col min="9099" max="9099" width="7.42578125" style="43" bestFit="1" customWidth="1"/>
    <col min="9100" max="9100" width="15.42578125" style="43" bestFit="1" customWidth="1"/>
    <col min="9101" max="9101" width="9.28515625" style="43" bestFit="1" customWidth="1"/>
    <col min="9102" max="9102" width="11.7109375" style="43" bestFit="1" customWidth="1"/>
    <col min="9103" max="9103" width="12.7109375" style="43" bestFit="1" customWidth="1"/>
    <col min="9104" max="9104" width="11.42578125" style="43" bestFit="1" customWidth="1"/>
    <col min="9105" max="9105" width="5.140625" style="43" bestFit="1" customWidth="1"/>
    <col min="9106" max="9106" width="6.42578125" style="43" bestFit="1" customWidth="1"/>
    <col min="9107" max="9107" width="11" style="43" bestFit="1" customWidth="1"/>
    <col min="9108" max="9108" width="17.28515625" style="43" bestFit="1" customWidth="1"/>
    <col min="9109" max="9272" width="10.85546875" style="43"/>
    <col min="9273" max="9273" width="17.85546875" style="43" bestFit="1" customWidth="1"/>
    <col min="9274" max="9274" width="33.42578125" style="43" bestFit="1" customWidth="1"/>
    <col min="9275" max="9275" width="21.28515625" style="43" bestFit="1" customWidth="1"/>
    <col min="9276" max="9276" width="18.42578125" style="43" bestFit="1" customWidth="1"/>
    <col min="9277" max="9277" width="9.7109375" style="43" bestFit="1" customWidth="1"/>
    <col min="9278" max="9278" width="10.7109375" style="43" bestFit="1" customWidth="1"/>
    <col min="9279" max="9279" width="28.7109375" style="43" bestFit="1" customWidth="1"/>
    <col min="9280" max="9280" width="3.140625" style="43" bestFit="1" customWidth="1"/>
    <col min="9281" max="9281" width="3.42578125" style="43" bestFit="1" customWidth="1"/>
    <col min="9282" max="9282" width="32.28515625" style="43" bestFit="1" customWidth="1"/>
    <col min="9283" max="9283" width="5" style="43" bestFit="1" customWidth="1"/>
    <col min="9284" max="9284" width="5.7109375" style="43" bestFit="1" customWidth="1"/>
    <col min="9285" max="9285" width="7.140625" style="43" bestFit="1" customWidth="1"/>
    <col min="9286" max="9286" width="23.7109375" style="43" bestFit="1" customWidth="1"/>
    <col min="9287" max="9287" width="26.140625" style="43" bestFit="1" customWidth="1"/>
    <col min="9288" max="9288" width="6.42578125" style="43" bestFit="1" customWidth="1"/>
    <col min="9289" max="9289" width="26.42578125" style="43" bestFit="1" customWidth="1"/>
    <col min="9290" max="9290" width="10.85546875" style="43"/>
    <col min="9291" max="9291" width="15.28515625" style="43" bestFit="1" customWidth="1"/>
    <col min="9292" max="9292" width="4.85546875" style="43" bestFit="1" customWidth="1"/>
    <col min="9293" max="9293" width="8" style="43" bestFit="1" customWidth="1"/>
    <col min="9294" max="9294" width="10.28515625" style="43" bestFit="1" customWidth="1"/>
    <col min="9295" max="9295" width="29.28515625" style="43" bestFit="1" customWidth="1"/>
    <col min="9296" max="9296" width="12.42578125" style="43" bestFit="1" customWidth="1"/>
    <col min="9297" max="9297" width="10" style="43" bestFit="1" customWidth="1"/>
    <col min="9298" max="9298" width="10.42578125" style="43" bestFit="1" customWidth="1"/>
    <col min="9299" max="9299" width="11" style="43" bestFit="1" customWidth="1"/>
    <col min="9300" max="9300" width="24.140625" style="43" bestFit="1" customWidth="1"/>
    <col min="9301" max="9301" width="10.7109375" style="43" bestFit="1" customWidth="1"/>
    <col min="9302" max="9302" width="32.85546875" style="43" bestFit="1" customWidth="1"/>
    <col min="9303" max="9303" width="13.85546875" style="43" bestFit="1" customWidth="1"/>
    <col min="9304" max="9304" width="11" style="43" bestFit="1" customWidth="1"/>
    <col min="9305" max="9305" width="23.42578125" style="43" bestFit="1" customWidth="1"/>
    <col min="9306" max="9306" width="10.7109375" style="43" bestFit="1" customWidth="1"/>
    <col min="9307" max="9307" width="8" style="43" bestFit="1" customWidth="1"/>
    <col min="9308" max="9308" width="12.7109375" style="43" bestFit="1" customWidth="1"/>
    <col min="9309" max="9309" width="7.42578125" style="43" bestFit="1" customWidth="1"/>
    <col min="9310" max="9310" width="8.42578125" style="43" bestFit="1" customWidth="1"/>
    <col min="9311" max="9311" width="6.42578125" style="43" bestFit="1" customWidth="1"/>
    <col min="9312" max="9312" width="10.85546875" style="43" bestFit="1" customWidth="1"/>
    <col min="9313" max="9313" width="5.85546875" style="43" bestFit="1" customWidth="1"/>
    <col min="9314" max="9314" width="10.7109375" style="43" bestFit="1" customWidth="1"/>
    <col min="9315" max="9315" width="3.42578125" style="43" bestFit="1" customWidth="1"/>
    <col min="9316" max="9316" width="6.42578125" style="43" bestFit="1" customWidth="1"/>
    <col min="9317" max="9317" width="8.28515625" style="43" bestFit="1" customWidth="1"/>
    <col min="9318" max="9319" width="10.7109375" style="43" bestFit="1" customWidth="1"/>
    <col min="9320" max="9320" width="3.140625" style="43" bestFit="1" customWidth="1"/>
    <col min="9321" max="9321" width="9.42578125" style="43" bestFit="1" customWidth="1"/>
    <col min="9322" max="9322" width="3.42578125" style="43" bestFit="1" customWidth="1"/>
    <col min="9323" max="9323" width="4" style="43" bestFit="1" customWidth="1"/>
    <col min="9324" max="9324" width="7" style="43" bestFit="1" customWidth="1"/>
    <col min="9325" max="9325" width="8" style="43" bestFit="1" customWidth="1"/>
    <col min="9326" max="9326" width="9.28515625" style="43" bestFit="1" customWidth="1"/>
    <col min="9327" max="9327" width="8.140625" style="43" bestFit="1" customWidth="1"/>
    <col min="9328" max="9328" width="7.7109375" style="43" bestFit="1" customWidth="1"/>
    <col min="9329" max="9329" width="6.28515625" style="43" bestFit="1" customWidth="1"/>
    <col min="9330" max="9330" width="4.7109375" style="43" bestFit="1" customWidth="1"/>
    <col min="9331" max="9331" width="6.28515625" style="43" bestFit="1" customWidth="1"/>
    <col min="9332" max="9332" width="10.7109375" style="43" bestFit="1" customWidth="1"/>
    <col min="9333" max="9333" width="15.140625" style="43" bestFit="1" customWidth="1"/>
    <col min="9334" max="9334" width="9.28515625" style="43" bestFit="1" customWidth="1"/>
    <col min="9335" max="9335" width="12.28515625" style="43" bestFit="1" customWidth="1"/>
    <col min="9336" max="9336" width="5" style="43" bestFit="1" customWidth="1"/>
    <col min="9337" max="9338" width="8.7109375" style="43" bestFit="1" customWidth="1"/>
    <col min="9339" max="9339" width="3.28515625" style="43" bestFit="1" customWidth="1"/>
    <col min="9340" max="9340" width="10.7109375" style="43" bestFit="1" customWidth="1"/>
    <col min="9341" max="9341" width="33.42578125" style="43" bestFit="1" customWidth="1"/>
    <col min="9342" max="9342" width="12.7109375" style="43" bestFit="1" customWidth="1"/>
    <col min="9343" max="9343" width="11.7109375" style="43" bestFit="1" customWidth="1"/>
    <col min="9344" max="9344" width="12.42578125" style="43" bestFit="1" customWidth="1"/>
    <col min="9345" max="9345" width="12.85546875" style="43" bestFit="1" customWidth="1"/>
    <col min="9346" max="9346" width="8.140625" style="43" bestFit="1" customWidth="1"/>
    <col min="9347" max="9348" width="11.85546875" style="43" bestFit="1" customWidth="1"/>
    <col min="9349" max="9349" width="9" style="43" bestFit="1" customWidth="1"/>
    <col min="9350" max="9350" width="10.85546875" style="43" bestFit="1" customWidth="1"/>
    <col min="9351" max="9351" width="8.28515625" style="43" bestFit="1" customWidth="1"/>
    <col min="9352" max="9352" width="8.7109375" style="43" bestFit="1" customWidth="1"/>
    <col min="9353" max="9353" width="9" style="43" bestFit="1" customWidth="1"/>
    <col min="9354" max="9354" width="8.28515625" style="43" bestFit="1" customWidth="1"/>
    <col min="9355" max="9355" width="7.42578125" style="43" bestFit="1" customWidth="1"/>
    <col min="9356" max="9356" width="15.42578125" style="43" bestFit="1" customWidth="1"/>
    <col min="9357" max="9357" width="9.28515625" style="43" bestFit="1" customWidth="1"/>
    <col min="9358" max="9358" width="11.7109375" style="43" bestFit="1" customWidth="1"/>
    <col min="9359" max="9359" width="12.7109375" style="43" bestFit="1" customWidth="1"/>
    <col min="9360" max="9360" width="11.42578125" style="43" bestFit="1" customWidth="1"/>
    <col min="9361" max="9361" width="5.140625" style="43" bestFit="1" customWidth="1"/>
    <col min="9362" max="9362" width="6.42578125" style="43" bestFit="1" customWidth="1"/>
    <col min="9363" max="9363" width="11" style="43" bestFit="1" customWidth="1"/>
    <col min="9364" max="9364" width="17.28515625" style="43" bestFit="1" customWidth="1"/>
    <col min="9365" max="9528" width="10.85546875" style="43"/>
    <col min="9529" max="9529" width="17.85546875" style="43" bestFit="1" customWidth="1"/>
    <col min="9530" max="9530" width="33.42578125" style="43" bestFit="1" customWidth="1"/>
    <col min="9531" max="9531" width="21.28515625" style="43" bestFit="1" customWidth="1"/>
    <col min="9532" max="9532" width="18.42578125" style="43" bestFit="1" customWidth="1"/>
    <col min="9533" max="9533" width="9.7109375" style="43" bestFit="1" customWidth="1"/>
    <col min="9534" max="9534" width="10.7109375" style="43" bestFit="1" customWidth="1"/>
    <col min="9535" max="9535" width="28.7109375" style="43" bestFit="1" customWidth="1"/>
    <col min="9536" max="9536" width="3.140625" style="43" bestFit="1" customWidth="1"/>
    <col min="9537" max="9537" width="3.42578125" style="43" bestFit="1" customWidth="1"/>
    <col min="9538" max="9538" width="32.28515625" style="43" bestFit="1" customWidth="1"/>
    <col min="9539" max="9539" width="5" style="43" bestFit="1" customWidth="1"/>
    <col min="9540" max="9540" width="5.7109375" style="43" bestFit="1" customWidth="1"/>
    <col min="9541" max="9541" width="7.140625" style="43" bestFit="1" customWidth="1"/>
    <col min="9542" max="9542" width="23.7109375" style="43" bestFit="1" customWidth="1"/>
    <col min="9543" max="9543" width="26.140625" style="43" bestFit="1" customWidth="1"/>
    <col min="9544" max="9544" width="6.42578125" style="43" bestFit="1" customWidth="1"/>
    <col min="9545" max="9545" width="26.42578125" style="43" bestFit="1" customWidth="1"/>
    <col min="9546" max="9546" width="10.85546875" style="43"/>
    <col min="9547" max="9547" width="15.28515625" style="43" bestFit="1" customWidth="1"/>
    <col min="9548" max="9548" width="4.85546875" style="43" bestFit="1" customWidth="1"/>
    <col min="9549" max="9549" width="8" style="43" bestFit="1" customWidth="1"/>
    <col min="9550" max="9550" width="10.28515625" style="43" bestFit="1" customWidth="1"/>
    <col min="9551" max="9551" width="29.28515625" style="43" bestFit="1" customWidth="1"/>
    <col min="9552" max="9552" width="12.42578125" style="43" bestFit="1" customWidth="1"/>
    <col min="9553" max="9553" width="10" style="43" bestFit="1" customWidth="1"/>
    <col min="9554" max="9554" width="10.42578125" style="43" bestFit="1" customWidth="1"/>
    <col min="9555" max="9555" width="11" style="43" bestFit="1" customWidth="1"/>
    <col min="9556" max="9556" width="24.140625" style="43" bestFit="1" customWidth="1"/>
    <col min="9557" max="9557" width="10.7109375" style="43" bestFit="1" customWidth="1"/>
    <col min="9558" max="9558" width="32.85546875" style="43" bestFit="1" customWidth="1"/>
    <col min="9559" max="9559" width="13.85546875" style="43" bestFit="1" customWidth="1"/>
    <col min="9560" max="9560" width="11" style="43" bestFit="1" customWidth="1"/>
    <col min="9561" max="9561" width="23.42578125" style="43" bestFit="1" customWidth="1"/>
    <col min="9562" max="9562" width="10.7109375" style="43" bestFit="1" customWidth="1"/>
    <col min="9563" max="9563" width="8" style="43" bestFit="1" customWidth="1"/>
    <col min="9564" max="9564" width="12.7109375" style="43" bestFit="1" customWidth="1"/>
    <col min="9565" max="9565" width="7.42578125" style="43" bestFit="1" customWidth="1"/>
    <col min="9566" max="9566" width="8.42578125" style="43" bestFit="1" customWidth="1"/>
    <col min="9567" max="9567" width="6.42578125" style="43" bestFit="1" customWidth="1"/>
    <col min="9568" max="9568" width="10.85546875" style="43" bestFit="1" customWidth="1"/>
    <col min="9569" max="9569" width="5.85546875" style="43" bestFit="1" customWidth="1"/>
    <col min="9570" max="9570" width="10.7109375" style="43" bestFit="1" customWidth="1"/>
    <col min="9571" max="9571" width="3.42578125" style="43" bestFit="1" customWidth="1"/>
    <col min="9572" max="9572" width="6.42578125" style="43" bestFit="1" customWidth="1"/>
    <col min="9573" max="9573" width="8.28515625" style="43" bestFit="1" customWidth="1"/>
    <col min="9574" max="9575" width="10.7109375" style="43" bestFit="1" customWidth="1"/>
    <col min="9576" max="9576" width="3.140625" style="43" bestFit="1" customWidth="1"/>
    <col min="9577" max="9577" width="9.42578125" style="43" bestFit="1" customWidth="1"/>
    <col min="9578" max="9578" width="3.42578125" style="43" bestFit="1" customWidth="1"/>
    <col min="9579" max="9579" width="4" style="43" bestFit="1" customWidth="1"/>
    <col min="9580" max="9580" width="7" style="43" bestFit="1" customWidth="1"/>
    <col min="9581" max="9581" width="8" style="43" bestFit="1" customWidth="1"/>
    <col min="9582" max="9582" width="9.28515625" style="43" bestFit="1" customWidth="1"/>
    <col min="9583" max="9583" width="8.140625" style="43" bestFit="1" customWidth="1"/>
    <col min="9584" max="9584" width="7.7109375" style="43" bestFit="1" customWidth="1"/>
    <col min="9585" max="9585" width="6.28515625" style="43" bestFit="1" customWidth="1"/>
    <col min="9586" max="9586" width="4.7109375" style="43" bestFit="1" customWidth="1"/>
    <col min="9587" max="9587" width="6.28515625" style="43" bestFit="1" customWidth="1"/>
    <col min="9588" max="9588" width="10.7109375" style="43" bestFit="1" customWidth="1"/>
    <col min="9589" max="9589" width="15.140625" style="43" bestFit="1" customWidth="1"/>
    <col min="9590" max="9590" width="9.28515625" style="43" bestFit="1" customWidth="1"/>
    <col min="9591" max="9591" width="12.28515625" style="43" bestFit="1" customWidth="1"/>
    <col min="9592" max="9592" width="5" style="43" bestFit="1" customWidth="1"/>
    <col min="9593" max="9594" width="8.7109375" style="43" bestFit="1" customWidth="1"/>
    <col min="9595" max="9595" width="3.28515625" style="43" bestFit="1" customWidth="1"/>
    <col min="9596" max="9596" width="10.7109375" style="43" bestFit="1" customWidth="1"/>
    <col min="9597" max="9597" width="33.42578125" style="43" bestFit="1" customWidth="1"/>
    <col min="9598" max="9598" width="12.7109375" style="43" bestFit="1" customWidth="1"/>
    <col min="9599" max="9599" width="11.7109375" style="43" bestFit="1" customWidth="1"/>
    <col min="9600" max="9600" width="12.42578125" style="43" bestFit="1" customWidth="1"/>
    <col min="9601" max="9601" width="12.85546875" style="43" bestFit="1" customWidth="1"/>
    <col min="9602" max="9602" width="8.140625" style="43" bestFit="1" customWidth="1"/>
    <col min="9603" max="9604" width="11.85546875" style="43" bestFit="1" customWidth="1"/>
    <col min="9605" max="9605" width="9" style="43" bestFit="1" customWidth="1"/>
    <col min="9606" max="9606" width="10.85546875" style="43" bestFit="1" customWidth="1"/>
    <col min="9607" max="9607" width="8.28515625" style="43" bestFit="1" customWidth="1"/>
    <col min="9608" max="9608" width="8.7109375" style="43" bestFit="1" customWidth="1"/>
    <col min="9609" max="9609" width="9" style="43" bestFit="1" customWidth="1"/>
    <col min="9610" max="9610" width="8.28515625" style="43" bestFit="1" customWidth="1"/>
    <col min="9611" max="9611" width="7.42578125" style="43" bestFit="1" customWidth="1"/>
    <col min="9612" max="9612" width="15.42578125" style="43" bestFit="1" customWidth="1"/>
    <col min="9613" max="9613" width="9.28515625" style="43" bestFit="1" customWidth="1"/>
    <col min="9614" max="9614" width="11.7109375" style="43" bestFit="1" customWidth="1"/>
    <col min="9615" max="9615" width="12.7109375" style="43" bestFit="1" customWidth="1"/>
    <col min="9616" max="9616" width="11.42578125" style="43" bestFit="1" customWidth="1"/>
    <col min="9617" max="9617" width="5.140625" style="43" bestFit="1" customWidth="1"/>
    <col min="9618" max="9618" width="6.42578125" style="43" bestFit="1" customWidth="1"/>
    <col min="9619" max="9619" width="11" style="43" bestFit="1" customWidth="1"/>
    <col min="9620" max="9620" width="17.28515625" style="43" bestFit="1" customWidth="1"/>
    <col min="9621" max="9784" width="10.85546875" style="43"/>
    <col min="9785" max="9785" width="17.85546875" style="43" bestFit="1" customWidth="1"/>
    <col min="9786" max="9786" width="33.42578125" style="43" bestFit="1" customWidth="1"/>
    <col min="9787" max="9787" width="21.28515625" style="43" bestFit="1" customWidth="1"/>
    <col min="9788" max="9788" width="18.42578125" style="43" bestFit="1" customWidth="1"/>
    <col min="9789" max="9789" width="9.7109375" style="43" bestFit="1" customWidth="1"/>
    <col min="9790" max="9790" width="10.7109375" style="43" bestFit="1" customWidth="1"/>
    <col min="9791" max="9791" width="28.7109375" style="43" bestFit="1" customWidth="1"/>
    <col min="9792" max="9792" width="3.140625" style="43" bestFit="1" customWidth="1"/>
    <col min="9793" max="9793" width="3.42578125" style="43" bestFit="1" customWidth="1"/>
    <col min="9794" max="9794" width="32.28515625" style="43" bestFit="1" customWidth="1"/>
    <col min="9795" max="9795" width="5" style="43" bestFit="1" customWidth="1"/>
    <col min="9796" max="9796" width="5.7109375" style="43" bestFit="1" customWidth="1"/>
    <col min="9797" max="9797" width="7.140625" style="43" bestFit="1" customWidth="1"/>
    <col min="9798" max="9798" width="23.7109375" style="43" bestFit="1" customWidth="1"/>
    <col min="9799" max="9799" width="26.140625" style="43" bestFit="1" customWidth="1"/>
    <col min="9800" max="9800" width="6.42578125" style="43" bestFit="1" customWidth="1"/>
    <col min="9801" max="9801" width="26.42578125" style="43" bestFit="1" customWidth="1"/>
    <col min="9802" max="9802" width="10.85546875" style="43"/>
    <col min="9803" max="9803" width="15.28515625" style="43" bestFit="1" customWidth="1"/>
    <col min="9804" max="9804" width="4.85546875" style="43" bestFit="1" customWidth="1"/>
    <col min="9805" max="9805" width="8" style="43" bestFit="1" customWidth="1"/>
    <col min="9806" max="9806" width="10.28515625" style="43" bestFit="1" customWidth="1"/>
    <col min="9807" max="9807" width="29.28515625" style="43" bestFit="1" customWidth="1"/>
    <col min="9808" max="9808" width="12.42578125" style="43" bestFit="1" customWidth="1"/>
    <col min="9809" max="9809" width="10" style="43" bestFit="1" customWidth="1"/>
    <col min="9810" max="9810" width="10.42578125" style="43" bestFit="1" customWidth="1"/>
    <col min="9811" max="9811" width="11" style="43" bestFit="1" customWidth="1"/>
    <col min="9812" max="9812" width="24.140625" style="43" bestFit="1" customWidth="1"/>
    <col min="9813" max="9813" width="10.7109375" style="43" bestFit="1" customWidth="1"/>
    <col min="9814" max="9814" width="32.85546875" style="43" bestFit="1" customWidth="1"/>
    <col min="9815" max="9815" width="13.85546875" style="43" bestFit="1" customWidth="1"/>
    <col min="9816" max="9816" width="11" style="43" bestFit="1" customWidth="1"/>
    <col min="9817" max="9817" width="23.42578125" style="43" bestFit="1" customWidth="1"/>
    <col min="9818" max="9818" width="10.7109375" style="43" bestFit="1" customWidth="1"/>
    <col min="9819" max="9819" width="8" style="43" bestFit="1" customWidth="1"/>
    <col min="9820" max="9820" width="12.7109375" style="43" bestFit="1" customWidth="1"/>
    <col min="9821" max="9821" width="7.42578125" style="43" bestFit="1" customWidth="1"/>
    <col min="9822" max="9822" width="8.42578125" style="43" bestFit="1" customWidth="1"/>
    <col min="9823" max="9823" width="6.42578125" style="43" bestFit="1" customWidth="1"/>
    <col min="9824" max="9824" width="10.85546875" style="43" bestFit="1" customWidth="1"/>
    <col min="9825" max="9825" width="5.85546875" style="43" bestFit="1" customWidth="1"/>
    <col min="9826" max="9826" width="10.7109375" style="43" bestFit="1" customWidth="1"/>
    <col min="9827" max="9827" width="3.42578125" style="43" bestFit="1" customWidth="1"/>
    <col min="9828" max="9828" width="6.42578125" style="43" bestFit="1" customWidth="1"/>
    <col min="9829" max="9829" width="8.28515625" style="43" bestFit="1" customWidth="1"/>
    <col min="9830" max="9831" width="10.7109375" style="43" bestFit="1" customWidth="1"/>
    <col min="9832" max="9832" width="3.140625" style="43" bestFit="1" customWidth="1"/>
    <col min="9833" max="9833" width="9.42578125" style="43" bestFit="1" customWidth="1"/>
    <col min="9834" max="9834" width="3.42578125" style="43" bestFit="1" customWidth="1"/>
    <col min="9835" max="9835" width="4" style="43" bestFit="1" customWidth="1"/>
    <col min="9836" max="9836" width="7" style="43" bestFit="1" customWidth="1"/>
    <col min="9837" max="9837" width="8" style="43" bestFit="1" customWidth="1"/>
    <col min="9838" max="9838" width="9.28515625" style="43" bestFit="1" customWidth="1"/>
    <col min="9839" max="9839" width="8.140625" style="43" bestFit="1" customWidth="1"/>
    <col min="9840" max="9840" width="7.7109375" style="43" bestFit="1" customWidth="1"/>
    <col min="9841" max="9841" width="6.28515625" style="43" bestFit="1" customWidth="1"/>
    <col min="9842" max="9842" width="4.7109375" style="43" bestFit="1" customWidth="1"/>
    <col min="9843" max="9843" width="6.28515625" style="43" bestFit="1" customWidth="1"/>
    <col min="9844" max="9844" width="10.7109375" style="43" bestFit="1" customWidth="1"/>
    <col min="9845" max="9845" width="15.140625" style="43" bestFit="1" customWidth="1"/>
    <col min="9846" max="9846" width="9.28515625" style="43" bestFit="1" customWidth="1"/>
    <col min="9847" max="9847" width="12.28515625" style="43" bestFit="1" customWidth="1"/>
    <col min="9848" max="9848" width="5" style="43" bestFit="1" customWidth="1"/>
    <col min="9849" max="9850" width="8.7109375" style="43" bestFit="1" customWidth="1"/>
    <col min="9851" max="9851" width="3.28515625" style="43" bestFit="1" customWidth="1"/>
    <col min="9852" max="9852" width="10.7109375" style="43" bestFit="1" customWidth="1"/>
    <col min="9853" max="9853" width="33.42578125" style="43" bestFit="1" customWidth="1"/>
    <col min="9854" max="9854" width="12.7109375" style="43" bestFit="1" customWidth="1"/>
    <col min="9855" max="9855" width="11.7109375" style="43" bestFit="1" customWidth="1"/>
    <col min="9856" max="9856" width="12.42578125" style="43" bestFit="1" customWidth="1"/>
    <col min="9857" max="9857" width="12.85546875" style="43" bestFit="1" customWidth="1"/>
    <col min="9858" max="9858" width="8.140625" style="43" bestFit="1" customWidth="1"/>
    <col min="9859" max="9860" width="11.85546875" style="43" bestFit="1" customWidth="1"/>
    <col min="9861" max="9861" width="9" style="43" bestFit="1" customWidth="1"/>
    <col min="9862" max="9862" width="10.85546875" style="43" bestFit="1" customWidth="1"/>
    <col min="9863" max="9863" width="8.28515625" style="43" bestFit="1" customWidth="1"/>
    <col min="9864" max="9864" width="8.7109375" style="43" bestFit="1" customWidth="1"/>
    <col min="9865" max="9865" width="9" style="43" bestFit="1" customWidth="1"/>
    <col min="9866" max="9866" width="8.28515625" style="43" bestFit="1" customWidth="1"/>
    <col min="9867" max="9867" width="7.42578125" style="43" bestFit="1" customWidth="1"/>
    <col min="9868" max="9868" width="15.42578125" style="43" bestFit="1" customWidth="1"/>
    <col min="9869" max="9869" width="9.28515625" style="43" bestFit="1" customWidth="1"/>
    <col min="9870" max="9870" width="11.7109375" style="43" bestFit="1" customWidth="1"/>
    <col min="9871" max="9871" width="12.7109375" style="43" bestFit="1" customWidth="1"/>
    <col min="9872" max="9872" width="11.42578125" style="43" bestFit="1" customWidth="1"/>
    <col min="9873" max="9873" width="5.140625" style="43" bestFit="1" customWidth="1"/>
    <col min="9874" max="9874" width="6.42578125" style="43" bestFit="1" customWidth="1"/>
    <col min="9875" max="9875" width="11" style="43" bestFit="1" customWidth="1"/>
    <col min="9876" max="9876" width="17.28515625" style="43" bestFit="1" customWidth="1"/>
    <col min="9877" max="10040" width="10.85546875" style="43"/>
    <col min="10041" max="10041" width="17.85546875" style="43" bestFit="1" customWidth="1"/>
    <col min="10042" max="10042" width="33.42578125" style="43" bestFit="1" customWidth="1"/>
    <col min="10043" max="10043" width="21.28515625" style="43" bestFit="1" customWidth="1"/>
    <col min="10044" max="10044" width="18.42578125" style="43" bestFit="1" customWidth="1"/>
    <col min="10045" max="10045" width="9.7109375" style="43" bestFit="1" customWidth="1"/>
    <col min="10046" max="10046" width="10.7109375" style="43" bestFit="1" customWidth="1"/>
    <col min="10047" max="10047" width="28.7109375" style="43" bestFit="1" customWidth="1"/>
    <col min="10048" max="10048" width="3.140625" style="43" bestFit="1" customWidth="1"/>
    <col min="10049" max="10049" width="3.42578125" style="43" bestFit="1" customWidth="1"/>
    <col min="10050" max="10050" width="32.28515625" style="43" bestFit="1" customWidth="1"/>
    <col min="10051" max="10051" width="5" style="43" bestFit="1" customWidth="1"/>
    <col min="10052" max="10052" width="5.7109375" style="43" bestFit="1" customWidth="1"/>
    <col min="10053" max="10053" width="7.140625" style="43" bestFit="1" customWidth="1"/>
    <col min="10054" max="10054" width="23.7109375" style="43" bestFit="1" customWidth="1"/>
    <col min="10055" max="10055" width="26.140625" style="43" bestFit="1" customWidth="1"/>
    <col min="10056" max="10056" width="6.42578125" style="43" bestFit="1" customWidth="1"/>
    <col min="10057" max="10057" width="26.42578125" style="43" bestFit="1" customWidth="1"/>
    <col min="10058" max="10058" width="10.85546875" style="43"/>
    <col min="10059" max="10059" width="15.28515625" style="43" bestFit="1" customWidth="1"/>
    <col min="10060" max="10060" width="4.85546875" style="43" bestFit="1" customWidth="1"/>
    <col min="10061" max="10061" width="8" style="43" bestFit="1" customWidth="1"/>
    <col min="10062" max="10062" width="10.28515625" style="43" bestFit="1" customWidth="1"/>
    <col min="10063" max="10063" width="29.28515625" style="43" bestFit="1" customWidth="1"/>
    <col min="10064" max="10064" width="12.42578125" style="43" bestFit="1" customWidth="1"/>
    <col min="10065" max="10065" width="10" style="43" bestFit="1" customWidth="1"/>
    <col min="10066" max="10066" width="10.42578125" style="43" bestFit="1" customWidth="1"/>
    <col min="10067" max="10067" width="11" style="43" bestFit="1" customWidth="1"/>
    <col min="10068" max="10068" width="24.140625" style="43" bestFit="1" customWidth="1"/>
    <col min="10069" max="10069" width="10.7109375" style="43" bestFit="1" customWidth="1"/>
    <col min="10070" max="10070" width="32.85546875" style="43" bestFit="1" customWidth="1"/>
    <col min="10071" max="10071" width="13.85546875" style="43" bestFit="1" customWidth="1"/>
    <col min="10072" max="10072" width="11" style="43" bestFit="1" customWidth="1"/>
    <col min="10073" max="10073" width="23.42578125" style="43" bestFit="1" customWidth="1"/>
    <col min="10074" max="10074" width="10.7109375" style="43" bestFit="1" customWidth="1"/>
    <col min="10075" max="10075" width="8" style="43" bestFit="1" customWidth="1"/>
    <col min="10076" max="10076" width="12.7109375" style="43" bestFit="1" customWidth="1"/>
    <col min="10077" max="10077" width="7.42578125" style="43" bestFit="1" customWidth="1"/>
    <col min="10078" max="10078" width="8.42578125" style="43" bestFit="1" customWidth="1"/>
    <col min="10079" max="10079" width="6.42578125" style="43" bestFit="1" customWidth="1"/>
    <col min="10080" max="10080" width="10.85546875" style="43" bestFit="1" customWidth="1"/>
    <col min="10081" max="10081" width="5.85546875" style="43" bestFit="1" customWidth="1"/>
    <col min="10082" max="10082" width="10.7109375" style="43" bestFit="1" customWidth="1"/>
    <col min="10083" max="10083" width="3.42578125" style="43" bestFit="1" customWidth="1"/>
    <col min="10084" max="10084" width="6.42578125" style="43" bestFit="1" customWidth="1"/>
    <col min="10085" max="10085" width="8.28515625" style="43" bestFit="1" customWidth="1"/>
    <col min="10086" max="10087" width="10.7109375" style="43" bestFit="1" customWidth="1"/>
    <col min="10088" max="10088" width="3.140625" style="43" bestFit="1" customWidth="1"/>
    <col min="10089" max="10089" width="9.42578125" style="43" bestFit="1" customWidth="1"/>
    <col min="10090" max="10090" width="3.42578125" style="43" bestFit="1" customWidth="1"/>
    <col min="10091" max="10091" width="4" style="43" bestFit="1" customWidth="1"/>
    <col min="10092" max="10092" width="7" style="43" bestFit="1" customWidth="1"/>
    <col min="10093" max="10093" width="8" style="43" bestFit="1" customWidth="1"/>
    <col min="10094" max="10094" width="9.28515625" style="43" bestFit="1" customWidth="1"/>
    <col min="10095" max="10095" width="8.140625" style="43" bestFit="1" customWidth="1"/>
    <col min="10096" max="10096" width="7.7109375" style="43" bestFit="1" customWidth="1"/>
    <col min="10097" max="10097" width="6.28515625" style="43" bestFit="1" customWidth="1"/>
    <col min="10098" max="10098" width="4.7109375" style="43" bestFit="1" customWidth="1"/>
    <col min="10099" max="10099" width="6.28515625" style="43" bestFit="1" customWidth="1"/>
    <col min="10100" max="10100" width="10.7109375" style="43" bestFit="1" customWidth="1"/>
    <col min="10101" max="10101" width="15.140625" style="43" bestFit="1" customWidth="1"/>
    <col min="10102" max="10102" width="9.28515625" style="43" bestFit="1" customWidth="1"/>
    <col min="10103" max="10103" width="12.28515625" style="43" bestFit="1" customWidth="1"/>
    <col min="10104" max="10104" width="5" style="43" bestFit="1" customWidth="1"/>
    <col min="10105" max="10106" width="8.7109375" style="43" bestFit="1" customWidth="1"/>
    <col min="10107" max="10107" width="3.28515625" style="43" bestFit="1" customWidth="1"/>
    <col min="10108" max="10108" width="10.7109375" style="43" bestFit="1" customWidth="1"/>
    <col min="10109" max="10109" width="33.42578125" style="43" bestFit="1" customWidth="1"/>
    <col min="10110" max="10110" width="12.7109375" style="43" bestFit="1" customWidth="1"/>
    <col min="10111" max="10111" width="11.7109375" style="43" bestFit="1" customWidth="1"/>
    <col min="10112" max="10112" width="12.42578125" style="43" bestFit="1" customWidth="1"/>
    <col min="10113" max="10113" width="12.85546875" style="43" bestFit="1" customWidth="1"/>
    <col min="10114" max="10114" width="8.140625" style="43" bestFit="1" customWidth="1"/>
    <col min="10115" max="10116" width="11.85546875" style="43" bestFit="1" customWidth="1"/>
    <col min="10117" max="10117" width="9" style="43" bestFit="1" customWidth="1"/>
    <col min="10118" max="10118" width="10.85546875" style="43" bestFit="1" customWidth="1"/>
    <col min="10119" max="10119" width="8.28515625" style="43" bestFit="1" customWidth="1"/>
    <col min="10120" max="10120" width="8.7109375" style="43" bestFit="1" customWidth="1"/>
    <col min="10121" max="10121" width="9" style="43" bestFit="1" customWidth="1"/>
    <col min="10122" max="10122" width="8.28515625" style="43" bestFit="1" customWidth="1"/>
    <col min="10123" max="10123" width="7.42578125" style="43" bestFit="1" customWidth="1"/>
    <col min="10124" max="10124" width="15.42578125" style="43" bestFit="1" customWidth="1"/>
    <col min="10125" max="10125" width="9.28515625" style="43" bestFit="1" customWidth="1"/>
    <col min="10126" max="10126" width="11.7109375" style="43" bestFit="1" customWidth="1"/>
    <col min="10127" max="10127" width="12.7109375" style="43" bestFit="1" customWidth="1"/>
    <col min="10128" max="10128" width="11.42578125" style="43" bestFit="1" customWidth="1"/>
    <col min="10129" max="10129" width="5.140625" style="43" bestFit="1" customWidth="1"/>
    <col min="10130" max="10130" width="6.42578125" style="43" bestFit="1" customWidth="1"/>
    <col min="10131" max="10131" width="11" style="43" bestFit="1" customWidth="1"/>
    <col min="10132" max="10132" width="17.28515625" style="43" bestFit="1" customWidth="1"/>
    <col min="10133" max="10296" width="10.85546875" style="43"/>
    <col min="10297" max="10297" width="17.85546875" style="43" bestFit="1" customWidth="1"/>
    <col min="10298" max="10298" width="33.42578125" style="43" bestFit="1" customWidth="1"/>
    <col min="10299" max="10299" width="21.28515625" style="43" bestFit="1" customWidth="1"/>
    <col min="10300" max="10300" width="18.42578125" style="43" bestFit="1" customWidth="1"/>
    <col min="10301" max="10301" width="9.7109375" style="43" bestFit="1" customWidth="1"/>
    <col min="10302" max="10302" width="10.7109375" style="43" bestFit="1" customWidth="1"/>
    <col min="10303" max="10303" width="28.7109375" style="43" bestFit="1" customWidth="1"/>
    <col min="10304" max="10304" width="3.140625" style="43" bestFit="1" customWidth="1"/>
    <col min="10305" max="10305" width="3.42578125" style="43" bestFit="1" customWidth="1"/>
    <col min="10306" max="10306" width="32.28515625" style="43" bestFit="1" customWidth="1"/>
    <col min="10307" max="10307" width="5" style="43" bestFit="1" customWidth="1"/>
    <col min="10308" max="10308" width="5.7109375" style="43" bestFit="1" customWidth="1"/>
    <col min="10309" max="10309" width="7.140625" style="43" bestFit="1" customWidth="1"/>
    <col min="10310" max="10310" width="23.7109375" style="43" bestFit="1" customWidth="1"/>
    <col min="10311" max="10311" width="26.140625" style="43" bestFit="1" customWidth="1"/>
    <col min="10312" max="10312" width="6.42578125" style="43" bestFit="1" customWidth="1"/>
    <col min="10313" max="10313" width="26.42578125" style="43" bestFit="1" customWidth="1"/>
    <col min="10314" max="10314" width="10.85546875" style="43"/>
    <col min="10315" max="10315" width="15.28515625" style="43" bestFit="1" customWidth="1"/>
    <col min="10316" max="10316" width="4.85546875" style="43" bestFit="1" customWidth="1"/>
    <col min="10317" max="10317" width="8" style="43" bestFit="1" customWidth="1"/>
    <col min="10318" max="10318" width="10.28515625" style="43" bestFit="1" customWidth="1"/>
    <col min="10319" max="10319" width="29.28515625" style="43" bestFit="1" customWidth="1"/>
    <col min="10320" max="10320" width="12.42578125" style="43" bestFit="1" customWidth="1"/>
    <col min="10321" max="10321" width="10" style="43" bestFit="1" customWidth="1"/>
    <col min="10322" max="10322" width="10.42578125" style="43" bestFit="1" customWidth="1"/>
    <col min="10323" max="10323" width="11" style="43" bestFit="1" customWidth="1"/>
    <col min="10324" max="10324" width="24.140625" style="43" bestFit="1" customWidth="1"/>
    <col min="10325" max="10325" width="10.7109375" style="43" bestFit="1" customWidth="1"/>
    <col min="10326" max="10326" width="32.85546875" style="43" bestFit="1" customWidth="1"/>
    <col min="10327" max="10327" width="13.85546875" style="43" bestFit="1" customWidth="1"/>
    <col min="10328" max="10328" width="11" style="43" bestFit="1" customWidth="1"/>
    <col min="10329" max="10329" width="23.42578125" style="43" bestFit="1" customWidth="1"/>
    <col min="10330" max="10330" width="10.7109375" style="43" bestFit="1" customWidth="1"/>
    <col min="10331" max="10331" width="8" style="43" bestFit="1" customWidth="1"/>
    <col min="10332" max="10332" width="12.7109375" style="43" bestFit="1" customWidth="1"/>
    <col min="10333" max="10333" width="7.42578125" style="43" bestFit="1" customWidth="1"/>
    <col min="10334" max="10334" width="8.42578125" style="43" bestFit="1" customWidth="1"/>
    <col min="10335" max="10335" width="6.42578125" style="43" bestFit="1" customWidth="1"/>
    <col min="10336" max="10336" width="10.85546875" style="43" bestFit="1" customWidth="1"/>
    <col min="10337" max="10337" width="5.85546875" style="43" bestFit="1" customWidth="1"/>
    <col min="10338" max="10338" width="10.7109375" style="43" bestFit="1" customWidth="1"/>
    <col min="10339" max="10339" width="3.42578125" style="43" bestFit="1" customWidth="1"/>
    <col min="10340" max="10340" width="6.42578125" style="43" bestFit="1" customWidth="1"/>
    <col min="10341" max="10341" width="8.28515625" style="43" bestFit="1" customWidth="1"/>
    <col min="10342" max="10343" width="10.7109375" style="43" bestFit="1" customWidth="1"/>
    <col min="10344" max="10344" width="3.140625" style="43" bestFit="1" customWidth="1"/>
    <col min="10345" max="10345" width="9.42578125" style="43" bestFit="1" customWidth="1"/>
    <col min="10346" max="10346" width="3.42578125" style="43" bestFit="1" customWidth="1"/>
    <col min="10347" max="10347" width="4" style="43" bestFit="1" customWidth="1"/>
    <col min="10348" max="10348" width="7" style="43" bestFit="1" customWidth="1"/>
    <col min="10349" max="10349" width="8" style="43" bestFit="1" customWidth="1"/>
    <col min="10350" max="10350" width="9.28515625" style="43" bestFit="1" customWidth="1"/>
    <col min="10351" max="10351" width="8.140625" style="43" bestFit="1" customWidth="1"/>
    <col min="10352" max="10352" width="7.7109375" style="43" bestFit="1" customWidth="1"/>
    <col min="10353" max="10353" width="6.28515625" style="43" bestFit="1" customWidth="1"/>
    <col min="10354" max="10354" width="4.7109375" style="43" bestFit="1" customWidth="1"/>
    <col min="10355" max="10355" width="6.28515625" style="43" bestFit="1" customWidth="1"/>
    <col min="10356" max="10356" width="10.7109375" style="43" bestFit="1" customWidth="1"/>
    <col min="10357" max="10357" width="15.140625" style="43" bestFit="1" customWidth="1"/>
    <col min="10358" max="10358" width="9.28515625" style="43" bestFit="1" customWidth="1"/>
    <col min="10359" max="10359" width="12.28515625" style="43" bestFit="1" customWidth="1"/>
    <col min="10360" max="10360" width="5" style="43" bestFit="1" customWidth="1"/>
    <col min="10361" max="10362" width="8.7109375" style="43" bestFit="1" customWidth="1"/>
    <col min="10363" max="10363" width="3.28515625" style="43" bestFit="1" customWidth="1"/>
    <col min="10364" max="10364" width="10.7109375" style="43" bestFit="1" customWidth="1"/>
    <col min="10365" max="10365" width="33.42578125" style="43" bestFit="1" customWidth="1"/>
    <col min="10366" max="10366" width="12.7109375" style="43" bestFit="1" customWidth="1"/>
    <col min="10367" max="10367" width="11.7109375" style="43" bestFit="1" customWidth="1"/>
    <col min="10368" max="10368" width="12.42578125" style="43" bestFit="1" customWidth="1"/>
    <col min="10369" max="10369" width="12.85546875" style="43" bestFit="1" customWidth="1"/>
    <col min="10370" max="10370" width="8.140625" style="43" bestFit="1" customWidth="1"/>
    <col min="10371" max="10372" width="11.85546875" style="43" bestFit="1" customWidth="1"/>
    <col min="10373" max="10373" width="9" style="43" bestFit="1" customWidth="1"/>
    <col min="10374" max="10374" width="10.85546875" style="43" bestFit="1" customWidth="1"/>
    <col min="10375" max="10375" width="8.28515625" style="43" bestFit="1" customWidth="1"/>
    <col min="10376" max="10376" width="8.7109375" style="43" bestFit="1" customWidth="1"/>
    <col min="10377" max="10377" width="9" style="43" bestFit="1" customWidth="1"/>
    <col min="10378" max="10378" width="8.28515625" style="43" bestFit="1" customWidth="1"/>
    <col min="10379" max="10379" width="7.42578125" style="43" bestFit="1" customWidth="1"/>
    <col min="10380" max="10380" width="15.42578125" style="43" bestFit="1" customWidth="1"/>
    <col min="10381" max="10381" width="9.28515625" style="43" bestFit="1" customWidth="1"/>
    <col min="10382" max="10382" width="11.7109375" style="43" bestFit="1" customWidth="1"/>
    <col min="10383" max="10383" width="12.7109375" style="43" bestFit="1" customWidth="1"/>
    <col min="10384" max="10384" width="11.42578125" style="43" bestFit="1" customWidth="1"/>
    <col min="10385" max="10385" width="5.140625" style="43" bestFit="1" customWidth="1"/>
    <col min="10386" max="10386" width="6.42578125" style="43" bestFit="1" customWidth="1"/>
    <col min="10387" max="10387" width="11" style="43" bestFit="1" customWidth="1"/>
    <col min="10388" max="10388" width="17.28515625" style="43" bestFit="1" customWidth="1"/>
    <col min="10389" max="10552" width="10.85546875" style="43"/>
    <col min="10553" max="10553" width="17.85546875" style="43" bestFit="1" customWidth="1"/>
    <col min="10554" max="10554" width="33.42578125" style="43" bestFit="1" customWidth="1"/>
    <col min="10555" max="10555" width="21.28515625" style="43" bestFit="1" customWidth="1"/>
    <col min="10556" max="10556" width="18.42578125" style="43" bestFit="1" customWidth="1"/>
    <col min="10557" max="10557" width="9.7109375" style="43" bestFit="1" customWidth="1"/>
    <col min="10558" max="10558" width="10.7109375" style="43" bestFit="1" customWidth="1"/>
    <col min="10559" max="10559" width="28.7109375" style="43" bestFit="1" customWidth="1"/>
    <col min="10560" max="10560" width="3.140625" style="43" bestFit="1" customWidth="1"/>
    <col min="10561" max="10561" width="3.42578125" style="43" bestFit="1" customWidth="1"/>
    <col min="10562" max="10562" width="32.28515625" style="43" bestFit="1" customWidth="1"/>
    <col min="10563" max="10563" width="5" style="43" bestFit="1" customWidth="1"/>
    <col min="10564" max="10564" width="5.7109375" style="43" bestFit="1" customWidth="1"/>
    <col min="10565" max="10565" width="7.140625" style="43" bestFit="1" customWidth="1"/>
    <col min="10566" max="10566" width="23.7109375" style="43" bestFit="1" customWidth="1"/>
    <col min="10567" max="10567" width="26.140625" style="43" bestFit="1" customWidth="1"/>
    <col min="10568" max="10568" width="6.42578125" style="43" bestFit="1" customWidth="1"/>
    <col min="10569" max="10569" width="26.42578125" style="43" bestFit="1" customWidth="1"/>
    <col min="10570" max="10570" width="10.85546875" style="43"/>
    <col min="10571" max="10571" width="15.28515625" style="43" bestFit="1" customWidth="1"/>
    <col min="10572" max="10572" width="4.85546875" style="43" bestFit="1" customWidth="1"/>
    <col min="10573" max="10573" width="8" style="43" bestFit="1" customWidth="1"/>
    <col min="10574" max="10574" width="10.28515625" style="43" bestFit="1" customWidth="1"/>
    <col min="10575" max="10575" width="29.28515625" style="43" bestFit="1" customWidth="1"/>
    <col min="10576" max="10576" width="12.42578125" style="43" bestFit="1" customWidth="1"/>
    <col min="10577" max="10577" width="10" style="43" bestFit="1" customWidth="1"/>
    <col min="10578" max="10578" width="10.42578125" style="43" bestFit="1" customWidth="1"/>
    <col min="10579" max="10579" width="11" style="43" bestFit="1" customWidth="1"/>
    <col min="10580" max="10580" width="24.140625" style="43" bestFit="1" customWidth="1"/>
    <col min="10581" max="10581" width="10.7109375" style="43" bestFit="1" customWidth="1"/>
    <col min="10582" max="10582" width="32.85546875" style="43" bestFit="1" customWidth="1"/>
    <col min="10583" max="10583" width="13.85546875" style="43" bestFit="1" customWidth="1"/>
    <col min="10584" max="10584" width="11" style="43" bestFit="1" customWidth="1"/>
    <col min="10585" max="10585" width="23.42578125" style="43" bestFit="1" customWidth="1"/>
    <col min="10586" max="10586" width="10.7109375" style="43" bestFit="1" customWidth="1"/>
    <col min="10587" max="10587" width="8" style="43" bestFit="1" customWidth="1"/>
    <col min="10588" max="10588" width="12.7109375" style="43" bestFit="1" customWidth="1"/>
    <col min="10589" max="10589" width="7.42578125" style="43" bestFit="1" customWidth="1"/>
    <col min="10590" max="10590" width="8.42578125" style="43" bestFit="1" customWidth="1"/>
    <col min="10591" max="10591" width="6.42578125" style="43" bestFit="1" customWidth="1"/>
    <col min="10592" max="10592" width="10.85546875" style="43" bestFit="1" customWidth="1"/>
    <col min="10593" max="10593" width="5.85546875" style="43" bestFit="1" customWidth="1"/>
    <col min="10594" max="10594" width="10.7109375" style="43" bestFit="1" customWidth="1"/>
    <col min="10595" max="10595" width="3.42578125" style="43" bestFit="1" customWidth="1"/>
    <col min="10596" max="10596" width="6.42578125" style="43" bestFit="1" customWidth="1"/>
    <col min="10597" max="10597" width="8.28515625" style="43" bestFit="1" customWidth="1"/>
    <col min="10598" max="10599" width="10.7109375" style="43" bestFit="1" customWidth="1"/>
    <col min="10600" max="10600" width="3.140625" style="43" bestFit="1" customWidth="1"/>
    <col min="10601" max="10601" width="9.42578125" style="43" bestFit="1" customWidth="1"/>
    <col min="10602" max="10602" width="3.42578125" style="43" bestFit="1" customWidth="1"/>
    <col min="10603" max="10603" width="4" style="43" bestFit="1" customWidth="1"/>
    <col min="10604" max="10604" width="7" style="43" bestFit="1" customWidth="1"/>
    <col min="10605" max="10605" width="8" style="43" bestFit="1" customWidth="1"/>
    <col min="10606" max="10606" width="9.28515625" style="43" bestFit="1" customWidth="1"/>
    <col min="10607" max="10607" width="8.140625" style="43" bestFit="1" customWidth="1"/>
    <col min="10608" max="10608" width="7.7109375" style="43" bestFit="1" customWidth="1"/>
    <col min="10609" max="10609" width="6.28515625" style="43" bestFit="1" customWidth="1"/>
    <col min="10610" max="10610" width="4.7109375" style="43" bestFit="1" customWidth="1"/>
    <col min="10611" max="10611" width="6.28515625" style="43" bestFit="1" customWidth="1"/>
    <col min="10612" max="10612" width="10.7109375" style="43" bestFit="1" customWidth="1"/>
    <col min="10613" max="10613" width="15.140625" style="43" bestFit="1" customWidth="1"/>
    <col min="10614" max="10614" width="9.28515625" style="43" bestFit="1" customWidth="1"/>
    <col min="10615" max="10615" width="12.28515625" style="43" bestFit="1" customWidth="1"/>
    <col min="10616" max="10616" width="5" style="43" bestFit="1" customWidth="1"/>
    <col min="10617" max="10618" width="8.7109375" style="43" bestFit="1" customWidth="1"/>
    <col min="10619" max="10619" width="3.28515625" style="43" bestFit="1" customWidth="1"/>
    <col min="10620" max="10620" width="10.7109375" style="43" bestFit="1" customWidth="1"/>
    <col min="10621" max="10621" width="33.42578125" style="43" bestFit="1" customWidth="1"/>
    <col min="10622" max="10622" width="12.7109375" style="43" bestFit="1" customWidth="1"/>
    <col min="10623" max="10623" width="11.7109375" style="43" bestFit="1" customWidth="1"/>
    <col min="10624" max="10624" width="12.42578125" style="43" bestFit="1" customWidth="1"/>
    <col min="10625" max="10625" width="12.85546875" style="43" bestFit="1" customWidth="1"/>
    <col min="10626" max="10626" width="8.140625" style="43" bestFit="1" customWidth="1"/>
    <col min="10627" max="10628" width="11.85546875" style="43" bestFit="1" customWidth="1"/>
    <col min="10629" max="10629" width="9" style="43" bestFit="1" customWidth="1"/>
    <col min="10630" max="10630" width="10.85546875" style="43" bestFit="1" customWidth="1"/>
    <col min="10631" max="10631" width="8.28515625" style="43" bestFit="1" customWidth="1"/>
    <col min="10632" max="10632" width="8.7109375" style="43" bestFit="1" customWidth="1"/>
    <col min="10633" max="10633" width="9" style="43" bestFit="1" customWidth="1"/>
    <col min="10634" max="10634" width="8.28515625" style="43" bestFit="1" customWidth="1"/>
    <col min="10635" max="10635" width="7.42578125" style="43" bestFit="1" customWidth="1"/>
    <col min="10636" max="10636" width="15.42578125" style="43" bestFit="1" customWidth="1"/>
    <col min="10637" max="10637" width="9.28515625" style="43" bestFit="1" customWidth="1"/>
    <col min="10638" max="10638" width="11.7109375" style="43" bestFit="1" customWidth="1"/>
    <col min="10639" max="10639" width="12.7109375" style="43" bestFit="1" customWidth="1"/>
    <col min="10640" max="10640" width="11.42578125" style="43" bestFit="1" customWidth="1"/>
    <col min="10641" max="10641" width="5.140625" style="43" bestFit="1" customWidth="1"/>
    <col min="10642" max="10642" width="6.42578125" style="43" bestFit="1" customWidth="1"/>
    <col min="10643" max="10643" width="11" style="43" bestFit="1" customWidth="1"/>
    <col min="10644" max="10644" width="17.28515625" style="43" bestFit="1" customWidth="1"/>
    <col min="10645" max="10808" width="10.85546875" style="43"/>
    <col min="10809" max="10809" width="17.85546875" style="43" bestFit="1" customWidth="1"/>
    <col min="10810" max="10810" width="33.42578125" style="43" bestFit="1" customWidth="1"/>
    <col min="10811" max="10811" width="21.28515625" style="43" bestFit="1" customWidth="1"/>
    <col min="10812" max="10812" width="18.42578125" style="43" bestFit="1" customWidth="1"/>
    <col min="10813" max="10813" width="9.7109375" style="43" bestFit="1" customWidth="1"/>
    <col min="10814" max="10814" width="10.7109375" style="43" bestFit="1" customWidth="1"/>
    <col min="10815" max="10815" width="28.7109375" style="43" bestFit="1" customWidth="1"/>
    <col min="10816" max="10816" width="3.140625" style="43" bestFit="1" customWidth="1"/>
    <col min="10817" max="10817" width="3.42578125" style="43" bestFit="1" customWidth="1"/>
    <col min="10818" max="10818" width="32.28515625" style="43" bestFit="1" customWidth="1"/>
    <col min="10819" max="10819" width="5" style="43" bestFit="1" customWidth="1"/>
    <col min="10820" max="10820" width="5.7109375" style="43" bestFit="1" customWidth="1"/>
    <col min="10821" max="10821" width="7.140625" style="43" bestFit="1" customWidth="1"/>
    <col min="10822" max="10822" width="23.7109375" style="43" bestFit="1" customWidth="1"/>
    <col min="10823" max="10823" width="26.140625" style="43" bestFit="1" customWidth="1"/>
    <col min="10824" max="10824" width="6.42578125" style="43" bestFit="1" customWidth="1"/>
    <col min="10825" max="10825" width="26.42578125" style="43" bestFit="1" customWidth="1"/>
    <col min="10826" max="10826" width="10.85546875" style="43"/>
    <col min="10827" max="10827" width="15.28515625" style="43" bestFit="1" customWidth="1"/>
    <col min="10828" max="10828" width="4.85546875" style="43" bestFit="1" customWidth="1"/>
    <col min="10829" max="10829" width="8" style="43" bestFit="1" customWidth="1"/>
    <col min="10830" max="10830" width="10.28515625" style="43" bestFit="1" customWidth="1"/>
    <col min="10831" max="10831" width="29.28515625" style="43" bestFit="1" customWidth="1"/>
    <col min="10832" max="10832" width="12.42578125" style="43" bestFit="1" customWidth="1"/>
    <col min="10833" max="10833" width="10" style="43" bestFit="1" customWidth="1"/>
    <col min="10834" max="10834" width="10.42578125" style="43" bestFit="1" customWidth="1"/>
    <col min="10835" max="10835" width="11" style="43" bestFit="1" customWidth="1"/>
    <col min="10836" max="10836" width="24.140625" style="43" bestFit="1" customWidth="1"/>
    <col min="10837" max="10837" width="10.7109375" style="43" bestFit="1" customWidth="1"/>
    <col min="10838" max="10838" width="32.85546875" style="43" bestFit="1" customWidth="1"/>
    <col min="10839" max="10839" width="13.85546875" style="43" bestFit="1" customWidth="1"/>
    <col min="10840" max="10840" width="11" style="43" bestFit="1" customWidth="1"/>
    <col min="10841" max="10841" width="23.42578125" style="43" bestFit="1" customWidth="1"/>
    <col min="10842" max="10842" width="10.7109375" style="43" bestFit="1" customWidth="1"/>
    <col min="10843" max="10843" width="8" style="43" bestFit="1" customWidth="1"/>
    <col min="10844" max="10844" width="12.7109375" style="43" bestFit="1" customWidth="1"/>
    <col min="10845" max="10845" width="7.42578125" style="43" bestFit="1" customWidth="1"/>
    <col min="10846" max="10846" width="8.42578125" style="43" bestFit="1" customWidth="1"/>
    <col min="10847" max="10847" width="6.42578125" style="43" bestFit="1" customWidth="1"/>
    <col min="10848" max="10848" width="10.85546875" style="43" bestFit="1" customWidth="1"/>
    <col min="10849" max="10849" width="5.85546875" style="43" bestFit="1" customWidth="1"/>
    <col min="10850" max="10850" width="10.7109375" style="43" bestFit="1" customWidth="1"/>
    <col min="10851" max="10851" width="3.42578125" style="43" bestFit="1" customWidth="1"/>
    <col min="10852" max="10852" width="6.42578125" style="43" bestFit="1" customWidth="1"/>
    <col min="10853" max="10853" width="8.28515625" style="43" bestFit="1" customWidth="1"/>
    <col min="10854" max="10855" width="10.7109375" style="43" bestFit="1" customWidth="1"/>
    <col min="10856" max="10856" width="3.140625" style="43" bestFit="1" customWidth="1"/>
    <col min="10857" max="10857" width="9.42578125" style="43" bestFit="1" customWidth="1"/>
    <col min="10858" max="10858" width="3.42578125" style="43" bestFit="1" customWidth="1"/>
    <col min="10859" max="10859" width="4" style="43" bestFit="1" customWidth="1"/>
    <col min="10860" max="10860" width="7" style="43" bestFit="1" customWidth="1"/>
    <col min="10861" max="10861" width="8" style="43" bestFit="1" customWidth="1"/>
    <col min="10862" max="10862" width="9.28515625" style="43" bestFit="1" customWidth="1"/>
    <col min="10863" max="10863" width="8.140625" style="43" bestFit="1" customWidth="1"/>
    <col min="10864" max="10864" width="7.7109375" style="43" bestFit="1" customWidth="1"/>
    <col min="10865" max="10865" width="6.28515625" style="43" bestFit="1" customWidth="1"/>
    <col min="10866" max="10866" width="4.7109375" style="43" bestFit="1" customWidth="1"/>
    <col min="10867" max="10867" width="6.28515625" style="43" bestFit="1" customWidth="1"/>
    <col min="10868" max="10868" width="10.7109375" style="43" bestFit="1" customWidth="1"/>
    <col min="10869" max="10869" width="15.140625" style="43" bestFit="1" customWidth="1"/>
    <col min="10870" max="10870" width="9.28515625" style="43" bestFit="1" customWidth="1"/>
    <col min="10871" max="10871" width="12.28515625" style="43" bestFit="1" customWidth="1"/>
    <col min="10872" max="10872" width="5" style="43" bestFit="1" customWidth="1"/>
    <col min="10873" max="10874" width="8.7109375" style="43" bestFit="1" customWidth="1"/>
    <col min="10875" max="10875" width="3.28515625" style="43" bestFit="1" customWidth="1"/>
    <col min="10876" max="10876" width="10.7109375" style="43" bestFit="1" customWidth="1"/>
    <col min="10877" max="10877" width="33.42578125" style="43" bestFit="1" customWidth="1"/>
    <col min="10878" max="10878" width="12.7109375" style="43" bestFit="1" customWidth="1"/>
    <col min="10879" max="10879" width="11.7109375" style="43" bestFit="1" customWidth="1"/>
    <col min="10880" max="10880" width="12.42578125" style="43" bestFit="1" customWidth="1"/>
    <col min="10881" max="10881" width="12.85546875" style="43" bestFit="1" customWidth="1"/>
    <col min="10882" max="10882" width="8.140625" style="43" bestFit="1" customWidth="1"/>
    <col min="10883" max="10884" width="11.85546875" style="43" bestFit="1" customWidth="1"/>
    <col min="10885" max="10885" width="9" style="43" bestFit="1" customWidth="1"/>
    <col min="10886" max="10886" width="10.85546875" style="43" bestFit="1" customWidth="1"/>
    <col min="10887" max="10887" width="8.28515625" style="43" bestFit="1" customWidth="1"/>
    <col min="10888" max="10888" width="8.7109375" style="43" bestFit="1" customWidth="1"/>
    <col min="10889" max="10889" width="9" style="43" bestFit="1" customWidth="1"/>
    <col min="10890" max="10890" width="8.28515625" style="43" bestFit="1" customWidth="1"/>
    <col min="10891" max="10891" width="7.42578125" style="43" bestFit="1" customWidth="1"/>
    <col min="10892" max="10892" width="15.42578125" style="43" bestFit="1" customWidth="1"/>
    <col min="10893" max="10893" width="9.28515625" style="43" bestFit="1" customWidth="1"/>
    <col min="10894" max="10894" width="11.7109375" style="43" bestFit="1" customWidth="1"/>
    <col min="10895" max="10895" width="12.7109375" style="43" bestFit="1" customWidth="1"/>
    <col min="10896" max="10896" width="11.42578125" style="43" bestFit="1" customWidth="1"/>
    <col min="10897" max="10897" width="5.140625" style="43" bestFit="1" customWidth="1"/>
    <col min="10898" max="10898" width="6.42578125" style="43" bestFit="1" customWidth="1"/>
    <col min="10899" max="10899" width="11" style="43" bestFit="1" customWidth="1"/>
    <col min="10900" max="10900" width="17.28515625" style="43" bestFit="1" customWidth="1"/>
    <col min="10901" max="11064" width="10.85546875" style="43"/>
    <col min="11065" max="11065" width="17.85546875" style="43" bestFit="1" customWidth="1"/>
    <col min="11066" max="11066" width="33.42578125" style="43" bestFit="1" customWidth="1"/>
    <col min="11067" max="11067" width="21.28515625" style="43" bestFit="1" customWidth="1"/>
    <col min="11068" max="11068" width="18.42578125" style="43" bestFit="1" customWidth="1"/>
    <col min="11069" max="11069" width="9.7109375" style="43" bestFit="1" customWidth="1"/>
    <col min="11070" max="11070" width="10.7109375" style="43" bestFit="1" customWidth="1"/>
    <col min="11071" max="11071" width="28.7109375" style="43" bestFit="1" customWidth="1"/>
    <col min="11072" max="11072" width="3.140625" style="43" bestFit="1" customWidth="1"/>
    <col min="11073" max="11073" width="3.42578125" style="43" bestFit="1" customWidth="1"/>
    <col min="11074" max="11074" width="32.28515625" style="43" bestFit="1" customWidth="1"/>
    <col min="11075" max="11075" width="5" style="43" bestFit="1" customWidth="1"/>
    <col min="11076" max="11076" width="5.7109375" style="43" bestFit="1" customWidth="1"/>
    <col min="11077" max="11077" width="7.140625" style="43" bestFit="1" customWidth="1"/>
    <col min="11078" max="11078" width="23.7109375" style="43" bestFit="1" customWidth="1"/>
    <col min="11079" max="11079" width="26.140625" style="43" bestFit="1" customWidth="1"/>
    <col min="11080" max="11080" width="6.42578125" style="43" bestFit="1" customWidth="1"/>
    <col min="11081" max="11081" width="26.42578125" style="43" bestFit="1" customWidth="1"/>
    <col min="11082" max="11082" width="10.85546875" style="43"/>
    <col min="11083" max="11083" width="15.28515625" style="43" bestFit="1" customWidth="1"/>
    <col min="11084" max="11084" width="4.85546875" style="43" bestFit="1" customWidth="1"/>
    <col min="11085" max="11085" width="8" style="43" bestFit="1" customWidth="1"/>
    <col min="11086" max="11086" width="10.28515625" style="43" bestFit="1" customWidth="1"/>
    <col min="11087" max="11087" width="29.28515625" style="43" bestFit="1" customWidth="1"/>
    <col min="11088" max="11088" width="12.42578125" style="43" bestFit="1" customWidth="1"/>
    <col min="11089" max="11089" width="10" style="43" bestFit="1" customWidth="1"/>
    <col min="11090" max="11090" width="10.42578125" style="43" bestFit="1" customWidth="1"/>
    <col min="11091" max="11091" width="11" style="43" bestFit="1" customWidth="1"/>
    <col min="11092" max="11092" width="24.140625" style="43" bestFit="1" customWidth="1"/>
    <col min="11093" max="11093" width="10.7109375" style="43" bestFit="1" customWidth="1"/>
    <col min="11094" max="11094" width="32.85546875" style="43" bestFit="1" customWidth="1"/>
    <col min="11095" max="11095" width="13.85546875" style="43" bestFit="1" customWidth="1"/>
    <col min="11096" max="11096" width="11" style="43" bestFit="1" customWidth="1"/>
    <col min="11097" max="11097" width="23.42578125" style="43" bestFit="1" customWidth="1"/>
    <col min="11098" max="11098" width="10.7109375" style="43" bestFit="1" customWidth="1"/>
    <col min="11099" max="11099" width="8" style="43" bestFit="1" customWidth="1"/>
    <col min="11100" max="11100" width="12.7109375" style="43" bestFit="1" customWidth="1"/>
    <col min="11101" max="11101" width="7.42578125" style="43" bestFit="1" customWidth="1"/>
    <col min="11102" max="11102" width="8.42578125" style="43" bestFit="1" customWidth="1"/>
    <col min="11103" max="11103" width="6.42578125" style="43" bestFit="1" customWidth="1"/>
    <col min="11104" max="11104" width="10.85546875" style="43" bestFit="1" customWidth="1"/>
    <col min="11105" max="11105" width="5.85546875" style="43" bestFit="1" customWidth="1"/>
    <col min="11106" max="11106" width="10.7109375" style="43" bestFit="1" customWidth="1"/>
    <col min="11107" max="11107" width="3.42578125" style="43" bestFit="1" customWidth="1"/>
    <col min="11108" max="11108" width="6.42578125" style="43" bestFit="1" customWidth="1"/>
    <col min="11109" max="11109" width="8.28515625" style="43" bestFit="1" customWidth="1"/>
    <col min="11110" max="11111" width="10.7109375" style="43" bestFit="1" customWidth="1"/>
    <col min="11112" max="11112" width="3.140625" style="43" bestFit="1" customWidth="1"/>
    <col min="11113" max="11113" width="9.42578125" style="43" bestFit="1" customWidth="1"/>
    <col min="11114" max="11114" width="3.42578125" style="43" bestFit="1" customWidth="1"/>
    <col min="11115" max="11115" width="4" style="43" bestFit="1" customWidth="1"/>
    <col min="11116" max="11116" width="7" style="43" bestFit="1" customWidth="1"/>
    <col min="11117" max="11117" width="8" style="43" bestFit="1" customWidth="1"/>
    <col min="11118" max="11118" width="9.28515625" style="43" bestFit="1" customWidth="1"/>
    <col min="11119" max="11119" width="8.140625" style="43" bestFit="1" customWidth="1"/>
    <col min="11120" max="11120" width="7.7109375" style="43" bestFit="1" customWidth="1"/>
    <col min="11121" max="11121" width="6.28515625" style="43" bestFit="1" customWidth="1"/>
    <col min="11122" max="11122" width="4.7109375" style="43" bestFit="1" customWidth="1"/>
    <col min="11123" max="11123" width="6.28515625" style="43" bestFit="1" customWidth="1"/>
    <col min="11124" max="11124" width="10.7109375" style="43" bestFit="1" customWidth="1"/>
    <col min="11125" max="11125" width="15.140625" style="43" bestFit="1" customWidth="1"/>
    <col min="11126" max="11126" width="9.28515625" style="43" bestFit="1" customWidth="1"/>
    <col min="11127" max="11127" width="12.28515625" style="43" bestFit="1" customWidth="1"/>
    <col min="11128" max="11128" width="5" style="43" bestFit="1" customWidth="1"/>
    <col min="11129" max="11130" width="8.7109375" style="43" bestFit="1" customWidth="1"/>
    <col min="11131" max="11131" width="3.28515625" style="43" bestFit="1" customWidth="1"/>
    <col min="11132" max="11132" width="10.7109375" style="43" bestFit="1" customWidth="1"/>
    <col min="11133" max="11133" width="33.42578125" style="43" bestFit="1" customWidth="1"/>
    <col min="11134" max="11134" width="12.7109375" style="43" bestFit="1" customWidth="1"/>
    <col min="11135" max="11135" width="11.7109375" style="43" bestFit="1" customWidth="1"/>
    <col min="11136" max="11136" width="12.42578125" style="43" bestFit="1" customWidth="1"/>
    <col min="11137" max="11137" width="12.85546875" style="43" bestFit="1" customWidth="1"/>
    <col min="11138" max="11138" width="8.140625" style="43" bestFit="1" customWidth="1"/>
    <col min="11139" max="11140" width="11.85546875" style="43" bestFit="1" customWidth="1"/>
    <col min="11141" max="11141" width="9" style="43" bestFit="1" customWidth="1"/>
    <col min="11142" max="11142" width="10.85546875" style="43" bestFit="1" customWidth="1"/>
    <col min="11143" max="11143" width="8.28515625" style="43" bestFit="1" customWidth="1"/>
    <col min="11144" max="11144" width="8.7109375" style="43" bestFit="1" customWidth="1"/>
    <col min="11145" max="11145" width="9" style="43" bestFit="1" customWidth="1"/>
    <col min="11146" max="11146" width="8.28515625" style="43" bestFit="1" customWidth="1"/>
    <col min="11147" max="11147" width="7.42578125" style="43" bestFit="1" customWidth="1"/>
    <col min="11148" max="11148" width="15.42578125" style="43" bestFit="1" customWidth="1"/>
    <col min="11149" max="11149" width="9.28515625" style="43" bestFit="1" customWidth="1"/>
    <col min="11150" max="11150" width="11.7109375" style="43" bestFit="1" customWidth="1"/>
    <col min="11151" max="11151" width="12.7109375" style="43" bestFit="1" customWidth="1"/>
    <col min="11152" max="11152" width="11.42578125" style="43" bestFit="1" customWidth="1"/>
    <col min="11153" max="11153" width="5.140625" style="43" bestFit="1" customWidth="1"/>
    <col min="11154" max="11154" width="6.42578125" style="43" bestFit="1" customWidth="1"/>
    <col min="11155" max="11155" width="11" style="43" bestFit="1" customWidth="1"/>
    <col min="11156" max="11156" width="17.28515625" style="43" bestFit="1" customWidth="1"/>
    <col min="11157" max="11320" width="10.85546875" style="43"/>
    <col min="11321" max="11321" width="17.85546875" style="43" bestFit="1" customWidth="1"/>
    <col min="11322" max="11322" width="33.42578125" style="43" bestFit="1" customWidth="1"/>
    <col min="11323" max="11323" width="21.28515625" style="43" bestFit="1" customWidth="1"/>
    <col min="11324" max="11324" width="18.42578125" style="43" bestFit="1" customWidth="1"/>
    <col min="11325" max="11325" width="9.7109375" style="43" bestFit="1" customWidth="1"/>
    <col min="11326" max="11326" width="10.7109375" style="43" bestFit="1" customWidth="1"/>
    <col min="11327" max="11327" width="28.7109375" style="43" bestFit="1" customWidth="1"/>
    <col min="11328" max="11328" width="3.140625" style="43" bestFit="1" customWidth="1"/>
    <col min="11329" max="11329" width="3.42578125" style="43" bestFit="1" customWidth="1"/>
    <col min="11330" max="11330" width="32.28515625" style="43" bestFit="1" customWidth="1"/>
    <col min="11331" max="11331" width="5" style="43" bestFit="1" customWidth="1"/>
    <col min="11332" max="11332" width="5.7109375" style="43" bestFit="1" customWidth="1"/>
    <col min="11333" max="11333" width="7.140625" style="43" bestFit="1" customWidth="1"/>
    <col min="11334" max="11334" width="23.7109375" style="43" bestFit="1" customWidth="1"/>
    <col min="11335" max="11335" width="26.140625" style="43" bestFit="1" customWidth="1"/>
    <col min="11336" max="11336" width="6.42578125" style="43" bestFit="1" customWidth="1"/>
    <col min="11337" max="11337" width="26.42578125" style="43" bestFit="1" customWidth="1"/>
    <col min="11338" max="11338" width="10.85546875" style="43"/>
    <col min="11339" max="11339" width="15.28515625" style="43" bestFit="1" customWidth="1"/>
    <col min="11340" max="11340" width="4.85546875" style="43" bestFit="1" customWidth="1"/>
    <col min="11341" max="11341" width="8" style="43" bestFit="1" customWidth="1"/>
    <col min="11342" max="11342" width="10.28515625" style="43" bestFit="1" customWidth="1"/>
    <col min="11343" max="11343" width="29.28515625" style="43" bestFit="1" customWidth="1"/>
    <col min="11344" max="11344" width="12.42578125" style="43" bestFit="1" customWidth="1"/>
    <col min="11345" max="11345" width="10" style="43" bestFit="1" customWidth="1"/>
    <col min="11346" max="11346" width="10.42578125" style="43" bestFit="1" customWidth="1"/>
    <col min="11347" max="11347" width="11" style="43" bestFit="1" customWidth="1"/>
    <col min="11348" max="11348" width="24.140625" style="43" bestFit="1" customWidth="1"/>
    <col min="11349" max="11349" width="10.7109375" style="43" bestFit="1" customWidth="1"/>
    <col min="11350" max="11350" width="32.85546875" style="43" bestFit="1" customWidth="1"/>
    <col min="11351" max="11351" width="13.85546875" style="43" bestFit="1" customWidth="1"/>
    <col min="11352" max="11352" width="11" style="43" bestFit="1" customWidth="1"/>
    <col min="11353" max="11353" width="23.42578125" style="43" bestFit="1" customWidth="1"/>
    <col min="11354" max="11354" width="10.7109375" style="43" bestFit="1" customWidth="1"/>
    <col min="11355" max="11355" width="8" style="43" bestFit="1" customWidth="1"/>
    <col min="11356" max="11356" width="12.7109375" style="43" bestFit="1" customWidth="1"/>
    <col min="11357" max="11357" width="7.42578125" style="43" bestFit="1" customWidth="1"/>
    <col min="11358" max="11358" width="8.42578125" style="43" bestFit="1" customWidth="1"/>
    <col min="11359" max="11359" width="6.42578125" style="43" bestFit="1" customWidth="1"/>
    <col min="11360" max="11360" width="10.85546875" style="43" bestFit="1" customWidth="1"/>
    <col min="11361" max="11361" width="5.85546875" style="43" bestFit="1" customWidth="1"/>
    <col min="11362" max="11362" width="10.7109375" style="43" bestFit="1" customWidth="1"/>
    <col min="11363" max="11363" width="3.42578125" style="43" bestFit="1" customWidth="1"/>
    <col min="11364" max="11364" width="6.42578125" style="43" bestFit="1" customWidth="1"/>
    <col min="11365" max="11365" width="8.28515625" style="43" bestFit="1" customWidth="1"/>
    <col min="11366" max="11367" width="10.7109375" style="43" bestFit="1" customWidth="1"/>
    <col min="11368" max="11368" width="3.140625" style="43" bestFit="1" customWidth="1"/>
    <col min="11369" max="11369" width="9.42578125" style="43" bestFit="1" customWidth="1"/>
    <col min="11370" max="11370" width="3.42578125" style="43" bestFit="1" customWidth="1"/>
    <col min="11371" max="11371" width="4" style="43" bestFit="1" customWidth="1"/>
    <col min="11372" max="11372" width="7" style="43" bestFit="1" customWidth="1"/>
    <col min="11373" max="11373" width="8" style="43" bestFit="1" customWidth="1"/>
    <col min="11374" max="11374" width="9.28515625" style="43" bestFit="1" customWidth="1"/>
    <col min="11375" max="11375" width="8.140625" style="43" bestFit="1" customWidth="1"/>
    <col min="11376" max="11376" width="7.7109375" style="43" bestFit="1" customWidth="1"/>
    <col min="11377" max="11377" width="6.28515625" style="43" bestFit="1" customWidth="1"/>
    <col min="11378" max="11378" width="4.7109375" style="43" bestFit="1" customWidth="1"/>
    <col min="11379" max="11379" width="6.28515625" style="43" bestFit="1" customWidth="1"/>
    <col min="11380" max="11380" width="10.7109375" style="43" bestFit="1" customWidth="1"/>
    <col min="11381" max="11381" width="15.140625" style="43" bestFit="1" customWidth="1"/>
    <col min="11382" max="11382" width="9.28515625" style="43" bestFit="1" customWidth="1"/>
    <col min="11383" max="11383" width="12.28515625" style="43" bestFit="1" customWidth="1"/>
    <col min="11384" max="11384" width="5" style="43" bestFit="1" customWidth="1"/>
    <col min="11385" max="11386" width="8.7109375" style="43" bestFit="1" customWidth="1"/>
    <col min="11387" max="11387" width="3.28515625" style="43" bestFit="1" customWidth="1"/>
    <col min="11388" max="11388" width="10.7109375" style="43" bestFit="1" customWidth="1"/>
    <col min="11389" max="11389" width="33.42578125" style="43" bestFit="1" customWidth="1"/>
    <col min="11390" max="11390" width="12.7109375" style="43" bestFit="1" customWidth="1"/>
    <col min="11391" max="11391" width="11.7109375" style="43" bestFit="1" customWidth="1"/>
    <col min="11392" max="11392" width="12.42578125" style="43" bestFit="1" customWidth="1"/>
    <col min="11393" max="11393" width="12.85546875" style="43" bestFit="1" customWidth="1"/>
    <col min="11394" max="11394" width="8.140625" style="43" bestFit="1" customWidth="1"/>
    <col min="11395" max="11396" width="11.85546875" style="43" bestFit="1" customWidth="1"/>
    <col min="11397" max="11397" width="9" style="43" bestFit="1" customWidth="1"/>
    <col min="11398" max="11398" width="10.85546875" style="43" bestFit="1" customWidth="1"/>
    <col min="11399" max="11399" width="8.28515625" style="43" bestFit="1" customWidth="1"/>
    <col min="11400" max="11400" width="8.7109375" style="43" bestFit="1" customWidth="1"/>
    <col min="11401" max="11401" width="9" style="43" bestFit="1" customWidth="1"/>
    <col min="11402" max="11402" width="8.28515625" style="43" bestFit="1" customWidth="1"/>
    <col min="11403" max="11403" width="7.42578125" style="43" bestFit="1" customWidth="1"/>
    <col min="11404" max="11404" width="15.42578125" style="43" bestFit="1" customWidth="1"/>
    <col min="11405" max="11405" width="9.28515625" style="43" bestFit="1" customWidth="1"/>
    <col min="11406" max="11406" width="11.7109375" style="43" bestFit="1" customWidth="1"/>
    <col min="11407" max="11407" width="12.7109375" style="43" bestFit="1" customWidth="1"/>
    <col min="11408" max="11408" width="11.42578125" style="43" bestFit="1" customWidth="1"/>
    <col min="11409" max="11409" width="5.140625" style="43" bestFit="1" customWidth="1"/>
    <col min="11410" max="11410" width="6.42578125" style="43" bestFit="1" customWidth="1"/>
    <col min="11411" max="11411" width="11" style="43" bestFit="1" customWidth="1"/>
    <col min="11412" max="11412" width="17.28515625" style="43" bestFit="1" customWidth="1"/>
    <col min="11413" max="11576" width="10.85546875" style="43"/>
    <col min="11577" max="11577" width="17.85546875" style="43" bestFit="1" customWidth="1"/>
    <col min="11578" max="11578" width="33.42578125" style="43" bestFit="1" customWidth="1"/>
    <col min="11579" max="11579" width="21.28515625" style="43" bestFit="1" customWidth="1"/>
    <col min="11580" max="11580" width="18.42578125" style="43" bestFit="1" customWidth="1"/>
    <col min="11581" max="11581" width="9.7109375" style="43" bestFit="1" customWidth="1"/>
    <col min="11582" max="11582" width="10.7109375" style="43" bestFit="1" customWidth="1"/>
    <col min="11583" max="11583" width="28.7109375" style="43" bestFit="1" customWidth="1"/>
    <col min="11584" max="11584" width="3.140625" style="43" bestFit="1" customWidth="1"/>
    <col min="11585" max="11585" width="3.42578125" style="43" bestFit="1" customWidth="1"/>
    <col min="11586" max="11586" width="32.28515625" style="43" bestFit="1" customWidth="1"/>
    <col min="11587" max="11587" width="5" style="43" bestFit="1" customWidth="1"/>
    <col min="11588" max="11588" width="5.7109375" style="43" bestFit="1" customWidth="1"/>
    <col min="11589" max="11589" width="7.140625" style="43" bestFit="1" customWidth="1"/>
    <col min="11590" max="11590" width="23.7109375" style="43" bestFit="1" customWidth="1"/>
    <col min="11591" max="11591" width="26.140625" style="43" bestFit="1" customWidth="1"/>
    <col min="11592" max="11592" width="6.42578125" style="43" bestFit="1" customWidth="1"/>
    <col min="11593" max="11593" width="26.42578125" style="43" bestFit="1" customWidth="1"/>
    <col min="11594" max="11594" width="10.85546875" style="43"/>
    <col min="11595" max="11595" width="15.28515625" style="43" bestFit="1" customWidth="1"/>
    <col min="11596" max="11596" width="4.85546875" style="43" bestFit="1" customWidth="1"/>
    <col min="11597" max="11597" width="8" style="43" bestFit="1" customWidth="1"/>
    <col min="11598" max="11598" width="10.28515625" style="43" bestFit="1" customWidth="1"/>
    <col min="11599" max="11599" width="29.28515625" style="43" bestFit="1" customWidth="1"/>
    <col min="11600" max="11600" width="12.42578125" style="43" bestFit="1" customWidth="1"/>
    <col min="11601" max="11601" width="10" style="43" bestFit="1" customWidth="1"/>
    <col min="11602" max="11602" width="10.42578125" style="43" bestFit="1" customWidth="1"/>
    <col min="11603" max="11603" width="11" style="43" bestFit="1" customWidth="1"/>
    <col min="11604" max="11604" width="24.140625" style="43" bestFit="1" customWidth="1"/>
    <col min="11605" max="11605" width="10.7109375" style="43" bestFit="1" customWidth="1"/>
    <col min="11606" max="11606" width="32.85546875" style="43" bestFit="1" customWidth="1"/>
    <col min="11607" max="11607" width="13.85546875" style="43" bestFit="1" customWidth="1"/>
    <col min="11608" max="11608" width="11" style="43" bestFit="1" customWidth="1"/>
    <col min="11609" max="11609" width="23.42578125" style="43" bestFit="1" customWidth="1"/>
    <col min="11610" max="11610" width="10.7109375" style="43" bestFit="1" customWidth="1"/>
    <col min="11611" max="11611" width="8" style="43" bestFit="1" customWidth="1"/>
    <col min="11612" max="11612" width="12.7109375" style="43" bestFit="1" customWidth="1"/>
    <col min="11613" max="11613" width="7.42578125" style="43" bestFit="1" customWidth="1"/>
    <col min="11614" max="11614" width="8.42578125" style="43" bestFit="1" customWidth="1"/>
    <col min="11615" max="11615" width="6.42578125" style="43" bestFit="1" customWidth="1"/>
    <col min="11616" max="11616" width="10.85546875" style="43" bestFit="1" customWidth="1"/>
    <col min="11617" max="11617" width="5.85546875" style="43" bestFit="1" customWidth="1"/>
    <col min="11618" max="11618" width="10.7109375" style="43" bestFit="1" customWidth="1"/>
    <col min="11619" max="11619" width="3.42578125" style="43" bestFit="1" customWidth="1"/>
    <col min="11620" max="11620" width="6.42578125" style="43" bestFit="1" customWidth="1"/>
    <col min="11621" max="11621" width="8.28515625" style="43" bestFit="1" customWidth="1"/>
    <col min="11622" max="11623" width="10.7109375" style="43" bestFit="1" customWidth="1"/>
    <col min="11624" max="11624" width="3.140625" style="43" bestFit="1" customWidth="1"/>
    <col min="11625" max="11625" width="9.42578125" style="43" bestFit="1" customWidth="1"/>
    <col min="11626" max="11626" width="3.42578125" style="43" bestFit="1" customWidth="1"/>
    <col min="11627" max="11627" width="4" style="43" bestFit="1" customWidth="1"/>
    <col min="11628" max="11628" width="7" style="43" bestFit="1" customWidth="1"/>
    <col min="11629" max="11629" width="8" style="43" bestFit="1" customWidth="1"/>
    <col min="11630" max="11630" width="9.28515625" style="43" bestFit="1" customWidth="1"/>
    <col min="11631" max="11631" width="8.140625" style="43" bestFit="1" customWidth="1"/>
    <col min="11632" max="11632" width="7.7109375" style="43" bestFit="1" customWidth="1"/>
    <col min="11633" max="11633" width="6.28515625" style="43" bestFit="1" customWidth="1"/>
    <col min="11634" max="11634" width="4.7109375" style="43" bestFit="1" customWidth="1"/>
    <col min="11635" max="11635" width="6.28515625" style="43" bestFit="1" customWidth="1"/>
    <col min="11636" max="11636" width="10.7109375" style="43" bestFit="1" customWidth="1"/>
    <col min="11637" max="11637" width="15.140625" style="43" bestFit="1" customWidth="1"/>
    <col min="11638" max="11638" width="9.28515625" style="43" bestFit="1" customWidth="1"/>
    <col min="11639" max="11639" width="12.28515625" style="43" bestFit="1" customWidth="1"/>
    <col min="11640" max="11640" width="5" style="43" bestFit="1" customWidth="1"/>
    <col min="11641" max="11642" width="8.7109375" style="43" bestFit="1" customWidth="1"/>
    <col min="11643" max="11643" width="3.28515625" style="43" bestFit="1" customWidth="1"/>
    <col min="11644" max="11644" width="10.7109375" style="43" bestFit="1" customWidth="1"/>
    <col min="11645" max="11645" width="33.42578125" style="43" bestFit="1" customWidth="1"/>
    <col min="11646" max="11646" width="12.7109375" style="43" bestFit="1" customWidth="1"/>
    <col min="11647" max="11647" width="11.7109375" style="43" bestFit="1" customWidth="1"/>
    <col min="11648" max="11648" width="12.42578125" style="43" bestFit="1" customWidth="1"/>
    <col min="11649" max="11649" width="12.85546875" style="43" bestFit="1" customWidth="1"/>
    <col min="11650" max="11650" width="8.140625" style="43" bestFit="1" customWidth="1"/>
    <col min="11651" max="11652" width="11.85546875" style="43" bestFit="1" customWidth="1"/>
    <col min="11653" max="11653" width="9" style="43" bestFit="1" customWidth="1"/>
    <col min="11654" max="11654" width="10.85546875" style="43" bestFit="1" customWidth="1"/>
    <col min="11655" max="11655" width="8.28515625" style="43" bestFit="1" customWidth="1"/>
    <col min="11656" max="11656" width="8.7109375" style="43" bestFit="1" customWidth="1"/>
    <col min="11657" max="11657" width="9" style="43" bestFit="1" customWidth="1"/>
    <col min="11658" max="11658" width="8.28515625" style="43" bestFit="1" customWidth="1"/>
    <col min="11659" max="11659" width="7.42578125" style="43" bestFit="1" customWidth="1"/>
    <col min="11660" max="11660" width="15.42578125" style="43" bestFit="1" customWidth="1"/>
    <col min="11661" max="11661" width="9.28515625" style="43" bestFit="1" customWidth="1"/>
    <col min="11662" max="11662" width="11.7109375" style="43" bestFit="1" customWidth="1"/>
    <col min="11663" max="11663" width="12.7109375" style="43" bestFit="1" customWidth="1"/>
    <col min="11664" max="11664" width="11.42578125" style="43" bestFit="1" customWidth="1"/>
    <col min="11665" max="11665" width="5.140625" style="43" bestFit="1" customWidth="1"/>
    <col min="11666" max="11666" width="6.42578125" style="43" bestFit="1" customWidth="1"/>
    <col min="11667" max="11667" width="11" style="43" bestFit="1" customWidth="1"/>
    <col min="11668" max="11668" width="17.28515625" style="43" bestFit="1" customWidth="1"/>
    <col min="11669" max="11832" width="10.85546875" style="43"/>
    <col min="11833" max="11833" width="17.85546875" style="43" bestFit="1" customWidth="1"/>
    <col min="11834" max="11834" width="33.42578125" style="43" bestFit="1" customWidth="1"/>
    <col min="11835" max="11835" width="21.28515625" style="43" bestFit="1" customWidth="1"/>
    <col min="11836" max="11836" width="18.42578125" style="43" bestFit="1" customWidth="1"/>
    <col min="11837" max="11837" width="9.7109375" style="43" bestFit="1" customWidth="1"/>
    <col min="11838" max="11838" width="10.7109375" style="43" bestFit="1" customWidth="1"/>
    <col min="11839" max="11839" width="28.7109375" style="43" bestFit="1" customWidth="1"/>
    <col min="11840" max="11840" width="3.140625" style="43" bestFit="1" customWidth="1"/>
    <col min="11841" max="11841" width="3.42578125" style="43" bestFit="1" customWidth="1"/>
    <col min="11842" max="11842" width="32.28515625" style="43" bestFit="1" customWidth="1"/>
    <col min="11843" max="11843" width="5" style="43" bestFit="1" customWidth="1"/>
    <col min="11844" max="11844" width="5.7109375" style="43" bestFit="1" customWidth="1"/>
    <col min="11845" max="11845" width="7.140625" style="43" bestFit="1" customWidth="1"/>
    <col min="11846" max="11846" width="23.7109375" style="43" bestFit="1" customWidth="1"/>
    <col min="11847" max="11847" width="26.140625" style="43" bestFit="1" customWidth="1"/>
    <col min="11848" max="11848" width="6.42578125" style="43" bestFit="1" customWidth="1"/>
    <col min="11849" max="11849" width="26.42578125" style="43" bestFit="1" customWidth="1"/>
    <col min="11850" max="11850" width="10.85546875" style="43"/>
    <col min="11851" max="11851" width="15.28515625" style="43" bestFit="1" customWidth="1"/>
    <col min="11852" max="11852" width="4.85546875" style="43" bestFit="1" customWidth="1"/>
    <col min="11853" max="11853" width="8" style="43" bestFit="1" customWidth="1"/>
    <col min="11854" max="11854" width="10.28515625" style="43" bestFit="1" customWidth="1"/>
    <col min="11855" max="11855" width="29.28515625" style="43" bestFit="1" customWidth="1"/>
    <col min="11856" max="11856" width="12.42578125" style="43" bestFit="1" customWidth="1"/>
    <col min="11857" max="11857" width="10" style="43" bestFit="1" customWidth="1"/>
    <col min="11858" max="11858" width="10.42578125" style="43" bestFit="1" customWidth="1"/>
    <col min="11859" max="11859" width="11" style="43" bestFit="1" customWidth="1"/>
    <col min="11860" max="11860" width="24.140625" style="43" bestFit="1" customWidth="1"/>
    <col min="11861" max="11861" width="10.7109375" style="43" bestFit="1" customWidth="1"/>
    <col min="11862" max="11862" width="32.85546875" style="43" bestFit="1" customWidth="1"/>
    <col min="11863" max="11863" width="13.85546875" style="43" bestFit="1" customWidth="1"/>
    <col min="11864" max="11864" width="11" style="43" bestFit="1" customWidth="1"/>
    <col min="11865" max="11865" width="23.42578125" style="43" bestFit="1" customWidth="1"/>
    <col min="11866" max="11866" width="10.7109375" style="43" bestFit="1" customWidth="1"/>
    <col min="11867" max="11867" width="8" style="43" bestFit="1" customWidth="1"/>
    <col min="11868" max="11868" width="12.7109375" style="43" bestFit="1" customWidth="1"/>
    <col min="11869" max="11869" width="7.42578125" style="43" bestFit="1" customWidth="1"/>
    <col min="11870" max="11870" width="8.42578125" style="43" bestFit="1" customWidth="1"/>
    <col min="11871" max="11871" width="6.42578125" style="43" bestFit="1" customWidth="1"/>
    <col min="11872" max="11872" width="10.85546875" style="43" bestFit="1" customWidth="1"/>
    <col min="11873" max="11873" width="5.85546875" style="43" bestFit="1" customWidth="1"/>
    <col min="11874" max="11874" width="10.7109375" style="43" bestFit="1" customWidth="1"/>
    <col min="11875" max="11875" width="3.42578125" style="43" bestFit="1" customWidth="1"/>
    <col min="11876" max="11876" width="6.42578125" style="43" bestFit="1" customWidth="1"/>
    <col min="11877" max="11877" width="8.28515625" style="43" bestFit="1" customWidth="1"/>
    <col min="11878" max="11879" width="10.7109375" style="43" bestFit="1" customWidth="1"/>
    <col min="11880" max="11880" width="3.140625" style="43" bestFit="1" customWidth="1"/>
    <col min="11881" max="11881" width="9.42578125" style="43" bestFit="1" customWidth="1"/>
    <col min="11882" max="11882" width="3.42578125" style="43" bestFit="1" customWidth="1"/>
    <col min="11883" max="11883" width="4" style="43" bestFit="1" customWidth="1"/>
    <col min="11884" max="11884" width="7" style="43" bestFit="1" customWidth="1"/>
    <col min="11885" max="11885" width="8" style="43" bestFit="1" customWidth="1"/>
    <col min="11886" max="11886" width="9.28515625" style="43" bestFit="1" customWidth="1"/>
    <col min="11887" max="11887" width="8.140625" style="43" bestFit="1" customWidth="1"/>
    <col min="11888" max="11888" width="7.7109375" style="43" bestFit="1" customWidth="1"/>
    <col min="11889" max="11889" width="6.28515625" style="43" bestFit="1" customWidth="1"/>
    <col min="11890" max="11890" width="4.7109375" style="43" bestFit="1" customWidth="1"/>
    <col min="11891" max="11891" width="6.28515625" style="43" bestFit="1" customWidth="1"/>
    <col min="11892" max="11892" width="10.7109375" style="43" bestFit="1" customWidth="1"/>
    <col min="11893" max="11893" width="15.140625" style="43" bestFit="1" customWidth="1"/>
    <col min="11894" max="11894" width="9.28515625" style="43" bestFit="1" customWidth="1"/>
    <col min="11895" max="11895" width="12.28515625" style="43" bestFit="1" customWidth="1"/>
    <col min="11896" max="11896" width="5" style="43" bestFit="1" customWidth="1"/>
    <col min="11897" max="11898" width="8.7109375" style="43" bestFit="1" customWidth="1"/>
    <col min="11899" max="11899" width="3.28515625" style="43" bestFit="1" customWidth="1"/>
    <col min="11900" max="11900" width="10.7109375" style="43" bestFit="1" customWidth="1"/>
    <col min="11901" max="11901" width="33.42578125" style="43" bestFit="1" customWidth="1"/>
    <col min="11902" max="11902" width="12.7109375" style="43" bestFit="1" customWidth="1"/>
    <col min="11903" max="11903" width="11.7109375" style="43" bestFit="1" customWidth="1"/>
    <col min="11904" max="11904" width="12.42578125" style="43" bestFit="1" customWidth="1"/>
    <col min="11905" max="11905" width="12.85546875" style="43" bestFit="1" customWidth="1"/>
    <col min="11906" max="11906" width="8.140625" style="43" bestFit="1" customWidth="1"/>
    <col min="11907" max="11908" width="11.85546875" style="43" bestFit="1" customWidth="1"/>
    <col min="11909" max="11909" width="9" style="43" bestFit="1" customWidth="1"/>
    <col min="11910" max="11910" width="10.85546875" style="43" bestFit="1" customWidth="1"/>
    <col min="11911" max="11911" width="8.28515625" style="43" bestFit="1" customWidth="1"/>
    <col min="11912" max="11912" width="8.7109375" style="43" bestFit="1" customWidth="1"/>
    <col min="11913" max="11913" width="9" style="43" bestFit="1" customWidth="1"/>
    <col min="11914" max="11914" width="8.28515625" style="43" bestFit="1" customWidth="1"/>
    <col min="11915" max="11915" width="7.42578125" style="43" bestFit="1" customWidth="1"/>
    <col min="11916" max="11916" width="15.42578125" style="43" bestFit="1" customWidth="1"/>
    <col min="11917" max="11917" width="9.28515625" style="43" bestFit="1" customWidth="1"/>
    <col min="11918" max="11918" width="11.7109375" style="43" bestFit="1" customWidth="1"/>
    <col min="11919" max="11919" width="12.7109375" style="43" bestFit="1" customWidth="1"/>
    <col min="11920" max="11920" width="11.42578125" style="43" bestFit="1" customWidth="1"/>
    <col min="11921" max="11921" width="5.140625" style="43" bestFit="1" customWidth="1"/>
    <col min="11922" max="11922" width="6.42578125" style="43" bestFit="1" customWidth="1"/>
    <col min="11923" max="11923" width="11" style="43" bestFit="1" customWidth="1"/>
    <col min="11924" max="11924" width="17.28515625" style="43" bestFit="1" customWidth="1"/>
    <col min="11925" max="12088" width="10.85546875" style="43"/>
    <col min="12089" max="12089" width="17.85546875" style="43" bestFit="1" customWidth="1"/>
    <col min="12090" max="12090" width="33.42578125" style="43" bestFit="1" customWidth="1"/>
    <col min="12091" max="12091" width="21.28515625" style="43" bestFit="1" customWidth="1"/>
    <col min="12092" max="12092" width="18.42578125" style="43" bestFit="1" customWidth="1"/>
    <col min="12093" max="12093" width="9.7109375" style="43" bestFit="1" customWidth="1"/>
    <col min="12094" max="12094" width="10.7109375" style="43" bestFit="1" customWidth="1"/>
    <col min="12095" max="12095" width="28.7109375" style="43" bestFit="1" customWidth="1"/>
    <col min="12096" max="12096" width="3.140625" style="43" bestFit="1" customWidth="1"/>
    <col min="12097" max="12097" width="3.42578125" style="43" bestFit="1" customWidth="1"/>
    <col min="12098" max="12098" width="32.28515625" style="43" bestFit="1" customWidth="1"/>
    <col min="12099" max="12099" width="5" style="43" bestFit="1" customWidth="1"/>
    <col min="12100" max="12100" width="5.7109375" style="43" bestFit="1" customWidth="1"/>
    <col min="12101" max="12101" width="7.140625" style="43" bestFit="1" customWidth="1"/>
    <col min="12102" max="12102" width="23.7109375" style="43" bestFit="1" customWidth="1"/>
    <col min="12103" max="12103" width="26.140625" style="43" bestFit="1" customWidth="1"/>
    <col min="12104" max="12104" width="6.42578125" style="43" bestFit="1" customWidth="1"/>
    <col min="12105" max="12105" width="26.42578125" style="43" bestFit="1" customWidth="1"/>
    <col min="12106" max="12106" width="10.85546875" style="43"/>
    <col min="12107" max="12107" width="15.28515625" style="43" bestFit="1" customWidth="1"/>
    <col min="12108" max="12108" width="4.85546875" style="43" bestFit="1" customWidth="1"/>
    <col min="12109" max="12109" width="8" style="43" bestFit="1" customWidth="1"/>
    <col min="12110" max="12110" width="10.28515625" style="43" bestFit="1" customWidth="1"/>
    <col min="12111" max="12111" width="29.28515625" style="43" bestFit="1" customWidth="1"/>
    <col min="12112" max="12112" width="12.42578125" style="43" bestFit="1" customWidth="1"/>
    <col min="12113" max="12113" width="10" style="43" bestFit="1" customWidth="1"/>
    <col min="12114" max="12114" width="10.42578125" style="43" bestFit="1" customWidth="1"/>
    <col min="12115" max="12115" width="11" style="43" bestFit="1" customWidth="1"/>
    <col min="12116" max="12116" width="24.140625" style="43" bestFit="1" customWidth="1"/>
    <col min="12117" max="12117" width="10.7109375" style="43" bestFit="1" customWidth="1"/>
    <col min="12118" max="12118" width="32.85546875" style="43" bestFit="1" customWidth="1"/>
    <col min="12119" max="12119" width="13.85546875" style="43" bestFit="1" customWidth="1"/>
    <col min="12120" max="12120" width="11" style="43" bestFit="1" customWidth="1"/>
    <col min="12121" max="12121" width="23.42578125" style="43" bestFit="1" customWidth="1"/>
    <col min="12122" max="12122" width="10.7109375" style="43" bestFit="1" customWidth="1"/>
    <col min="12123" max="12123" width="8" style="43" bestFit="1" customWidth="1"/>
    <col min="12124" max="12124" width="12.7109375" style="43" bestFit="1" customWidth="1"/>
    <col min="12125" max="12125" width="7.42578125" style="43" bestFit="1" customWidth="1"/>
    <col min="12126" max="12126" width="8.42578125" style="43" bestFit="1" customWidth="1"/>
    <col min="12127" max="12127" width="6.42578125" style="43" bestFit="1" customWidth="1"/>
    <col min="12128" max="12128" width="10.85546875" style="43" bestFit="1" customWidth="1"/>
    <col min="12129" max="12129" width="5.85546875" style="43" bestFit="1" customWidth="1"/>
    <col min="12130" max="12130" width="10.7109375" style="43" bestFit="1" customWidth="1"/>
    <col min="12131" max="12131" width="3.42578125" style="43" bestFit="1" customWidth="1"/>
    <col min="12132" max="12132" width="6.42578125" style="43" bestFit="1" customWidth="1"/>
    <col min="12133" max="12133" width="8.28515625" style="43" bestFit="1" customWidth="1"/>
    <col min="12134" max="12135" width="10.7109375" style="43" bestFit="1" customWidth="1"/>
    <col min="12136" max="12136" width="3.140625" style="43" bestFit="1" customWidth="1"/>
    <col min="12137" max="12137" width="9.42578125" style="43" bestFit="1" customWidth="1"/>
    <col min="12138" max="12138" width="3.42578125" style="43" bestFit="1" customWidth="1"/>
    <col min="12139" max="12139" width="4" style="43" bestFit="1" customWidth="1"/>
    <col min="12140" max="12140" width="7" style="43" bestFit="1" customWidth="1"/>
    <col min="12141" max="12141" width="8" style="43" bestFit="1" customWidth="1"/>
    <col min="12142" max="12142" width="9.28515625" style="43" bestFit="1" customWidth="1"/>
    <col min="12143" max="12143" width="8.140625" style="43" bestFit="1" customWidth="1"/>
    <col min="12144" max="12144" width="7.7109375" style="43" bestFit="1" customWidth="1"/>
    <col min="12145" max="12145" width="6.28515625" style="43" bestFit="1" customWidth="1"/>
    <col min="12146" max="12146" width="4.7109375" style="43" bestFit="1" customWidth="1"/>
    <col min="12147" max="12147" width="6.28515625" style="43" bestFit="1" customWidth="1"/>
    <col min="12148" max="12148" width="10.7109375" style="43" bestFit="1" customWidth="1"/>
    <col min="12149" max="12149" width="15.140625" style="43" bestFit="1" customWidth="1"/>
    <col min="12150" max="12150" width="9.28515625" style="43" bestFit="1" customWidth="1"/>
    <col min="12151" max="12151" width="12.28515625" style="43" bestFit="1" customWidth="1"/>
    <col min="12152" max="12152" width="5" style="43" bestFit="1" customWidth="1"/>
    <col min="12153" max="12154" width="8.7109375" style="43" bestFit="1" customWidth="1"/>
    <col min="12155" max="12155" width="3.28515625" style="43" bestFit="1" customWidth="1"/>
    <col min="12156" max="12156" width="10.7109375" style="43" bestFit="1" customWidth="1"/>
    <col min="12157" max="12157" width="33.42578125" style="43" bestFit="1" customWidth="1"/>
    <col min="12158" max="12158" width="12.7109375" style="43" bestFit="1" customWidth="1"/>
    <col min="12159" max="12159" width="11.7109375" style="43" bestFit="1" customWidth="1"/>
    <col min="12160" max="12160" width="12.42578125" style="43" bestFit="1" customWidth="1"/>
    <col min="12161" max="12161" width="12.85546875" style="43" bestFit="1" customWidth="1"/>
    <col min="12162" max="12162" width="8.140625" style="43" bestFit="1" customWidth="1"/>
    <col min="12163" max="12164" width="11.85546875" style="43" bestFit="1" customWidth="1"/>
    <col min="12165" max="12165" width="9" style="43" bestFit="1" customWidth="1"/>
    <col min="12166" max="12166" width="10.85546875" style="43" bestFit="1" customWidth="1"/>
    <col min="12167" max="12167" width="8.28515625" style="43" bestFit="1" customWidth="1"/>
    <col min="12168" max="12168" width="8.7109375" style="43" bestFit="1" customWidth="1"/>
    <col min="12169" max="12169" width="9" style="43" bestFit="1" customWidth="1"/>
    <col min="12170" max="12170" width="8.28515625" style="43" bestFit="1" customWidth="1"/>
    <col min="12171" max="12171" width="7.42578125" style="43" bestFit="1" customWidth="1"/>
    <col min="12172" max="12172" width="15.42578125" style="43" bestFit="1" customWidth="1"/>
    <col min="12173" max="12173" width="9.28515625" style="43" bestFit="1" customWidth="1"/>
    <col min="12174" max="12174" width="11.7109375" style="43" bestFit="1" customWidth="1"/>
    <col min="12175" max="12175" width="12.7109375" style="43" bestFit="1" customWidth="1"/>
    <col min="12176" max="12176" width="11.42578125" style="43" bestFit="1" customWidth="1"/>
    <col min="12177" max="12177" width="5.140625" style="43" bestFit="1" customWidth="1"/>
    <col min="12178" max="12178" width="6.42578125" style="43" bestFit="1" customWidth="1"/>
    <col min="12179" max="12179" width="11" style="43" bestFit="1" customWidth="1"/>
    <col min="12180" max="12180" width="17.28515625" style="43" bestFit="1" customWidth="1"/>
    <col min="12181" max="12344" width="10.85546875" style="43"/>
    <col min="12345" max="12345" width="17.85546875" style="43" bestFit="1" customWidth="1"/>
    <col min="12346" max="12346" width="33.42578125" style="43" bestFit="1" customWidth="1"/>
    <col min="12347" max="12347" width="21.28515625" style="43" bestFit="1" customWidth="1"/>
    <col min="12348" max="12348" width="18.42578125" style="43" bestFit="1" customWidth="1"/>
    <col min="12349" max="12349" width="9.7109375" style="43" bestFit="1" customWidth="1"/>
    <col min="12350" max="12350" width="10.7109375" style="43" bestFit="1" customWidth="1"/>
    <col min="12351" max="12351" width="28.7109375" style="43" bestFit="1" customWidth="1"/>
    <col min="12352" max="12352" width="3.140625" style="43" bestFit="1" customWidth="1"/>
    <col min="12353" max="12353" width="3.42578125" style="43" bestFit="1" customWidth="1"/>
    <col min="12354" max="12354" width="32.28515625" style="43" bestFit="1" customWidth="1"/>
    <col min="12355" max="12355" width="5" style="43" bestFit="1" customWidth="1"/>
    <col min="12356" max="12356" width="5.7109375" style="43" bestFit="1" customWidth="1"/>
    <col min="12357" max="12357" width="7.140625" style="43" bestFit="1" customWidth="1"/>
    <col min="12358" max="12358" width="23.7109375" style="43" bestFit="1" customWidth="1"/>
    <col min="12359" max="12359" width="26.140625" style="43" bestFit="1" customWidth="1"/>
    <col min="12360" max="12360" width="6.42578125" style="43" bestFit="1" customWidth="1"/>
    <col min="12361" max="12361" width="26.42578125" style="43" bestFit="1" customWidth="1"/>
    <col min="12362" max="12362" width="10.85546875" style="43"/>
    <col min="12363" max="12363" width="15.28515625" style="43" bestFit="1" customWidth="1"/>
    <col min="12364" max="12364" width="4.85546875" style="43" bestFit="1" customWidth="1"/>
    <col min="12365" max="12365" width="8" style="43" bestFit="1" customWidth="1"/>
    <col min="12366" max="12366" width="10.28515625" style="43" bestFit="1" customWidth="1"/>
    <col min="12367" max="12367" width="29.28515625" style="43" bestFit="1" customWidth="1"/>
    <col min="12368" max="12368" width="12.42578125" style="43" bestFit="1" customWidth="1"/>
    <col min="12369" max="12369" width="10" style="43" bestFit="1" customWidth="1"/>
    <col min="12370" max="12370" width="10.42578125" style="43" bestFit="1" customWidth="1"/>
    <col min="12371" max="12371" width="11" style="43" bestFit="1" customWidth="1"/>
    <col min="12372" max="12372" width="24.140625" style="43" bestFit="1" customWidth="1"/>
    <col min="12373" max="12373" width="10.7109375" style="43" bestFit="1" customWidth="1"/>
    <col min="12374" max="12374" width="32.85546875" style="43" bestFit="1" customWidth="1"/>
    <col min="12375" max="12375" width="13.85546875" style="43" bestFit="1" customWidth="1"/>
    <col min="12376" max="12376" width="11" style="43" bestFit="1" customWidth="1"/>
    <col min="12377" max="12377" width="23.42578125" style="43" bestFit="1" customWidth="1"/>
    <col min="12378" max="12378" width="10.7109375" style="43" bestFit="1" customWidth="1"/>
    <col min="12379" max="12379" width="8" style="43" bestFit="1" customWidth="1"/>
    <col min="12380" max="12380" width="12.7109375" style="43" bestFit="1" customWidth="1"/>
    <col min="12381" max="12381" width="7.42578125" style="43" bestFit="1" customWidth="1"/>
    <col min="12382" max="12382" width="8.42578125" style="43" bestFit="1" customWidth="1"/>
    <col min="12383" max="12383" width="6.42578125" style="43" bestFit="1" customWidth="1"/>
    <col min="12384" max="12384" width="10.85546875" style="43" bestFit="1" customWidth="1"/>
    <col min="12385" max="12385" width="5.85546875" style="43" bestFit="1" customWidth="1"/>
    <col min="12386" max="12386" width="10.7109375" style="43" bestFit="1" customWidth="1"/>
    <col min="12387" max="12387" width="3.42578125" style="43" bestFit="1" customWidth="1"/>
    <col min="12388" max="12388" width="6.42578125" style="43" bestFit="1" customWidth="1"/>
    <col min="12389" max="12389" width="8.28515625" style="43" bestFit="1" customWidth="1"/>
    <col min="12390" max="12391" width="10.7109375" style="43" bestFit="1" customWidth="1"/>
    <col min="12392" max="12392" width="3.140625" style="43" bestFit="1" customWidth="1"/>
    <col min="12393" max="12393" width="9.42578125" style="43" bestFit="1" customWidth="1"/>
    <col min="12394" max="12394" width="3.42578125" style="43" bestFit="1" customWidth="1"/>
    <col min="12395" max="12395" width="4" style="43" bestFit="1" customWidth="1"/>
    <col min="12396" max="12396" width="7" style="43" bestFit="1" customWidth="1"/>
    <col min="12397" max="12397" width="8" style="43" bestFit="1" customWidth="1"/>
    <col min="12398" max="12398" width="9.28515625" style="43" bestFit="1" customWidth="1"/>
    <col min="12399" max="12399" width="8.140625" style="43" bestFit="1" customWidth="1"/>
    <col min="12400" max="12400" width="7.7109375" style="43" bestFit="1" customWidth="1"/>
    <col min="12401" max="12401" width="6.28515625" style="43" bestFit="1" customWidth="1"/>
    <col min="12402" max="12402" width="4.7109375" style="43" bestFit="1" customWidth="1"/>
    <col min="12403" max="12403" width="6.28515625" style="43" bestFit="1" customWidth="1"/>
    <col min="12404" max="12404" width="10.7109375" style="43" bestFit="1" customWidth="1"/>
    <col min="12405" max="12405" width="15.140625" style="43" bestFit="1" customWidth="1"/>
    <col min="12406" max="12406" width="9.28515625" style="43" bestFit="1" customWidth="1"/>
    <col min="12407" max="12407" width="12.28515625" style="43" bestFit="1" customWidth="1"/>
    <col min="12408" max="12408" width="5" style="43" bestFit="1" customWidth="1"/>
    <col min="12409" max="12410" width="8.7109375" style="43" bestFit="1" customWidth="1"/>
    <col min="12411" max="12411" width="3.28515625" style="43" bestFit="1" customWidth="1"/>
    <col min="12412" max="12412" width="10.7109375" style="43" bestFit="1" customWidth="1"/>
    <col min="12413" max="12413" width="33.42578125" style="43" bestFit="1" customWidth="1"/>
    <col min="12414" max="12414" width="12.7109375" style="43" bestFit="1" customWidth="1"/>
    <col min="12415" max="12415" width="11.7109375" style="43" bestFit="1" customWidth="1"/>
    <col min="12416" max="12416" width="12.42578125" style="43" bestFit="1" customWidth="1"/>
    <col min="12417" max="12417" width="12.85546875" style="43" bestFit="1" customWidth="1"/>
    <col min="12418" max="12418" width="8.140625" style="43" bestFit="1" customWidth="1"/>
    <col min="12419" max="12420" width="11.85546875" style="43" bestFit="1" customWidth="1"/>
    <col min="12421" max="12421" width="9" style="43" bestFit="1" customWidth="1"/>
    <col min="12422" max="12422" width="10.85546875" style="43" bestFit="1" customWidth="1"/>
    <col min="12423" max="12423" width="8.28515625" style="43" bestFit="1" customWidth="1"/>
    <col min="12424" max="12424" width="8.7109375" style="43" bestFit="1" customWidth="1"/>
    <col min="12425" max="12425" width="9" style="43" bestFit="1" customWidth="1"/>
    <col min="12426" max="12426" width="8.28515625" style="43" bestFit="1" customWidth="1"/>
    <col min="12427" max="12427" width="7.42578125" style="43" bestFit="1" customWidth="1"/>
    <col min="12428" max="12428" width="15.42578125" style="43" bestFit="1" customWidth="1"/>
    <col min="12429" max="12429" width="9.28515625" style="43" bestFit="1" customWidth="1"/>
    <col min="12430" max="12430" width="11.7109375" style="43" bestFit="1" customWidth="1"/>
    <col min="12431" max="12431" width="12.7109375" style="43" bestFit="1" customWidth="1"/>
    <col min="12432" max="12432" width="11.42578125" style="43" bestFit="1" customWidth="1"/>
    <col min="12433" max="12433" width="5.140625" style="43" bestFit="1" customWidth="1"/>
    <col min="12434" max="12434" width="6.42578125" style="43" bestFit="1" customWidth="1"/>
    <col min="12435" max="12435" width="11" style="43" bestFit="1" customWidth="1"/>
    <col min="12436" max="12436" width="17.28515625" style="43" bestFit="1" customWidth="1"/>
    <col min="12437" max="12600" width="10.85546875" style="43"/>
    <col min="12601" max="12601" width="17.85546875" style="43" bestFit="1" customWidth="1"/>
    <col min="12602" max="12602" width="33.42578125" style="43" bestFit="1" customWidth="1"/>
    <col min="12603" max="12603" width="21.28515625" style="43" bestFit="1" customWidth="1"/>
    <col min="12604" max="12604" width="18.42578125" style="43" bestFit="1" customWidth="1"/>
    <col min="12605" max="12605" width="9.7109375" style="43" bestFit="1" customWidth="1"/>
    <col min="12606" max="12606" width="10.7109375" style="43" bestFit="1" customWidth="1"/>
    <col min="12607" max="12607" width="28.7109375" style="43" bestFit="1" customWidth="1"/>
    <col min="12608" max="12608" width="3.140625" style="43" bestFit="1" customWidth="1"/>
    <col min="12609" max="12609" width="3.42578125" style="43" bestFit="1" customWidth="1"/>
    <col min="12610" max="12610" width="32.28515625" style="43" bestFit="1" customWidth="1"/>
    <col min="12611" max="12611" width="5" style="43" bestFit="1" customWidth="1"/>
    <col min="12612" max="12612" width="5.7109375" style="43" bestFit="1" customWidth="1"/>
    <col min="12613" max="12613" width="7.140625" style="43" bestFit="1" customWidth="1"/>
    <col min="12614" max="12614" width="23.7109375" style="43" bestFit="1" customWidth="1"/>
    <col min="12615" max="12615" width="26.140625" style="43" bestFit="1" customWidth="1"/>
    <col min="12616" max="12616" width="6.42578125" style="43" bestFit="1" customWidth="1"/>
    <col min="12617" max="12617" width="26.42578125" style="43" bestFit="1" customWidth="1"/>
    <col min="12618" max="12618" width="10.85546875" style="43"/>
    <col min="12619" max="12619" width="15.28515625" style="43" bestFit="1" customWidth="1"/>
    <col min="12620" max="12620" width="4.85546875" style="43" bestFit="1" customWidth="1"/>
    <col min="12621" max="12621" width="8" style="43" bestFit="1" customWidth="1"/>
    <col min="12622" max="12622" width="10.28515625" style="43" bestFit="1" customWidth="1"/>
    <col min="12623" max="12623" width="29.28515625" style="43" bestFit="1" customWidth="1"/>
    <col min="12624" max="12624" width="12.42578125" style="43" bestFit="1" customWidth="1"/>
    <col min="12625" max="12625" width="10" style="43" bestFit="1" customWidth="1"/>
    <col min="12626" max="12626" width="10.42578125" style="43" bestFit="1" customWidth="1"/>
    <col min="12627" max="12627" width="11" style="43" bestFit="1" customWidth="1"/>
    <col min="12628" max="12628" width="24.140625" style="43" bestFit="1" customWidth="1"/>
    <col min="12629" max="12629" width="10.7109375" style="43" bestFit="1" customWidth="1"/>
    <col min="12630" max="12630" width="32.85546875" style="43" bestFit="1" customWidth="1"/>
    <col min="12631" max="12631" width="13.85546875" style="43" bestFit="1" customWidth="1"/>
    <col min="12632" max="12632" width="11" style="43" bestFit="1" customWidth="1"/>
    <col min="12633" max="12633" width="23.42578125" style="43" bestFit="1" customWidth="1"/>
    <col min="12634" max="12634" width="10.7109375" style="43" bestFit="1" customWidth="1"/>
    <col min="12635" max="12635" width="8" style="43" bestFit="1" customWidth="1"/>
    <col min="12636" max="12636" width="12.7109375" style="43" bestFit="1" customWidth="1"/>
    <col min="12637" max="12637" width="7.42578125" style="43" bestFit="1" customWidth="1"/>
    <col min="12638" max="12638" width="8.42578125" style="43" bestFit="1" customWidth="1"/>
    <col min="12639" max="12639" width="6.42578125" style="43" bestFit="1" customWidth="1"/>
    <col min="12640" max="12640" width="10.85546875" style="43" bestFit="1" customWidth="1"/>
    <col min="12641" max="12641" width="5.85546875" style="43" bestFit="1" customWidth="1"/>
    <col min="12642" max="12642" width="10.7109375" style="43" bestFit="1" customWidth="1"/>
    <col min="12643" max="12643" width="3.42578125" style="43" bestFit="1" customWidth="1"/>
    <col min="12644" max="12644" width="6.42578125" style="43" bestFit="1" customWidth="1"/>
    <col min="12645" max="12645" width="8.28515625" style="43" bestFit="1" customWidth="1"/>
    <col min="12646" max="12647" width="10.7109375" style="43" bestFit="1" customWidth="1"/>
    <col min="12648" max="12648" width="3.140625" style="43" bestFit="1" customWidth="1"/>
    <col min="12649" max="12649" width="9.42578125" style="43" bestFit="1" customWidth="1"/>
    <col min="12650" max="12650" width="3.42578125" style="43" bestFit="1" customWidth="1"/>
    <col min="12651" max="12651" width="4" style="43" bestFit="1" customWidth="1"/>
    <col min="12652" max="12652" width="7" style="43" bestFit="1" customWidth="1"/>
    <col min="12653" max="12653" width="8" style="43" bestFit="1" customWidth="1"/>
    <col min="12654" max="12654" width="9.28515625" style="43" bestFit="1" customWidth="1"/>
    <col min="12655" max="12655" width="8.140625" style="43" bestFit="1" customWidth="1"/>
    <col min="12656" max="12656" width="7.7109375" style="43" bestFit="1" customWidth="1"/>
    <col min="12657" max="12657" width="6.28515625" style="43" bestFit="1" customWidth="1"/>
    <col min="12658" max="12658" width="4.7109375" style="43" bestFit="1" customWidth="1"/>
    <col min="12659" max="12659" width="6.28515625" style="43" bestFit="1" customWidth="1"/>
    <col min="12660" max="12660" width="10.7109375" style="43" bestFit="1" customWidth="1"/>
    <col min="12661" max="12661" width="15.140625" style="43" bestFit="1" customWidth="1"/>
    <col min="12662" max="12662" width="9.28515625" style="43" bestFit="1" customWidth="1"/>
    <col min="12663" max="12663" width="12.28515625" style="43" bestFit="1" customWidth="1"/>
    <col min="12664" max="12664" width="5" style="43" bestFit="1" customWidth="1"/>
    <col min="12665" max="12666" width="8.7109375" style="43" bestFit="1" customWidth="1"/>
    <col min="12667" max="12667" width="3.28515625" style="43" bestFit="1" customWidth="1"/>
    <col min="12668" max="12668" width="10.7109375" style="43" bestFit="1" customWidth="1"/>
    <col min="12669" max="12669" width="33.42578125" style="43" bestFit="1" customWidth="1"/>
    <col min="12670" max="12670" width="12.7109375" style="43" bestFit="1" customWidth="1"/>
    <col min="12671" max="12671" width="11.7109375" style="43" bestFit="1" customWidth="1"/>
    <col min="12672" max="12672" width="12.42578125" style="43" bestFit="1" customWidth="1"/>
    <col min="12673" max="12673" width="12.85546875" style="43" bestFit="1" customWidth="1"/>
    <col min="12674" max="12674" width="8.140625" style="43" bestFit="1" customWidth="1"/>
    <col min="12675" max="12676" width="11.85546875" style="43" bestFit="1" customWidth="1"/>
    <col min="12677" max="12677" width="9" style="43" bestFit="1" customWidth="1"/>
    <col min="12678" max="12678" width="10.85546875" style="43" bestFit="1" customWidth="1"/>
    <col min="12679" max="12679" width="8.28515625" style="43" bestFit="1" customWidth="1"/>
    <col min="12680" max="12680" width="8.7109375" style="43" bestFit="1" customWidth="1"/>
    <col min="12681" max="12681" width="9" style="43" bestFit="1" customWidth="1"/>
    <col min="12682" max="12682" width="8.28515625" style="43" bestFit="1" customWidth="1"/>
    <col min="12683" max="12683" width="7.42578125" style="43" bestFit="1" customWidth="1"/>
    <col min="12684" max="12684" width="15.42578125" style="43" bestFit="1" customWidth="1"/>
    <col min="12685" max="12685" width="9.28515625" style="43" bestFit="1" customWidth="1"/>
    <col min="12686" max="12686" width="11.7109375" style="43" bestFit="1" customWidth="1"/>
    <col min="12687" max="12687" width="12.7109375" style="43" bestFit="1" customWidth="1"/>
    <col min="12688" max="12688" width="11.42578125" style="43" bestFit="1" customWidth="1"/>
    <col min="12689" max="12689" width="5.140625" style="43" bestFit="1" customWidth="1"/>
    <col min="12690" max="12690" width="6.42578125" style="43" bestFit="1" customWidth="1"/>
    <col min="12691" max="12691" width="11" style="43" bestFit="1" customWidth="1"/>
    <col min="12692" max="12692" width="17.28515625" style="43" bestFit="1" customWidth="1"/>
    <col min="12693" max="12856" width="10.85546875" style="43"/>
    <col min="12857" max="12857" width="17.85546875" style="43" bestFit="1" customWidth="1"/>
    <col min="12858" max="12858" width="33.42578125" style="43" bestFit="1" customWidth="1"/>
    <col min="12859" max="12859" width="21.28515625" style="43" bestFit="1" customWidth="1"/>
    <col min="12860" max="12860" width="18.42578125" style="43" bestFit="1" customWidth="1"/>
    <col min="12861" max="12861" width="9.7109375" style="43" bestFit="1" customWidth="1"/>
    <col min="12862" max="12862" width="10.7109375" style="43" bestFit="1" customWidth="1"/>
    <col min="12863" max="12863" width="28.7109375" style="43" bestFit="1" customWidth="1"/>
    <col min="12864" max="12864" width="3.140625" style="43" bestFit="1" customWidth="1"/>
    <col min="12865" max="12865" width="3.42578125" style="43" bestFit="1" customWidth="1"/>
    <col min="12866" max="12866" width="32.28515625" style="43" bestFit="1" customWidth="1"/>
    <col min="12867" max="12867" width="5" style="43" bestFit="1" customWidth="1"/>
    <col min="12868" max="12868" width="5.7109375" style="43" bestFit="1" customWidth="1"/>
    <col min="12869" max="12869" width="7.140625" style="43" bestFit="1" customWidth="1"/>
    <col min="12870" max="12870" width="23.7109375" style="43" bestFit="1" customWidth="1"/>
    <col min="12871" max="12871" width="26.140625" style="43" bestFit="1" customWidth="1"/>
    <col min="12872" max="12872" width="6.42578125" style="43" bestFit="1" customWidth="1"/>
    <col min="12873" max="12873" width="26.42578125" style="43" bestFit="1" customWidth="1"/>
    <col min="12874" max="12874" width="10.85546875" style="43"/>
    <col min="12875" max="12875" width="15.28515625" style="43" bestFit="1" customWidth="1"/>
    <col min="12876" max="12876" width="4.85546875" style="43" bestFit="1" customWidth="1"/>
    <col min="12877" max="12877" width="8" style="43" bestFit="1" customWidth="1"/>
    <col min="12878" max="12878" width="10.28515625" style="43" bestFit="1" customWidth="1"/>
    <col min="12879" max="12879" width="29.28515625" style="43" bestFit="1" customWidth="1"/>
    <col min="12880" max="12880" width="12.42578125" style="43" bestFit="1" customWidth="1"/>
    <col min="12881" max="12881" width="10" style="43" bestFit="1" customWidth="1"/>
    <col min="12882" max="12882" width="10.42578125" style="43" bestFit="1" customWidth="1"/>
    <col min="12883" max="12883" width="11" style="43" bestFit="1" customWidth="1"/>
    <col min="12884" max="12884" width="24.140625" style="43" bestFit="1" customWidth="1"/>
    <col min="12885" max="12885" width="10.7109375" style="43" bestFit="1" customWidth="1"/>
    <col min="12886" max="12886" width="32.85546875" style="43" bestFit="1" customWidth="1"/>
    <col min="12887" max="12887" width="13.85546875" style="43" bestFit="1" customWidth="1"/>
    <col min="12888" max="12888" width="11" style="43" bestFit="1" customWidth="1"/>
    <col min="12889" max="12889" width="23.42578125" style="43" bestFit="1" customWidth="1"/>
    <col min="12890" max="12890" width="10.7109375" style="43" bestFit="1" customWidth="1"/>
    <col min="12891" max="12891" width="8" style="43" bestFit="1" customWidth="1"/>
    <col min="12892" max="12892" width="12.7109375" style="43" bestFit="1" customWidth="1"/>
    <col min="12893" max="12893" width="7.42578125" style="43" bestFit="1" customWidth="1"/>
    <col min="12894" max="12894" width="8.42578125" style="43" bestFit="1" customWidth="1"/>
    <col min="12895" max="12895" width="6.42578125" style="43" bestFit="1" customWidth="1"/>
    <col min="12896" max="12896" width="10.85546875" style="43" bestFit="1" customWidth="1"/>
    <col min="12897" max="12897" width="5.85546875" style="43" bestFit="1" customWidth="1"/>
    <col min="12898" max="12898" width="10.7109375" style="43" bestFit="1" customWidth="1"/>
    <col min="12899" max="12899" width="3.42578125" style="43" bestFit="1" customWidth="1"/>
    <col min="12900" max="12900" width="6.42578125" style="43" bestFit="1" customWidth="1"/>
    <col min="12901" max="12901" width="8.28515625" style="43" bestFit="1" customWidth="1"/>
    <col min="12902" max="12903" width="10.7109375" style="43" bestFit="1" customWidth="1"/>
    <col min="12904" max="12904" width="3.140625" style="43" bestFit="1" customWidth="1"/>
    <col min="12905" max="12905" width="9.42578125" style="43" bestFit="1" customWidth="1"/>
    <col min="12906" max="12906" width="3.42578125" style="43" bestFit="1" customWidth="1"/>
    <col min="12907" max="12907" width="4" style="43" bestFit="1" customWidth="1"/>
    <col min="12908" max="12908" width="7" style="43" bestFit="1" customWidth="1"/>
    <col min="12909" max="12909" width="8" style="43" bestFit="1" customWidth="1"/>
    <col min="12910" max="12910" width="9.28515625" style="43" bestFit="1" customWidth="1"/>
    <col min="12911" max="12911" width="8.140625" style="43" bestFit="1" customWidth="1"/>
    <col min="12912" max="12912" width="7.7109375" style="43" bestFit="1" customWidth="1"/>
    <col min="12913" max="12913" width="6.28515625" style="43" bestFit="1" customWidth="1"/>
    <col min="12914" max="12914" width="4.7109375" style="43" bestFit="1" customWidth="1"/>
    <col min="12915" max="12915" width="6.28515625" style="43" bestFit="1" customWidth="1"/>
    <col min="12916" max="12916" width="10.7109375" style="43" bestFit="1" customWidth="1"/>
    <col min="12917" max="12917" width="15.140625" style="43" bestFit="1" customWidth="1"/>
    <col min="12918" max="12918" width="9.28515625" style="43" bestFit="1" customWidth="1"/>
    <col min="12919" max="12919" width="12.28515625" style="43" bestFit="1" customWidth="1"/>
    <col min="12920" max="12920" width="5" style="43" bestFit="1" customWidth="1"/>
    <col min="12921" max="12922" width="8.7109375" style="43" bestFit="1" customWidth="1"/>
    <col min="12923" max="12923" width="3.28515625" style="43" bestFit="1" customWidth="1"/>
    <col min="12924" max="12924" width="10.7109375" style="43" bestFit="1" customWidth="1"/>
    <col min="12925" max="12925" width="33.42578125" style="43" bestFit="1" customWidth="1"/>
    <col min="12926" max="12926" width="12.7109375" style="43" bestFit="1" customWidth="1"/>
    <col min="12927" max="12927" width="11.7109375" style="43" bestFit="1" customWidth="1"/>
    <col min="12928" max="12928" width="12.42578125" style="43" bestFit="1" customWidth="1"/>
    <col min="12929" max="12929" width="12.85546875" style="43" bestFit="1" customWidth="1"/>
    <col min="12930" max="12930" width="8.140625" style="43" bestFit="1" customWidth="1"/>
    <col min="12931" max="12932" width="11.85546875" style="43" bestFit="1" customWidth="1"/>
    <col min="12933" max="12933" width="9" style="43" bestFit="1" customWidth="1"/>
    <col min="12934" max="12934" width="10.85546875" style="43" bestFit="1" customWidth="1"/>
    <col min="12935" max="12935" width="8.28515625" style="43" bestFit="1" customWidth="1"/>
    <col min="12936" max="12936" width="8.7109375" style="43" bestFit="1" customWidth="1"/>
    <col min="12937" max="12937" width="9" style="43" bestFit="1" customWidth="1"/>
    <col min="12938" max="12938" width="8.28515625" style="43" bestFit="1" customWidth="1"/>
    <col min="12939" max="12939" width="7.42578125" style="43" bestFit="1" customWidth="1"/>
    <col min="12940" max="12940" width="15.42578125" style="43" bestFit="1" customWidth="1"/>
    <col min="12941" max="12941" width="9.28515625" style="43" bestFit="1" customWidth="1"/>
    <col min="12942" max="12942" width="11.7109375" style="43" bestFit="1" customWidth="1"/>
    <col min="12943" max="12943" width="12.7109375" style="43" bestFit="1" customWidth="1"/>
    <col min="12944" max="12944" width="11.42578125" style="43" bestFit="1" customWidth="1"/>
    <col min="12945" max="12945" width="5.140625" style="43" bestFit="1" customWidth="1"/>
    <col min="12946" max="12946" width="6.42578125" style="43" bestFit="1" customWidth="1"/>
    <col min="12947" max="12947" width="11" style="43" bestFit="1" customWidth="1"/>
    <col min="12948" max="12948" width="17.28515625" style="43" bestFit="1" customWidth="1"/>
    <col min="12949" max="13112" width="10.85546875" style="43"/>
    <col min="13113" max="13113" width="17.85546875" style="43" bestFit="1" customWidth="1"/>
    <col min="13114" max="13114" width="33.42578125" style="43" bestFit="1" customWidth="1"/>
    <col min="13115" max="13115" width="21.28515625" style="43" bestFit="1" customWidth="1"/>
    <col min="13116" max="13116" width="18.42578125" style="43" bestFit="1" customWidth="1"/>
    <col min="13117" max="13117" width="9.7109375" style="43" bestFit="1" customWidth="1"/>
    <col min="13118" max="13118" width="10.7109375" style="43" bestFit="1" customWidth="1"/>
    <col min="13119" max="13119" width="28.7109375" style="43" bestFit="1" customWidth="1"/>
    <col min="13120" max="13120" width="3.140625" style="43" bestFit="1" customWidth="1"/>
    <col min="13121" max="13121" width="3.42578125" style="43" bestFit="1" customWidth="1"/>
    <col min="13122" max="13122" width="32.28515625" style="43" bestFit="1" customWidth="1"/>
    <col min="13123" max="13123" width="5" style="43" bestFit="1" customWidth="1"/>
    <col min="13124" max="13124" width="5.7109375" style="43" bestFit="1" customWidth="1"/>
    <col min="13125" max="13125" width="7.140625" style="43" bestFit="1" customWidth="1"/>
    <col min="13126" max="13126" width="23.7109375" style="43" bestFit="1" customWidth="1"/>
    <col min="13127" max="13127" width="26.140625" style="43" bestFit="1" customWidth="1"/>
    <col min="13128" max="13128" width="6.42578125" style="43" bestFit="1" customWidth="1"/>
    <col min="13129" max="13129" width="26.42578125" style="43" bestFit="1" customWidth="1"/>
    <col min="13130" max="13130" width="10.85546875" style="43"/>
    <col min="13131" max="13131" width="15.28515625" style="43" bestFit="1" customWidth="1"/>
    <col min="13132" max="13132" width="4.85546875" style="43" bestFit="1" customWidth="1"/>
    <col min="13133" max="13133" width="8" style="43" bestFit="1" customWidth="1"/>
    <col min="13134" max="13134" width="10.28515625" style="43" bestFit="1" customWidth="1"/>
    <col min="13135" max="13135" width="29.28515625" style="43" bestFit="1" customWidth="1"/>
    <col min="13136" max="13136" width="12.42578125" style="43" bestFit="1" customWidth="1"/>
    <col min="13137" max="13137" width="10" style="43" bestFit="1" customWidth="1"/>
    <col min="13138" max="13138" width="10.42578125" style="43" bestFit="1" customWidth="1"/>
    <col min="13139" max="13139" width="11" style="43" bestFit="1" customWidth="1"/>
    <col min="13140" max="13140" width="24.140625" style="43" bestFit="1" customWidth="1"/>
    <col min="13141" max="13141" width="10.7109375" style="43" bestFit="1" customWidth="1"/>
    <col min="13142" max="13142" width="32.85546875" style="43" bestFit="1" customWidth="1"/>
    <col min="13143" max="13143" width="13.85546875" style="43" bestFit="1" customWidth="1"/>
    <col min="13144" max="13144" width="11" style="43" bestFit="1" customWidth="1"/>
    <col min="13145" max="13145" width="23.42578125" style="43" bestFit="1" customWidth="1"/>
    <col min="13146" max="13146" width="10.7109375" style="43" bestFit="1" customWidth="1"/>
    <col min="13147" max="13147" width="8" style="43" bestFit="1" customWidth="1"/>
    <col min="13148" max="13148" width="12.7109375" style="43" bestFit="1" customWidth="1"/>
    <col min="13149" max="13149" width="7.42578125" style="43" bestFit="1" customWidth="1"/>
    <col min="13150" max="13150" width="8.42578125" style="43" bestFit="1" customWidth="1"/>
    <col min="13151" max="13151" width="6.42578125" style="43" bestFit="1" customWidth="1"/>
    <col min="13152" max="13152" width="10.85546875" style="43" bestFit="1" customWidth="1"/>
    <col min="13153" max="13153" width="5.85546875" style="43" bestFit="1" customWidth="1"/>
    <col min="13154" max="13154" width="10.7109375" style="43" bestFit="1" customWidth="1"/>
    <col min="13155" max="13155" width="3.42578125" style="43" bestFit="1" customWidth="1"/>
    <col min="13156" max="13156" width="6.42578125" style="43" bestFit="1" customWidth="1"/>
    <col min="13157" max="13157" width="8.28515625" style="43" bestFit="1" customWidth="1"/>
    <col min="13158" max="13159" width="10.7109375" style="43" bestFit="1" customWidth="1"/>
    <col min="13160" max="13160" width="3.140625" style="43" bestFit="1" customWidth="1"/>
    <col min="13161" max="13161" width="9.42578125" style="43" bestFit="1" customWidth="1"/>
    <col min="13162" max="13162" width="3.42578125" style="43" bestFit="1" customWidth="1"/>
    <col min="13163" max="13163" width="4" style="43" bestFit="1" customWidth="1"/>
    <col min="13164" max="13164" width="7" style="43" bestFit="1" customWidth="1"/>
    <col min="13165" max="13165" width="8" style="43" bestFit="1" customWidth="1"/>
    <col min="13166" max="13166" width="9.28515625" style="43" bestFit="1" customWidth="1"/>
    <col min="13167" max="13167" width="8.140625" style="43" bestFit="1" customWidth="1"/>
    <col min="13168" max="13168" width="7.7109375" style="43" bestFit="1" customWidth="1"/>
    <col min="13169" max="13169" width="6.28515625" style="43" bestFit="1" customWidth="1"/>
    <col min="13170" max="13170" width="4.7109375" style="43" bestFit="1" customWidth="1"/>
    <col min="13171" max="13171" width="6.28515625" style="43" bestFit="1" customWidth="1"/>
    <col min="13172" max="13172" width="10.7109375" style="43" bestFit="1" customWidth="1"/>
    <col min="13173" max="13173" width="15.140625" style="43" bestFit="1" customWidth="1"/>
    <col min="13174" max="13174" width="9.28515625" style="43" bestFit="1" customWidth="1"/>
    <col min="13175" max="13175" width="12.28515625" style="43" bestFit="1" customWidth="1"/>
    <col min="13176" max="13176" width="5" style="43" bestFit="1" customWidth="1"/>
    <col min="13177" max="13178" width="8.7109375" style="43" bestFit="1" customWidth="1"/>
    <col min="13179" max="13179" width="3.28515625" style="43" bestFit="1" customWidth="1"/>
    <col min="13180" max="13180" width="10.7109375" style="43" bestFit="1" customWidth="1"/>
    <col min="13181" max="13181" width="33.42578125" style="43" bestFit="1" customWidth="1"/>
    <col min="13182" max="13182" width="12.7109375" style="43" bestFit="1" customWidth="1"/>
    <col min="13183" max="13183" width="11.7109375" style="43" bestFit="1" customWidth="1"/>
    <col min="13184" max="13184" width="12.42578125" style="43" bestFit="1" customWidth="1"/>
    <col min="13185" max="13185" width="12.85546875" style="43" bestFit="1" customWidth="1"/>
    <col min="13186" max="13186" width="8.140625" style="43" bestFit="1" customWidth="1"/>
    <col min="13187" max="13188" width="11.85546875" style="43" bestFit="1" customWidth="1"/>
    <col min="13189" max="13189" width="9" style="43" bestFit="1" customWidth="1"/>
    <col min="13190" max="13190" width="10.85546875" style="43" bestFit="1" customWidth="1"/>
    <col min="13191" max="13191" width="8.28515625" style="43" bestFit="1" customWidth="1"/>
    <col min="13192" max="13192" width="8.7109375" style="43" bestFit="1" customWidth="1"/>
    <col min="13193" max="13193" width="9" style="43" bestFit="1" customWidth="1"/>
    <col min="13194" max="13194" width="8.28515625" style="43" bestFit="1" customWidth="1"/>
    <col min="13195" max="13195" width="7.42578125" style="43" bestFit="1" customWidth="1"/>
    <col min="13196" max="13196" width="15.42578125" style="43" bestFit="1" customWidth="1"/>
    <col min="13197" max="13197" width="9.28515625" style="43" bestFit="1" customWidth="1"/>
    <col min="13198" max="13198" width="11.7109375" style="43" bestFit="1" customWidth="1"/>
    <col min="13199" max="13199" width="12.7109375" style="43" bestFit="1" customWidth="1"/>
    <col min="13200" max="13200" width="11.42578125" style="43" bestFit="1" customWidth="1"/>
    <col min="13201" max="13201" width="5.140625" style="43" bestFit="1" customWidth="1"/>
    <col min="13202" max="13202" width="6.42578125" style="43" bestFit="1" customWidth="1"/>
    <col min="13203" max="13203" width="11" style="43" bestFit="1" customWidth="1"/>
    <col min="13204" max="13204" width="17.28515625" style="43" bestFit="1" customWidth="1"/>
    <col min="13205" max="13368" width="10.85546875" style="43"/>
    <col min="13369" max="13369" width="17.85546875" style="43" bestFit="1" customWidth="1"/>
    <col min="13370" max="13370" width="33.42578125" style="43" bestFit="1" customWidth="1"/>
    <col min="13371" max="13371" width="21.28515625" style="43" bestFit="1" customWidth="1"/>
    <col min="13372" max="13372" width="18.42578125" style="43" bestFit="1" customWidth="1"/>
    <col min="13373" max="13373" width="9.7109375" style="43" bestFit="1" customWidth="1"/>
    <col min="13374" max="13374" width="10.7109375" style="43" bestFit="1" customWidth="1"/>
    <col min="13375" max="13375" width="28.7109375" style="43" bestFit="1" customWidth="1"/>
    <col min="13376" max="13376" width="3.140625" style="43" bestFit="1" customWidth="1"/>
    <col min="13377" max="13377" width="3.42578125" style="43" bestFit="1" customWidth="1"/>
    <col min="13378" max="13378" width="32.28515625" style="43" bestFit="1" customWidth="1"/>
    <col min="13379" max="13379" width="5" style="43" bestFit="1" customWidth="1"/>
    <col min="13380" max="13380" width="5.7109375" style="43" bestFit="1" customWidth="1"/>
    <col min="13381" max="13381" width="7.140625" style="43" bestFit="1" customWidth="1"/>
    <col min="13382" max="13382" width="23.7109375" style="43" bestFit="1" customWidth="1"/>
    <col min="13383" max="13383" width="26.140625" style="43" bestFit="1" customWidth="1"/>
    <col min="13384" max="13384" width="6.42578125" style="43" bestFit="1" customWidth="1"/>
    <col min="13385" max="13385" width="26.42578125" style="43" bestFit="1" customWidth="1"/>
    <col min="13386" max="13386" width="10.85546875" style="43"/>
    <col min="13387" max="13387" width="15.28515625" style="43" bestFit="1" customWidth="1"/>
    <col min="13388" max="13388" width="4.85546875" style="43" bestFit="1" customWidth="1"/>
    <col min="13389" max="13389" width="8" style="43" bestFit="1" customWidth="1"/>
    <col min="13390" max="13390" width="10.28515625" style="43" bestFit="1" customWidth="1"/>
    <col min="13391" max="13391" width="29.28515625" style="43" bestFit="1" customWidth="1"/>
    <col min="13392" max="13392" width="12.42578125" style="43" bestFit="1" customWidth="1"/>
    <col min="13393" max="13393" width="10" style="43" bestFit="1" customWidth="1"/>
    <col min="13394" max="13394" width="10.42578125" style="43" bestFit="1" customWidth="1"/>
    <col min="13395" max="13395" width="11" style="43" bestFit="1" customWidth="1"/>
    <col min="13396" max="13396" width="24.140625" style="43" bestFit="1" customWidth="1"/>
    <col min="13397" max="13397" width="10.7109375" style="43" bestFit="1" customWidth="1"/>
    <col min="13398" max="13398" width="32.85546875" style="43" bestFit="1" customWidth="1"/>
    <col min="13399" max="13399" width="13.85546875" style="43" bestFit="1" customWidth="1"/>
    <col min="13400" max="13400" width="11" style="43" bestFit="1" customWidth="1"/>
    <col min="13401" max="13401" width="23.42578125" style="43" bestFit="1" customWidth="1"/>
    <col min="13402" max="13402" width="10.7109375" style="43" bestFit="1" customWidth="1"/>
    <col min="13403" max="13403" width="8" style="43" bestFit="1" customWidth="1"/>
    <col min="13404" max="13404" width="12.7109375" style="43" bestFit="1" customWidth="1"/>
    <col min="13405" max="13405" width="7.42578125" style="43" bestFit="1" customWidth="1"/>
    <col min="13406" max="13406" width="8.42578125" style="43" bestFit="1" customWidth="1"/>
    <col min="13407" max="13407" width="6.42578125" style="43" bestFit="1" customWidth="1"/>
    <col min="13408" max="13408" width="10.85546875" style="43" bestFit="1" customWidth="1"/>
    <col min="13409" max="13409" width="5.85546875" style="43" bestFit="1" customWidth="1"/>
    <col min="13410" max="13410" width="10.7109375" style="43" bestFit="1" customWidth="1"/>
    <col min="13411" max="13411" width="3.42578125" style="43" bestFit="1" customWidth="1"/>
    <col min="13412" max="13412" width="6.42578125" style="43" bestFit="1" customWidth="1"/>
    <col min="13413" max="13413" width="8.28515625" style="43" bestFit="1" customWidth="1"/>
    <col min="13414" max="13415" width="10.7109375" style="43" bestFit="1" customWidth="1"/>
    <col min="13416" max="13416" width="3.140625" style="43" bestFit="1" customWidth="1"/>
    <col min="13417" max="13417" width="9.42578125" style="43" bestFit="1" customWidth="1"/>
    <col min="13418" max="13418" width="3.42578125" style="43" bestFit="1" customWidth="1"/>
    <col min="13419" max="13419" width="4" style="43" bestFit="1" customWidth="1"/>
    <col min="13420" max="13420" width="7" style="43" bestFit="1" customWidth="1"/>
    <col min="13421" max="13421" width="8" style="43" bestFit="1" customWidth="1"/>
    <col min="13422" max="13422" width="9.28515625" style="43" bestFit="1" customWidth="1"/>
    <col min="13423" max="13423" width="8.140625" style="43" bestFit="1" customWidth="1"/>
    <col min="13424" max="13424" width="7.7109375" style="43" bestFit="1" customWidth="1"/>
    <col min="13425" max="13425" width="6.28515625" style="43" bestFit="1" customWidth="1"/>
    <col min="13426" max="13426" width="4.7109375" style="43" bestFit="1" customWidth="1"/>
    <col min="13427" max="13427" width="6.28515625" style="43" bestFit="1" customWidth="1"/>
    <col min="13428" max="13428" width="10.7109375" style="43" bestFit="1" customWidth="1"/>
    <col min="13429" max="13429" width="15.140625" style="43" bestFit="1" customWidth="1"/>
    <col min="13430" max="13430" width="9.28515625" style="43" bestFit="1" customWidth="1"/>
    <col min="13431" max="13431" width="12.28515625" style="43" bestFit="1" customWidth="1"/>
    <col min="13432" max="13432" width="5" style="43" bestFit="1" customWidth="1"/>
    <col min="13433" max="13434" width="8.7109375" style="43" bestFit="1" customWidth="1"/>
    <col min="13435" max="13435" width="3.28515625" style="43" bestFit="1" customWidth="1"/>
    <col min="13436" max="13436" width="10.7109375" style="43" bestFit="1" customWidth="1"/>
    <col min="13437" max="13437" width="33.42578125" style="43" bestFit="1" customWidth="1"/>
    <col min="13438" max="13438" width="12.7109375" style="43" bestFit="1" customWidth="1"/>
    <col min="13439" max="13439" width="11.7109375" style="43" bestFit="1" customWidth="1"/>
    <col min="13440" max="13440" width="12.42578125" style="43" bestFit="1" customWidth="1"/>
    <col min="13441" max="13441" width="12.85546875" style="43" bestFit="1" customWidth="1"/>
    <col min="13442" max="13442" width="8.140625" style="43" bestFit="1" customWidth="1"/>
    <col min="13443" max="13444" width="11.85546875" style="43" bestFit="1" customWidth="1"/>
    <col min="13445" max="13445" width="9" style="43" bestFit="1" customWidth="1"/>
    <col min="13446" max="13446" width="10.85546875" style="43" bestFit="1" customWidth="1"/>
    <col min="13447" max="13447" width="8.28515625" style="43" bestFit="1" customWidth="1"/>
    <col min="13448" max="13448" width="8.7109375" style="43" bestFit="1" customWidth="1"/>
    <col min="13449" max="13449" width="9" style="43" bestFit="1" customWidth="1"/>
    <col min="13450" max="13450" width="8.28515625" style="43" bestFit="1" customWidth="1"/>
    <col min="13451" max="13451" width="7.42578125" style="43" bestFit="1" customWidth="1"/>
    <col min="13452" max="13452" width="15.42578125" style="43" bestFit="1" customWidth="1"/>
    <col min="13453" max="13453" width="9.28515625" style="43" bestFit="1" customWidth="1"/>
    <col min="13454" max="13454" width="11.7109375" style="43" bestFit="1" customWidth="1"/>
    <col min="13455" max="13455" width="12.7109375" style="43" bestFit="1" customWidth="1"/>
    <col min="13456" max="13456" width="11.42578125" style="43" bestFit="1" customWidth="1"/>
    <col min="13457" max="13457" width="5.140625" style="43" bestFit="1" customWidth="1"/>
    <col min="13458" max="13458" width="6.42578125" style="43" bestFit="1" customWidth="1"/>
    <col min="13459" max="13459" width="11" style="43" bestFit="1" customWidth="1"/>
    <col min="13460" max="13460" width="17.28515625" style="43" bestFit="1" customWidth="1"/>
    <col min="13461" max="13624" width="10.85546875" style="43"/>
    <col min="13625" max="13625" width="17.85546875" style="43" bestFit="1" customWidth="1"/>
    <col min="13626" max="13626" width="33.42578125" style="43" bestFit="1" customWidth="1"/>
    <col min="13627" max="13627" width="21.28515625" style="43" bestFit="1" customWidth="1"/>
    <col min="13628" max="13628" width="18.42578125" style="43" bestFit="1" customWidth="1"/>
    <col min="13629" max="13629" width="9.7109375" style="43" bestFit="1" customWidth="1"/>
    <col min="13630" max="13630" width="10.7109375" style="43" bestFit="1" customWidth="1"/>
    <col min="13631" max="13631" width="28.7109375" style="43" bestFit="1" customWidth="1"/>
    <col min="13632" max="13632" width="3.140625" style="43" bestFit="1" customWidth="1"/>
    <col min="13633" max="13633" width="3.42578125" style="43" bestFit="1" customWidth="1"/>
    <col min="13634" max="13634" width="32.28515625" style="43" bestFit="1" customWidth="1"/>
    <col min="13635" max="13635" width="5" style="43" bestFit="1" customWidth="1"/>
    <col min="13636" max="13636" width="5.7109375" style="43" bestFit="1" customWidth="1"/>
    <col min="13637" max="13637" width="7.140625" style="43" bestFit="1" customWidth="1"/>
    <col min="13638" max="13638" width="23.7109375" style="43" bestFit="1" customWidth="1"/>
    <col min="13639" max="13639" width="26.140625" style="43" bestFit="1" customWidth="1"/>
    <col min="13640" max="13640" width="6.42578125" style="43" bestFit="1" customWidth="1"/>
    <col min="13641" max="13641" width="26.42578125" style="43" bestFit="1" customWidth="1"/>
    <col min="13642" max="13642" width="10.85546875" style="43"/>
    <col min="13643" max="13643" width="15.28515625" style="43" bestFit="1" customWidth="1"/>
    <col min="13644" max="13644" width="4.85546875" style="43" bestFit="1" customWidth="1"/>
    <col min="13645" max="13645" width="8" style="43" bestFit="1" customWidth="1"/>
    <col min="13646" max="13646" width="10.28515625" style="43" bestFit="1" customWidth="1"/>
    <col min="13647" max="13647" width="29.28515625" style="43" bestFit="1" customWidth="1"/>
    <col min="13648" max="13648" width="12.42578125" style="43" bestFit="1" customWidth="1"/>
    <col min="13649" max="13649" width="10" style="43" bestFit="1" customWidth="1"/>
    <col min="13650" max="13650" width="10.42578125" style="43" bestFit="1" customWidth="1"/>
    <col min="13651" max="13651" width="11" style="43" bestFit="1" customWidth="1"/>
    <col min="13652" max="13652" width="24.140625" style="43" bestFit="1" customWidth="1"/>
    <col min="13653" max="13653" width="10.7109375" style="43" bestFit="1" customWidth="1"/>
    <col min="13654" max="13654" width="32.85546875" style="43" bestFit="1" customWidth="1"/>
    <col min="13655" max="13655" width="13.85546875" style="43" bestFit="1" customWidth="1"/>
    <col min="13656" max="13656" width="11" style="43" bestFit="1" customWidth="1"/>
    <col min="13657" max="13657" width="23.42578125" style="43" bestFit="1" customWidth="1"/>
    <col min="13658" max="13658" width="10.7109375" style="43" bestFit="1" customWidth="1"/>
    <col min="13659" max="13659" width="8" style="43" bestFit="1" customWidth="1"/>
    <col min="13660" max="13660" width="12.7109375" style="43" bestFit="1" customWidth="1"/>
    <col min="13661" max="13661" width="7.42578125" style="43" bestFit="1" customWidth="1"/>
    <col min="13662" max="13662" width="8.42578125" style="43" bestFit="1" customWidth="1"/>
    <col min="13663" max="13663" width="6.42578125" style="43" bestFit="1" customWidth="1"/>
    <col min="13664" max="13664" width="10.85546875" style="43" bestFit="1" customWidth="1"/>
    <col min="13665" max="13665" width="5.85546875" style="43" bestFit="1" customWidth="1"/>
    <col min="13666" max="13666" width="10.7109375" style="43" bestFit="1" customWidth="1"/>
    <col min="13667" max="13667" width="3.42578125" style="43" bestFit="1" customWidth="1"/>
    <col min="13668" max="13668" width="6.42578125" style="43" bestFit="1" customWidth="1"/>
    <col min="13669" max="13669" width="8.28515625" style="43" bestFit="1" customWidth="1"/>
    <col min="13670" max="13671" width="10.7109375" style="43" bestFit="1" customWidth="1"/>
    <col min="13672" max="13672" width="3.140625" style="43" bestFit="1" customWidth="1"/>
    <col min="13673" max="13673" width="9.42578125" style="43" bestFit="1" customWidth="1"/>
    <col min="13674" max="13674" width="3.42578125" style="43" bestFit="1" customWidth="1"/>
    <col min="13675" max="13675" width="4" style="43" bestFit="1" customWidth="1"/>
    <col min="13676" max="13676" width="7" style="43" bestFit="1" customWidth="1"/>
    <col min="13677" max="13677" width="8" style="43" bestFit="1" customWidth="1"/>
    <col min="13678" max="13678" width="9.28515625" style="43" bestFit="1" customWidth="1"/>
    <col min="13679" max="13679" width="8.140625" style="43" bestFit="1" customWidth="1"/>
    <col min="13680" max="13680" width="7.7109375" style="43" bestFit="1" customWidth="1"/>
    <col min="13681" max="13681" width="6.28515625" style="43" bestFit="1" customWidth="1"/>
    <col min="13682" max="13682" width="4.7109375" style="43" bestFit="1" customWidth="1"/>
    <col min="13683" max="13683" width="6.28515625" style="43" bestFit="1" customWidth="1"/>
    <col min="13684" max="13684" width="10.7109375" style="43" bestFit="1" customWidth="1"/>
    <col min="13685" max="13685" width="15.140625" style="43" bestFit="1" customWidth="1"/>
    <col min="13686" max="13686" width="9.28515625" style="43" bestFit="1" customWidth="1"/>
    <col min="13687" max="13687" width="12.28515625" style="43" bestFit="1" customWidth="1"/>
    <col min="13688" max="13688" width="5" style="43" bestFit="1" customWidth="1"/>
    <col min="13689" max="13690" width="8.7109375" style="43" bestFit="1" customWidth="1"/>
    <col min="13691" max="13691" width="3.28515625" style="43" bestFit="1" customWidth="1"/>
    <col min="13692" max="13692" width="10.7109375" style="43" bestFit="1" customWidth="1"/>
    <col min="13693" max="13693" width="33.42578125" style="43" bestFit="1" customWidth="1"/>
    <col min="13694" max="13694" width="12.7109375" style="43" bestFit="1" customWidth="1"/>
    <col min="13695" max="13695" width="11.7109375" style="43" bestFit="1" customWidth="1"/>
    <col min="13696" max="13696" width="12.42578125" style="43" bestFit="1" customWidth="1"/>
    <col min="13697" max="13697" width="12.85546875" style="43" bestFit="1" customWidth="1"/>
    <col min="13698" max="13698" width="8.140625" style="43" bestFit="1" customWidth="1"/>
    <col min="13699" max="13700" width="11.85546875" style="43" bestFit="1" customWidth="1"/>
    <col min="13701" max="13701" width="9" style="43" bestFit="1" customWidth="1"/>
    <col min="13702" max="13702" width="10.85546875" style="43" bestFit="1" customWidth="1"/>
    <col min="13703" max="13703" width="8.28515625" style="43" bestFit="1" customWidth="1"/>
    <col min="13704" max="13704" width="8.7109375" style="43" bestFit="1" customWidth="1"/>
    <col min="13705" max="13705" width="9" style="43" bestFit="1" customWidth="1"/>
    <col min="13706" max="13706" width="8.28515625" style="43" bestFit="1" customWidth="1"/>
    <col min="13707" max="13707" width="7.42578125" style="43" bestFit="1" customWidth="1"/>
    <col min="13708" max="13708" width="15.42578125" style="43" bestFit="1" customWidth="1"/>
    <col min="13709" max="13709" width="9.28515625" style="43" bestFit="1" customWidth="1"/>
    <col min="13710" max="13710" width="11.7109375" style="43" bestFit="1" customWidth="1"/>
    <col min="13711" max="13711" width="12.7109375" style="43" bestFit="1" customWidth="1"/>
    <col min="13712" max="13712" width="11.42578125" style="43" bestFit="1" customWidth="1"/>
    <col min="13713" max="13713" width="5.140625" style="43" bestFit="1" customWidth="1"/>
    <col min="13714" max="13714" width="6.42578125" style="43" bestFit="1" customWidth="1"/>
    <col min="13715" max="13715" width="11" style="43" bestFit="1" customWidth="1"/>
    <col min="13716" max="13716" width="17.28515625" style="43" bestFit="1" customWidth="1"/>
    <col min="13717" max="13880" width="10.85546875" style="43"/>
    <col min="13881" max="13881" width="17.85546875" style="43" bestFit="1" customWidth="1"/>
    <col min="13882" max="13882" width="33.42578125" style="43" bestFit="1" customWidth="1"/>
    <col min="13883" max="13883" width="21.28515625" style="43" bestFit="1" customWidth="1"/>
    <col min="13884" max="13884" width="18.42578125" style="43" bestFit="1" customWidth="1"/>
    <col min="13885" max="13885" width="9.7109375" style="43" bestFit="1" customWidth="1"/>
    <col min="13886" max="13886" width="10.7109375" style="43" bestFit="1" customWidth="1"/>
    <col min="13887" max="13887" width="28.7109375" style="43" bestFit="1" customWidth="1"/>
    <col min="13888" max="13888" width="3.140625" style="43" bestFit="1" customWidth="1"/>
    <col min="13889" max="13889" width="3.42578125" style="43" bestFit="1" customWidth="1"/>
    <col min="13890" max="13890" width="32.28515625" style="43" bestFit="1" customWidth="1"/>
    <col min="13891" max="13891" width="5" style="43" bestFit="1" customWidth="1"/>
    <col min="13892" max="13892" width="5.7109375" style="43" bestFit="1" customWidth="1"/>
    <col min="13893" max="13893" width="7.140625" style="43" bestFit="1" customWidth="1"/>
    <col min="13894" max="13894" width="23.7109375" style="43" bestFit="1" customWidth="1"/>
    <col min="13895" max="13895" width="26.140625" style="43" bestFit="1" customWidth="1"/>
    <col min="13896" max="13896" width="6.42578125" style="43" bestFit="1" customWidth="1"/>
    <col min="13897" max="13897" width="26.42578125" style="43" bestFit="1" customWidth="1"/>
    <col min="13898" max="13898" width="10.85546875" style="43"/>
    <col min="13899" max="13899" width="15.28515625" style="43" bestFit="1" customWidth="1"/>
    <col min="13900" max="13900" width="4.85546875" style="43" bestFit="1" customWidth="1"/>
    <col min="13901" max="13901" width="8" style="43" bestFit="1" customWidth="1"/>
    <col min="13902" max="13902" width="10.28515625" style="43" bestFit="1" customWidth="1"/>
    <col min="13903" max="13903" width="29.28515625" style="43" bestFit="1" customWidth="1"/>
    <col min="13904" max="13904" width="12.42578125" style="43" bestFit="1" customWidth="1"/>
    <col min="13905" max="13905" width="10" style="43" bestFit="1" customWidth="1"/>
    <col min="13906" max="13906" width="10.42578125" style="43" bestFit="1" customWidth="1"/>
    <col min="13907" max="13907" width="11" style="43" bestFit="1" customWidth="1"/>
    <col min="13908" max="13908" width="24.140625" style="43" bestFit="1" customWidth="1"/>
    <col min="13909" max="13909" width="10.7109375" style="43" bestFit="1" customWidth="1"/>
    <col min="13910" max="13910" width="32.85546875" style="43" bestFit="1" customWidth="1"/>
    <col min="13911" max="13911" width="13.85546875" style="43" bestFit="1" customWidth="1"/>
    <col min="13912" max="13912" width="11" style="43" bestFit="1" customWidth="1"/>
    <col min="13913" max="13913" width="23.42578125" style="43" bestFit="1" customWidth="1"/>
    <col min="13914" max="13914" width="10.7109375" style="43" bestFit="1" customWidth="1"/>
    <col min="13915" max="13915" width="8" style="43" bestFit="1" customWidth="1"/>
    <col min="13916" max="13916" width="12.7109375" style="43" bestFit="1" customWidth="1"/>
    <col min="13917" max="13917" width="7.42578125" style="43" bestFit="1" customWidth="1"/>
    <col min="13918" max="13918" width="8.42578125" style="43" bestFit="1" customWidth="1"/>
    <col min="13919" max="13919" width="6.42578125" style="43" bestFit="1" customWidth="1"/>
    <col min="13920" max="13920" width="10.85546875" style="43" bestFit="1" customWidth="1"/>
    <col min="13921" max="13921" width="5.85546875" style="43" bestFit="1" customWidth="1"/>
    <col min="13922" max="13922" width="10.7109375" style="43" bestFit="1" customWidth="1"/>
    <col min="13923" max="13923" width="3.42578125" style="43" bestFit="1" customWidth="1"/>
    <col min="13924" max="13924" width="6.42578125" style="43" bestFit="1" customWidth="1"/>
    <col min="13925" max="13925" width="8.28515625" style="43" bestFit="1" customWidth="1"/>
    <col min="13926" max="13927" width="10.7109375" style="43" bestFit="1" customWidth="1"/>
    <col min="13928" max="13928" width="3.140625" style="43" bestFit="1" customWidth="1"/>
    <col min="13929" max="13929" width="9.42578125" style="43" bestFit="1" customWidth="1"/>
    <col min="13930" max="13930" width="3.42578125" style="43" bestFit="1" customWidth="1"/>
    <col min="13931" max="13931" width="4" style="43" bestFit="1" customWidth="1"/>
    <col min="13932" max="13932" width="7" style="43" bestFit="1" customWidth="1"/>
    <col min="13933" max="13933" width="8" style="43" bestFit="1" customWidth="1"/>
    <col min="13934" max="13934" width="9.28515625" style="43" bestFit="1" customWidth="1"/>
    <col min="13935" max="13935" width="8.140625" style="43" bestFit="1" customWidth="1"/>
    <col min="13936" max="13936" width="7.7109375" style="43" bestFit="1" customWidth="1"/>
    <col min="13937" max="13937" width="6.28515625" style="43" bestFit="1" customWidth="1"/>
    <col min="13938" max="13938" width="4.7109375" style="43" bestFit="1" customWidth="1"/>
    <col min="13939" max="13939" width="6.28515625" style="43" bestFit="1" customWidth="1"/>
    <col min="13940" max="13940" width="10.7109375" style="43" bestFit="1" customWidth="1"/>
    <col min="13941" max="13941" width="15.140625" style="43" bestFit="1" customWidth="1"/>
    <col min="13942" max="13942" width="9.28515625" style="43" bestFit="1" customWidth="1"/>
    <col min="13943" max="13943" width="12.28515625" style="43" bestFit="1" customWidth="1"/>
    <col min="13944" max="13944" width="5" style="43" bestFit="1" customWidth="1"/>
    <col min="13945" max="13946" width="8.7109375" style="43" bestFit="1" customWidth="1"/>
    <col min="13947" max="13947" width="3.28515625" style="43" bestFit="1" customWidth="1"/>
    <col min="13948" max="13948" width="10.7109375" style="43" bestFit="1" customWidth="1"/>
    <col min="13949" max="13949" width="33.42578125" style="43" bestFit="1" customWidth="1"/>
    <col min="13950" max="13950" width="12.7109375" style="43" bestFit="1" customWidth="1"/>
    <col min="13951" max="13951" width="11.7109375" style="43" bestFit="1" customWidth="1"/>
    <col min="13952" max="13952" width="12.42578125" style="43" bestFit="1" customWidth="1"/>
    <col min="13953" max="13953" width="12.85546875" style="43" bestFit="1" customWidth="1"/>
    <col min="13954" max="13954" width="8.140625" style="43" bestFit="1" customWidth="1"/>
    <col min="13955" max="13956" width="11.85546875" style="43" bestFit="1" customWidth="1"/>
    <col min="13957" max="13957" width="9" style="43" bestFit="1" customWidth="1"/>
    <col min="13958" max="13958" width="10.85546875" style="43" bestFit="1" customWidth="1"/>
    <col min="13959" max="13959" width="8.28515625" style="43" bestFit="1" customWidth="1"/>
    <col min="13960" max="13960" width="8.7109375" style="43" bestFit="1" customWidth="1"/>
    <col min="13961" max="13961" width="9" style="43" bestFit="1" customWidth="1"/>
    <col min="13962" max="13962" width="8.28515625" style="43" bestFit="1" customWidth="1"/>
    <col min="13963" max="13963" width="7.42578125" style="43" bestFit="1" customWidth="1"/>
    <col min="13964" max="13964" width="15.42578125" style="43" bestFit="1" customWidth="1"/>
    <col min="13965" max="13965" width="9.28515625" style="43" bestFit="1" customWidth="1"/>
    <col min="13966" max="13966" width="11.7109375" style="43" bestFit="1" customWidth="1"/>
    <col min="13967" max="13967" width="12.7109375" style="43" bestFit="1" customWidth="1"/>
    <col min="13968" max="13968" width="11.42578125" style="43" bestFit="1" customWidth="1"/>
    <col min="13969" max="13969" width="5.140625" style="43" bestFit="1" customWidth="1"/>
    <col min="13970" max="13970" width="6.42578125" style="43" bestFit="1" customWidth="1"/>
    <col min="13971" max="13971" width="11" style="43" bestFit="1" customWidth="1"/>
    <col min="13972" max="13972" width="17.28515625" style="43" bestFit="1" customWidth="1"/>
    <col min="13973" max="14136" width="10.85546875" style="43"/>
    <col min="14137" max="14137" width="17.85546875" style="43" bestFit="1" customWidth="1"/>
    <col min="14138" max="14138" width="33.42578125" style="43" bestFit="1" customWidth="1"/>
    <col min="14139" max="14139" width="21.28515625" style="43" bestFit="1" customWidth="1"/>
    <col min="14140" max="14140" width="18.42578125" style="43" bestFit="1" customWidth="1"/>
    <col min="14141" max="14141" width="9.7109375" style="43" bestFit="1" customWidth="1"/>
    <col min="14142" max="14142" width="10.7109375" style="43" bestFit="1" customWidth="1"/>
    <col min="14143" max="14143" width="28.7109375" style="43" bestFit="1" customWidth="1"/>
    <col min="14144" max="14144" width="3.140625" style="43" bestFit="1" customWidth="1"/>
    <col min="14145" max="14145" width="3.42578125" style="43" bestFit="1" customWidth="1"/>
    <col min="14146" max="14146" width="32.28515625" style="43" bestFit="1" customWidth="1"/>
    <col min="14147" max="14147" width="5" style="43" bestFit="1" customWidth="1"/>
    <col min="14148" max="14148" width="5.7109375" style="43" bestFit="1" customWidth="1"/>
    <col min="14149" max="14149" width="7.140625" style="43" bestFit="1" customWidth="1"/>
    <col min="14150" max="14150" width="23.7109375" style="43" bestFit="1" customWidth="1"/>
    <col min="14151" max="14151" width="26.140625" style="43" bestFit="1" customWidth="1"/>
    <col min="14152" max="14152" width="6.42578125" style="43" bestFit="1" customWidth="1"/>
    <col min="14153" max="14153" width="26.42578125" style="43" bestFit="1" customWidth="1"/>
    <col min="14154" max="14154" width="10.85546875" style="43"/>
    <col min="14155" max="14155" width="15.28515625" style="43" bestFit="1" customWidth="1"/>
    <col min="14156" max="14156" width="4.85546875" style="43" bestFit="1" customWidth="1"/>
    <col min="14157" max="14157" width="8" style="43" bestFit="1" customWidth="1"/>
    <col min="14158" max="14158" width="10.28515625" style="43" bestFit="1" customWidth="1"/>
    <col min="14159" max="14159" width="29.28515625" style="43" bestFit="1" customWidth="1"/>
    <col min="14160" max="14160" width="12.42578125" style="43" bestFit="1" customWidth="1"/>
    <col min="14161" max="14161" width="10" style="43" bestFit="1" customWidth="1"/>
    <col min="14162" max="14162" width="10.42578125" style="43" bestFit="1" customWidth="1"/>
    <col min="14163" max="14163" width="11" style="43" bestFit="1" customWidth="1"/>
    <col min="14164" max="14164" width="24.140625" style="43" bestFit="1" customWidth="1"/>
    <col min="14165" max="14165" width="10.7109375" style="43" bestFit="1" customWidth="1"/>
    <col min="14166" max="14166" width="32.85546875" style="43" bestFit="1" customWidth="1"/>
    <col min="14167" max="14167" width="13.85546875" style="43" bestFit="1" customWidth="1"/>
    <col min="14168" max="14168" width="11" style="43" bestFit="1" customWidth="1"/>
    <col min="14169" max="14169" width="23.42578125" style="43" bestFit="1" customWidth="1"/>
    <col min="14170" max="14170" width="10.7109375" style="43" bestFit="1" customWidth="1"/>
    <col min="14171" max="14171" width="8" style="43" bestFit="1" customWidth="1"/>
    <col min="14172" max="14172" width="12.7109375" style="43" bestFit="1" customWidth="1"/>
    <col min="14173" max="14173" width="7.42578125" style="43" bestFit="1" customWidth="1"/>
    <col min="14174" max="14174" width="8.42578125" style="43" bestFit="1" customWidth="1"/>
    <col min="14175" max="14175" width="6.42578125" style="43" bestFit="1" customWidth="1"/>
    <col min="14176" max="14176" width="10.85546875" style="43" bestFit="1" customWidth="1"/>
    <col min="14177" max="14177" width="5.85546875" style="43" bestFit="1" customWidth="1"/>
    <col min="14178" max="14178" width="10.7109375" style="43" bestFit="1" customWidth="1"/>
    <col min="14179" max="14179" width="3.42578125" style="43" bestFit="1" customWidth="1"/>
    <col min="14180" max="14180" width="6.42578125" style="43" bestFit="1" customWidth="1"/>
    <col min="14181" max="14181" width="8.28515625" style="43" bestFit="1" customWidth="1"/>
    <col min="14182" max="14183" width="10.7109375" style="43" bestFit="1" customWidth="1"/>
    <col min="14184" max="14184" width="3.140625" style="43" bestFit="1" customWidth="1"/>
    <col min="14185" max="14185" width="9.42578125" style="43" bestFit="1" customWidth="1"/>
    <col min="14186" max="14186" width="3.42578125" style="43" bestFit="1" customWidth="1"/>
    <col min="14187" max="14187" width="4" style="43" bestFit="1" customWidth="1"/>
    <col min="14188" max="14188" width="7" style="43" bestFit="1" customWidth="1"/>
    <col min="14189" max="14189" width="8" style="43" bestFit="1" customWidth="1"/>
    <col min="14190" max="14190" width="9.28515625" style="43" bestFit="1" customWidth="1"/>
    <col min="14191" max="14191" width="8.140625" style="43" bestFit="1" customWidth="1"/>
    <col min="14192" max="14192" width="7.7109375" style="43" bestFit="1" customWidth="1"/>
    <col min="14193" max="14193" width="6.28515625" style="43" bestFit="1" customWidth="1"/>
    <col min="14194" max="14194" width="4.7109375" style="43" bestFit="1" customWidth="1"/>
    <col min="14195" max="14195" width="6.28515625" style="43" bestFit="1" customWidth="1"/>
    <col min="14196" max="14196" width="10.7109375" style="43" bestFit="1" customWidth="1"/>
    <col min="14197" max="14197" width="15.140625" style="43" bestFit="1" customWidth="1"/>
    <col min="14198" max="14198" width="9.28515625" style="43" bestFit="1" customWidth="1"/>
    <col min="14199" max="14199" width="12.28515625" style="43" bestFit="1" customWidth="1"/>
    <col min="14200" max="14200" width="5" style="43" bestFit="1" customWidth="1"/>
    <col min="14201" max="14202" width="8.7109375" style="43" bestFit="1" customWidth="1"/>
    <col min="14203" max="14203" width="3.28515625" style="43" bestFit="1" customWidth="1"/>
    <col min="14204" max="14204" width="10.7109375" style="43" bestFit="1" customWidth="1"/>
    <col min="14205" max="14205" width="33.42578125" style="43" bestFit="1" customWidth="1"/>
    <col min="14206" max="14206" width="12.7109375" style="43" bestFit="1" customWidth="1"/>
    <col min="14207" max="14207" width="11.7109375" style="43" bestFit="1" customWidth="1"/>
    <col min="14208" max="14208" width="12.42578125" style="43" bestFit="1" customWidth="1"/>
    <col min="14209" max="14209" width="12.85546875" style="43" bestFit="1" customWidth="1"/>
    <col min="14210" max="14210" width="8.140625" style="43" bestFit="1" customWidth="1"/>
    <col min="14211" max="14212" width="11.85546875" style="43" bestFit="1" customWidth="1"/>
    <col min="14213" max="14213" width="9" style="43" bestFit="1" customWidth="1"/>
    <col min="14214" max="14214" width="10.85546875" style="43" bestFit="1" customWidth="1"/>
    <col min="14215" max="14215" width="8.28515625" style="43" bestFit="1" customWidth="1"/>
    <col min="14216" max="14216" width="8.7109375" style="43" bestFit="1" customWidth="1"/>
    <col min="14217" max="14217" width="9" style="43" bestFit="1" customWidth="1"/>
    <col min="14218" max="14218" width="8.28515625" style="43" bestFit="1" customWidth="1"/>
    <col min="14219" max="14219" width="7.42578125" style="43" bestFit="1" customWidth="1"/>
    <col min="14220" max="14220" width="15.42578125" style="43" bestFit="1" customWidth="1"/>
    <col min="14221" max="14221" width="9.28515625" style="43" bestFit="1" customWidth="1"/>
    <col min="14222" max="14222" width="11.7109375" style="43" bestFit="1" customWidth="1"/>
    <col min="14223" max="14223" width="12.7109375" style="43" bestFit="1" customWidth="1"/>
    <col min="14224" max="14224" width="11.42578125" style="43" bestFit="1" customWidth="1"/>
    <col min="14225" max="14225" width="5.140625" style="43" bestFit="1" customWidth="1"/>
    <col min="14226" max="14226" width="6.42578125" style="43" bestFit="1" customWidth="1"/>
    <col min="14227" max="14227" width="11" style="43" bestFit="1" customWidth="1"/>
    <col min="14228" max="14228" width="17.28515625" style="43" bestFit="1" customWidth="1"/>
    <col min="14229" max="14392" width="10.85546875" style="43"/>
    <col min="14393" max="14393" width="17.85546875" style="43" bestFit="1" customWidth="1"/>
    <col min="14394" max="14394" width="33.42578125" style="43" bestFit="1" customWidth="1"/>
    <col min="14395" max="14395" width="21.28515625" style="43" bestFit="1" customWidth="1"/>
    <col min="14396" max="14396" width="18.42578125" style="43" bestFit="1" customWidth="1"/>
    <col min="14397" max="14397" width="9.7109375" style="43" bestFit="1" customWidth="1"/>
    <col min="14398" max="14398" width="10.7109375" style="43" bestFit="1" customWidth="1"/>
    <col min="14399" max="14399" width="28.7109375" style="43" bestFit="1" customWidth="1"/>
    <col min="14400" max="14400" width="3.140625" style="43" bestFit="1" customWidth="1"/>
    <col min="14401" max="14401" width="3.42578125" style="43" bestFit="1" customWidth="1"/>
    <col min="14402" max="14402" width="32.28515625" style="43" bestFit="1" customWidth="1"/>
    <col min="14403" max="14403" width="5" style="43" bestFit="1" customWidth="1"/>
    <col min="14404" max="14404" width="5.7109375" style="43" bestFit="1" customWidth="1"/>
    <col min="14405" max="14405" width="7.140625" style="43" bestFit="1" customWidth="1"/>
    <col min="14406" max="14406" width="23.7109375" style="43" bestFit="1" customWidth="1"/>
    <col min="14407" max="14407" width="26.140625" style="43" bestFit="1" customWidth="1"/>
    <col min="14408" max="14408" width="6.42578125" style="43" bestFit="1" customWidth="1"/>
    <col min="14409" max="14409" width="26.42578125" style="43" bestFit="1" customWidth="1"/>
    <col min="14410" max="14410" width="10.85546875" style="43"/>
    <col min="14411" max="14411" width="15.28515625" style="43" bestFit="1" customWidth="1"/>
    <col min="14412" max="14412" width="4.85546875" style="43" bestFit="1" customWidth="1"/>
    <col min="14413" max="14413" width="8" style="43" bestFit="1" customWidth="1"/>
    <col min="14414" max="14414" width="10.28515625" style="43" bestFit="1" customWidth="1"/>
    <col min="14415" max="14415" width="29.28515625" style="43" bestFit="1" customWidth="1"/>
    <col min="14416" max="14416" width="12.42578125" style="43" bestFit="1" customWidth="1"/>
    <col min="14417" max="14417" width="10" style="43" bestFit="1" customWidth="1"/>
    <col min="14418" max="14418" width="10.42578125" style="43" bestFit="1" customWidth="1"/>
    <col min="14419" max="14419" width="11" style="43" bestFit="1" customWidth="1"/>
    <col min="14420" max="14420" width="24.140625" style="43" bestFit="1" customWidth="1"/>
    <col min="14421" max="14421" width="10.7109375" style="43" bestFit="1" customWidth="1"/>
    <col min="14422" max="14422" width="32.85546875" style="43" bestFit="1" customWidth="1"/>
    <col min="14423" max="14423" width="13.85546875" style="43" bestFit="1" customWidth="1"/>
    <col min="14424" max="14424" width="11" style="43" bestFit="1" customWidth="1"/>
    <col min="14425" max="14425" width="23.42578125" style="43" bestFit="1" customWidth="1"/>
    <col min="14426" max="14426" width="10.7109375" style="43" bestFit="1" customWidth="1"/>
    <col min="14427" max="14427" width="8" style="43" bestFit="1" customWidth="1"/>
    <col min="14428" max="14428" width="12.7109375" style="43" bestFit="1" customWidth="1"/>
    <col min="14429" max="14429" width="7.42578125" style="43" bestFit="1" customWidth="1"/>
    <col min="14430" max="14430" width="8.42578125" style="43" bestFit="1" customWidth="1"/>
    <col min="14431" max="14431" width="6.42578125" style="43" bestFit="1" customWidth="1"/>
    <col min="14432" max="14432" width="10.85546875" style="43" bestFit="1" customWidth="1"/>
    <col min="14433" max="14433" width="5.85546875" style="43" bestFit="1" customWidth="1"/>
    <col min="14434" max="14434" width="10.7109375" style="43" bestFit="1" customWidth="1"/>
    <col min="14435" max="14435" width="3.42578125" style="43" bestFit="1" customWidth="1"/>
    <col min="14436" max="14436" width="6.42578125" style="43" bestFit="1" customWidth="1"/>
    <col min="14437" max="14437" width="8.28515625" style="43" bestFit="1" customWidth="1"/>
    <col min="14438" max="14439" width="10.7109375" style="43" bestFit="1" customWidth="1"/>
    <col min="14440" max="14440" width="3.140625" style="43" bestFit="1" customWidth="1"/>
    <col min="14441" max="14441" width="9.42578125" style="43" bestFit="1" customWidth="1"/>
    <col min="14442" max="14442" width="3.42578125" style="43" bestFit="1" customWidth="1"/>
    <col min="14443" max="14443" width="4" style="43" bestFit="1" customWidth="1"/>
    <col min="14444" max="14444" width="7" style="43" bestFit="1" customWidth="1"/>
    <col min="14445" max="14445" width="8" style="43" bestFit="1" customWidth="1"/>
    <col min="14446" max="14446" width="9.28515625" style="43" bestFit="1" customWidth="1"/>
    <col min="14447" max="14447" width="8.140625" style="43" bestFit="1" customWidth="1"/>
    <col min="14448" max="14448" width="7.7109375" style="43" bestFit="1" customWidth="1"/>
    <col min="14449" max="14449" width="6.28515625" style="43" bestFit="1" customWidth="1"/>
    <col min="14450" max="14450" width="4.7109375" style="43" bestFit="1" customWidth="1"/>
    <col min="14451" max="14451" width="6.28515625" style="43" bestFit="1" customWidth="1"/>
    <col min="14452" max="14452" width="10.7109375" style="43" bestFit="1" customWidth="1"/>
    <col min="14453" max="14453" width="15.140625" style="43" bestFit="1" customWidth="1"/>
    <col min="14454" max="14454" width="9.28515625" style="43" bestFit="1" customWidth="1"/>
    <col min="14455" max="14455" width="12.28515625" style="43" bestFit="1" customWidth="1"/>
    <col min="14456" max="14456" width="5" style="43" bestFit="1" customWidth="1"/>
    <col min="14457" max="14458" width="8.7109375" style="43" bestFit="1" customWidth="1"/>
    <col min="14459" max="14459" width="3.28515625" style="43" bestFit="1" customWidth="1"/>
    <col min="14460" max="14460" width="10.7109375" style="43" bestFit="1" customWidth="1"/>
    <col min="14461" max="14461" width="33.42578125" style="43" bestFit="1" customWidth="1"/>
    <col min="14462" max="14462" width="12.7109375" style="43" bestFit="1" customWidth="1"/>
    <col min="14463" max="14463" width="11.7109375" style="43" bestFit="1" customWidth="1"/>
    <col min="14464" max="14464" width="12.42578125" style="43" bestFit="1" customWidth="1"/>
    <col min="14465" max="14465" width="12.85546875" style="43" bestFit="1" customWidth="1"/>
    <col min="14466" max="14466" width="8.140625" style="43" bestFit="1" customWidth="1"/>
    <col min="14467" max="14468" width="11.85546875" style="43" bestFit="1" customWidth="1"/>
    <col min="14469" max="14469" width="9" style="43" bestFit="1" customWidth="1"/>
    <col min="14470" max="14470" width="10.85546875" style="43" bestFit="1" customWidth="1"/>
    <col min="14471" max="14471" width="8.28515625" style="43" bestFit="1" customWidth="1"/>
    <col min="14472" max="14472" width="8.7109375" style="43" bestFit="1" customWidth="1"/>
    <col min="14473" max="14473" width="9" style="43" bestFit="1" customWidth="1"/>
    <col min="14474" max="14474" width="8.28515625" style="43" bestFit="1" customWidth="1"/>
    <col min="14475" max="14475" width="7.42578125" style="43" bestFit="1" customWidth="1"/>
    <col min="14476" max="14476" width="15.42578125" style="43" bestFit="1" customWidth="1"/>
    <col min="14477" max="14477" width="9.28515625" style="43" bestFit="1" customWidth="1"/>
    <col min="14478" max="14478" width="11.7109375" style="43" bestFit="1" customWidth="1"/>
    <col min="14479" max="14479" width="12.7109375" style="43" bestFit="1" customWidth="1"/>
    <col min="14480" max="14480" width="11.42578125" style="43" bestFit="1" customWidth="1"/>
    <col min="14481" max="14481" width="5.140625" style="43" bestFit="1" customWidth="1"/>
    <col min="14482" max="14482" width="6.42578125" style="43" bestFit="1" customWidth="1"/>
    <col min="14483" max="14483" width="11" style="43" bestFit="1" customWidth="1"/>
    <col min="14484" max="14484" width="17.28515625" style="43" bestFit="1" customWidth="1"/>
    <col min="14485" max="14648" width="10.85546875" style="43"/>
    <col min="14649" max="14649" width="17.85546875" style="43" bestFit="1" customWidth="1"/>
    <col min="14650" max="14650" width="33.42578125" style="43" bestFit="1" customWidth="1"/>
    <col min="14651" max="14651" width="21.28515625" style="43" bestFit="1" customWidth="1"/>
    <col min="14652" max="14652" width="18.42578125" style="43" bestFit="1" customWidth="1"/>
    <col min="14653" max="14653" width="9.7109375" style="43" bestFit="1" customWidth="1"/>
    <col min="14654" max="14654" width="10.7109375" style="43" bestFit="1" customWidth="1"/>
    <col min="14655" max="14655" width="28.7109375" style="43" bestFit="1" customWidth="1"/>
    <col min="14656" max="14656" width="3.140625" style="43" bestFit="1" customWidth="1"/>
    <col min="14657" max="14657" width="3.42578125" style="43" bestFit="1" customWidth="1"/>
    <col min="14658" max="14658" width="32.28515625" style="43" bestFit="1" customWidth="1"/>
    <col min="14659" max="14659" width="5" style="43" bestFit="1" customWidth="1"/>
    <col min="14660" max="14660" width="5.7109375" style="43" bestFit="1" customWidth="1"/>
    <col min="14661" max="14661" width="7.140625" style="43" bestFit="1" customWidth="1"/>
    <col min="14662" max="14662" width="23.7109375" style="43" bestFit="1" customWidth="1"/>
    <col min="14663" max="14663" width="26.140625" style="43" bestFit="1" customWidth="1"/>
    <col min="14664" max="14664" width="6.42578125" style="43" bestFit="1" customWidth="1"/>
    <col min="14665" max="14665" width="26.42578125" style="43" bestFit="1" customWidth="1"/>
    <col min="14666" max="14666" width="10.85546875" style="43"/>
    <col min="14667" max="14667" width="15.28515625" style="43" bestFit="1" customWidth="1"/>
    <col min="14668" max="14668" width="4.85546875" style="43" bestFit="1" customWidth="1"/>
    <col min="14669" max="14669" width="8" style="43" bestFit="1" customWidth="1"/>
    <col min="14670" max="14670" width="10.28515625" style="43" bestFit="1" customWidth="1"/>
    <col min="14671" max="14671" width="29.28515625" style="43" bestFit="1" customWidth="1"/>
    <col min="14672" max="14672" width="12.42578125" style="43" bestFit="1" customWidth="1"/>
    <col min="14673" max="14673" width="10" style="43" bestFit="1" customWidth="1"/>
    <col min="14674" max="14674" width="10.42578125" style="43" bestFit="1" customWidth="1"/>
    <col min="14675" max="14675" width="11" style="43" bestFit="1" customWidth="1"/>
    <col min="14676" max="14676" width="24.140625" style="43" bestFit="1" customWidth="1"/>
    <col min="14677" max="14677" width="10.7109375" style="43" bestFit="1" customWidth="1"/>
    <col min="14678" max="14678" width="32.85546875" style="43" bestFit="1" customWidth="1"/>
    <col min="14679" max="14679" width="13.85546875" style="43" bestFit="1" customWidth="1"/>
    <col min="14680" max="14680" width="11" style="43" bestFit="1" customWidth="1"/>
    <col min="14681" max="14681" width="23.42578125" style="43" bestFit="1" customWidth="1"/>
    <col min="14682" max="14682" width="10.7109375" style="43" bestFit="1" customWidth="1"/>
    <col min="14683" max="14683" width="8" style="43" bestFit="1" customWidth="1"/>
    <col min="14684" max="14684" width="12.7109375" style="43" bestFit="1" customWidth="1"/>
    <col min="14685" max="14685" width="7.42578125" style="43" bestFit="1" customWidth="1"/>
    <col min="14686" max="14686" width="8.42578125" style="43" bestFit="1" customWidth="1"/>
    <col min="14687" max="14687" width="6.42578125" style="43" bestFit="1" customWidth="1"/>
    <col min="14688" max="14688" width="10.85546875" style="43" bestFit="1" customWidth="1"/>
    <col min="14689" max="14689" width="5.85546875" style="43" bestFit="1" customWidth="1"/>
    <col min="14690" max="14690" width="10.7109375" style="43" bestFit="1" customWidth="1"/>
    <col min="14691" max="14691" width="3.42578125" style="43" bestFit="1" customWidth="1"/>
    <col min="14692" max="14692" width="6.42578125" style="43" bestFit="1" customWidth="1"/>
    <col min="14693" max="14693" width="8.28515625" style="43" bestFit="1" customWidth="1"/>
    <col min="14694" max="14695" width="10.7109375" style="43" bestFit="1" customWidth="1"/>
    <col min="14696" max="14696" width="3.140625" style="43" bestFit="1" customWidth="1"/>
    <col min="14697" max="14697" width="9.42578125" style="43" bestFit="1" customWidth="1"/>
    <col min="14698" max="14698" width="3.42578125" style="43" bestFit="1" customWidth="1"/>
    <col min="14699" max="14699" width="4" style="43" bestFit="1" customWidth="1"/>
    <col min="14700" max="14700" width="7" style="43" bestFit="1" customWidth="1"/>
    <col min="14701" max="14701" width="8" style="43" bestFit="1" customWidth="1"/>
    <col min="14702" max="14702" width="9.28515625" style="43" bestFit="1" customWidth="1"/>
    <col min="14703" max="14703" width="8.140625" style="43" bestFit="1" customWidth="1"/>
    <col min="14704" max="14704" width="7.7109375" style="43" bestFit="1" customWidth="1"/>
    <col min="14705" max="14705" width="6.28515625" style="43" bestFit="1" customWidth="1"/>
    <col min="14706" max="14706" width="4.7109375" style="43" bestFit="1" customWidth="1"/>
    <col min="14707" max="14707" width="6.28515625" style="43" bestFit="1" customWidth="1"/>
    <col min="14708" max="14708" width="10.7109375" style="43" bestFit="1" customWidth="1"/>
    <col min="14709" max="14709" width="15.140625" style="43" bestFit="1" customWidth="1"/>
    <col min="14710" max="14710" width="9.28515625" style="43" bestFit="1" customWidth="1"/>
    <col min="14711" max="14711" width="12.28515625" style="43" bestFit="1" customWidth="1"/>
    <col min="14712" max="14712" width="5" style="43" bestFit="1" customWidth="1"/>
    <col min="14713" max="14714" width="8.7109375" style="43" bestFit="1" customWidth="1"/>
    <col min="14715" max="14715" width="3.28515625" style="43" bestFit="1" customWidth="1"/>
    <col min="14716" max="14716" width="10.7109375" style="43" bestFit="1" customWidth="1"/>
    <col min="14717" max="14717" width="33.42578125" style="43" bestFit="1" customWidth="1"/>
    <col min="14718" max="14718" width="12.7109375" style="43" bestFit="1" customWidth="1"/>
    <col min="14719" max="14719" width="11.7109375" style="43" bestFit="1" customWidth="1"/>
    <col min="14720" max="14720" width="12.42578125" style="43" bestFit="1" customWidth="1"/>
    <col min="14721" max="14721" width="12.85546875" style="43" bestFit="1" customWidth="1"/>
    <col min="14722" max="14722" width="8.140625" style="43" bestFit="1" customWidth="1"/>
    <col min="14723" max="14724" width="11.85546875" style="43" bestFit="1" customWidth="1"/>
    <col min="14725" max="14725" width="9" style="43" bestFit="1" customWidth="1"/>
    <col min="14726" max="14726" width="10.85546875" style="43" bestFit="1" customWidth="1"/>
    <col min="14727" max="14727" width="8.28515625" style="43" bestFit="1" customWidth="1"/>
    <col min="14728" max="14728" width="8.7109375" style="43" bestFit="1" customWidth="1"/>
    <col min="14729" max="14729" width="9" style="43" bestFit="1" customWidth="1"/>
    <col min="14730" max="14730" width="8.28515625" style="43" bestFit="1" customWidth="1"/>
    <col min="14731" max="14731" width="7.42578125" style="43" bestFit="1" customWidth="1"/>
    <col min="14732" max="14732" width="15.42578125" style="43" bestFit="1" customWidth="1"/>
    <col min="14733" max="14733" width="9.28515625" style="43" bestFit="1" customWidth="1"/>
    <col min="14734" max="14734" width="11.7109375" style="43" bestFit="1" customWidth="1"/>
    <col min="14735" max="14735" width="12.7109375" style="43" bestFit="1" customWidth="1"/>
    <col min="14736" max="14736" width="11.42578125" style="43" bestFit="1" customWidth="1"/>
    <col min="14737" max="14737" width="5.140625" style="43" bestFit="1" customWidth="1"/>
    <col min="14738" max="14738" width="6.42578125" style="43" bestFit="1" customWidth="1"/>
    <col min="14739" max="14739" width="11" style="43" bestFit="1" customWidth="1"/>
    <col min="14740" max="14740" width="17.28515625" style="43" bestFit="1" customWidth="1"/>
    <col min="14741" max="14904" width="10.85546875" style="43"/>
    <col min="14905" max="14905" width="17.85546875" style="43" bestFit="1" customWidth="1"/>
    <col min="14906" max="14906" width="33.42578125" style="43" bestFit="1" customWidth="1"/>
    <col min="14907" max="14907" width="21.28515625" style="43" bestFit="1" customWidth="1"/>
    <col min="14908" max="14908" width="18.42578125" style="43" bestFit="1" customWidth="1"/>
    <col min="14909" max="14909" width="9.7109375" style="43" bestFit="1" customWidth="1"/>
    <col min="14910" max="14910" width="10.7109375" style="43" bestFit="1" customWidth="1"/>
    <col min="14911" max="14911" width="28.7109375" style="43" bestFit="1" customWidth="1"/>
    <col min="14912" max="14912" width="3.140625" style="43" bestFit="1" customWidth="1"/>
    <col min="14913" max="14913" width="3.42578125" style="43" bestFit="1" customWidth="1"/>
    <col min="14914" max="14914" width="32.28515625" style="43" bestFit="1" customWidth="1"/>
    <col min="14915" max="14915" width="5" style="43" bestFit="1" customWidth="1"/>
    <col min="14916" max="14916" width="5.7109375" style="43" bestFit="1" customWidth="1"/>
    <col min="14917" max="14917" width="7.140625" style="43" bestFit="1" customWidth="1"/>
    <col min="14918" max="14918" width="23.7109375" style="43" bestFit="1" customWidth="1"/>
    <col min="14919" max="14919" width="26.140625" style="43" bestFit="1" customWidth="1"/>
    <col min="14920" max="14920" width="6.42578125" style="43" bestFit="1" customWidth="1"/>
    <col min="14921" max="14921" width="26.42578125" style="43" bestFit="1" customWidth="1"/>
    <col min="14922" max="14922" width="10.85546875" style="43"/>
    <col min="14923" max="14923" width="15.28515625" style="43" bestFit="1" customWidth="1"/>
    <col min="14924" max="14924" width="4.85546875" style="43" bestFit="1" customWidth="1"/>
    <col min="14925" max="14925" width="8" style="43" bestFit="1" customWidth="1"/>
    <col min="14926" max="14926" width="10.28515625" style="43" bestFit="1" customWidth="1"/>
    <col min="14927" max="14927" width="29.28515625" style="43" bestFit="1" customWidth="1"/>
    <col min="14928" max="14928" width="12.42578125" style="43" bestFit="1" customWidth="1"/>
    <col min="14929" max="14929" width="10" style="43" bestFit="1" customWidth="1"/>
    <col min="14930" max="14930" width="10.42578125" style="43" bestFit="1" customWidth="1"/>
    <col min="14931" max="14931" width="11" style="43" bestFit="1" customWidth="1"/>
    <col min="14932" max="14932" width="24.140625" style="43" bestFit="1" customWidth="1"/>
    <col min="14933" max="14933" width="10.7109375" style="43" bestFit="1" customWidth="1"/>
    <col min="14934" max="14934" width="32.85546875" style="43" bestFit="1" customWidth="1"/>
    <col min="14935" max="14935" width="13.85546875" style="43" bestFit="1" customWidth="1"/>
    <col min="14936" max="14936" width="11" style="43" bestFit="1" customWidth="1"/>
    <col min="14937" max="14937" width="23.42578125" style="43" bestFit="1" customWidth="1"/>
    <col min="14938" max="14938" width="10.7109375" style="43" bestFit="1" customWidth="1"/>
    <col min="14939" max="14939" width="8" style="43" bestFit="1" customWidth="1"/>
    <col min="14940" max="14940" width="12.7109375" style="43" bestFit="1" customWidth="1"/>
    <col min="14941" max="14941" width="7.42578125" style="43" bestFit="1" customWidth="1"/>
    <col min="14942" max="14942" width="8.42578125" style="43" bestFit="1" customWidth="1"/>
    <col min="14943" max="14943" width="6.42578125" style="43" bestFit="1" customWidth="1"/>
    <col min="14944" max="14944" width="10.85546875" style="43" bestFit="1" customWidth="1"/>
    <col min="14945" max="14945" width="5.85546875" style="43" bestFit="1" customWidth="1"/>
    <col min="14946" max="14946" width="10.7109375" style="43" bestFit="1" customWidth="1"/>
    <col min="14947" max="14947" width="3.42578125" style="43" bestFit="1" customWidth="1"/>
    <col min="14948" max="14948" width="6.42578125" style="43" bestFit="1" customWidth="1"/>
    <col min="14949" max="14949" width="8.28515625" style="43" bestFit="1" customWidth="1"/>
    <col min="14950" max="14951" width="10.7109375" style="43" bestFit="1" customWidth="1"/>
    <col min="14952" max="14952" width="3.140625" style="43" bestFit="1" customWidth="1"/>
    <col min="14953" max="14953" width="9.42578125" style="43" bestFit="1" customWidth="1"/>
    <col min="14954" max="14954" width="3.42578125" style="43" bestFit="1" customWidth="1"/>
    <col min="14955" max="14955" width="4" style="43" bestFit="1" customWidth="1"/>
    <col min="14956" max="14956" width="7" style="43" bestFit="1" customWidth="1"/>
    <col min="14957" max="14957" width="8" style="43" bestFit="1" customWidth="1"/>
    <col min="14958" max="14958" width="9.28515625" style="43" bestFit="1" customWidth="1"/>
    <col min="14959" max="14959" width="8.140625" style="43" bestFit="1" customWidth="1"/>
    <col min="14960" max="14960" width="7.7109375" style="43" bestFit="1" customWidth="1"/>
    <col min="14961" max="14961" width="6.28515625" style="43" bestFit="1" customWidth="1"/>
    <col min="14962" max="14962" width="4.7109375" style="43" bestFit="1" customWidth="1"/>
    <col min="14963" max="14963" width="6.28515625" style="43" bestFit="1" customWidth="1"/>
    <col min="14964" max="14964" width="10.7109375" style="43" bestFit="1" customWidth="1"/>
    <col min="14965" max="14965" width="15.140625" style="43" bestFit="1" customWidth="1"/>
    <col min="14966" max="14966" width="9.28515625" style="43" bestFit="1" customWidth="1"/>
    <col min="14967" max="14967" width="12.28515625" style="43" bestFit="1" customWidth="1"/>
    <col min="14968" max="14968" width="5" style="43" bestFit="1" customWidth="1"/>
    <col min="14969" max="14970" width="8.7109375" style="43" bestFit="1" customWidth="1"/>
    <col min="14971" max="14971" width="3.28515625" style="43" bestFit="1" customWidth="1"/>
    <col min="14972" max="14972" width="10.7109375" style="43" bestFit="1" customWidth="1"/>
    <col min="14973" max="14973" width="33.42578125" style="43" bestFit="1" customWidth="1"/>
    <col min="14974" max="14974" width="12.7109375" style="43" bestFit="1" customWidth="1"/>
    <col min="14975" max="14975" width="11.7109375" style="43" bestFit="1" customWidth="1"/>
    <col min="14976" max="14976" width="12.42578125" style="43" bestFit="1" customWidth="1"/>
    <col min="14977" max="14977" width="12.85546875" style="43" bestFit="1" customWidth="1"/>
    <col min="14978" max="14978" width="8.140625" style="43" bestFit="1" customWidth="1"/>
    <col min="14979" max="14980" width="11.85546875" style="43" bestFit="1" customWidth="1"/>
    <col min="14981" max="14981" width="9" style="43" bestFit="1" customWidth="1"/>
    <col min="14982" max="14982" width="10.85546875" style="43" bestFit="1" customWidth="1"/>
    <col min="14983" max="14983" width="8.28515625" style="43" bestFit="1" customWidth="1"/>
    <col min="14984" max="14984" width="8.7109375" style="43" bestFit="1" customWidth="1"/>
    <col min="14985" max="14985" width="9" style="43" bestFit="1" customWidth="1"/>
    <col min="14986" max="14986" width="8.28515625" style="43" bestFit="1" customWidth="1"/>
    <col min="14987" max="14987" width="7.42578125" style="43" bestFit="1" customWidth="1"/>
    <col min="14988" max="14988" width="15.42578125" style="43" bestFit="1" customWidth="1"/>
    <col min="14989" max="14989" width="9.28515625" style="43" bestFit="1" customWidth="1"/>
    <col min="14990" max="14990" width="11.7109375" style="43" bestFit="1" customWidth="1"/>
    <col min="14991" max="14991" width="12.7109375" style="43" bestFit="1" customWidth="1"/>
    <col min="14992" max="14992" width="11.42578125" style="43" bestFit="1" customWidth="1"/>
    <col min="14993" max="14993" width="5.140625" style="43" bestFit="1" customWidth="1"/>
    <col min="14994" max="14994" width="6.42578125" style="43" bestFit="1" customWidth="1"/>
    <col min="14995" max="14995" width="11" style="43" bestFit="1" customWidth="1"/>
    <col min="14996" max="14996" width="17.28515625" style="43" bestFit="1" customWidth="1"/>
    <col min="14997" max="15160" width="10.85546875" style="43"/>
    <col min="15161" max="15161" width="17.85546875" style="43" bestFit="1" customWidth="1"/>
    <col min="15162" max="15162" width="33.42578125" style="43" bestFit="1" customWidth="1"/>
    <col min="15163" max="15163" width="21.28515625" style="43" bestFit="1" customWidth="1"/>
    <col min="15164" max="15164" width="18.42578125" style="43" bestFit="1" customWidth="1"/>
    <col min="15165" max="15165" width="9.7109375" style="43" bestFit="1" customWidth="1"/>
    <col min="15166" max="15166" width="10.7109375" style="43" bestFit="1" customWidth="1"/>
    <col min="15167" max="15167" width="28.7109375" style="43" bestFit="1" customWidth="1"/>
    <col min="15168" max="15168" width="3.140625" style="43" bestFit="1" customWidth="1"/>
    <col min="15169" max="15169" width="3.42578125" style="43" bestFit="1" customWidth="1"/>
    <col min="15170" max="15170" width="32.28515625" style="43" bestFit="1" customWidth="1"/>
    <col min="15171" max="15171" width="5" style="43" bestFit="1" customWidth="1"/>
    <col min="15172" max="15172" width="5.7109375" style="43" bestFit="1" customWidth="1"/>
    <col min="15173" max="15173" width="7.140625" style="43" bestFit="1" customWidth="1"/>
    <col min="15174" max="15174" width="23.7109375" style="43" bestFit="1" customWidth="1"/>
    <col min="15175" max="15175" width="26.140625" style="43" bestFit="1" customWidth="1"/>
    <col min="15176" max="15176" width="6.42578125" style="43" bestFit="1" customWidth="1"/>
    <col min="15177" max="15177" width="26.42578125" style="43" bestFit="1" customWidth="1"/>
    <col min="15178" max="15178" width="10.85546875" style="43"/>
    <col min="15179" max="15179" width="15.28515625" style="43" bestFit="1" customWidth="1"/>
    <col min="15180" max="15180" width="4.85546875" style="43" bestFit="1" customWidth="1"/>
    <col min="15181" max="15181" width="8" style="43" bestFit="1" customWidth="1"/>
    <col min="15182" max="15182" width="10.28515625" style="43" bestFit="1" customWidth="1"/>
    <col min="15183" max="15183" width="29.28515625" style="43" bestFit="1" customWidth="1"/>
    <col min="15184" max="15184" width="12.42578125" style="43" bestFit="1" customWidth="1"/>
    <col min="15185" max="15185" width="10" style="43" bestFit="1" customWidth="1"/>
    <col min="15186" max="15186" width="10.42578125" style="43" bestFit="1" customWidth="1"/>
    <col min="15187" max="15187" width="11" style="43" bestFit="1" customWidth="1"/>
    <col min="15188" max="15188" width="24.140625" style="43" bestFit="1" customWidth="1"/>
    <col min="15189" max="15189" width="10.7109375" style="43" bestFit="1" customWidth="1"/>
    <col min="15190" max="15190" width="32.85546875" style="43" bestFit="1" customWidth="1"/>
    <col min="15191" max="15191" width="13.85546875" style="43" bestFit="1" customWidth="1"/>
    <col min="15192" max="15192" width="11" style="43" bestFit="1" customWidth="1"/>
    <col min="15193" max="15193" width="23.42578125" style="43" bestFit="1" customWidth="1"/>
    <col min="15194" max="15194" width="10.7109375" style="43" bestFit="1" customWidth="1"/>
    <col min="15195" max="15195" width="8" style="43" bestFit="1" customWidth="1"/>
    <col min="15196" max="15196" width="12.7109375" style="43" bestFit="1" customWidth="1"/>
    <col min="15197" max="15197" width="7.42578125" style="43" bestFit="1" customWidth="1"/>
    <col min="15198" max="15198" width="8.42578125" style="43" bestFit="1" customWidth="1"/>
    <col min="15199" max="15199" width="6.42578125" style="43" bestFit="1" customWidth="1"/>
    <col min="15200" max="15200" width="10.85546875" style="43" bestFit="1" customWidth="1"/>
    <col min="15201" max="15201" width="5.85546875" style="43" bestFit="1" customWidth="1"/>
    <col min="15202" max="15202" width="10.7109375" style="43" bestFit="1" customWidth="1"/>
    <col min="15203" max="15203" width="3.42578125" style="43" bestFit="1" customWidth="1"/>
    <col min="15204" max="15204" width="6.42578125" style="43" bestFit="1" customWidth="1"/>
    <col min="15205" max="15205" width="8.28515625" style="43" bestFit="1" customWidth="1"/>
    <col min="15206" max="15207" width="10.7109375" style="43" bestFit="1" customWidth="1"/>
    <col min="15208" max="15208" width="3.140625" style="43" bestFit="1" customWidth="1"/>
    <col min="15209" max="15209" width="9.42578125" style="43" bestFit="1" customWidth="1"/>
    <col min="15210" max="15210" width="3.42578125" style="43" bestFit="1" customWidth="1"/>
    <col min="15211" max="15211" width="4" style="43" bestFit="1" customWidth="1"/>
    <col min="15212" max="15212" width="7" style="43" bestFit="1" customWidth="1"/>
    <col min="15213" max="15213" width="8" style="43" bestFit="1" customWidth="1"/>
    <col min="15214" max="15214" width="9.28515625" style="43" bestFit="1" customWidth="1"/>
    <col min="15215" max="15215" width="8.140625" style="43" bestFit="1" customWidth="1"/>
    <col min="15216" max="15216" width="7.7109375" style="43" bestFit="1" customWidth="1"/>
    <col min="15217" max="15217" width="6.28515625" style="43" bestFit="1" customWidth="1"/>
    <col min="15218" max="15218" width="4.7109375" style="43" bestFit="1" customWidth="1"/>
    <col min="15219" max="15219" width="6.28515625" style="43" bestFit="1" customWidth="1"/>
    <col min="15220" max="15220" width="10.7109375" style="43" bestFit="1" customWidth="1"/>
    <col min="15221" max="15221" width="15.140625" style="43" bestFit="1" customWidth="1"/>
    <col min="15222" max="15222" width="9.28515625" style="43" bestFit="1" customWidth="1"/>
    <col min="15223" max="15223" width="12.28515625" style="43" bestFit="1" customWidth="1"/>
    <col min="15224" max="15224" width="5" style="43" bestFit="1" customWidth="1"/>
    <col min="15225" max="15226" width="8.7109375" style="43" bestFit="1" customWidth="1"/>
    <col min="15227" max="15227" width="3.28515625" style="43" bestFit="1" customWidth="1"/>
    <col min="15228" max="15228" width="10.7109375" style="43" bestFit="1" customWidth="1"/>
    <col min="15229" max="15229" width="33.42578125" style="43" bestFit="1" customWidth="1"/>
    <col min="15230" max="15230" width="12.7109375" style="43" bestFit="1" customWidth="1"/>
    <col min="15231" max="15231" width="11.7109375" style="43" bestFit="1" customWidth="1"/>
    <col min="15232" max="15232" width="12.42578125" style="43" bestFit="1" customWidth="1"/>
    <col min="15233" max="15233" width="12.85546875" style="43" bestFit="1" customWidth="1"/>
    <col min="15234" max="15234" width="8.140625" style="43" bestFit="1" customWidth="1"/>
    <col min="15235" max="15236" width="11.85546875" style="43" bestFit="1" customWidth="1"/>
    <col min="15237" max="15237" width="9" style="43" bestFit="1" customWidth="1"/>
    <col min="15238" max="15238" width="10.85546875" style="43" bestFit="1" customWidth="1"/>
    <col min="15239" max="15239" width="8.28515625" style="43" bestFit="1" customWidth="1"/>
    <col min="15240" max="15240" width="8.7109375" style="43" bestFit="1" customWidth="1"/>
    <col min="15241" max="15241" width="9" style="43" bestFit="1" customWidth="1"/>
    <col min="15242" max="15242" width="8.28515625" style="43" bestFit="1" customWidth="1"/>
    <col min="15243" max="15243" width="7.42578125" style="43" bestFit="1" customWidth="1"/>
    <col min="15244" max="15244" width="15.42578125" style="43" bestFit="1" customWidth="1"/>
    <col min="15245" max="15245" width="9.28515625" style="43" bestFit="1" customWidth="1"/>
    <col min="15246" max="15246" width="11.7109375" style="43" bestFit="1" customWidth="1"/>
    <col min="15247" max="15247" width="12.7109375" style="43" bestFit="1" customWidth="1"/>
    <col min="15248" max="15248" width="11.42578125" style="43" bestFit="1" customWidth="1"/>
    <col min="15249" max="15249" width="5.140625" style="43" bestFit="1" customWidth="1"/>
    <col min="15250" max="15250" width="6.42578125" style="43" bestFit="1" customWidth="1"/>
    <col min="15251" max="15251" width="11" style="43" bestFit="1" customWidth="1"/>
    <col min="15252" max="15252" width="17.28515625" style="43" bestFit="1" customWidth="1"/>
    <col min="15253" max="15416" width="10.85546875" style="43"/>
    <col min="15417" max="15417" width="17.85546875" style="43" bestFit="1" customWidth="1"/>
    <col min="15418" max="15418" width="33.42578125" style="43" bestFit="1" customWidth="1"/>
    <col min="15419" max="15419" width="21.28515625" style="43" bestFit="1" customWidth="1"/>
    <col min="15420" max="15420" width="18.42578125" style="43" bestFit="1" customWidth="1"/>
    <col min="15421" max="15421" width="9.7109375" style="43" bestFit="1" customWidth="1"/>
    <col min="15422" max="15422" width="10.7109375" style="43" bestFit="1" customWidth="1"/>
    <col min="15423" max="15423" width="28.7109375" style="43" bestFit="1" customWidth="1"/>
    <col min="15424" max="15424" width="3.140625" style="43" bestFit="1" customWidth="1"/>
    <col min="15425" max="15425" width="3.42578125" style="43" bestFit="1" customWidth="1"/>
    <col min="15426" max="15426" width="32.28515625" style="43" bestFit="1" customWidth="1"/>
    <col min="15427" max="15427" width="5" style="43" bestFit="1" customWidth="1"/>
    <col min="15428" max="15428" width="5.7109375" style="43" bestFit="1" customWidth="1"/>
    <col min="15429" max="15429" width="7.140625" style="43" bestFit="1" customWidth="1"/>
    <col min="15430" max="15430" width="23.7109375" style="43" bestFit="1" customWidth="1"/>
    <col min="15431" max="15431" width="26.140625" style="43" bestFit="1" customWidth="1"/>
    <col min="15432" max="15432" width="6.42578125" style="43" bestFit="1" customWidth="1"/>
    <col min="15433" max="15433" width="26.42578125" style="43" bestFit="1" customWidth="1"/>
    <col min="15434" max="15434" width="10.85546875" style="43"/>
    <col min="15435" max="15435" width="15.28515625" style="43" bestFit="1" customWidth="1"/>
    <col min="15436" max="15436" width="4.85546875" style="43" bestFit="1" customWidth="1"/>
    <col min="15437" max="15437" width="8" style="43" bestFit="1" customWidth="1"/>
    <col min="15438" max="15438" width="10.28515625" style="43" bestFit="1" customWidth="1"/>
    <col min="15439" max="15439" width="29.28515625" style="43" bestFit="1" customWidth="1"/>
    <col min="15440" max="15440" width="12.42578125" style="43" bestFit="1" customWidth="1"/>
    <col min="15441" max="15441" width="10" style="43" bestFit="1" customWidth="1"/>
    <col min="15442" max="15442" width="10.42578125" style="43" bestFit="1" customWidth="1"/>
    <col min="15443" max="15443" width="11" style="43" bestFit="1" customWidth="1"/>
    <col min="15444" max="15444" width="24.140625" style="43" bestFit="1" customWidth="1"/>
    <col min="15445" max="15445" width="10.7109375" style="43" bestFit="1" customWidth="1"/>
    <col min="15446" max="15446" width="32.85546875" style="43" bestFit="1" customWidth="1"/>
    <col min="15447" max="15447" width="13.85546875" style="43" bestFit="1" customWidth="1"/>
    <col min="15448" max="15448" width="11" style="43" bestFit="1" customWidth="1"/>
    <col min="15449" max="15449" width="23.42578125" style="43" bestFit="1" customWidth="1"/>
    <col min="15450" max="15450" width="10.7109375" style="43" bestFit="1" customWidth="1"/>
    <col min="15451" max="15451" width="8" style="43" bestFit="1" customWidth="1"/>
    <col min="15452" max="15452" width="12.7109375" style="43" bestFit="1" customWidth="1"/>
    <col min="15453" max="15453" width="7.42578125" style="43" bestFit="1" customWidth="1"/>
    <col min="15454" max="15454" width="8.42578125" style="43" bestFit="1" customWidth="1"/>
    <col min="15455" max="15455" width="6.42578125" style="43" bestFit="1" customWidth="1"/>
    <col min="15456" max="15456" width="10.85546875" style="43" bestFit="1" customWidth="1"/>
    <col min="15457" max="15457" width="5.85546875" style="43" bestFit="1" customWidth="1"/>
    <col min="15458" max="15458" width="10.7109375" style="43" bestFit="1" customWidth="1"/>
    <col min="15459" max="15459" width="3.42578125" style="43" bestFit="1" customWidth="1"/>
    <col min="15460" max="15460" width="6.42578125" style="43" bestFit="1" customWidth="1"/>
    <col min="15461" max="15461" width="8.28515625" style="43" bestFit="1" customWidth="1"/>
    <col min="15462" max="15463" width="10.7109375" style="43" bestFit="1" customWidth="1"/>
    <col min="15464" max="15464" width="3.140625" style="43" bestFit="1" customWidth="1"/>
    <col min="15465" max="15465" width="9.42578125" style="43" bestFit="1" customWidth="1"/>
    <col min="15466" max="15466" width="3.42578125" style="43" bestFit="1" customWidth="1"/>
    <col min="15467" max="15467" width="4" style="43" bestFit="1" customWidth="1"/>
    <col min="15468" max="15468" width="7" style="43" bestFit="1" customWidth="1"/>
    <col min="15469" max="15469" width="8" style="43" bestFit="1" customWidth="1"/>
    <col min="15470" max="15470" width="9.28515625" style="43" bestFit="1" customWidth="1"/>
    <col min="15471" max="15471" width="8.140625" style="43" bestFit="1" customWidth="1"/>
    <col min="15472" max="15472" width="7.7109375" style="43" bestFit="1" customWidth="1"/>
    <col min="15473" max="15473" width="6.28515625" style="43" bestFit="1" customWidth="1"/>
    <col min="15474" max="15474" width="4.7109375" style="43" bestFit="1" customWidth="1"/>
    <col min="15475" max="15475" width="6.28515625" style="43" bestFit="1" customWidth="1"/>
    <col min="15476" max="15476" width="10.7109375" style="43" bestFit="1" customWidth="1"/>
    <col min="15477" max="15477" width="15.140625" style="43" bestFit="1" customWidth="1"/>
    <col min="15478" max="15478" width="9.28515625" style="43" bestFit="1" customWidth="1"/>
    <col min="15479" max="15479" width="12.28515625" style="43" bestFit="1" customWidth="1"/>
    <col min="15480" max="15480" width="5" style="43" bestFit="1" customWidth="1"/>
    <col min="15481" max="15482" width="8.7109375" style="43" bestFit="1" customWidth="1"/>
    <col min="15483" max="15483" width="3.28515625" style="43" bestFit="1" customWidth="1"/>
    <col min="15484" max="15484" width="10.7109375" style="43" bestFit="1" customWidth="1"/>
    <col min="15485" max="15485" width="33.42578125" style="43" bestFit="1" customWidth="1"/>
    <col min="15486" max="15486" width="12.7109375" style="43" bestFit="1" customWidth="1"/>
    <col min="15487" max="15487" width="11.7109375" style="43" bestFit="1" customWidth="1"/>
    <col min="15488" max="15488" width="12.42578125" style="43" bestFit="1" customWidth="1"/>
    <col min="15489" max="15489" width="12.85546875" style="43" bestFit="1" customWidth="1"/>
    <col min="15490" max="15490" width="8.140625" style="43" bestFit="1" customWidth="1"/>
    <col min="15491" max="15492" width="11.85546875" style="43" bestFit="1" customWidth="1"/>
    <col min="15493" max="15493" width="9" style="43" bestFit="1" customWidth="1"/>
    <col min="15494" max="15494" width="10.85546875" style="43" bestFit="1" customWidth="1"/>
    <col min="15495" max="15495" width="8.28515625" style="43" bestFit="1" customWidth="1"/>
    <col min="15496" max="15496" width="8.7109375" style="43" bestFit="1" customWidth="1"/>
    <col min="15497" max="15497" width="9" style="43" bestFit="1" customWidth="1"/>
    <col min="15498" max="15498" width="8.28515625" style="43" bestFit="1" customWidth="1"/>
    <col min="15499" max="15499" width="7.42578125" style="43" bestFit="1" customWidth="1"/>
    <col min="15500" max="15500" width="15.42578125" style="43" bestFit="1" customWidth="1"/>
    <col min="15501" max="15501" width="9.28515625" style="43" bestFit="1" customWidth="1"/>
    <col min="15502" max="15502" width="11.7109375" style="43" bestFit="1" customWidth="1"/>
    <col min="15503" max="15503" width="12.7109375" style="43" bestFit="1" customWidth="1"/>
    <col min="15504" max="15504" width="11.42578125" style="43" bestFit="1" customWidth="1"/>
    <col min="15505" max="15505" width="5.140625" style="43" bestFit="1" customWidth="1"/>
    <col min="15506" max="15506" width="6.42578125" style="43" bestFit="1" customWidth="1"/>
    <col min="15507" max="15507" width="11" style="43" bestFit="1" customWidth="1"/>
    <col min="15508" max="15508" width="17.28515625" style="43" bestFit="1" customWidth="1"/>
    <col min="15509" max="15672" width="10.85546875" style="43"/>
    <col min="15673" max="15673" width="17.85546875" style="43" bestFit="1" customWidth="1"/>
    <col min="15674" max="15674" width="33.42578125" style="43" bestFit="1" customWidth="1"/>
    <col min="15675" max="15675" width="21.28515625" style="43" bestFit="1" customWidth="1"/>
    <col min="15676" max="15676" width="18.42578125" style="43" bestFit="1" customWidth="1"/>
    <col min="15677" max="15677" width="9.7109375" style="43" bestFit="1" customWidth="1"/>
    <col min="15678" max="15678" width="10.7109375" style="43" bestFit="1" customWidth="1"/>
    <col min="15679" max="15679" width="28.7109375" style="43" bestFit="1" customWidth="1"/>
    <col min="15680" max="15680" width="3.140625" style="43" bestFit="1" customWidth="1"/>
    <col min="15681" max="15681" width="3.42578125" style="43" bestFit="1" customWidth="1"/>
    <col min="15682" max="15682" width="32.28515625" style="43" bestFit="1" customWidth="1"/>
    <col min="15683" max="15683" width="5" style="43" bestFit="1" customWidth="1"/>
    <col min="15684" max="15684" width="5.7109375" style="43" bestFit="1" customWidth="1"/>
    <col min="15685" max="15685" width="7.140625" style="43" bestFit="1" customWidth="1"/>
    <col min="15686" max="15686" width="23.7109375" style="43" bestFit="1" customWidth="1"/>
    <col min="15687" max="15687" width="26.140625" style="43" bestFit="1" customWidth="1"/>
    <col min="15688" max="15688" width="6.42578125" style="43" bestFit="1" customWidth="1"/>
    <col min="15689" max="15689" width="26.42578125" style="43" bestFit="1" customWidth="1"/>
    <col min="15690" max="15690" width="10.85546875" style="43"/>
    <col min="15691" max="15691" width="15.28515625" style="43" bestFit="1" customWidth="1"/>
    <col min="15692" max="15692" width="4.85546875" style="43" bestFit="1" customWidth="1"/>
    <col min="15693" max="15693" width="8" style="43" bestFit="1" customWidth="1"/>
    <col min="15694" max="15694" width="10.28515625" style="43" bestFit="1" customWidth="1"/>
    <col min="15695" max="15695" width="29.28515625" style="43" bestFit="1" customWidth="1"/>
    <col min="15696" max="15696" width="12.42578125" style="43" bestFit="1" customWidth="1"/>
    <col min="15697" max="15697" width="10" style="43" bestFit="1" customWidth="1"/>
    <col min="15698" max="15698" width="10.42578125" style="43" bestFit="1" customWidth="1"/>
    <col min="15699" max="15699" width="11" style="43" bestFit="1" customWidth="1"/>
    <col min="15700" max="15700" width="24.140625" style="43" bestFit="1" customWidth="1"/>
    <col min="15701" max="15701" width="10.7109375" style="43" bestFit="1" customWidth="1"/>
    <col min="15702" max="15702" width="32.85546875" style="43" bestFit="1" customWidth="1"/>
    <col min="15703" max="15703" width="13.85546875" style="43" bestFit="1" customWidth="1"/>
    <col min="15704" max="15704" width="11" style="43" bestFit="1" customWidth="1"/>
    <col min="15705" max="15705" width="23.42578125" style="43" bestFit="1" customWidth="1"/>
    <col min="15706" max="15706" width="10.7109375" style="43" bestFit="1" customWidth="1"/>
    <col min="15707" max="15707" width="8" style="43" bestFit="1" customWidth="1"/>
    <col min="15708" max="15708" width="12.7109375" style="43" bestFit="1" customWidth="1"/>
    <col min="15709" max="15709" width="7.42578125" style="43" bestFit="1" customWidth="1"/>
    <col min="15710" max="15710" width="8.42578125" style="43" bestFit="1" customWidth="1"/>
    <col min="15711" max="15711" width="6.42578125" style="43" bestFit="1" customWidth="1"/>
    <col min="15712" max="15712" width="10.85546875" style="43" bestFit="1" customWidth="1"/>
    <col min="15713" max="15713" width="5.85546875" style="43" bestFit="1" customWidth="1"/>
    <col min="15714" max="15714" width="10.7109375" style="43" bestFit="1" customWidth="1"/>
    <col min="15715" max="15715" width="3.42578125" style="43" bestFit="1" customWidth="1"/>
    <col min="15716" max="15716" width="6.42578125" style="43" bestFit="1" customWidth="1"/>
    <col min="15717" max="15717" width="8.28515625" style="43" bestFit="1" customWidth="1"/>
    <col min="15718" max="15719" width="10.7109375" style="43" bestFit="1" customWidth="1"/>
    <col min="15720" max="15720" width="3.140625" style="43" bestFit="1" customWidth="1"/>
    <col min="15721" max="15721" width="9.42578125" style="43" bestFit="1" customWidth="1"/>
    <col min="15722" max="15722" width="3.42578125" style="43" bestFit="1" customWidth="1"/>
    <col min="15723" max="15723" width="4" style="43" bestFit="1" customWidth="1"/>
    <col min="15724" max="15724" width="7" style="43" bestFit="1" customWidth="1"/>
    <col min="15725" max="15725" width="8" style="43" bestFit="1" customWidth="1"/>
    <col min="15726" max="15726" width="9.28515625" style="43" bestFit="1" customWidth="1"/>
    <col min="15727" max="15727" width="8.140625" style="43" bestFit="1" customWidth="1"/>
    <col min="15728" max="15728" width="7.7109375" style="43" bestFit="1" customWidth="1"/>
    <col min="15729" max="15729" width="6.28515625" style="43" bestFit="1" customWidth="1"/>
    <col min="15730" max="15730" width="4.7109375" style="43" bestFit="1" customWidth="1"/>
    <col min="15731" max="15731" width="6.28515625" style="43" bestFit="1" customWidth="1"/>
    <col min="15732" max="15732" width="10.7109375" style="43" bestFit="1" customWidth="1"/>
    <col min="15733" max="15733" width="15.140625" style="43" bestFit="1" customWidth="1"/>
    <col min="15734" max="15734" width="9.28515625" style="43" bestFit="1" customWidth="1"/>
    <col min="15735" max="15735" width="12.28515625" style="43" bestFit="1" customWidth="1"/>
    <col min="15736" max="15736" width="5" style="43" bestFit="1" customWidth="1"/>
    <col min="15737" max="15738" width="8.7109375" style="43" bestFit="1" customWidth="1"/>
    <col min="15739" max="15739" width="3.28515625" style="43" bestFit="1" customWidth="1"/>
    <col min="15740" max="15740" width="10.7109375" style="43" bestFit="1" customWidth="1"/>
    <col min="15741" max="15741" width="33.42578125" style="43" bestFit="1" customWidth="1"/>
    <col min="15742" max="15742" width="12.7109375" style="43" bestFit="1" customWidth="1"/>
    <col min="15743" max="15743" width="11.7109375" style="43" bestFit="1" customWidth="1"/>
    <col min="15744" max="15744" width="12.42578125" style="43" bestFit="1" customWidth="1"/>
    <col min="15745" max="15745" width="12.85546875" style="43" bestFit="1" customWidth="1"/>
    <col min="15746" max="15746" width="8.140625" style="43" bestFit="1" customWidth="1"/>
    <col min="15747" max="15748" width="11.85546875" style="43" bestFit="1" customWidth="1"/>
    <col min="15749" max="15749" width="9" style="43" bestFit="1" customWidth="1"/>
    <col min="15750" max="15750" width="10.85546875" style="43" bestFit="1" customWidth="1"/>
    <col min="15751" max="15751" width="8.28515625" style="43" bestFit="1" customWidth="1"/>
    <col min="15752" max="15752" width="8.7109375" style="43" bestFit="1" customWidth="1"/>
    <col min="15753" max="15753" width="9" style="43" bestFit="1" customWidth="1"/>
    <col min="15754" max="15754" width="8.28515625" style="43" bestFit="1" customWidth="1"/>
    <col min="15755" max="15755" width="7.42578125" style="43" bestFit="1" customWidth="1"/>
    <col min="15756" max="15756" width="15.42578125" style="43" bestFit="1" customWidth="1"/>
    <col min="15757" max="15757" width="9.28515625" style="43" bestFit="1" customWidth="1"/>
    <col min="15758" max="15758" width="11.7109375" style="43" bestFit="1" customWidth="1"/>
    <col min="15759" max="15759" width="12.7109375" style="43" bestFit="1" customWidth="1"/>
    <col min="15760" max="15760" width="11.42578125" style="43" bestFit="1" customWidth="1"/>
    <col min="15761" max="15761" width="5.140625" style="43" bestFit="1" customWidth="1"/>
    <col min="15762" max="15762" width="6.42578125" style="43" bestFit="1" customWidth="1"/>
    <col min="15763" max="15763" width="11" style="43" bestFit="1" customWidth="1"/>
    <col min="15764" max="15764" width="17.28515625" style="43" bestFit="1" customWidth="1"/>
    <col min="15765" max="15928" width="10.85546875" style="43"/>
    <col min="15929" max="15929" width="17.85546875" style="43" bestFit="1" customWidth="1"/>
    <col min="15930" max="15930" width="33.42578125" style="43" bestFit="1" customWidth="1"/>
    <col min="15931" max="15931" width="21.28515625" style="43" bestFit="1" customWidth="1"/>
    <col min="15932" max="15932" width="18.42578125" style="43" bestFit="1" customWidth="1"/>
    <col min="15933" max="15933" width="9.7109375" style="43" bestFit="1" customWidth="1"/>
    <col min="15934" max="15934" width="10.7109375" style="43" bestFit="1" customWidth="1"/>
    <col min="15935" max="15935" width="28.7109375" style="43" bestFit="1" customWidth="1"/>
    <col min="15936" max="15936" width="3.140625" style="43" bestFit="1" customWidth="1"/>
    <col min="15937" max="15937" width="3.42578125" style="43" bestFit="1" customWidth="1"/>
    <col min="15938" max="15938" width="32.28515625" style="43" bestFit="1" customWidth="1"/>
    <col min="15939" max="15939" width="5" style="43" bestFit="1" customWidth="1"/>
    <col min="15940" max="15940" width="5.7109375" style="43" bestFit="1" customWidth="1"/>
    <col min="15941" max="15941" width="7.140625" style="43" bestFit="1" customWidth="1"/>
    <col min="15942" max="15942" width="23.7109375" style="43" bestFit="1" customWidth="1"/>
    <col min="15943" max="15943" width="26.140625" style="43" bestFit="1" customWidth="1"/>
    <col min="15944" max="15944" width="6.42578125" style="43" bestFit="1" customWidth="1"/>
    <col min="15945" max="15945" width="26.42578125" style="43" bestFit="1" customWidth="1"/>
    <col min="15946" max="15946" width="10.85546875" style="43"/>
    <col min="15947" max="15947" width="15.28515625" style="43" bestFit="1" customWidth="1"/>
    <col min="15948" max="15948" width="4.85546875" style="43" bestFit="1" customWidth="1"/>
    <col min="15949" max="15949" width="8" style="43" bestFit="1" customWidth="1"/>
    <col min="15950" max="15950" width="10.28515625" style="43" bestFit="1" customWidth="1"/>
    <col min="15951" max="15951" width="29.28515625" style="43" bestFit="1" customWidth="1"/>
    <col min="15952" max="15952" width="12.42578125" style="43" bestFit="1" customWidth="1"/>
    <col min="15953" max="15953" width="10" style="43" bestFit="1" customWidth="1"/>
    <col min="15954" max="15954" width="10.42578125" style="43" bestFit="1" customWidth="1"/>
    <col min="15955" max="15955" width="11" style="43" bestFit="1" customWidth="1"/>
    <col min="15956" max="15956" width="24.140625" style="43" bestFit="1" customWidth="1"/>
    <col min="15957" max="15957" width="10.7109375" style="43" bestFit="1" customWidth="1"/>
    <col min="15958" max="15958" width="32.85546875" style="43" bestFit="1" customWidth="1"/>
    <col min="15959" max="15959" width="13.85546875" style="43" bestFit="1" customWidth="1"/>
    <col min="15960" max="15960" width="11" style="43" bestFit="1" customWidth="1"/>
    <col min="15961" max="15961" width="23.42578125" style="43" bestFit="1" customWidth="1"/>
    <col min="15962" max="15962" width="10.7109375" style="43" bestFit="1" customWidth="1"/>
    <col min="15963" max="15963" width="8" style="43" bestFit="1" customWidth="1"/>
    <col min="15964" max="15964" width="12.7109375" style="43" bestFit="1" customWidth="1"/>
    <col min="15965" max="15965" width="7.42578125" style="43" bestFit="1" customWidth="1"/>
    <col min="15966" max="15966" width="8.42578125" style="43" bestFit="1" customWidth="1"/>
    <col min="15967" max="15967" width="6.42578125" style="43" bestFit="1" customWidth="1"/>
    <col min="15968" max="15968" width="10.85546875" style="43" bestFit="1" customWidth="1"/>
    <col min="15969" max="15969" width="5.85546875" style="43" bestFit="1" customWidth="1"/>
    <col min="15970" max="15970" width="10.7109375" style="43" bestFit="1" customWidth="1"/>
    <col min="15971" max="15971" width="3.42578125" style="43" bestFit="1" customWidth="1"/>
    <col min="15972" max="15972" width="6.42578125" style="43" bestFit="1" customWidth="1"/>
    <col min="15973" max="15973" width="8.28515625" style="43" bestFit="1" customWidth="1"/>
    <col min="15974" max="15975" width="10.7109375" style="43" bestFit="1" customWidth="1"/>
    <col min="15976" max="15976" width="3.140625" style="43" bestFit="1" customWidth="1"/>
    <col min="15977" max="15977" width="9.42578125" style="43" bestFit="1" customWidth="1"/>
    <col min="15978" max="15978" width="3.42578125" style="43" bestFit="1" customWidth="1"/>
    <col min="15979" max="15979" width="4" style="43" bestFit="1" customWidth="1"/>
    <col min="15980" max="15980" width="7" style="43" bestFit="1" customWidth="1"/>
    <col min="15981" max="15981" width="8" style="43" bestFit="1" customWidth="1"/>
    <col min="15982" max="15982" width="9.28515625" style="43" bestFit="1" customWidth="1"/>
    <col min="15983" max="15983" width="8.140625" style="43" bestFit="1" customWidth="1"/>
    <col min="15984" max="15984" width="7.7109375" style="43" bestFit="1" customWidth="1"/>
    <col min="15985" max="15985" width="6.28515625" style="43" bestFit="1" customWidth="1"/>
    <col min="15986" max="15986" width="4.7109375" style="43" bestFit="1" customWidth="1"/>
    <col min="15987" max="15987" width="6.28515625" style="43" bestFit="1" customWidth="1"/>
    <col min="15988" max="15988" width="10.7109375" style="43" bestFit="1" customWidth="1"/>
    <col min="15989" max="15989" width="15.140625" style="43" bestFit="1" customWidth="1"/>
    <col min="15990" max="15990" width="9.28515625" style="43" bestFit="1" customWidth="1"/>
    <col min="15991" max="15991" width="12.28515625" style="43" bestFit="1" customWidth="1"/>
    <col min="15992" max="15992" width="5" style="43" bestFit="1" customWidth="1"/>
    <col min="15993" max="15994" width="8.7109375" style="43" bestFit="1" customWidth="1"/>
    <col min="15995" max="15995" width="3.28515625" style="43" bestFit="1" customWidth="1"/>
    <col min="15996" max="15996" width="10.7109375" style="43" bestFit="1" customWidth="1"/>
    <col min="15997" max="15997" width="33.42578125" style="43" bestFit="1" customWidth="1"/>
    <col min="15998" max="15998" width="12.7109375" style="43" bestFit="1" customWidth="1"/>
    <col min="15999" max="15999" width="11.7109375" style="43" bestFit="1" customWidth="1"/>
    <col min="16000" max="16000" width="12.42578125" style="43" bestFit="1" customWidth="1"/>
    <col min="16001" max="16001" width="12.85546875" style="43" bestFit="1" customWidth="1"/>
    <col min="16002" max="16002" width="8.140625" style="43" bestFit="1" customWidth="1"/>
    <col min="16003" max="16004" width="11.85546875" style="43" bestFit="1" customWidth="1"/>
    <col min="16005" max="16005" width="9" style="43" bestFit="1" customWidth="1"/>
    <col min="16006" max="16006" width="10.85546875" style="43" bestFit="1" customWidth="1"/>
    <col min="16007" max="16007" width="8.28515625" style="43" bestFit="1" customWidth="1"/>
    <col min="16008" max="16008" width="8.7109375" style="43" bestFit="1" customWidth="1"/>
    <col min="16009" max="16009" width="9" style="43" bestFit="1" customWidth="1"/>
    <col min="16010" max="16010" width="8.28515625" style="43" bestFit="1" customWidth="1"/>
    <col min="16011" max="16011" width="7.42578125" style="43" bestFit="1" customWidth="1"/>
    <col min="16012" max="16012" width="15.42578125" style="43" bestFit="1" customWidth="1"/>
    <col min="16013" max="16013" width="9.28515625" style="43" bestFit="1" customWidth="1"/>
    <col min="16014" max="16014" width="11.7109375" style="43" bestFit="1" customWidth="1"/>
    <col min="16015" max="16015" width="12.7109375" style="43" bestFit="1" customWidth="1"/>
    <col min="16016" max="16016" width="11.42578125" style="43" bestFit="1" customWidth="1"/>
    <col min="16017" max="16017" width="5.140625" style="43" bestFit="1" customWidth="1"/>
    <col min="16018" max="16018" width="6.42578125" style="43" bestFit="1" customWidth="1"/>
    <col min="16019" max="16019" width="11" style="43" bestFit="1" customWidth="1"/>
    <col min="16020" max="16020" width="17.28515625" style="43" bestFit="1" customWidth="1"/>
    <col min="16021" max="16384" width="10.85546875" style="43"/>
  </cols>
  <sheetData>
    <row r="1" spans="1:17" x14ac:dyDescent="0.25">
      <c r="A1" s="98" t="s">
        <v>317</v>
      </c>
      <c r="B1" t="s">
        <v>163</v>
      </c>
      <c r="C1" t="s">
        <v>107</v>
      </c>
      <c r="D1">
        <v>210</v>
      </c>
      <c r="E1">
        <v>12083</v>
      </c>
      <c r="F1" t="s">
        <v>51</v>
      </c>
      <c r="G1" t="s">
        <v>49</v>
      </c>
      <c r="H1" s="43">
        <f>IF(G1=Astreintes!$E$10=TRUE,ROWS($A$1:G1),"")</f>
        <v>1</v>
      </c>
      <c r="K1" s="43" t="str">
        <f>TEXT(MID(A1,1,13),"#"" ""##"" ""##"" ""##"" ""###"" ""###")&amp;CHAR(32)&amp;CHAR(124)&amp;CHAR(32)&amp;MID(A1,14,2)</f>
        <v>'166029822200 | 18</v>
      </c>
      <c r="L1" s="43" t="str">
        <f ca="1">"'"&amp;RANDBETWEEN(100000000000000,299999999999999)&amp; RANDBETWEEN(0,1)</f>
        <v>'2186124353454200</v>
      </c>
      <c r="M1" s="43" t="str">
        <f ca="1">TEXT(MID(L1,1,13),"#"" ""##"" ""##"" ""##"" ""###"" ""###")&amp;CHAR(32)&amp;CHAR(124)&amp;CHAR(32)&amp;MID(L1,14,2)</f>
        <v>'218612435345 | 42</v>
      </c>
      <c r="P1" s="43">
        <f>LEN(A1)</f>
        <v>17</v>
      </c>
      <c r="Q1" s="43">
        <f ca="1">LEN(L1)</f>
        <v>17</v>
      </c>
    </row>
    <row r="2" spans="1:17" x14ac:dyDescent="0.25">
      <c r="A2" s="98" t="s">
        <v>318</v>
      </c>
      <c r="B2" t="s">
        <v>164</v>
      </c>
      <c r="C2" t="s">
        <v>108</v>
      </c>
      <c r="D2">
        <v>210</v>
      </c>
      <c r="E2">
        <v>12083</v>
      </c>
      <c r="F2" t="s">
        <v>52</v>
      </c>
      <c r="G2" t="s">
        <v>49</v>
      </c>
      <c r="H2" s="43">
        <f>IF(G2=Astreintes!$E$10=TRUE,ROWS($A$1:G2),"")</f>
        <v>2</v>
      </c>
      <c r="L2" s="43" t="str">
        <f t="shared" ref="L2:L56" ca="1" si="0">"'"&amp;RANDBETWEEN(100000000000000,299999999999999)&amp; RANDBETWEEN(0,1)</f>
        <v>'1777403936451401</v>
      </c>
      <c r="M2" s="43" t="str">
        <f t="shared" ref="M2:M56" ca="1" si="1">TEXT(MID(L2,1,13),"#"" ""##"" ""##"" ""##"" ""###"" ""###")&amp;CHAR(32)&amp;CHAR(124)&amp;CHAR(32)&amp;MID(L2,14,2)</f>
        <v>'177740393645 | 14</v>
      </c>
    </row>
    <row r="3" spans="1:17" x14ac:dyDescent="0.25">
      <c r="A3" s="98" t="s">
        <v>319</v>
      </c>
      <c r="B3" t="s">
        <v>165</v>
      </c>
      <c r="C3" t="s">
        <v>109</v>
      </c>
      <c r="D3">
        <v>210</v>
      </c>
      <c r="E3">
        <v>12083</v>
      </c>
      <c r="F3" t="s">
        <v>53</v>
      </c>
      <c r="G3" t="s">
        <v>49</v>
      </c>
      <c r="H3" s="43">
        <f>IF(G3=Astreintes!$E$10=TRUE,ROWS($A$1:G3),"")</f>
        <v>3</v>
      </c>
      <c r="L3" s="43" t="str">
        <f t="shared" ca="1" si="0"/>
        <v>'1008762322363591</v>
      </c>
      <c r="M3" s="43" t="str">
        <f t="shared" ca="1" si="1"/>
        <v>'100876232236 | 35</v>
      </c>
    </row>
    <row r="4" spans="1:17" x14ac:dyDescent="0.25">
      <c r="A4" s="98" t="s">
        <v>320</v>
      </c>
      <c r="B4" t="s">
        <v>166</v>
      </c>
      <c r="C4" t="s">
        <v>110</v>
      </c>
      <c r="D4">
        <v>210</v>
      </c>
      <c r="E4">
        <v>12083</v>
      </c>
      <c r="F4" t="s">
        <v>54</v>
      </c>
      <c r="G4" t="s">
        <v>49</v>
      </c>
      <c r="H4" s="43">
        <f>IF(G4=Astreintes!$E$10=TRUE,ROWS($A$1:G4),"")</f>
        <v>4</v>
      </c>
      <c r="L4" s="43" t="str">
        <f t="shared" ca="1" si="0"/>
        <v>'1099110841381180</v>
      </c>
      <c r="M4" s="43" t="str">
        <f t="shared" ca="1" si="1"/>
        <v>'109911084138 | 11</v>
      </c>
    </row>
    <row r="5" spans="1:17" x14ac:dyDescent="0.25">
      <c r="A5" s="98" t="s">
        <v>321</v>
      </c>
      <c r="B5" t="s">
        <v>167</v>
      </c>
      <c r="C5" t="s">
        <v>111</v>
      </c>
      <c r="D5">
        <v>210</v>
      </c>
      <c r="E5">
        <v>12083</v>
      </c>
      <c r="F5" t="s">
        <v>55</v>
      </c>
      <c r="G5" t="s">
        <v>49</v>
      </c>
      <c r="H5" s="43">
        <f>IF(G5=Astreintes!$E$10=TRUE,ROWS($A$1:G5),"")</f>
        <v>5</v>
      </c>
      <c r="L5" s="43" t="str">
        <f t="shared" ca="1" si="0"/>
        <v>'1848409832682601</v>
      </c>
      <c r="M5" s="43" t="str">
        <f t="shared" ca="1" si="1"/>
        <v>'184840983268 | 26</v>
      </c>
    </row>
    <row r="6" spans="1:17" x14ac:dyDescent="0.25">
      <c r="A6" s="90" t="s">
        <v>226</v>
      </c>
      <c r="B6" t="s">
        <v>168</v>
      </c>
      <c r="C6" t="s">
        <v>112</v>
      </c>
      <c r="D6">
        <v>210</v>
      </c>
      <c r="E6">
        <v>12083</v>
      </c>
      <c r="F6" t="s">
        <v>56</v>
      </c>
      <c r="G6" t="s">
        <v>49</v>
      </c>
      <c r="H6" s="43">
        <f>IF(G6=Astreintes!$E$10=TRUE,ROWS($A$1:G6),"")</f>
        <v>6</v>
      </c>
      <c r="L6" s="43" t="str">
        <f t="shared" ca="1" si="0"/>
        <v>'2625430339352330</v>
      </c>
      <c r="M6" s="43" t="str">
        <f t="shared" ca="1" si="1"/>
        <v>'262543033935 | 23</v>
      </c>
    </row>
    <row r="7" spans="1:17" x14ac:dyDescent="0.25">
      <c r="A7" s="90" t="s">
        <v>227</v>
      </c>
      <c r="B7" t="s">
        <v>169</v>
      </c>
      <c r="C7" t="s">
        <v>113</v>
      </c>
      <c r="D7">
        <v>210</v>
      </c>
      <c r="E7">
        <v>12083</v>
      </c>
      <c r="F7" t="s">
        <v>57</v>
      </c>
      <c r="G7" t="s">
        <v>49</v>
      </c>
      <c r="H7" s="43">
        <f>IF(G7=Astreintes!$E$10=TRUE,ROWS($A$1:G7),"")</f>
        <v>7</v>
      </c>
      <c r="L7" s="43" t="str">
        <f t="shared" ca="1" si="0"/>
        <v>'1981303866730220</v>
      </c>
      <c r="M7" s="43" t="str">
        <f t="shared" ca="1" si="1"/>
        <v>'198130386673 | 02</v>
      </c>
    </row>
    <row r="8" spans="1:17" x14ac:dyDescent="0.25">
      <c r="A8" s="90" t="s">
        <v>228</v>
      </c>
      <c r="B8" t="s">
        <v>170</v>
      </c>
      <c r="C8" t="s">
        <v>114</v>
      </c>
      <c r="D8">
        <v>210</v>
      </c>
      <c r="E8">
        <v>12083</v>
      </c>
      <c r="F8" t="s">
        <v>58</v>
      </c>
      <c r="G8" t="s">
        <v>49</v>
      </c>
      <c r="H8" s="43">
        <f>IF(G8=Astreintes!$E$10=TRUE,ROWS($A$1:G8),"")</f>
        <v>8</v>
      </c>
      <c r="L8" s="43" t="str">
        <f t="shared" ca="1" si="0"/>
        <v>'2128475320905781</v>
      </c>
      <c r="M8" s="43" t="str">
        <f t="shared" ca="1" si="1"/>
        <v>'212847532090 | 57</v>
      </c>
    </row>
    <row r="9" spans="1:17" x14ac:dyDescent="0.25">
      <c r="A9" s="90" t="s">
        <v>229</v>
      </c>
      <c r="B9" t="s">
        <v>171</v>
      </c>
      <c r="C9" t="s">
        <v>115</v>
      </c>
      <c r="D9">
        <v>210</v>
      </c>
      <c r="E9">
        <v>12083</v>
      </c>
      <c r="F9" t="s">
        <v>59</v>
      </c>
      <c r="G9" t="s">
        <v>49</v>
      </c>
      <c r="H9" s="43">
        <f>IF(G9=Astreintes!$E$10=TRUE,ROWS($A$1:G9),"")</f>
        <v>9</v>
      </c>
      <c r="L9" s="43" t="str">
        <f t="shared" ca="1" si="0"/>
        <v>'2091722505493750</v>
      </c>
      <c r="M9" s="43" t="str">
        <f t="shared" ca="1" si="1"/>
        <v>'209172250549 | 37</v>
      </c>
    </row>
    <row r="10" spans="1:17" x14ac:dyDescent="0.25">
      <c r="A10" s="90" t="s">
        <v>230</v>
      </c>
      <c r="B10" t="s">
        <v>172</v>
      </c>
      <c r="C10" t="s">
        <v>116</v>
      </c>
      <c r="D10">
        <v>210</v>
      </c>
      <c r="E10">
        <v>12083</v>
      </c>
      <c r="F10" t="s">
        <v>60</v>
      </c>
      <c r="G10" t="s">
        <v>49</v>
      </c>
      <c r="H10" s="43">
        <f>IF(G10=Astreintes!$E$10=TRUE,ROWS($A$1:G10),"")</f>
        <v>10</v>
      </c>
      <c r="L10" s="43" t="str">
        <f t="shared" ca="1" si="0"/>
        <v>'1666641275755371</v>
      </c>
      <c r="M10" s="43" t="str">
        <f t="shared" ca="1" si="1"/>
        <v>'166664127575 | 53</v>
      </c>
    </row>
    <row r="11" spans="1:17" x14ac:dyDescent="0.25">
      <c r="A11" s="90" t="s">
        <v>231</v>
      </c>
      <c r="B11" t="s">
        <v>173</v>
      </c>
      <c r="C11" t="s">
        <v>117</v>
      </c>
      <c r="D11">
        <v>210</v>
      </c>
      <c r="E11">
        <v>12083</v>
      </c>
      <c r="F11" t="s">
        <v>61</v>
      </c>
      <c r="G11" t="s">
        <v>49</v>
      </c>
      <c r="H11" s="43">
        <f>IF(G11=Astreintes!$E$10=TRUE,ROWS($A$1:G11),"")</f>
        <v>11</v>
      </c>
      <c r="L11" s="43" t="str">
        <f t="shared" ca="1" si="0"/>
        <v>'2595418410424841</v>
      </c>
      <c r="M11" s="43" t="str">
        <f t="shared" ca="1" si="1"/>
        <v>'259541841042 | 48</v>
      </c>
    </row>
    <row r="12" spans="1:17" x14ac:dyDescent="0.25">
      <c r="A12" s="90" t="s">
        <v>232</v>
      </c>
      <c r="B12" t="s">
        <v>174</v>
      </c>
      <c r="C12" t="s">
        <v>118</v>
      </c>
      <c r="D12">
        <v>210</v>
      </c>
      <c r="E12">
        <v>12083</v>
      </c>
      <c r="F12" t="s">
        <v>62</v>
      </c>
      <c r="G12" t="s">
        <v>49</v>
      </c>
      <c r="H12" s="43">
        <f>IF(G12=Astreintes!$E$10=TRUE,ROWS($A$1:G12),"")</f>
        <v>12</v>
      </c>
      <c r="L12" s="43" t="str">
        <f t="shared" ca="1" si="0"/>
        <v>'1991883295990391</v>
      </c>
      <c r="M12" s="43" t="str">
        <f t="shared" ca="1" si="1"/>
        <v>'199188329599 | 03</v>
      </c>
    </row>
    <row r="13" spans="1:17" x14ac:dyDescent="0.25">
      <c r="A13" s="90" t="s">
        <v>233</v>
      </c>
      <c r="B13" t="s">
        <v>175</v>
      </c>
      <c r="C13" t="s">
        <v>119</v>
      </c>
      <c r="D13">
        <v>210</v>
      </c>
      <c r="E13">
        <v>12083</v>
      </c>
      <c r="F13" t="s">
        <v>63</v>
      </c>
      <c r="G13" t="s">
        <v>49</v>
      </c>
      <c r="H13" s="43">
        <f>IF(G13=Astreintes!$E$10=TRUE,ROWS($A$1:G13),"")</f>
        <v>13</v>
      </c>
      <c r="L13" s="43" t="str">
        <f t="shared" ca="1" si="0"/>
        <v>'2044457291485711</v>
      </c>
      <c r="M13" s="43" t="str">
        <f t="shared" ca="1" si="1"/>
        <v>'204445729148 | 57</v>
      </c>
    </row>
    <row r="14" spans="1:17" x14ac:dyDescent="0.25">
      <c r="A14" s="90" t="s">
        <v>234</v>
      </c>
      <c r="B14" t="s">
        <v>176</v>
      </c>
      <c r="C14" t="s">
        <v>120</v>
      </c>
      <c r="D14">
        <v>210</v>
      </c>
      <c r="E14">
        <v>12083</v>
      </c>
      <c r="F14" t="s">
        <v>64</v>
      </c>
      <c r="G14" t="s">
        <v>49</v>
      </c>
      <c r="H14" s="43">
        <f>IF(G14=Astreintes!$E$10=TRUE,ROWS($A$1:G14),"")</f>
        <v>14</v>
      </c>
      <c r="L14" s="43" t="str">
        <f t="shared" ca="1" si="0"/>
        <v>'1575548792591331</v>
      </c>
      <c r="M14" s="43" t="str">
        <f t="shared" ca="1" si="1"/>
        <v>'157554879259 | 13</v>
      </c>
    </row>
    <row r="15" spans="1:17" x14ac:dyDescent="0.25">
      <c r="A15" s="90" t="s">
        <v>235</v>
      </c>
      <c r="B15" t="s">
        <v>177</v>
      </c>
      <c r="C15" t="s">
        <v>121</v>
      </c>
      <c r="D15">
        <v>210</v>
      </c>
      <c r="E15">
        <v>12083</v>
      </c>
      <c r="F15" t="s">
        <v>65</v>
      </c>
      <c r="G15" t="s">
        <v>49</v>
      </c>
      <c r="H15" s="43">
        <f>IF(G15=Astreintes!$E$10=TRUE,ROWS($A$1:G15),"")</f>
        <v>15</v>
      </c>
      <c r="L15" s="43" t="str">
        <f t="shared" ca="1" si="0"/>
        <v>'2487239855438321</v>
      </c>
      <c r="M15" s="43" t="str">
        <f t="shared" ca="1" si="1"/>
        <v>'248723985543 | 83</v>
      </c>
    </row>
    <row r="16" spans="1:17" x14ac:dyDescent="0.25">
      <c r="A16" s="90" t="s">
        <v>236</v>
      </c>
      <c r="B16" t="s">
        <v>178</v>
      </c>
      <c r="C16" t="s">
        <v>122</v>
      </c>
      <c r="D16">
        <v>210</v>
      </c>
      <c r="E16">
        <v>12083</v>
      </c>
      <c r="F16" t="s">
        <v>66</v>
      </c>
      <c r="G16" t="s">
        <v>49</v>
      </c>
      <c r="H16" s="43">
        <f>IF(G16=Astreintes!$E$10=TRUE,ROWS($A$1:G16),"")</f>
        <v>16</v>
      </c>
      <c r="L16" s="43" t="str">
        <f t="shared" ca="1" si="0"/>
        <v>'1916061338978610</v>
      </c>
      <c r="M16" s="43" t="str">
        <f t="shared" ca="1" si="1"/>
        <v>'191606133897 | 86</v>
      </c>
    </row>
    <row r="17" spans="1:13" x14ac:dyDescent="0.25">
      <c r="A17" s="90" t="s">
        <v>237</v>
      </c>
      <c r="B17" t="s">
        <v>179</v>
      </c>
      <c r="C17" t="s">
        <v>123</v>
      </c>
      <c r="D17">
        <v>210</v>
      </c>
      <c r="E17">
        <v>12083</v>
      </c>
      <c r="F17" t="s">
        <v>67</v>
      </c>
      <c r="G17" t="s">
        <v>49</v>
      </c>
      <c r="H17" s="43">
        <f>IF(G17=Astreintes!$E$10=TRUE,ROWS($A$1:G17),"")</f>
        <v>17</v>
      </c>
      <c r="L17" s="43" t="str">
        <f t="shared" ca="1" si="0"/>
        <v>'2038411343757050</v>
      </c>
      <c r="M17" s="43" t="str">
        <f t="shared" ca="1" si="1"/>
        <v>'203841134375 | 70</v>
      </c>
    </row>
    <row r="18" spans="1:13" x14ac:dyDescent="0.25">
      <c r="A18" s="90" t="s">
        <v>238</v>
      </c>
      <c r="B18" t="s">
        <v>180</v>
      </c>
      <c r="C18" t="s">
        <v>124</v>
      </c>
      <c r="D18">
        <v>210</v>
      </c>
      <c r="E18">
        <v>12083</v>
      </c>
      <c r="F18" t="s">
        <v>68</v>
      </c>
      <c r="G18" t="s">
        <v>49</v>
      </c>
      <c r="H18" s="43">
        <f>IF(G18=Astreintes!$E$10=TRUE,ROWS($A$1:G18),"")</f>
        <v>18</v>
      </c>
      <c r="L18" s="43" t="str">
        <f t="shared" ca="1" si="0"/>
        <v>'2800024020515890</v>
      </c>
      <c r="M18" s="43" t="str">
        <f t="shared" ca="1" si="1"/>
        <v>'280002402051 | 58</v>
      </c>
    </row>
    <row r="19" spans="1:13" x14ac:dyDescent="0.25">
      <c r="A19" s="90" t="s">
        <v>239</v>
      </c>
      <c r="B19" t="s">
        <v>181</v>
      </c>
      <c r="C19" t="s">
        <v>125</v>
      </c>
      <c r="D19">
        <v>210</v>
      </c>
      <c r="E19">
        <v>12083</v>
      </c>
      <c r="F19" t="s">
        <v>69</v>
      </c>
      <c r="G19" t="s">
        <v>49</v>
      </c>
      <c r="H19" s="43">
        <f>IF(G19=Astreintes!$E$10=TRUE,ROWS($A$1:G19),"")</f>
        <v>19</v>
      </c>
      <c r="L19" s="43" t="str">
        <f t="shared" ca="1" si="0"/>
        <v>'2658918825402981</v>
      </c>
      <c r="M19" s="43" t="str">
        <f t="shared" ca="1" si="1"/>
        <v>'265891882540 | 29</v>
      </c>
    </row>
    <row r="20" spans="1:13" x14ac:dyDescent="0.25">
      <c r="A20" s="90" t="s">
        <v>240</v>
      </c>
      <c r="B20" t="s">
        <v>182</v>
      </c>
      <c r="C20" t="s">
        <v>126</v>
      </c>
      <c r="D20">
        <v>210</v>
      </c>
      <c r="E20">
        <v>12083</v>
      </c>
      <c r="F20" t="s">
        <v>70</v>
      </c>
      <c r="G20" t="s">
        <v>49</v>
      </c>
      <c r="H20" s="43">
        <f>IF(G20=Astreintes!$E$10=TRUE,ROWS($A$1:G20),"")</f>
        <v>20</v>
      </c>
      <c r="L20" s="43" t="str">
        <f t="shared" ca="1" si="0"/>
        <v>'1909479615421651</v>
      </c>
      <c r="M20" s="43" t="str">
        <f t="shared" ca="1" si="1"/>
        <v>'190947961542 | 16</v>
      </c>
    </row>
    <row r="21" spans="1:13" x14ac:dyDescent="0.25">
      <c r="A21" s="90" t="s">
        <v>241</v>
      </c>
      <c r="B21" t="s">
        <v>183</v>
      </c>
      <c r="C21" t="s">
        <v>127</v>
      </c>
      <c r="D21">
        <v>210</v>
      </c>
      <c r="E21">
        <v>12083</v>
      </c>
      <c r="F21" t="s">
        <v>71</v>
      </c>
      <c r="G21" t="s">
        <v>49</v>
      </c>
      <c r="H21" s="43">
        <f>IF(G21=Astreintes!$E$10=TRUE,ROWS($A$1:G21),"")</f>
        <v>21</v>
      </c>
      <c r="L21" s="43" t="str">
        <f t="shared" ca="1" si="0"/>
        <v>'1075754347513360</v>
      </c>
      <c r="M21" s="43" t="str">
        <f t="shared" ca="1" si="1"/>
        <v>'107575434751 | 33</v>
      </c>
    </row>
    <row r="22" spans="1:13" x14ac:dyDescent="0.25">
      <c r="A22" s="90" t="s">
        <v>242</v>
      </c>
      <c r="B22" t="s">
        <v>184</v>
      </c>
      <c r="C22" t="s">
        <v>128</v>
      </c>
      <c r="D22">
        <v>210</v>
      </c>
      <c r="E22">
        <v>12083</v>
      </c>
      <c r="F22" t="s">
        <v>72</v>
      </c>
      <c r="G22" t="s">
        <v>49</v>
      </c>
      <c r="H22" s="43">
        <f>IF(G22=Astreintes!$E$10=TRUE,ROWS($A$1:G22),"")</f>
        <v>22</v>
      </c>
      <c r="L22" s="43" t="str">
        <f t="shared" ca="1" si="0"/>
        <v>'2811915580388780</v>
      </c>
      <c r="M22" s="43" t="str">
        <f t="shared" ca="1" si="1"/>
        <v>'281191558038 | 87</v>
      </c>
    </row>
    <row r="23" spans="1:13" x14ac:dyDescent="0.25">
      <c r="A23" s="90" t="s">
        <v>243</v>
      </c>
      <c r="B23" t="s">
        <v>185</v>
      </c>
      <c r="C23" t="s">
        <v>129</v>
      </c>
      <c r="D23">
        <v>210</v>
      </c>
      <c r="E23">
        <v>12083</v>
      </c>
      <c r="F23" t="s">
        <v>73</v>
      </c>
      <c r="G23" t="s">
        <v>49</v>
      </c>
      <c r="H23" s="43">
        <f>IF(G23=Astreintes!$E$10=TRUE,ROWS($A$1:G23),"")</f>
        <v>23</v>
      </c>
      <c r="L23" s="43" t="str">
        <f t="shared" ca="1" si="0"/>
        <v>'2468048245870391</v>
      </c>
      <c r="M23" s="43" t="str">
        <f t="shared" ca="1" si="1"/>
        <v>'246804824587 | 03</v>
      </c>
    </row>
    <row r="24" spans="1:13" x14ac:dyDescent="0.25">
      <c r="A24" s="90" t="s">
        <v>244</v>
      </c>
      <c r="B24" t="s">
        <v>186</v>
      </c>
      <c r="C24" t="s">
        <v>130</v>
      </c>
      <c r="D24">
        <v>210</v>
      </c>
      <c r="E24">
        <v>12083</v>
      </c>
      <c r="F24" t="s">
        <v>74</v>
      </c>
      <c r="G24" t="s">
        <v>49</v>
      </c>
      <c r="H24" s="43">
        <f>IF(G24=Astreintes!$E$10=TRUE,ROWS($A$1:G24),"")</f>
        <v>24</v>
      </c>
      <c r="L24" s="43" t="str">
        <f t="shared" ca="1" si="0"/>
        <v>'2542880094343320</v>
      </c>
      <c r="M24" s="43" t="str">
        <f t="shared" ca="1" si="1"/>
        <v>'254288009434 | 33</v>
      </c>
    </row>
    <row r="25" spans="1:13" x14ac:dyDescent="0.25">
      <c r="A25" s="90" t="s">
        <v>245</v>
      </c>
      <c r="B25" t="s">
        <v>187</v>
      </c>
      <c r="C25" t="s">
        <v>131</v>
      </c>
      <c r="D25">
        <v>210</v>
      </c>
      <c r="E25">
        <v>12083</v>
      </c>
      <c r="F25" t="s">
        <v>75</v>
      </c>
      <c r="G25" t="s">
        <v>49</v>
      </c>
      <c r="H25" s="43">
        <f>IF(G25=Astreintes!$E$10=TRUE,ROWS($A$1:G25),"")</f>
        <v>25</v>
      </c>
      <c r="L25" s="43" t="str">
        <f t="shared" ca="1" si="0"/>
        <v>'2282501489022330</v>
      </c>
      <c r="M25" s="43" t="str">
        <f t="shared" ca="1" si="1"/>
        <v>'228250148902 | 23</v>
      </c>
    </row>
    <row r="26" spans="1:13" x14ac:dyDescent="0.25">
      <c r="A26" s="90" t="s">
        <v>246</v>
      </c>
      <c r="B26" t="s">
        <v>188</v>
      </c>
      <c r="C26" t="s">
        <v>132</v>
      </c>
      <c r="D26">
        <v>210</v>
      </c>
      <c r="E26">
        <v>12083</v>
      </c>
      <c r="F26" t="s">
        <v>76</v>
      </c>
      <c r="G26" t="s">
        <v>49</v>
      </c>
      <c r="H26" s="43">
        <f>IF(G26=Astreintes!$E$10=TRUE,ROWS($A$1:G26),"")</f>
        <v>26</v>
      </c>
      <c r="K26" s="50"/>
      <c r="L26" s="43" t="str">
        <f t="shared" ca="1" si="0"/>
        <v>'2844147426620501</v>
      </c>
      <c r="M26" s="43" t="str">
        <f t="shared" ca="1" si="1"/>
        <v>'284414742662 | 05</v>
      </c>
    </row>
    <row r="27" spans="1:13" x14ac:dyDescent="0.25">
      <c r="A27" s="90" t="s">
        <v>247</v>
      </c>
      <c r="B27" t="s">
        <v>189</v>
      </c>
      <c r="C27" t="s">
        <v>133</v>
      </c>
      <c r="D27">
        <v>210</v>
      </c>
      <c r="E27">
        <v>12083</v>
      </c>
      <c r="F27" t="s">
        <v>77</v>
      </c>
      <c r="G27" t="s">
        <v>49</v>
      </c>
      <c r="H27" s="43">
        <f>IF(G27=Astreintes!$E$10=TRUE,ROWS($A$1:G27),"")</f>
        <v>27</v>
      </c>
      <c r="L27" s="43" t="str">
        <f t="shared" ca="1" si="0"/>
        <v>'2683855760285911</v>
      </c>
      <c r="M27" s="43" t="str">
        <f t="shared" ca="1" si="1"/>
        <v>'268385576028 | 59</v>
      </c>
    </row>
    <row r="28" spans="1:13" x14ac:dyDescent="0.25">
      <c r="A28" s="90" t="s">
        <v>248</v>
      </c>
      <c r="B28" t="s">
        <v>190</v>
      </c>
      <c r="C28" t="s">
        <v>134</v>
      </c>
      <c r="D28">
        <v>210</v>
      </c>
      <c r="E28">
        <v>12083</v>
      </c>
      <c r="F28" t="s">
        <v>78</v>
      </c>
      <c r="G28" t="s">
        <v>49</v>
      </c>
      <c r="H28" s="43">
        <f>IF(G28=Astreintes!$E$10=TRUE,ROWS($A$1:G28),"")</f>
        <v>28</v>
      </c>
      <c r="L28" s="43" t="str">
        <f t="shared" ca="1" si="0"/>
        <v>'1505325652170851</v>
      </c>
      <c r="M28" s="43" t="str">
        <f t="shared" ca="1" si="1"/>
        <v>'150532565217 | 08</v>
      </c>
    </row>
    <row r="29" spans="1:13" x14ac:dyDescent="0.25">
      <c r="A29" s="90" t="s">
        <v>249</v>
      </c>
      <c r="B29" t="s">
        <v>191</v>
      </c>
      <c r="C29" t="s">
        <v>135</v>
      </c>
      <c r="D29">
        <v>210</v>
      </c>
      <c r="E29">
        <v>12013</v>
      </c>
      <c r="F29" t="s">
        <v>79</v>
      </c>
      <c r="G29" t="s">
        <v>50</v>
      </c>
      <c r="H29" s="43" t="str">
        <f>IF(G29=Astreintes!$E$10=TRUE,ROWS($A$1:G29),"")</f>
        <v/>
      </c>
      <c r="L29" s="43" t="str">
        <f t="shared" ca="1" si="0"/>
        <v>'1004119160594280</v>
      </c>
      <c r="M29" s="43" t="str">
        <f t="shared" ca="1" si="1"/>
        <v>'100411916059 | 42</v>
      </c>
    </row>
    <row r="30" spans="1:13" x14ac:dyDescent="0.25">
      <c r="A30" s="90" t="s">
        <v>250</v>
      </c>
      <c r="B30" t="s">
        <v>192</v>
      </c>
      <c r="C30" t="s">
        <v>136</v>
      </c>
      <c r="D30">
        <v>210</v>
      </c>
      <c r="E30">
        <v>12013</v>
      </c>
      <c r="F30" t="s">
        <v>80</v>
      </c>
      <c r="G30" t="s">
        <v>50</v>
      </c>
      <c r="H30" s="43" t="str">
        <f>IF(G30=Astreintes!$E$10=TRUE,ROWS($A$1:G30),"")</f>
        <v/>
      </c>
      <c r="L30" s="43" t="str">
        <f t="shared" ca="1" si="0"/>
        <v>'1026495546567050</v>
      </c>
      <c r="M30" s="43" t="str">
        <f t="shared" ca="1" si="1"/>
        <v>'102649554656 | 70</v>
      </c>
    </row>
    <row r="31" spans="1:13" x14ac:dyDescent="0.25">
      <c r="A31" s="90" t="s">
        <v>251</v>
      </c>
      <c r="B31" t="s">
        <v>193</v>
      </c>
      <c r="C31" t="s">
        <v>137</v>
      </c>
      <c r="D31">
        <v>210</v>
      </c>
      <c r="E31">
        <v>12013</v>
      </c>
      <c r="F31" t="s">
        <v>81</v>
      </c>
      <c r="G31" t="s">
        <v>50</v>
      </c>
      <c r="H31" s="43" t="str">
        <f>IF(G31=Astreintes!$E$10=TRUE,ROWS($A$1:G31),"")</f>
        <v/>
      </c>
      <c r="L31" s="43" t="str">
        <f t="shared" ca="1" si="0"/>
        <v>'1000127275430751</v>
      </c>
      <c r="M31" s="43" t="str">
        <f t="shared" ca="1" si="1"/>
        <v>'100012727543 | 07</v>
      </c>
    </row>
    <row r="32" spans="1:13" x14ac:dyDescent="0.25">
      <c r="A32" s="90" t="s">
        <v>252</v>
      </c>
      <c r="B32" t="s">
        <v>194</v>
      </c>
      <c r="C32" t="s">
        <v>138</v>
      </c>
      <c r="D32">
        <v>210</v>
      </c>
      <c r="E32">
        <v>12013</v>
      </c>
      <c r="F32" t="s">
        <v>82</v>
      </c>
      <c r="G32" t="s">
        <v>50</v>
      </c>
      <c r="H32" s="43" t="str">
        <f>IF(G32=Astreintes!$E$10=TRUE,ROWS($A$1:G32),"")</f>
        <v/>
      </c>
      <c r="L32" s="43" t="str">
        <f t="shared" ca="1" si="0"/>
        <v>'1990204713871871</v>
      </c>
      <c r="M32" s="43" t="str">
        <f t="shared" ca="1" si="1"/>
        <v>'199020471387 | 18</v>
      </c>
    </row>
    <row r="33" spans="1:13" x14ac:dyDescent="0.25">
      <c r="A33" s="90" t="s">
        <v>253</v>
      </c>
      <c r="B33" t="s">
        <v>195</v>
      </c>
      <c r="C33" t="s">
        <v>139</v>
      </c>
      <c r="D33">
        <v>210</v>
      </c>
      <c r="E33">
        <v>12013</v>
      </c>
      <c r="F33" t="s">
        <v>83</v>
      </c>
      <c r="G33" t="s">
        <v>50</v>
      </c>
      <c r="H33" s="43" t="str">
        <f>IF(G33=Astreintes!$E$10=TRUE,ROWS($A$1:G33),"")</f>
        <v/>
      </c>
      <c r="L33" s="43" t="str">
        <f t="shared" ca="1" si="0"/>
        <v>'1470197396985970</v>
      </c>
      <c r="M33" s="43" t="str">
        <f t="shared" ca="1" si="1"/>
        <v>'147019739698 | 59</v>
      </c>
    </row>
    <row r="34" spans="1:13" x14ac:dyDescent="0.25">
      <c r="A34" s="90" t="s">
        <v>254</v>
      </c>
      <c r="B34" t="s">
        <v>196</v>
      </c>
      <c r="C34" t="s">
        <v>140</v>
      </c>
      <c r="D34">
        <v>210</v>
      </c>
      <c r="E34">
        <v>12013</v>
      </c>
      <c r="F34" t="s">
        <v>84</v>
      </c>
      <c r="G34" t="s">
        <v>50</v>
      </c>
      <c r="H34" s="43" t="str">
        <f>IF(G34=Astreintes!$E$10=TRUE,ROWS($A$1:G34),"")</f>
        <v/>
      </c>
      <c r="L34" s="43" t="str">
        <f t="shared" ca="1" si="0"/>
        <v>'2259838873957971</v>
      </c>
      <c r="M34" s="43" t="str">
        <f t="shared" ca="1" si="1"/>
        <v>'225983887395 | 79</v>
      </c>
    </row>
    <row r="35" spans="1:13" x14ac:dyDescent="0.25">
      <c r="A35" s="90" t="s">
        <v>255</v>
      </c>
      <c r="B35" t="s">
        <v>197</v>
      </c>
      <c r="C35" t="s">
        <v>141</v>
      </c>
      <c r="D35">
        <v>210</v>
      </c>
      <c r="E35">
        <v>12013</v>
      </c>
      <c r="F35" t="s">
        <v>85</v>
      </c>
      <c r="G35" t="s">
        <v>50</v>
      </c>
      <c r="H35" s="43" t="str">
        <f>IF(G35=Astreintes!$E$10=TRUE,ROWS($A$1:G35),"")</f>
        <v/>
      </c>
      <c r="L35" s="43" t="str">
        <f t="shared" ca="1" si="0"/>
        <v>'1813171762258131</v>
      </c>
      <c r="M35" s="43" t="str">
        <f t="shared" ca="1" si="1"/>
        <v>'181317176225 | 81</v>
      </c>
    </row>
    <row r="36" spans="1:13" x14ac:dyDescent="0.25">
      <c r="A36" s="90" t="s">
        <v>256</v>
      </c>
      <c r="B36" t="s">
        <v>198</v>
      </c>
      <c r="C36" t="s">
        <v>142</v>
      </c>
      <c r="D36">
        <v>210</v>
      </c>
      <c r="E36">
        <v>12013</v>
      </c>
      <c r="F36" t="s">
        <v>86</v>
      </c>
      <c r="G36" t="s">
        <v>50</v>
      </c>
      <c r="H36" s="43" t="str">
        <f>IF(G36=Astreintes!$E$10=TRUE,ROWS($A$1:G36),"")</f>
        <v/>
      </c>
      <c r="L36" s="43" t="str">
        <f t="shared" ca="1" si="0"/>
        <v>'2129166212241210</v>
      </c>
      <c r="M36" s="43" t="str">
        <f t="shared" ca="1" si="1"/>
        <v>'212916621224 | 12</v>
      </c>
    </row>
    <row r="37" spans="1:13" x14ac:dyDescent="0.25">
      <c r="A37" s="90" t="s">
        <v>257</v>
      </c>
      <c r="B37" t="s">
        <v>199</v>
      </c>
      <c r="C37" t="s">
        <v>143</v>
      </c>
      <c r="D37">
        <v>210</v>
      </c>
      <c r="E37">
        <v>12013</v>
      </c>
      <c r="F37" t="s">
        <v>87</v>
      </c>
      <c r="G37" t="s">
        <v>50</v>
      </c>
      <c r="H37" s="43" t="str">
        <f>IF(G37=Astreintes!$E$10=TRUE,ROWS($A$1:G37),"")</f>
        <v/>
      </c>
      <c r="L37" s="43" t="str">
        <f t="shared" ca="1" si="0"/>
        <v>'2772772855534310</v>
      </c>
      <c r="M37" s="43" t="str">
        <f t="shared" ca="1" si="1"/>
        <v>'277277285553 | 43</v>
      </c>
    </row>
    <row r="38" spans="1:13" x14ac:dyDescent="0.25">
      <c r="A38" s="90" t="s">
        <v>258</v>
      </c>
      <c r="B38" t="s">
        <v>200</v>
      </c>
      <c r="C38" t="s">
        <v>144</v>
      </c>
      <c r="D38">
        <v>210</v>
      </c>
      <c r="E38">
        <v>12013</v>
      </c>
      <c r="F38" t="s">
        <v>88</v>
      </c>
      <c r="G38" t="s">
        <v>50</v>
      </c>
      <c r="H38" s="43" t="str">
        <f>IF(G38=Astreintes!$E$10=TRUE,ROWS($A$1:G38),"")</f>
        <v/>
      </c>
      <c r="L38" s="43" t="str">
        <f t="shared" ca="1" si="0"/>
        <v>'2951780244442980</v>
      </c>
      <c r="M38" s="43" t="str">
        <f t="shared" ca="1" si="1"/>
        <v>'295178024444 | 29</v>
      </c>
    </row>
    <row r="39" spans="1:13" x14ac:dyDescent="0.25">
      <c r="A39" s="90" t="s">
        <v>259</v>
      </c>
      <c r="B39" t="s">
        <v>201</v>
      </c>
      <c r="C39" t="s">
        <v>145</v>
      </c>
      <c r="D39">
        <v>210</v>
      </c>
      <c r="E39">
        <v>12013</v>
      </c>
      <c r="F39" t="s">
        <v>89</v>
      </c>
      <c r="G39" t="s">
        <v>50</v>
      </c>
      <c r="H39" s="43" t="str">
        <f>IF(G39=Astreintes!$E$10=TRUE,ROWS($A$1:G39),"")</f>
        <v/>
      </c>
      <c r="L39" s="43" t="str">
        <f t="shared" ca="1" si="0"/>
        <v>'2116249595156240</v>
      </c>
      <c r="M39" s="43" t="str">
        <f t="shared" ca="1" si="1"/>
        <v>'211624959515 | 62</v>
      </c>
    </row>
    <row r="40" spans="1:13" x14ac:dyDescent="0.25">
      <c r="A40" s="90" t="s">
        <v>260</v>
      </c>
      <c r="B40" t="s">
        <v>202</v>
      </c>
      <c r="C40" t="s">
        <v>146</v>
      </c>
      <c r="D40">
        <v>210</v>
      </c>
      <c r="E40">
        <v>12013</v>
      </c>
      <c r="F40" t="s">
        <v>90</v>
      </c>
      <c r="G40" t="s">
        <v>50</v>
      </c>
      <c r="H40" s="43" t="str">
        <f>IF(G40=Astreintes!$E$10=TRUE,ROWS($A$1:G40),"")</f>
        <v/>
      </c>
      <c r="L40" s="43" t="str">
        <f t="shared" ca="1" si="0"/>
        <v>'2136866498929620</v>
      </c>
      <c r="M40" s="43" t="str">
        <f t="shared" ca="1" si="1"/>
        <v>'213686649892 | 96</v>
      </c>
    </row>
    <row r="41" spans="1:13" x14ac:dyDescent="0.25">
      <c r="A41" s="90" t="s">
        <v>261</v>
      </c>
      <c r="B41" t="s">
        <v>203</v>
      </c>
      <c r="C41" t="s">
        <v>147</v>
      </c>
      <c r="D41">
        <v>210</v>
      </c>
      <c r="E41">
        <v>12013</v>
      </c>
      <c r="F41" t="s">
        <v>91</v>
      </c>
      <c r="G41" t="s">
        <v>50</v>
      </c>
      <c r="H41" s="43" t="str">
        <f>IF(G41=Astreintes!$E$10=TRUE,ROWS($A$1:G41),"")</f>
        <v/>
      </c>
      <c r="L41" s="43" t="str">
        <f t="shared" ca="1" si="0"/>
        <v>'2985197595083761</v>
      </c>
      <c r="M41" s="43" t="str">
        <f t="shared" ca="1" si="1"/>
        <v>'298519759508 | 37</v>
      </c>
    </row>
    <row r="42" spans="1:13" x14ac:dyDescent="0.25">
      <c r="A42" s="90" t="s">
        <v>262</v>
      </c>
      <c r="B42" t="s">
        <v>204</v>
      </c>
      <c r="C42" t="s">
        <v>148</v>
      </c>
      <c r="D42">
        <v>210</v>
      </c>
      <c r="E42">
        <v>12013</v>
      </c>
      <c r="F42" t="s">
        <v>92</v>
      </c>
      <c r="G42" t="s">
        <v>50</v>
      </c>
      <c r="H42" s="43" t="str">
        <f>IF(G42=Astreintes!$E$10=TRUE,ROWS($A$1:G42),"")</f>
        <v/>
      </c>
      <c r="L42" s="43" t="str">
        <f t="shared" ca="1" si="0"/>
        <v>'1173736062923000</v>
      </c>
      <c r="M42" s="43" t="str">
        <f t="shared" ca="1" si="1"/>
        <v>'117373606292 | 30</v>
      </c>
    </row>
    <row r="43" spans="1:13" x14ac:dyDescent="0.25">
      <c r="A43" s="90" t="s">
        <v>263</v>
      </c>
      <c r="B43" t="s">
        <v>205</v>
      </c>
      <c r="C43" t="s">
        <v>149</v>
      </c>
      <c r="D43">
        <v>210</v>
      </c>
      <c r="E43">
        <v>12013</v>
      </c>
      <c r="F43" t="s">
        <v>93</v>
      </c>
      <c r="G43" t="s">
        <v>50</v>
      </c>
      <c r="H43" s="43" t="str">
        <f>IF(G43=Astreintes!$E$10=TRUE,ROWS($A$1:G43),"")</f>
        <v/>
      </c>
      <c r="L43" s="43" t="str">
        <f t="shared" ca="1" si="0"/>
        <v>'2866208101693131</v>
      </c>
      <c r="M43" s="43" t="str">
        <f t="shared" ca="1" si="1"/>
        <v>'286620810169 | 31</v>
      </c>
    </row>
    <row r="44" spans="1:13" x14ac:dyDescent="0.25">
      <c r="A44" s="90" t="s">
        <v>264</v>
      </c>
      <c r="B44" t="s">
        <v>206</v>
      </c>
      <c r="C44" t="s">
        <v>150</v>
      </c>
      <c r="D44">
        <v>210</v>
      </c>
      <c r="E44">
        <v>12013</v>
      </c>
      <c r="F44" t="s">
        <v>94</v>
      </c>
      <c r="G44" t="s">
        <v>50</v>
      </c>
      <c r="H44" s="43" t="str">
        <f>IF(G44=Astreintes!$E$10=TRUE,ROWS($A$1:G44),"")</f>
        <v/>
      </c>
      <c r="L44" s="43" t="str">
        <f t="shared" ca="1" si="0"/>
        <v>'2243840485017230</v>
      </c>
      <c r="M44" s="43" t="str">
        <f t="shared" ca="1" si="1"/>
        <v>'224384048501 | 72</v>
      </c>
    </row>
    <row r="45" spans="1:13" x14ac:dyDescent="0.25">
      <c r="A45" s="90" t="s">
        <v>265</v>
      </c>
      <c r="B45" t="s">
        <v>207</v>
      </c>
      <c r="C45" t="s">
        <v>151</v>
      </c>
      <c r="D45">
        <v>210</v>
      </c>
      <c r="E45">
        <v>12013</v>
      </c>
      <c r="F45" t="s">
        <v>95</v>
      </c>
      <c r="G45" t="s">
        <v>50</v>
      </c>
      <c r="H45" s="43" t="str">
        <f>IF(G45=Astreintes!$E$10=TRUE,ROWS($A$1:G45),"")</f>
        <v/>
      </c>
      <c r="L45" s="43" t="str">
        <f t="shared" ca="1" si="0"/>
        <v>'1590548371951601</v>
      </c>
      <c r="M45" s="43" t="str">
        <f t="shared" ca="1" si="1"/>
        <v>'159054837195 | 16</v>
      </c>
    </row>
    <row r="46" spans="1:13" x14ac:dyDescent="0.25">
      <c r="A46" s="90" t="s">
        <v>266</v>
      </c>
      <c r="B46" t="s">
        <v>208</v>
      </c>
      <c r="C46" t="s">
        <v>152</v>
      </c>
      <c r="D46">
        <v>210</v>
      </c>
      <c r="E46">
        <v>12013</v>
      </c>
      <c r="F46" t="s">
        <v>96</v>
      </c>
      <c r="G46" t="s">
        <v>50</v>
      </c>
      <c r="H46" s="43" t="str">
        <f>IF(G46=Astreintes!$E$10=TRUE,ROWS($A$1:G46),"")</f>
        <v/>
      </c>
      <c r="L46" s="43" t="str">
        <f t="shared" ca="1" si="0"/>
        <v>'2002686618393630</v>
      </c>
      <c r="M46" s="43" t="str">
        <f t="shared" ca="1" si="1"/>
        <v>'200268661839 | 36</v>
      </c>
    </row>
    <row r="47" spans="1:13" x14ac:dyDescent="0.25">
      <c r="A47" s="90" t="s">
        <v>267</v>
      </c>
      <c r="B47" t="s">
        <v>209</v>
      </c>
      <c r="C47" t="s">
        <v>153</v>
      </c>
      <c r="D47">
        <v>210</v>
      </c>
      <c r="E47">
        <v>12013</v>
      </c>
      <c r="F47" t="s">
        <v>97</v>
      </c>
      <c r="G47" t="s">
        <v>50</v>
      </c>
      <c r="H47" s="43" t="str">
        <f>IF(G47=Astreintes!$E$10=TRUE,ROWS($A$1:G47),"")</f>
        <v/>
      </c>
      <c r="L47" s="43" t="str">
        <f t="shared" ca="1" si="0"/>
        <v>'1926361703513600</v>
      </c>
      <c r="M47" s="43" t="str">
        <f t="shared" ca="1" si="1"/>
        <v>'192636170351 | 36</v>
      </c>
    </row>
    <row r="48" spans="1:13" x14ac:dyDescent="0.25">
      <c r="A48" s="90" t="s">
        <v>268</v>
      </c>
      <c r="B48" t="s">
        <v>210</v>
      </c>
      <c r="C48" t="s">
        <v>154</v>
      </c>
      <c r="D48">
        <v>210</v>
      </c>
      <c r="E48">
        <v>12013</v>
      </c>
      <c r="F48" t="s">
        <v>98</v>
      </c>
      <c r="G48" t="s">
        <v>50</v>
      </c>
      <c r="H48" s="43" t="str">
        <f>IF(G48=Astreintes!$E$10=TRUE,ROWS($A$1:G48),"")</f>
        <v/>
      </c>
      <c r="L48" s="43" t="str">
        <f t="shared" ca="1" si="0"/>
        <v>'2415603482481050</v>
      </c>
      <c r="M48" s="43" t="str">
        <f t="shared" ca="1" si="1"/>
        <v>'241560348248 | 10</v>
      </c>
    </row>
    <row r="49" spans="1:13" x14ac:dyDescent="0.25">
      <c r="A49" s="90" t="s">
        <v>269</v>
      </c>
      <c r="B49" t="s">
        <v>211</v>
      </c>
      <c r="C49" t="s">
        <v>155</v>
      </c>
      <c r="D49">
        <v>210</v>
      </c>
      <c r="E49">
        <v>12013</v>
      </c>
      <c r="F49" t="s">
        <v>99</v>
      </c>
      <c r="G49" t="s">
        <v>50</v>
      </c>
      <c r="H49" s="43" t="str">
        <f>IF(G49=Astreintes!$E$10=TRUE,ROWS($A$1:G49),"")</f>
        <v/>
      </c>
      <c r="L49" s="43" t="str">
        <f t="shared" ca="1" si="0"/>
        <v>'1604619970413141</v>
      </c>
      <c r="M49" s="43" t="str">
        <f t="shared" ca="1" si="1"/>
        <v>'160461997041 | 31</v>
      </c>
    </row>
    <row r="50" spans="1:13" x14ac:dyDescent="0.25">
      <c r="A50" s="90" t="s">
        <v>270</v>
      </c>
      <c r="B50" t="s">
        <v>212</v>
      </c>
      <c r="C50" t="s">
        <v>156</v>
      </c>
      <c r="D50">
        <v>210</v>
      </c>
      <c r="E50">
        <v>12013</v>
      </c>
      <c r="F50" t="s">
        <v>100</v>
      </c>
      <c r="G50" t="s">
        <v>50</v>
      </c>
      <c r="H50" s="43" t="str">
        <f>IF(G50=Astreintes!$E$10=TRUE,ROWS($A$1:G50),"")</f>
        <v/>
      </c>
      <c r="L50" s="43" t="str">
        <f t="shared" ca="1" si="0"/>
        <v>'1181634652225061</v>
      </c>
      <c r="M50" s="43" t="str">
        <f t="shared" ca="1" si="1"/>
        <v>'118163465222 | 50</v>
      </c>
    </row>
    <row r="51" spans="1:13" x14ac:dyDescent="0.25">
      <c r="A51" s="90" t="s">
        <v>271</v>
      </c>
      <c r="B51" t="s">
        <v>213</v>
      </c>
      <c r="C51" t="s">
        <v>157</v>
      </c>
      <c r="D51">
        <v>210</v>
      </c>
      <c r="E51">
        <v>12013</v>
      </c>
      <c r="F51" t="s">
        <v>101</v>
      </c>
      <c r="G51" t="s">
        <v>50</v>
      </c>
      <c r="H51" s="43" t="str">
        <f>IF(G51=Astreintes!$E$10=TRUE,ROWS($A$1:G51),"")</f>
        <v/>
      </c>
      <c r="L51" s="43" t="str">
        <f t="shared" ca="1" si="0"/>
        <v>'2951760000832790</v>
      </c>
      <c r="M51" s="43" t="str">
        <f t="shared" ca="1" si="1"/>
        <v>'295176000083 | 27</v>
      </c>
    </row>
    <row r="52" spans="1:13" x14ac:dyDescent="0.25">
      <c r="A52" s="90" t="s">
        <v>272</v>
      </c>
      <c r="B52" t="s">
        <v>214</v>
      </c>
      <c r="C52" t="s">
        <v>158</v>
      </c>
      <c r="D52">
        <v>210</v>
      </c>
      <c r="E52">
        <v>12013</v>
      </c>
      <c r="F52" t="s">
        <v>102</v>
      </c>
      <c r="G52" t="s">
        <v>50</v>
      </c>
      <c r="H52" s="43" t="str">
        <f>IF(G52=Astreintes!$E$10=TRUE,ROWS($A$1:G52),"")</f>
        <v/>
      </c>
      <c r="L52" s="43" t="str">
        <f t="shared" ca="1" si="0"/>
        <v>'2341126165957991</v>
      </c>
      <c r="M52" s="43" t="str">
        <f t="shared" ca="1" si="1"/>
        <v>'234112616595 | 79</v>
      </c>
    </row>
    <row r="53" spans="1:13" x14ac:dyDescent="0.25">
      <c r="A53" s="90" t="s">
        <v>273</v>
      </c>
      <c r="B53" t="s">
        <v>215</v>
      </c>
      <c r="C53" t="s">
        <v>159</v>
      </c>
      <c r="D53">
        <v>210</v>
      </c>
      <c r="E53">
        <v>12013</v>
      </c>
      <c r="F53" t="s">
        <v>103</v>
      </c>
      <c r="G53" t="s">
        <v>50</v>
      </c>
      <c r="H53" s="43" t="str">
        <f>IF(G53=Astreintes!$E$10=TRUE,ROWS($A$1:G53),"")</f>
        <v/>
      </c>
      <c r="L53" s="43" t="str">
        <f t="shared" ca="1" si="0"/>
        <v>'1211122375552811</v>
      </c>
      <c r="M53" s="43" t="str">
        <f t="shared" ca="1" si="1"/>
        <v>'121112237555 | 28</v>
      </c>
    </row>
    <row r="54" spans="1:13" x14ac:dyDescent="0.25">
      <c r="A54" s="90" t="s">
        <v>274</v>
      </c>
      <c r="B54" t="s">
        <v>216</v>
      </c>
      <c r="C54" t="s">
        <v>160</v>
      </c>
      <c r="D54">
        <v>210</v>
      </c>
      <c r="E54">
        <v>12013</v>
      </c>
      <c r="F54" t="s">
        <v>104</v>
      </c>
      <c r="G54" t="s">
        <v>50</v>
      </c>
      <c r="H54" s="43" t="str">
        <f>IF(G54=Astreintes!$E$10=TRUE,ROWS($A$1:G54),"")</f>
        <v/>
      </c>
      <c r="L54" s="43" t="str">
        <f t="shared" ca="1" si="0"/>
        <v>'1051462538338460</v>
      </c>
      <c r="M54" s="43" t="str">
        <f t="shared" ca="1" si="1"/>
        <v>'105146253833 | 84</v>
      </c>
    </row>
    <row r="55" spans="1:13" x14ac:dyDescent="0.25">
      <c r="A55" s="90" t="s">
        <v>275</v>
      </c>
      <c r="B55" t="s">
        <v>217</v>
      </c>
      <c r="C55" t="s">
        <v>161</v>
      </c>
      <c r="D55">
        <v>210</v>
      </c>
      <c r="E55">
        <v>12013</v>
      </c>
      <c r="F55" t="s">
        <v>105</v>
      </c>
      <c r="G55" t="s">
        <v>50</v>
      </c>
      <c r="H55" s="43" t="str">
        <f>IF(G55=Astreintes!$E$10=TRUE,ROWS($A$1:G55),"")</f>
        <v/>
      </c>
      <c r="L55" s="43" t="str">
        <f t="shared" ca="1" si="0"/>
        <v>'1076051904954350</v>
      </c>
      <c r="M55" s="43" t="str">
        <f t="shared" ca="1" si="1"/>
        <v>'107605190495 | 43</v>
      </c>
    </row>
    <row r="56" spans="1:13" x14ac:dyDescent="0.25">
      <c r="A56" s="90" t="s">
        <v>276</v>
      </c>
      <c r="B56" t="s">
        <v>218</v>
      </c>
      <c r="C56" t="s">
        <v>162</v>
      </c>
      <c r="D56">
        <v>210</v>
      </c>
      <c r="E56">
        <v>12013</v>
      </c>
      <c r="F56" t="s">
        <v>106</v>
      </c>
      <c r="G56" t="s">
        <v>50</v>
      </c>
      <c r="H56" s="43" t="str">
        <f>IF(G56=Astreintes!$E$10=TRUE,ROWS($A$1:G56),"")</f>
        <v/>
      </c>
      <c r="L56" s="43" t="str">
        <f t="shared" ca="1" si="0"/>
        <v>'2141753210034891</v>
      </c>
      <c r="M56" s="43" t="str">
        <f t="shared" ca="1" si="1"/>
        <v>'214175321003 | 48</v>
      </c>
    </row>
    <row r="57" spans="1:13" x14ac:dyDescent="0.25">
      <c r="A57" s="90"/>
    </row>
    <row r="58" spans="1:13" x14ac:dyDescent="0.25">
      <c r="A58" s="90"/>
    </row>
    <row r="59" spans="1:13" x14ac:dyDescent="0.25">
      <c r="A59" s="90"/>
    </row>
    <row r="60" spans="1:13" x14ac:dyDescent="0.25">
      <c r="A60" s="90"/>
    </row>
    <row r="61" spans="1:13" x14ac:dyDescent="0.25">
      <c r="A61" s="90"/>
    </row>
    <row r="62" spans="1:13" x14ac:dyDescent="0.25">
      <c r="A62" s="90"/>
    </row>
    <row r="63" spans="1:13" x14ac:dyDescent="0.25">
      <c r="A63" s="90"/>
    </row>
    <row r="64" spans="1:13" x14ac:dyDescent="0.25">
      <c r="A64" s="90"/>
    </row>
    <row r="65" spans="1:1" x14ac:dyDescent="0.25">
      <c r="A65" s="90"/>
    </row>
    <row r="66" spans="1:1" x14ac:dyDescent="0.25">
      <c r="A66" s="90"/>
    </row>
    <row r="67" spans="1:1" x14ac:dyDescent="0.25">
      <c r="A67" s="90"/>
    </row>
    <row r="68" spans="1:1" x14ac:dyDescent="0.25">
      <c r="A68" s="90"/>
    </row>
    <row r="69" spans="1:1" x14ac:dyDescent="0.25">
      <c r="A69" s="90"/>
    </row>
    <row r="70" spans="1:1" x14ac:dyDescent="0.25">
      <c r="A70" s="90"/>
    </row>
    <row r="71" spans="1:1" x14ac:dyDescent="0.25">
      <c r="A71" s="90"/>
    </row>
    <row r="72" spans="1:1" x14ac:dyDescent="0.25">
      <c r="A72" s="90"/>
    </row>
    <row r="73" spans="1:1" x14ac:dyDescent="0.25">
      <c r="A73" s="90"/>
    </row>
    <row r="74" spans="1:1" x14ac:dyDescent="0.25">
      <c r="A74" s="90"/>
    </row>
    <row r="75" spans="1:1" x14ac:dyDescent="0.25">
      <c r="A75" s="90"/>
    </row>
    <row r="76" spans="1:1" x14ac:dyDescent="0.25">
      <c r="A76" s="90"/>
    </row>
    <row r="77" spans="1:1" x14ac:dyDescent="0.25">
      <c r="A77" s="90"/>
    </row>
  </sheetData>
  <sortState ref="A1:K821">
    <sortCondition ref="G1:G821"/>
    <sortCondition ref="B1:B821"/>
  </sortState>
  <pageMargins left="0.78740157499999996" right="0.78740157499999996" top="0.984251969" bottom="0.984251969" header="0.4921259845" footer="0.4921259845"/>
  <pageSetup paperSize="9" orientation="portrait" horizontalDpi="4294967292" verticalDpi="429496729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FF0000"/>
  </sheetPr>
  <dimension ref="A1:M904"/>
  <sheetViews>
    <sheetView workbookViewId="0">
      <selection activeCell="K4" sqref="K4"/>
    </sheetView>
  </sheetViews>
  <sheetFormatPr baseColWidth="10" defaultRowHeight="15" x14ac:dyDescent="0.25"/>
  <cols>
    <col min="1" max="2" width="23.7109375" style="7" customWidth="1"/>
    <col min="3" max="3" width="1.42578125" style="7" customWidth="1"/>
    <col min="4" max="4" width="26.85546875" style="7" customWidth="1"/>
    <col min="5" max="5" width="2" style="7" customWidth="1"/>
    <col min="6" max="6" width="27.42578125" style="7" customWidth="1"/>
    <col min="7" max="7" width="17.28515625" style="7" customWidth="1"/>
    <col min="8" max="8" width="2.28515625" style="7" customWidth="1"/>
    <col min="9" max="9" width="20.42578125" style="7" customWidth="1"/>
    <col min="10" max="10" width="10.85546875" style="7"/>
    <col min="11" max="11" width="38.42578125" style="43" customWidth="1"/>
    <col min="12" max="255" width="10.85546875" style="7"/>
    <col min="256" max="260" width="23.7109375" style="7" customWidth="1"/>
    <col min="261" max="262" width="12.140625" style="7" customWidth="1"/>
    <col min="263" max="263" width="10.85546875" style="7"/>
    <col min="264" max="264" width="15.42578125" style="7" bestFit="1" customWidth="1"/>
    <col min="265" max="265" width="17.140625" style="7" bestFit="1" customWidth="1"/>
    <col min="266" max="511" width="10.85546875" style="7"/>
    <col min="512" max="516" width="23.7109375" style="7" customWidth="1"/>
    <col min="517" max="518" width="12.140625" style="7" customWidth="1"/>
    <col min="519" max="519" width="10.85546875" style="7"/>
    <col min="520" max="520" width="15.42578125" style="7" bestFit="1" customWidth="1"/>
    <col min="521" max="521" width="17.140625" style="7" bestFit="1" customWidth="1"/>
    <col min="522" max="767" width="10.85546875" style="7"/>
    <col min="768" max="772" width="23.7109375" style="7" customWidth="1"/>
    <col min="773" max="774" width="12.140625" style="7" customWidth="1"/>
    <col min="775" max="775" width="10.85546875" style="7"/>
    <col min="776" max="776" width="15.42578125" style="7" bestFit="1" customWidth="1"/>
    <col min="777" max="777" width="17.140625" style="7" bestFit="1" customWidth="1"/>
    <col min="778" max="1023" width="10.85546875" style="7"/>
    <col min="1024" max="1028" width="23.7109375" style="7" customWidth="1"/>
    <col min="1029" max="1030" width="12.140625" style="7" customWidth="1"/>
    <col min="1031" max="1031" width="10.85546875" style="7"/>
    <col min="1032" max="1032" width="15.42578125" style="7" bestFit="1" customWidth="1"/>
    <col min="1033" max="1033" width="17.140625" style="7" bestFit="1" customWidth="1"/>
    <col min="1034" max="1279" width="10.85546875" style="7"/>
    <col min="1280" max="1284" width="23.7109375" style="7" customWidth="1"/>
    <col min="1285" max="1286" width="12.140625" style="7" customWidth="1"/>
    <col min="1287" max="1287" width="10.85546875" style="7"/>
    <col min="1288" max="1288" width="15.42578125" style="7" bestFit="1" customWidth="1"/>
    <col min="1289" max="1289" width="17.140625" style="7" bestFit="1" customWidth="1"/>
    <col min="1290" max="1535" width="10.85546875" style="7"/>
    <col min="1536" max="1540" width="23.7109375" style="7" customWidth="1"/>
    <col min="1541" max="1542" width="12.140625" style="7" customWidth="1"/>
    <col min="1543" max="1543" width="10.85546875" style="7"/>
    <col min="1544" max="1544" width="15.42578125" style="7" bestFit="1" customWidth="1"/>
    <col min="1545" max="1545" width="17.140625" style="7" bestFit="1" customWidth="1"/>
    <col min="1546" max="1791" width="10.85546875" style="7"/>
    <col min="1792" max="1796" width="23.7109375" style="7" customWidth="1"/>
    <col min="1797" max="1798" width="12.140625" style="7" customWidth="1"/>
    <col min="1799" max="1799" width="10.85546875" style="7"/>
    <col min="1800" max="1800" width="15.42578125" style="7" bestFit="1" customWidth="1"/>
    <col min="1801" max="1801" width="17.140625" style="7" bestFit="1" customWidth="1"/>
    <col min="1802" max="2047" width="10.85546875" style="7"/>
    <col min="2048" max="2052" width="23.7109375" style="7" customWidth="1"/>
    <col min="2053" max="2054" width="12.140625" style="7" customWidth="1"/>
    <col min="2055" max="2055" width="10.85546875" style="7"/>
    <col min="2056" max="2056" width="15.42578125" style="7" bestFit="1" customWidth="1"/>
    <col min="2057" max="2057" width="17.140625" style="7" bestFit="1" customWidth="1"/>
    <col min="2058" max="2303" width="10.85546875" style="7"/>
    <col min="2304" max="2308" width="23.7109375" style="7" customWidth="1"/>
    <col min="2309" max="2310" width="12.140625" style="7" customWidth="1"/>
    <col min="2311" max="2311" width="10.85546875" style="7"/>
    <col min="2312" max="2312" width="15.42578125" style="7" bestFit="1" customWidth="1"/>
    <col min="2313" max="2313" width="17.140625" style="7" bestFit="1" customWidth="1"/>
    <col min="2314" max="2559" width="10.85546875" style="7"/>
    <col min="2560" max="2564" width="23.7109375" style="7" customWidth="1"/>
    <col min="2565" max="2566" width="12.140625" style="7" customWidth="1"/>
    <col min="2567" max="2567" width="10.85546875" style="7"/>
    <col min="2568" max="2568" width="15.42578125" style="7" bestFit="1" customWidth="1"/>
    <col min="2569" max="2569" width="17.140625" style="7" bestFit="1" customWidth="1"/>
    <col min="2570" max="2815" width="10.85546875" style="7"/>
    <col min="2816" max="2820" width="23.7109375" style="7" customWidth="1"/>
    <col min="2821" max="2822" width="12.140625" style="7" customWidth="1"/>
    <col min="2823" max="2823" width="10.85546875" style="7"/>
    <col min="2824" max="2824" width="15.42578125" style="7" bestFit="1" customWidth="1"/>
    <col min="2825" max="2825" width="17.140625" style="7" bestFit="1" customWidth="1"/>
    <col min="2826" max="3071" width="10.85546875" style="7"/>
    <col min="3072" max="3076" width="23.7109375" style="7" customWidth="1"/>
    <col min="3077" max="3078" width="12.140625" style="7" customWidth="1"/>
    <col min="3079" max="3079" width="10.85546875" style="7"/>
    <col min="3080" max="3080" width="15.42578125" style="7" bestFit="1" customWidth="1"/>
    <col min="3081" max="3081" width="17.140625" style="7" bestFit="1" customWidth="1"/>
    <col min="3082" max="3327" width="10.85546875" style="7"/>
    <col min="3328" max="3332" width="23.7109375" style="7" customWidth="1"/>
    <col min="3333" max="3334" width="12.140625" style="7" customWidth="1"/>
    <col min="3335" max="3335" width="10.85546875" style="7"/>
    <col min="3336" max="3336" width="15.42578125" style="7" bestFit="1" customWidth="1"/>
    <col min="3337" max="3337" width="17.140625" style="7" bestFit="1" customWidth="1"/>
    <col min="3338" max="3583" width="10.85546875" style="7"/>
    <col min="3584" max="3588" width="23.7109375" style="7" customWidth="1"/>
    <col min="3589" max="3590" width="12.140625" style="7" customWidth="1"/>
    <col min="3591" max="3591" width="10.85546875" style="7"/>
    <col min="3592" max="3592" width="15.42578125" style="7" bestFit="1" customWidth="1"/>
    <col min="3593" max="3593" width="17.140625" style="7" bestFit="1" customWidth="1"/>
    <col min="3594" max="3839" width="10.85546875" style="7"/>
    <col min="3840" max="3844" width="23.7109375" style="7" customWidth="1"/>
    <col min="3845" max="3846" width="12.140625" style="7" customWidth="1"/>
    <col min="3847" max="3847" width="10.85546875" style="7"/>
    <col min="3848" max="3848" width="15.42578125" style="7" bestFit="1" customWidth="1"/>
    <col min="3849" max="3849" width="17.140625" style="7" bestFit="1" customWidth="1"/>
    <col min="3850" max="4095" width="10.85546875" style="7"/>
    <col min="4096" max="4100" width="23.7109375" style="7" customWidth="1"/>
    <col min="4101" max="4102" width="12.140625" style="7" customWidth="1"/>
    <col min="4103" max="4103" width="10.85546875" style="7"/>
    <col min="4104" max="4104" width="15.42578125" style="7" bestFit="1" customWidth="1"/>
    <col min="4105" max="4105" width="17.140625" style="7" bestFit="1" customWidth="1"/>
    <col min="4106" max="4351" width="10.85546875" style="7"/>
    <col min="4352" max="4356" width="23.7109375" style="7" customWidth="1"/>
    <col min="4357" max="4358" width="12.140625" style="7" customWidth="1"/>
    <col min="4359" max="4359" width="10.85546875" style="7"/>
    <col min="4360" max="4360" width="15.42578125" style="7" bestFit="1" customWidth="1"/>
    <col min="4361" max="4361" width="17.140625" style="7" bestFit="1" customWidth="1"/>
    <col min="4362" max="4607" width="10.85546875" style="7"/>
    <col min="4608" max="4612" width="23.7109375" style="7" customWidth="1"/>
    <col min="4613" max="4614" width="12.140625" style="7" customWidth="1"/>
    <col min="4615" max="4615" width="10.85546875" style="7"/>
    <col min="4616" max="4616" width="15.42578125" style="7" bestFit="1" customWidth="1"/>
    <col min="4617" max="4617" width="17.140625" style="7" bestFit="1" customWidth="1"/>
    <col min="4618" max="4863" width="10.85546875" style="7"/>
    <col min="4864" max="4868" width="23.7109375" style="7" customWidth="1"/>
    <col min="4869" max="4870" width="12.140625" style="7" customWidth="1"/>
    <col min="4871" max="4871" width="10.85546875" style="7"/>
    <col min="4872" max="4872" width="15.42578125" style="7" bestFit="1" customWidth="1"/>
    <col min="4873" max="4873" width="17.140625" style="7" bestFit="1" customWidth="1"/>
    <col min="4874" max="5119" width="10.85546875" style="7"/>
    <col min="5120" max="5124" width="23.7109375" style="7" customWidth="1"/>
    <col min="5125" max="5126" width="12.140625" style="7" customWidth="1"/>
    <col min="5127" max="5127" width="10.85546875" style="7"/>
    <col min="5128" max="5128" width="15.42578125" style="7" bestFit="1" customWidth="1"/>
    <col min="5129" max="5129" width="17.140625" style="7" bestFit="1" customWidth="1"/>
    <col min="5130" max="5375" width="10.85546875" style="7"/>
    <col min="5376" max="5380" width="23.7109375" style="7" customWidth="1"/>
    <col min="5381" max="5382" width="12.140625" style="7" customWidth="1"/>
    <col min="5383" max="5383" width="10.85546875" style="7"/>
    <col min="5384" max="5384" width="15.42578125" style="7" bestFit="1" customWidth="1"/>
    <col min="5385" max="5385" width="17.140625" style="7" bestFit="1" customWidth="1"/>
    <col min="5386" max="5631" width="10.85546875" style="7"/>
    <col min="5632" max="5636" width="23.7109375" style="7" customWidth="1"/>
    <col min="5637" max="5638" width="12.140625" style="7" customWidth="1"/>
    <col min="5639" max="5639" width="10.85546875" style="7"/>
    <col min="5640" max="5640" width="15.42578125" style="7" bestFit="1" customWidth="1"/>
    <col min="5641" max="5641" width="17.140625" style="7" bestFit="1" customWidth="1"/>
    <col min="5642" max="5887" width="10.85546875" style="7"/>
    <col min="5888" max="5892" width="23.7109375" style="7" customWidth="1"/>
    <col min="5893" max="5894" width="12.140625" style="7" customWidth="1"/>
    <col min="5895" max="5895" width="10.85546875" style="7"/>
    <col min="5896" max="5896" width="15.42578125" style="7" bestFit="1" customWidth="1"/>
    <col min="5897" max="5897" width="17.140625" style="7" bestFit="1" customWidth="1"/>
    <col min="5898" max="6143" width="10.85546875" style="7"/>
    <col min="6144" max="6148" width="23.7109375" style="7" customWidth="1"/>
    <col min="6149" max="6150" width="12.140625" style="7" customWidth="1"/>
    <col min="6151" max="6151" width="10.85546875" style="7"/>
    <col min="6152" max="6152" width="15.42578125" style="7" bestFit="1" customWidth="1"/>
    <col min="6153" max="6153" width="17.140625" style="7" bestFit="1" customWidth="1"/>
    <col min="6154" max="6399" width="10.85546875" style="7"/>
    <col min="6400" max="6404" width="23.7109375" style="7" customWidth="1"/>
    <col min="6405" max="6406" width="12.140625" style="7" customWidth="1"/>
    <col min="6407" max="6407" width="10.85546875" style="7"/>
    <col min="6408" max="6408" width="15.42578125" style="7" bestFit="1" customWidth="1"/>
    <col min="6409" max="6409" width="17.140625" style="7" bestFit="1" customWidth="1"/>
    <col min="6410" max="6655" width="10.85546875" style="7"/>
    <col min="6656" max="6660" width="23.7109375" style="7" customWidth="1"/>
    <col min="6661" max="6662" width="12.140625" style="7" customWidth="1"/>
    <col min="6663" max="6663" width="10.85546875" style="7"/>
    <col min="6664" max="6664" width="15.42578125" style="7" bestFit="1" customWidth="1"/>
    <col min="6665" max="6665" width="17.140625" style="7" bestFit="1" customWidth="1"/>
    <col min="6666" max="6911" width="10.85546875" style="7"/>
    <col min="6912" max="6916" width="23.7109375" style="7" customWidth="1"/>
    <col min="6917" max="6918" width="12.140625" style="7" customWidth="1"/>
    <col min="6919" max="6919" width="10.85546875" style="7"/>
    <col min="6920" max="6920" width="15.42578125" style="7" bestFit="1" customWidth="1"/>
    <col min="6921" max="6921" width="17.140625" style="7" bestFit="1" customWidth="1"/>
    <col min="6922" max="7167" width="10.85546875" style="7"/>
    <col min="7168" max="7172" width="23.7109375" style="7" customWidth="1"/>
    <col min="7173" max="7174" width="12.140625" style="7" customWidth="1"/>
    <col min="7175" max="7175" width="10.85546875" style="7"/>
    <col min="7176" max="7176" width="15.42578125" style="7" bestFit="1" customWidth="1"/>
    <col min="7177" max="7177" width="17.140625" style="7" bestFit="1" customWidth="1"/>
    <col min="7178" max="7423" width="10.85546875" style="7"/>
    <col min="7424" max="7428" width="23.7109375" style="7" customWidth="1"/>
    <col min="7429" max="7430" width="12.140625" style="7" customWidth="1"/>
    <col min="7431" max="7431" width="10.85546875" style="7"/>
    <col min="7432" max="7432" width="15.42578125" style="7" bestFit="1" customWidth="1"/>
    <col min="7433" max="7433" width="17.140625" style="7" bestFit="1" customWidth="1"/>
    <col min="7434" max="7679" width="10.85546875" style="7"/>
    <col min="7680" max="7684" width="23.7109375" style="7" customWidth="1"/>
    <col min="7685" max="7686" width="12.140625" style="7" customWidth="1"/>
    <col min="7687" max="7687" width="10.85546875" style="7"/>
    <col min="7688" max="7688" width="15.42578125" style="7" bestFit="1" customWidth="1"/>
    <col min="7689" max="7689" width="17.140625" style="7" bestFit="1" customWidth="1"/>
    <col min="7690" max="7935" width="10.85546875" style="7"/>
    <col min="7936" max="7940" width="23.7109375" style="7" customWidth="1"/>
    <col min="7941" max="7942" width="12.140625" style="7" customWidth="1"/>
    <col min="7943" max="7943" width="10.85546875" style="7"/>
    <col min="7944" max="7944" width="15.42578125" style="7" bestFit="1" customWidth="1"/>
    <col min="7945" max="7945" width="17.140625" style="7" bestFit="1" customWidth="1"/>
    <col min="7946" max="8191" width="10.85546875" style="7"/>
    <col min="8192" max="8196" width="23.7109375" style="7" customWidth="1"/>
    <col min="8197" max="8198" width="12.140625" style="7" customWidth="1"/>
    <col min="8199" max="8199" width="10.85546875" style="7"/>
    <col min="8200" max="8200" width="15.42578125" style="7" bestFit="1" customWidth="1"/>
    <col min="8201" max="8201" width="17.140625" style="7" bestFit="1" customWidth="1"/>
    <col min="8202" max="8447" width="10.85546875" style="7"/>
    <col min="8448" max="8452" width="23.7109375" style="7" customWidth="1"/>
    <col min="8453" max="8454" width="12.140625" style="7" customWidth="1"/>
    <col min="8455" max="8455" width="10.85546875" style="7"/>
    <col min="8456" max="8456" width="15.42578125" style="7" bestFit="1" customWidth="1"/>
    <col min="8457" max="8457" width="17.140625" style="7" bestFit="1" customWidth="1"/>
    <col min="8458" max="8703" width="10.85546875" style="7"/>
    <col min="8704" max="8708" width="23.7109375" style="7" customWidth="1"/>
    <col min="8709" max="8710" width="12.140625" style="7" customWidth="1"/>
    <col min="8711" max="8711" width="10.85546875" style="7"/>
    <col min="8712" max="8712" width="15.42578125" style="7" bestFit="1" customWidth="1"/>
    <col min="8713" max="8713" width="17.140625" style="7" bestFit="1" customWidth="1"/>
    <col min="8714" max="8959" width="10.85546875" style="7"/>
    <col min="8960" max="8964" width="23.7109375" style="7" customWidth="1"/>
    <col min="8965" max="8966" width="12.140625" style="7" customWidth="1"/>
    <col min="8967" max="8967" width="10.85546875" style="7"/>
    <col min="8968" max="8968" width="15.42578125" style="7" bestFit="1" customWidth="1"/>
    <col min="8969" max="8969" width="17.140625" style="7" bestFit="1" customWidth="1"/>
    <col min="8970" max="9215" width="10.85546875" style="7"/>
    <col min="9216" max="9220" width="23.7109375" style="7" customWidth="1"/>
    <col min="9221" max="9222" width="12.140625" style="7" customWidth="1"/>
    <col min="9223" max="9223" width="10.85546875" style="7"/>
    <col min="9224" max="9224" width="15.42578125" style="7" bestFit="1" customWidth="1"/>
    <col min="9225" max="9225" width="17.140625" style="7" bestFit="1" customWidth="1"/>
    <col min="9226" max="9471" width="10.85546875" style="7"/>
    <col min="9472" max="9476" width="23.7109375" style="7" customWidth="1"/>
    <col min="9477" max="9478" width="12.140625" style="7" customWidth="1"/>
    <col min="9479" max="9479" width="10.85546875" style="7"/>
    <col min="9480" max="9480" width="15.42578125" style="7" bestFit="1" customWidth="1"/>
    <col min="9481" max="9481" width="17.140625" style="7" bestFit="1" customWidth="1"/>
    <col min="9482" max="9727" width="10.85546875" style="7"/>
    <col min="9728" max="9732" width="23.7109375" style="7" customWidth="1"/>
    <col min="9733" max="9734" width="12.140625" style="7" customWidth="1"/>
    <col min="9735" max="9735" width="10.85546875" style="7"/>
    <col min="9736" max="9736" width="15.42578125" style="7" bestFit="1" customWidth="1"/>
    <col min="9737" max="9737" width="17.140625" style="7" bestFit="1" customWidth="1"/>
    <col min="9738" max="9983" width="10.85546875" style="7"/>
    <col min="9984" max="9988" width="23.7109375" style="7" customWidth="1"/>
    <col min="9989" max="9990" width="12.140625" style="7" customWidth="1"/>
    <col min="9991" max="9991" width="10.85546875" style="7"/>
    <col min="9992" max="9992" width="15.42578125" style="7" bestFit="1" customWidth="1"/>
    <col min="9993" max="9993" width="17.140625" style="7" bestFit="1" customWidth="1"/>
    <col min="9994" max="10239" width="10.85546875" style="7"/>
    <col min="10240" max="10244" width="23.7109375" style="7" customWidth="1"/>
    <col min="10245" max="10246" width="12.140625" style="7" customWidth="1"/>
    <col min="10247" max="10247" width="10.85546875" style="7"/>
    <col min="10248" max="10248" width="15.42578125" style="7" bestFit="1" customWidth="1"/>
    <col min="10249" max="10249" width="17.140625" style="7" bestFit="1" customWidth="1"/>
    <col min="10250" max="10495" width="10.85546875" style="7"/>
    <col min="10496" max="10500" width="23.7109375" style="7" customWidth="1"/>
    <col min="10501" max="10502" width="12.140625" style="7" customWidth="1"/>
    <col min="10503" max="10503" width="10.85546875" style="7"/>
    <col min="10504" max="10504" width="15.42578125" style="7" bestFit="1" customWidth="1"/>
    <col min="10505" max="10505" width="17.140625" style="7" bestFit="1" customWidth="1"/>
    <col min="10506" max="10751" width="10.85546875" style="7"/>
    <col min="10752" max="10756" width="23.7109375" style="7" customWidth="1"/>
    <col min="10757" max="10758" width="12.140625" style="7" customWidth="1"/>
    <col min="10759" max="10759" width="10.85546875" style="7"/>
    <col min="10760" max="10760" width="15.42578125" style="7" bestFit="1" customWidth="1"/>
    <col min="10761" max="10761" width="17.140625" style="7" bestFit="1" customWidth="1"/>
    <col min="10762" max="11007" width="10.85546875" style="7"/>
    <col min="11008" max="11012" width="23.7109375" style="7" customWidth="1"/>
    <col min="11013" max="11014" width="12.140625" style="7" customWidth="1"/>
    <col min="11015" max="11015" width="10.85546875" style="7"/>
    <col min="11016" max="11016" width="15.42578125" style="7" bestFit="1" customWidth="1"/>
    <col min="11017" max="11017" width="17.140625" style="7" bestFit="1" customWidth="1"/>
    <col min="11018" max="11263" width="10.85546875" style="7"/>
    <col min="11264" max="11268" width="23.7109375" style="7" customWidth="1"/>
    <col min="11269" max="11270" width="12.140625" style="7" customWidth="1"/>
    <col min="11271" max="11271" width="10.85546875" style="7"/>
    <col min="11272" max="11272" width="15.42578125" style="7" bestFit="1" customWidth="1"/>
    <col min="11273" max="11273" width="17.140625" style="7" bestFit="1" customWidth="1"/>
    <col min="11274" max="11519" width="10.85546875" style="7"/>
    <col min="11520" max="11524" width="23.7109375" style="7" customWidth="1"/>
    <col min="11525" max="11526" width="12.140625" style="7" customWidth="1"/>
    <col min="11527" max="11527" width="10.85546875" style="7"/>
    <col min="11528" max="11528" width="15.42578125" style="7" bestFit="1" customWidth="1"/>
    <col min="11529" max="11529" width="17.140625" style="7" bestFit="1" customWidth="1"/>
    <col min="11530" max="11775" width="10.85546875" style="7"/>
    <col min="11776" max="11780" width="23.7109375" style="7" customWidth="1"/>
    <col min="11781" max="11782" width="12.140625" style="7" customWidth="1"/>
    <col min="11783" max="11783" width="10.85546875" style="7"/>
    <col min="11784" max="11784" width="15.42578125" style="7" bestFit="1" customWidth="1"/>
    <col min="11785" max="11785" width="17.140625" style="7" bestFit="1" customWidth="1"/>
    <col min="11786" max="12031" width="10.85546875" style="7"/>
    <col min="12032" max="12036" width="23.7109375" style="7" customWidth="1"/>
    <col min="12037" max="12038" width="12.140625" style="7" customWidth="1"/>
    <col min="12039" max="12039" width="10.85546875" style="7"/>
    <col min="12040" max="12040" width="15.42578125" style="7" bestFit="1" customWidth="1"/>
    <col min="12041" max="12041" width="17.140625" style="7" bestFit="1" customWidth="1"/>
    <col min="12042" max="12287" width="10.85546875" style="7"/>
    <col min="12288" max="12292" width="23.7109375" style="7" customWidth="1"/>
    <col min="12293" max="12294" width="12.140625" style="7" customWidth="1"/>
    <col min="12295" max="12295" width="10.85546875" style="7"/>
    <col min="12296" max="12296" width="15.42578125" style="7" bestFit="1" customWidth="1"/>
    <col min="12297" max="12297" width="17.140625" style="7" bestFit="1" customWidth="1"/>
    <col min="12298" max="12543" width="10.85546875" style="7"/>
    <col min="12544" max="12548" width="23.7109375" style="7" customWidth="1"/>
    <col min="12549" max="12550" width="12.140625" style="7" customWidth="1"/>
    <col min="12551" max="12551" width="10.85546875" style="7"/>
    <col min="12552" max="12552" width="15.42578125" style="7" bestFit="1" customWidth="1"/>
    <col min="12553" max="12553" width="17.140625" style="7" bestFit="1" customWidth="1"/>
    <col min="12554" max="12799" width="10.85546875" style="7"/>
    <col min="12800" max="12804" width="23.7109375" style="7" customWidth="1"/>
    <col min="12805" max="12806" width="12.140625" style="7" customWidth="1"/>
    <col min="12807" max="12807" width="10.85546875" style="7"/>
    <col min="12808" max="12808" width="15.42578125" style="7" bestFit="1" customWidth="1"/>
    <col min="12809" max="12809" width="17.140625" style="7" bestFit="1" customWidth="1"/>
    <col min="12810" max="13055" width="10.85546875" style="7"/>
    <col min="13056" max="13060" width="23.7109375" style="7" customWidth="1"/>
    <col min="13061" max="13062" width="12.140625" style="7" customWidth="1"/>
    <col min="13063" max="13063" width="10.85546875" style="7"/>
    <col min="13064" max="13064" width="15.42578125" style="7" bestFit="1" customWidth="1"/>
    <col min="13065" max="13065" width="17.140625" style="7" bestFit="1" customWidth="1"/>
    <col min="13066" max="13311" width="10.85546875" style="7"/>
    <col min="13312" max="13316" width="23.7109375" style="7" customWidth="1"/>
    <col min="13317" max="13318" width="12.140625" style="7" customWidth="1"/>
    <col min="13319" max="13319" width="10.85546875" style="7"/>
    <col min="13320" max="13320" width="15.42578125" style="7" bestFit="1" customWidth="1"/>
    <col min="13321" max="13321" width="17.140625" style="7" bestFit="1" customWidth="1"/>
    <col min="13322" max="13567" width="10.85546875" style="7"/>
    <col min="13568" max="13572" width="23.7109375" style="7" customWidth="1"/>
    <col min="13573" max="13574" width="12.140625" style="7" customWidth="1"/>
    <col min="13575" max="13575" width="10.85546875" style="7"/>
    <col min="13576" max="13576" width="15.42578125" style="7" bestFit="1" customWidth="1"/>
    <col min="13577" max="13577" width="17.140625" style="7" bestFit="1" customWidth="1"/>
    <col min="13578" max="13823" width="10.85546875" style="7"/>
    <col min="13824" max="13828" width="23.7109375" style="7" customWidth="1"/>
    <col min="13829" max="13830" width="12.140625" style="7" customWidth="1"/>
    <col min="13831" max="13831" width="10.85546875" style="7"/>
    <col min="13832" max="13832" width="15.42578125" style="7" bestFit="1" customWidth="1"/>
    <col min="13833" max="13833" width="17.140625" style="7" bestFit="1" customWidth="1"/>
    <col min="13834" max="14079" width="10.85546875" style="7"/>
    <col min="14080" max="14084" width="23.7109375" style="7" customWidth="1"/>
    <col min="14085" max="14086" width="12.140625" style="7" customWidth="1"/>
    <col min="14087" max="14087" width="10.85546875" style="7"/>
    <col min="14088" max="14088" width="15.42578125" style="7" bestFit="1" customWidth="1"/>
    <col min="14089" max="14089" width="17.140625" style="7" bestFit="1" customWidth="1"/>
    <col min="14090" max="14335" width="10.85546875" style="7"/>
    <col min="14336" max="14340" width="23.7109375" style="7" customWidth="1"/>
    <col min="14341" max="14342" width="12.140625" style="7" customWidth="1"/>
    <col min="14343" max="14343" width="10.85546875" style="7"/>
    <col min="14344" max="14344" width="15.42578125" style="7" bestFit="1" customWidth="1"/>
    <col min="14345" max="14345" width="17.140625" style="7" bestFit="1" customWidth="1"/>
    <col min="14346" max="14591" width="10.85546875" style="7"/>
    <col min="14592" max="14596" width="23.7109375" style="7" customWidth="1"/>
    <col min="14597" max="14598" width="12.140625" style="7" customWidth="1"/>
    <col min="14599" max="14599" width="10.85546875" style="7"/>
    <col min="14600" max="14600" width="15.42578125" style="7" bestFit="1" customWidth="1"/>
    <col min="14601" max="14601" width="17.140625" style="7" bestFit="1" customWidth="1"/>
    <col min="14602" max="14847" width="10.85546875" style="7"/>
    <col min="14848" max="14852" width="23.7109375" style="7" customWidth="1"/>
    <col min="14853" max="14854" width="12.140625" style="7" customWidth="1"/>
    <col min="14855" max="14855" width="10.85546875" style="7"/>
    <col min="14856" max="14856" width="15.42578125" style="7" bestFit="1" customWidth="1"/>
    <col min="14857" max="14857" width="17.140625" style="7" bestFit="1" customWidth="1"/>
    <col min="14858" max="15103" width="10.85546875" style="7"/>
    <col min="15104" max="15108" width="23.7109375" style="7" customWidth="1"/>
    <col min="15109" max="15110" width="12.140625" style="7" customWidth="1"/>
    <col min="15111" max="15111" width="10.85546875" style="7"/>
    <col min="15112" max="15112" width="15.42578125" style="7" bestFit="1" customWidth="1"/>
    <col min="15113" max="15113" width="17.140625" style="7" bestFit="1" customWidth="1"/>
    <col min="15114" max="15359" width="10.85546875" style="7"/>
    <col min="15360" max="15364" width="23.7109375" style="7" customWidth="1"/>
    <col min="15365" max="15366" width="12.140625" style="7" customWidth="1"/>
    <col min="15367" max="15367" width="10.85546875" style="7"/>
    <col min="15368" max="15368" width="15.42578125" style="7" bestFit="1" customWidth="1"/>
    <col min="15369" max="15369" width="17.140625" style="7" bestFit="1" customWidth="1"/>
    <col min="15370" max="15615" width="10.85546875" style="7"/>
    <col min="15616" max="15620" width="23.7109375" style="7" customWidth="1"/>
    <col min="15621" max="15622" width="12.140625" style="7" customWidth="1"/>
    <col min="15623" max="15623" width="10.85546875" style="7"/>
    <col min="15624" max="15624" width="15.42578125" style="7" bestFit="1" customWidth="1"/>
    <col min="15625" max="15625" width="17.140625" style="7" bestFit="1" customWidth="1"/>
    <col min="15626" max="15871" width="10.85546875" style="7"/>
    <col min="15872" max="15876" width="23.7109375" style="7" customWidth="1"/>
    <col min="15877" max="15878" width="12.140625" style="7" customWidth="1"/>
    <col min="15879" max="15879" width="10.85546875" style="7"/>
    <col min="15880" max="15880" width="15.42578125" style="7" bestFit="1" customWidth="1"/>
    <col min="15881" max="15881" width="17.140625" style="7" bestFit="1" customWidth="1"/>
    <col min="15882" max="16127" width="10.85546875" style="7"/>
    <col min="16128" max="16132" width="23.7109375" style="7" customWidth="1"/>
    <col min="16133" max="16134" width="12.140625" style="7" customWidth="1"/>
    <col min="16135" max="16135" width="10.85546875" style="7"/>
    <col min="16136" max="16136" width="15.42578125" style="7" bestFit="1" customWidth="1"/>
    <col min="16137" max="16137" width="17.140625" style="7" bestFit="1" customWidth="1"/>
    <col min="16138" max="16384" width="10.85546875" style="7"/>
  </cols>
  <sheetData>
    <row r="1" spans="1:13" x14ac:dyDescent="0.25">
      <c r="A1" s="16" t="s">
        <v>23</v>
      </c>
      <c r="B1" s="17">
        <f>Astreintes!E12</f>
        <v>41883</v>
      </c>
      <c r="C1" s="21"/>
      <c r="D1" s="20" t="s">
        <v>25</v>
      </c>
      <c r="F1" s="19" t="s">
        <v>16</v>
      </c>
      <c r="G1" s="19" t="s">
        <v>15</v>
      </c>
      <c r="I1" s="16" t="s">
        <v>24</v>
      </c>
      <c r="K1" s="48" t="s">
        <v>32</v>
      </c>
      <c r="M1" s="57" t="s">
        <v>42</v>
      </c>
    </row>
    <row r="2" spans="1:13" ht="15.75" x14ac:dyDescent="0.25">
      <c r="A2" s="16" t="s">
        <v>14</v>
      </c>
      <c r="B2" s="18">
        <f>DAY(EOMONTH(B1,0))</f>
        <v>30</v>
      </c>
      <c r="C2" s="18"/>
      <c r="D2" s="34">
        <f>IF(ROWS($B$1:B1)-1&lt;$B$2,$B$1+ROWS($B$1:B1)-1,"")</f>
        <v>41883</v>
      </c>
      <c r="E2" s="35"/>
      <c r="F2" s="40">
        <f>DATE(G2,1,1)</f>
        <v>41640</v>
      </c>
      <c r="G2" s="36" t="str">
        <f>UPPER(TEXT(D11,"AAAA"))</f>
        <v>2014</v>
      </c>
      <c r="I2" s="14">
        <v>41791</v>
      </c>
      <c r="K2" s="86" t="s">
        <v>49</v>
      </c>
      <c r="M2" s="58" t="s">
        <v>44</v>
      </c>
    </row>
    <row r="3" spans="1:13" x14ac:dyDescent="0.25">
      <c r="A3" s="33" t="str">
        <f>UPPER(TEXT(B1,"mmmm AAAA"))</f>
        <v>SEPTEMBRE 2014</v>
      </c>
      <c r="D3" s="34">
        <f>IF(ROWS($B$1:B2)-1&lt;$B$2,$B$1+ROWS($B$1:B2)-1,"")</f>
        <v>41884</v>
      </c>
      <c r="E3" s="35"/>
      <c r="F3" s="40">
        <f>ROUND(DATE(G2,4,MOD(234-11*MOD(G2,19),30))/7,)*7-6</f>
        <v>41749</v>
      </c>
      <c r="G3" s="37" t="s">
        <v>17</v>
      </c>
      <c r="I3" s="14">
        <v>41821</v>
      </c>
      <c r="K3" s="86" t="s">
        <v>50</v>
      </c>
      <c r="M3" s="59">
        <v>6</v>
      </c>
    </row>
    <row r="4" spans="1:13" x14ac:dyDescent="0.25">
      <c r="D4" s="34">
        <f>IF(ROWS($B$1:B3)-1&lt;$B$2,$B$1+ROWS($B$1:B3)-1,"")</f>
        <v>41885</v>
      </c>
      <c r="E4" s="35"/>
      <c r="F4" s="40">
        <f>SUM(F3+1)</f>
        <v>41750</v>
      </c>
      <c r="G4" s="37" t="s">
        <v>9</v>
      </c>
      <c r="I4" s="14" t="s">
        <v>48</v>
      </c>
      <c r="K4" s="42"/>
      <c r="M4" s="59">
        <v>7</v>
      </c>
    </row>
    <row r="5" spans="1:13" x14ac:dyDescent="0.25">
      <c r="B5" s="8"/>
      <c r="C5" s="8"/>
      <c r="D5" s="34">
        <f>IF(ROWS($B$1:B5)-1&lt;$B$2,$B$1+ROWS($B$1:B5)-1,"")</f>
        <v>41887</v>
      </c>
      <c r="E5" s="35"/>
      <c r="F5" s="40">
        <f>DATE(G2,5,1)</f>
        <v>41760</v>
      </c>
      <c r="G5" s="37" t="s">
        <v>8</v>
      </c>
      <c r="I5" s="14">
        <v>41883</v>
      </c>
      <c r="K5" s="42"/>
      <c r="M5" s="59">
        <v>8</v>
      </c>
    </row>
    <row r="6" spans="1:13" x14ac:dyDescent="0.25">
      <c r="B6" s="8"/>
      <c r="C6" s="8"/>
      <c r="D6" s="34">
        <f>IF(ROWS($B$1:B6)-1&lt;$B$2,$B$1+ROWS($B$1:B6)-1,"")</f>
        <v>41888</v>
      </c>
      <c r="E6" s="35"/>
      <c r="F6" s="40">
        <f>DATE(G2,5,8)</f>
        <v>41767</v>
      </c>
      <c r="G6" s="38" t="s">
        <v>7</v>
      </c>
      <c r="I6" s="14">
        <v>41913</v>
      </c>
      <c r="K6" s="42"/>
      <c r="M6" s="59">
        <v>9</v>
      </c>
    </row>
    <row r="7" spans="1:13" x14ac:dyDescent="0.25">
      <c r="B7" s="8"/>
      <c r="C7" s="8"/>
      <c r="D7" s="34">
        <f>IF(ROWS($B$1:B7)-1&lt;$B$2,$B$1+ROWS($B$1:B7)-1,"")</f>
        <v>41889</v>
      </c>
      <c r="E7" s="35"/>
      <c r="F7" s="40">
        <f>F3+39</f>
        <v>41788</v>
      </c>
      <c r="G7" s="37" t="s">
        <v>6</v>
      </c>
      <c r="I7" s="15">
        <v>41944</v>
      </c>
      <c r="K7" s="42"/>
      <c r="M7" s="59">
        <v>10</v>
      </c>
    </row>
    <row r="8" spans="1:13" x14ac:dyDescent="0.25">
      <c r="B8" s="8"/>
      <c r="C8" s="8"/>
      <c r="D8" s="34">
        <f>IF(ROWS($B$1:B8)-1&lt;$B$2,$B$1+ROWS($B$1:B8)-1,"")</f>
        <v>41890</v>
      </c>
      <c r="E8" s="35"/>
      <c r="F8" s="40">
        <f>F3+49</f>
        <v>41798</v>
      </c>
      <c r="G8" s="37" t="s">
        <v>18</v>
      </c>
      <c r="I8" s="14">
        <v>41974</v>
      </c>
      <c r="K8" s="42"/>
      <c r="M8" s="59">
        <v>11</v>
      </c>
    </row>
    <row r="9" spans="1:13" x14ac:dyDescent="0.25">
      <c r="B9" s="8"/>
      <c r="C9" s="8"/>
      <c r="D9" s="34">
        <f>IF(ROWS($B$1:B9)-1&lt;$B$2,$B$1+ROWS($B$1:B9)-1,"")</f>
        <v>41891</v>
      </c>
      <c r="E9" s="35"/>
      <c r="F9" s="40">
        <f>F8+1</f>
        <v>41799</v>
      </c>
      <c r="G9" s="37" t="s">
        <v>5</v>
      </c>
      <c r="I9" s="15">
        <v>42005</v>
      </c>
      <c r="K9" s="42"/>
      <c r="M9" s="59">
        <v>12</v>
      </c>
    </row>
    <row r="10" spans="1:13" x14ac:dyDescent="0.25">
      <c r="C10" s="8"/>
      <c r="D10" s="34">
        <f>IF(ROWS($B$1:B10)-1&lt;$B$2,$B$1+ROWS($B$1:B10)-1,"")</f>
        <v>41892</v>
      </c>
      <c r="E10" s="35"/>
      <c r="F10" s="40">
        <f>DATE(G2,7,14)</f>
        <v>41834</v>
      </c>
      <c r="G10" s="38" t="s">
        <v>19</v>
      </c>
      <c r="I10" s="14">
        <v>42036</v>
      </c>
      <c r="K10" s="42"/>
      <c r="M10" s="59">
        <v>13</v>
      </c>
    </row>
    <row r="11" spans="1:13" x14ac:dyDescent="0.25">
      <c r="B11" s="8"/>
      <c r="C11" s="8"/>
      <c r="D11" s="34">
        <f>IF(ROWS($B$1:B11)-1&lt;$B$2,$B$1+ROWS($B$1:B11)-1,"")</f>
        <v>41893</v>
      </c>
      <c r="E11" s="35"/>
      <c r="F11" s="40">
        <f>DATE(G2,8,15)</f>
        <v>41866</v>
      </c>
      <c r="G11" s="38" t="s">
        <v>4</v>
      </c>
      <c r="I11" s="15">
        <v>42064</v>
      </c>
      <c r="K11" s="42"/>
      <c r="M11" s="59">
        <v>14</v>
      </c>
    </row>
    <row r="12" spans="1:13" x14ac:dyDescent="0.25">
      <c r="B12" s="8"/>
      <c r="C12" s="8"/>
      <c r="D12" s="34">
        <f>IF(ROWS($B$1:B12)-1&lt;$B$2,$B$1+ROWS($B$1:B12)-1,"")</f>
        <v>41894</v>
      </c>
      <c r="E12" s="35"/>
      <c r="F12" s="40">
        <f>DATE(G2,11,1)</f>
        <v>41944</v>
      </c>
      <c r="G12" s="37" t="s">
        <v>11</v>
      </c>
      <c r="I12" s="14">
        <v>42095</v>
      </c>
      <c r="K12" s="42"/>
      <c r="M12" s="59">
        <v>15</v>
      </c>
    </row>
    <row r="13" spans="1:13" x14ac:dyDescent="0.25">
      <c r="B13" s="8"/>
      <c r="C13" s="8"/>
      <c r="D13" s="34">
        <f>IF(ROWS($B$1:B13)-1&lt;$B$2,$B$1+ROWS($B$1:B13)-1,"")</f>
        <v>41895</v>
      </c>
      <c r="E13" s="35"/>
      <c r="F13" s="40">
        <f>DATE(G2,11,11)</f>
        <v>41954</v>
      </c>
      <c r="G13" s="38" t="s">
        <v>20</v>
      </c>
      <c r="I13" s="15">
        <v>42125</v>
      </c>
      <c r="K13" s="42"/>
    </row>
    <row r="14" spans="1:13" x14ac:dyDescent="0.25">
      <c r="B14" s="8"/>
      <c r="C14" s="8"/>
      <c r="D14" s="34">
        <f>IF(ROWS($B$1:B14)-1&lt;$B$2,$B$1+ROWS($B$1:B14)-1,"")</f>
        <v>41896</v>
      </c>
      <c r="E14" s="35"/>
      <c r="F14" s="40">
        <f>DATE(G2,12,25)</f>
        <v>41998</v>
      </c>
      <c r="G14" s="37" t="s">
        <v>21</v>
      </c>
      <c r="I14" s="14">
        <v>42156</v>
      </c>
      <c r="K14" s="42"/>
    </row>
    <row r="15" spans="1:13" x14ac:dyDescent="0.25">
      <c r="B15" s="8"/>
      <c r="C15" s="8"/>
      <c r="D15" s="34">
        <f>IF(ROWS($B$1:B15)-1&lt;$B$2,$B$1+ROWS($B$1:B15)-1,"")</f>
        <v>41897</v>
      </c>
      <c r="E15" s="35"/>
      <c r="F15" s="35"/>
      <c r="G15" s="35"/>
      <c r="I15" s="15">
        <v>42186</v>
      </c>
      <c r="K15" s="42"/>
    </row>
    <row r="16" spans="1:13" x14ac:dyDescent="0.25">
      <c r="B16" s="8"/>
      <c r="C16" s="8"/>
      <c r="D16" s="34">
        <f>IF(ROWS($B$1:B16)-1&lt;$B$2,$B$1+ROWS($B$1:B16)-1,"")</f>
        <v>41898</v>
      </c>
      <c r="E16" s="35"/>
      <c r="F16" s="35"/>
      <c r="G16" s="35"/>
      <c r="I16" s="14">
        <v>42217</v>
      </c>
      <c r="K16" s="42"/>
    </row>
    <row r="17" spans="2:11" x14ac:dyDescent="0.25">
      <c r="B17" s="8"/>
      <c r="C17" s="8"/>
      <c r="D17" s="34">
        <f>IF(ROWS($B$1:B17)-1&lt;$B$2,$B$1+ROWS($B$1:B17)-1,"")</f>
        <v>41899</v>
      </c>
      <c r="E17" s="35"/>
      <c r="F17" s="35"/>
      <c r="G17" s="35"/>
      <c r="I17" s="15">
        <v>42248</v>
      </c>
      <c r="K17" s="42"/>
    </row>
    <row r="18" spans="2:11" x14ac:dyDescent="0.25">
      <c r="B18" s="8"/>
      <c r="C18" s="8"/>
      <c r="D18" s="34">
        <f>IF(ROWS($B$1:B18)-1&lt;$B$2,$B$1+ROWS($B$1:B18)-1,"")</f>
        <v>41900</v>
      </c>
      <c r="E18" s="35"/>
      <c r="F18" s="35"/>
      <c r="G18" s="35"/>
      <c r="I18" s="14">
        <v>42278</v>
      </c>
      <c r="K18" s="42"/>
    </row>
    <row r="19" spans="2:11" x14ac:dyDescent="0.25">
      <c r="B19" s="8"/>
      <c r="C19" s="8"/>
      <c r="D19" s="34">
        <f>IF(ROWS($B$1:B19)-1&lt;$B$2,$B$1+ROWS($B$1:B19)-1,"")</f>
        <v>41901</v>
      </c>
      <c r="E19" s="35"/>
      <c r="F19" s="35"/>
      <c r="G19" s="35"/>
      <c r="I19" s="15">
        <v>42309</v>
      </c>
      <c r="K19" s="42"/>
    </row>
    <row r="20" spans="2:11" x14ac:dyDescent="0.25">
      <c r="B20" s="8"/>
      <c r="C20" s="8"/>
      <c r="D20" s="34">
        <f>IF(ROWS($B$1:B20)-1&lt;$B$2,$B$1+ROWS($B$1:B20)-1,"")</f>
        <v>41902</v>
      </c>
      <c r="E20" s="35"/>
      <c r="F20" s="35"/>
      <c r="G20" s="35"/>
      <c r="I20" s="14">
        <v>42339</v>
      </c>
      <c r="K20" s="42"/>
    </row>
    <row r="21" spans="2:11" x14ac:dyDescent="0.25">
      <c r="B21" s="8"/>
      <c r="C21" s="8"/>
      <c r="D21" s="34">
        <f>IF(ROWS($B$1:B21)-1&lt;$B$2,$B$1+ROWS($B$1:B21)-1,"")</f>
        <v>41903</v>
      </c>
      <c r="E21" s="35"/>
      <c r="F21" s="35"/>
      <c r="G21" s="35"/>
      <c r="I21" s="15">
        <v>42370</v>
      </c>
      <c r="K21" s="42"/>
    </row>
    <row r="22" spans="2:11" x14ac:dyDescent="0.25">
      <c r="B22" s="8"/>
      <c r="C22" s="8"/>
      <c r="D22" s="34">
        <f>IF(ROWS($B$1:B22)-1&lt;$B$2,$B$1+ROWS($B$1:B22)-1,"")</f>
        <v>41904</v>
      </c>
      <c r="E22" s="35"/>
      <c r="F22" s="35"/>
      <c r="G22" s="35"/>
      <c r="I22" s="14">
        <v>42401</v>
      </c>
      <c r="K22" s="42"/>
    </row>
    <row r="23" spans="2:11" x14ac:dyDescent="0.25">
      <c r="B23" s="8"/>
      <c r="C23" s="8"/>
      <c r="D23" s="34">
        <f>IF(ROWS($B$1:B23)-1&lt;$B$2,$B$1+ROWS($B$1:B23)-1,"")</f>
        <v>41905</v>
      </c>
      <c r="E23" s="35"/>
      <c r="F23" s="35"/>
      <c r="G23" s="35"/>
      <c r="I23" s="15">
        <v>42430</v>
      </c>
      <c r="K23" s="42"/>
    </row>
    <row r="24" spans="2:11" x14ac:dyDescent="0.25">
      <c r="B24" s="8"/>
      <c r="C24" s="8"/>
      <c r="D24" s="34">
        <f>IF(ROWS($B$1:B24)-1&lt;$B$2,$B$1+ROWS($B$1:B24)-1,"")</f>
        <v>41906</v>
      </c>
      <c r="E24" s="35"/>
      <c r="F24" s="35"/>
      <c r="G24" s="35"/>
      <c r="I24" s="14">
        <v>42461</v>
      </c>
      <c r="K24" s="42"/>
    </row>
    <row r="25" spans="2:11" x14ac:dyDescent="0.25">
      <c r="B25" s="8"/>
      <c r="C25" s="8"/>
      <c r="D25" s="34">
        <f>IF(ROWS($B$1:B25)-1&lt;$B$2,$B$1+ROWS($B$1:B25)-1,"")</f>
        <v>41907</v>
      </c>
      <c r="E25" s="35"/>
      <c r="F25" s="35"/>
      <c r="G25" s="35"/>
      <c r="I25" s="15">
        <v>42491</v>
      </c>
      <c r="K25" s="42"/>
    </row>
    <row r="26" spans="2:11" x14ac:dyDescent="0.25">
      <c r="B26" s="8"/>
      <c r="C26" s="8"/>
      <c r="D26" s="34">
        <f>IF(ROWS($B$1:B26)-1&lt;$B$2,$B$1+ROWS($B$1:B26)-1,"")</f>
        <v>41908</v>
      </c>
      <c r="E26" s="35"/>
      <c r="F26" s="35"/>
      <c r="G26" s="35"/>
      <c r="I26" s="14">
        <v>42522</v>
      </c>
      <c r="K26" s="42"/>
    </row>
    <row r="27" spans="2:11" x14ac:dyDescent="0.25">
      <c r="B27" s="8"/>
      <c r="C27" s="8"/>
      <c r="D27" s="34">
        <f>IF(ROWS($B$1:B27)-1&lt;$B$2,$B$1+ROWS($B$1:B27)-1,"")</f>
        <v>41909</v>
      </c>
      <c r="E27" s="35"/>
      <c r="F27" s="35"/>
      <c r="G27" s="35"/>
      <c r="I27" s="15">
        <v>42552</v>
      </c>
      <c r="K27" s="42"/>
    </row>
    <row r="28" spans="2:11" x14ac:dyDescent="0.25">
      <c r="B28" s="8"/>
      <c r="C28" s="8"/>
      <c r="D28" s="34">
        <f>IF(ROWS($B$1:B28)-1&lt;$B$2,$B$1+ROWS($B$1:B28)-1,"")</f>
        <v>41910</v>
      </c>
      <c r="E28" s="35"/>
      <c r="F28" s="35"/>
      <c r="G28" s="35"/>
      <c r="I28" s="14">
        <v>42583</v>
      </c>
      <c r="K28" s="42"/>
    </row>
    <row r="29" spans="2:11" x14ac:dyDescent="0.25">
      <c r="B29" s="8"/>
      <c r="C29" s="8"/>
      <c r="D29" s="34">
        <f>IF(ROWS($B$1:B29)-1&lt;$B$2,$B$1+ROWS($B$1:B29)-1,"")</f>
        <v>41911</v>
      </c>
      <c r="E29" s="35"/>
      <c r="F29" s="35"/>
      <c r="G29" s="35"/>
      <c r="I29" s="15">
        <v>42614</v>
      </c>
      <c r="K29" s="42"/>
    </row>
    <row r="30" spans="2:11" x14ac:dyDescent="0.25">
      <c r="B30" s="8"/>
      <c r="C30" s="8"/>
      <c r="D30" s="34">
        <f>IF(ROWS($B$1:B30)-1&lt;$B$2,$B$1+ROWS($B$1:B30)-1,"")</f>
        <v>41912</v>
      </c>
      <c r="E30" s="35"/>
      <c r="F30" s="35"/>
      <c r="G30" s="35"/>
      <c r="I30" s="14">
        <v>42644</v>
      </c>
      <c r="K30" s="42"/>
    </row>
    <row r="31" spans="2:11" x14ac:dyDescent="0.25">
      <c r="B31" s="8"/>
      <c r="C31" s="8"/>
      <c r="E31" s="13"/>
      <c r="I31" s="15">
        <v>42675</v>
      </c>
      <c r="K31" s="42"/>
    </row>
    <row r="32" spans="2:11" x14ac:dyDescent="0.25">
      <c r="E32" s="13" t="str">
        <f>IF(ROWS($B$1:B32)-1&lt;$B$2,$B$1+ROWS($B$1:B32)-1,"")</f>
        <v/>
      </c>
      <c r="I32" s="14">
        <v>42705</v>
      </c>
      <c r="K32" s="42"/>
    </row>
    <row r="33" spans="2:11" x14ac:dyDescent="0.25">
      <c r="I33" s="15">
        <v>42736</v>
      </c>
      <c r="K33" s="42"/>
    </row>
    <row r="34" spans="2:11" x14ac:dyDescent="0.25">
      <c r="E34" s="9"/>
      <c r="I34" s="14">
        <v>42767</v>
      </c>
      <c r="K34" s="42"/>
    </row>
    <row r="35" spans="2:11" x14ac:dyDescent="0.25">
      <c r="I35" s="15">
        <v>42795</v>
      </c>
      <c r="K35" s="42"/>
    </row>
    <row r="36" spans="2:11" x14ac:dyDescent="0.25">
      <c r="I36" s="14">
        <v>42826</v>
      </c>
      <c r="K36" s="42"/>
    </row>
    <row r="37" spans="2:11" x14ac:dyDescent="0.25">
      <c r="I37" s="15">
        <v>42856</v>
      </c>
      <c r="K37" s="42"/>
    </row>
    <row r="38" spans="2:11" x14ac:dyDescent="0.25">
      <c r="I38" s="14">
        <v>42887</v>
      </c>
      <c r="K38" s="42"/>
    </row>
    <row r="39" spans="2:11" x14ac:dyDescent="0.25">
      <c r="I39" s="15">
        <v>42917</v>
      </c>
      <c r="K39" s="42"/>
    </row>
    <row r="40" spans="2:11" x14ac:dyDescent="0.25">
      <c r="I40" s="14">
        <v>42948</v>
      </c>
      <c r="K40" s="42"/>
    </row>
    <row r="41" spans="2:11" x14ac:dyDescent="0.25">
      <c r="I41" s="15">
        <v>42979</v>
      </c>
      <c r="K41" s="42"/>
    </row>
    <row r="42" spans="2:11" x14ac:dyDescent="0.25">
      <c r="I42" s="14">
        <v>43009</v>
      </c>
      <c r="K42" s="42"/>
    </row>
    <row r="43" spans="2:11" x14ac:dyDescent="0.25">
      <c r="I43" s="15">
        <v>43040</v>
      </c>
      <c r="K43" s="42"/>
    </row>
    <row r="44" spans="2:11" x14ac:dyDescent="0.25">
      <c r="I44" s="14">
        <v>43070</v>
      </c>
      <c r="K44" s="42"/>
    </row>
    <row r="45" spans="2:11" x14ac:dyDescent="0.25">
      <c r="I45" s="15">
        <v>43101</v>
      </c>
      <c r="K45" s="42"/>
    </row>
    <row r="46" spans="2:11" x14ac:dyDescent="0.25">
      <c r="I46" s="14">
        <v>43132</v>
      </c>
      <c r="K46" s="42"/>
    </row>
    <row r="47" spans="2:11" x14ac:dyDescent="0.25">
      <c r="I47" s="15">
        <v>43160</v>
      </c>
      <c r="K47" s="42"/>
    </row>
    <row r="48" spans="2:11" x14ac:dyDescent="0.25">
      <c r="B48" s="10"/>
      <c r="C48" s="10"/>
      <c r="D48" s="11"/>
      <c r="I48" s="14">
        <v>43191</v>
      </c>
      <c r="K48" s="42"/>
    </row>
    <row r="49" spans="9:11" x14ac:dyDescent="0.25">
      <c r="I49" s="15">
        <v>43221</v>
      </c>
      <c r="K49" s="42"/>
    </row>
    <row r="50" spans="9:11" ht="12.75" x14ac:dyDescent="0.2">
      <c r="I50" s="14">
        <v>43252</v>
      </c>
      <c r="K50"/>
    </row>
    <row r="51" spans="9:11" ht="12.75" x14ac:dyDescent="0.2">
      <c r="I51" s="15">
        <v>43282</v>
      </c>
      <c r="K51"/>
    </row>
    <row r="52" spans="9:11" ht="12.75" x14ac:dyDescent="0.2">
      <c r="I52" s="14">
        <v>43313</v>
      </c>
      <c r="K52"/>
    </row>
    <row r="53" spans="9:11" ht="12.75" x14ac:dyDescent="0.2">
      <c r="I53" s="15">
        <v>43344</v>
      </c>
      <c r="K53"/>
    </row>
    <row r="54" spans="9:11" ht="12.75" x14ac:dyDescent="0.2">
      <c r="I54" s="14">
        <v>43374</v>
      </c>
      <c r="K54"/>
    </row>
    <row r="55" spans="9:11" ht="12.75" x14ac:dyDescent="0.2">
      <c r="I55" s="14">
        <v>43405</v>
      </c>
      <c r="K55"/>
    </row>
    <row r="56" spans="9:11" ht="12.75" x14ac:dyDescent="0.2">
      <c r="I56" s="15">
        <v>43435</v>
      </c>
      <c r="K56"/>
    </row>
    <row r="57" spans="9:11" ht="12.75" x14ac:dyDescent="0.2">
      <c r="I57" s="14">
        <v>43466</v>
      </c>
      <c r="K57"/>
    </row>
    <row r="58" spans="9:11" ht="12.75" x14ac:dyDescent="0.2">
      <c r="I58" s="15">
        <v>43497</v>
      </c>
      <c r="K58"/>
    </row>
    <row r="59" spans="9:11" ht="12.75" x14ac:dyDescent="0.2">
      <c r="I59" s="14">
        <v>43525</v>
      </c>
      <c r="K59"/>
    </row>
    <row r="60" spans="9:11" ht="12.75" x14ac:dyDescent="0.2">
      <c r="I60" s="15">
        <v>43556</v>
      </c>
      <c r="K60"/>
    </row>
    <row r="61" spans="9:11" ht="12.75" x14ac:dyDescent="0.2">
      <c r="I61" s="14">
        <v>43586</v>
      </c>
      <c r="K61"/>
    </row>
    <row r="62" spans="9:11" ht="12.75" x14ac:dyDescent="0.2">
      <c r="I62" s="15">
        <v>43617</v>
      </c>
      <c r="K62"/>
    </row>
    <row r="63" spans="9:11" ht="12.75" x14ac:dyDescent="0.2">
      <c r="I63" s="14">
        <v>43647</v>
      </c>
      <c r="K63"/>
    </row>
    <row r="64" spans="9:11" ht="12.75" x14ac:dyDescent="0.2">
      <c r="I64" s="15">
        <v>43678</v>
      </c>
      <c r="K64"/>
    </row>
    <row r="65" spans="9:11" ht="12.75" x14ac:dyDescent="0.2">
      <c r="I65" s="14">
        <v>43709</v>
      </c>
      <c r="K65"/>
    </row>
    <row r="66" spans="9:11" ht="12.75" x14ac:dyDescent="0.2">
      <c r="I66" s="14">
        <v>43739</v>
      </c>
      <c r="K66"/>
    </row>
    <row r="67" spans="9:11" ht="12.75" x14ac:dyDescent="0.2">
      <c r="I67" s="15">
        <v>43770</v>
      </c>
      <c r="K67"/>
    </row>
    <row r="68" spans="9:11" ht="12.75" x14ac:dyDescent="0.2">
      <c r="I68" s="14">
        <v>43800</v>
      </c>
      <c r="K68"/>
    </row>
    <row r="69" spans="9:11" ht="12.75" x14ac:dyDescent="0.2">
      <c r="I69" s="15">
        <v>43831</v>
      </c>
      <c r="K69"/>
    </row>
    <row r="70" spans="9:11" ht="12.75" x14ac:dyDescent="0.2">
      <c r="I70" s="14">
        <v>43862</v>
      </c>
      <c r="K70"/>
    </row>
    <row r="71" spans="9:11" ht="12.75" x14ac:dyDescent="0.2">
      <c r="I71" s="14">
        <v>43891</v>
      </c>
      <c r="K71"/>
    </row>
    <row r="72" spans="9:11" ht="12.75" x14ac:dyDescent="0.2">
      <c r="I72" s="15">
        <v>43922</v>
      </c>
      <c r="K72"/>
    </row>
    <row r="73" spans="9:11" ht="12.75" x14ac:dyDescent="0.2">
      <c r="I73" s="14">
        <v>43952</v>
      </c>
      <c r="K73"/>
    </row>
    <row r="74" spans="9:11" ht="12.75" x14ac:dyDescent="0.2">
      <c r="I74" s="15">
        <v>43983</v>
      </c>
      <c r="K74"/>
    </row>
    <row r="75" spans="9:11" ht="12.75" x14ac:dyDescent="0.2">
      <c r="I75" s="14">
        <v>44013</v>
      </c>
      <c r="K75"/>
    </row>
    <row r="76" spans="9:11" ht="12.75" x14ac:dyDescent="0.2">
      <c r="I76" s="15">
        <v>44044</v>
      </c>
      <c r="K76"/>
    </row>
    <row r="77" spans="9:11" ht="12.75" x14ac:dyDescent="0.2">
      <c r="I77" s="14">
        <v>44075</v>
      </c>
      <c r="K77"/>
    </row>
    <row r="78" spans="9:11" ht="12.75" x14ac:dyDescent="0.2">
      <c r="I78" s="15">
        <v>44105</v>
      </c>
      <c r="K78"/>
    </row>
    <row r="79" spans="9:11" ht="12.75" x14ac:dyDescent="0.2">
      <c r="I79" s="14">
        <v>44136</v>
      </c>
      <c r="K79"/>
    </row>
    <row r="80" spans="9:11" ht="12.75" x14ac:dyDescent="0.2">
      <c r="I80" s="15">
        <v>44166</v>
      </c>
      <c r="K80"/>
    </row>
    <row r="81" spans="9:11" ht="12.75" x14ac:dyDescent="0.2">
      <c r="I81" s="14">
        <v>44197</v>
      </c>
      <c r="K81"/>
    </row>
    <row r="82" spans="9:11" ht="12.75" x14ac:dyDescent="0.2">
      <c r="I82" s="15">
        <v>44228</v>
      </c>
      <c r="K82"/>
    </row>
    <row r="83" spans="9:11" ht="12.75" x14ac:dyDescent="0.2">
      <c r="I83" s="14">
        <v>44256</v>
      </c>
      <c r="K83"/>
    </row>
    <row r="84" spans="9:11" ht="12.75" x14ac:dyDescent="0.2">
      <c r="I84" s="15">
        <v>44287</v>
      </c>
      <c r="K84"/>
    </row>
    <row r="85" spans="9:11" ht="12.75" x14ac:dyDescent="0.2">
      <c r="I85" s="14">
        <v>44317</v>
      </c>
      <c r="K85"/>
    </row>
    <row r="86" spans="9:11" ht="12.75" x14ac:dyDescent="0.2">
      <c r="I86" s="15">
        <v>44348</v>
      </c>
      <c r="K86"/>
    </row>
    <row r="87" spans="9:11" ht="12.75" x14ac:dyDescent="0.2">
      <c r="I87" s="14">
        <v>44378</v>
      </c>
      <c r="K87"/>
    </row>
    <row r="88" spans="9:11" ht="12.75" x14ac:dyDescent="0.2">
      <c r="I88" s="15">
        <v>44409</v>
      </c>
      <c r="K88"/>
    </row>
    <row r="89" spans="9:11" ht="12.75" x14ac:dyDescent="0.2">
      <c r="I89" s="14">
        <v>44440</v>
      </c>
      <c r="K89"/>
    </row>
    <row r="90" spans="9:11" ht="12.75" x14ac:dyDescent="0.2">
      <c r="I90" s="15">
        <v>44470</v>
      </c>
      <c r="K90"/>
    </row>
    <row r="91" spans="9:11" ht="12.75" x14ac:dyDescent="0.2">
      <c r="I91" s="14">
        <v>44501</v>
      </c>
      <c r="K91"/>
    </row>
    <row r="92" spans="9:11" ht="12.75" x14ac:dyDescent="0.2">
      <c r="I92" s="15">
        <v>44531</v>
      </c>
      <c r="K92"/>
    </row>
    <row r="93" spans="9:11" ht="12.75" x14ac:dyDescent="0.2">
      <c r="I93" s="14">
        <v>44562</v>
      </c>
      <c r="K93"/>
    </row>
    <row r="94" spans="9:11" ht="12.75" x14ac:dyDescent="0.2">
      <c r="I94" s="15">
        <v>44593</v>
      </c>
      <c r="K94"/>
    </row>
    <row r="95" spans="9:11" ht="12.75" x14ac:dyDescent="0.2">
      <c r="I95" s="14">
        <v>44621</v>
      </c>
      <c r="K95"/>
    </row>
    <row r="96" spans="9:11" ht="12.75" x14ac:dyDescent="0.2">
      <c r="I96" s="15">
        <v>44652</v>
      </c>
      <c r="K96"/>
    </row>
    <row r="97" spans="9:11" ht="12.75" x14ac:dyDescent="0.2">
      <c r="I97" s="14">
        <v>44682</v>
      </c>
      <c r="K97"/>
    </row>
    <row r="98" spans="9:11" ht="12.75" x14ac:dyDescent="0.2">
      <c r="I98" s="15">
        <v>44713</v>
      </c>
      <c r="K98"/>
    </row>
    <row r="99" spans="9:11" ht="12.75" x14ac:dyDescent="0.2">
      <c r="I99" s="14">
        <v>44743</v>
      </c>
      <c r="K99"/>
    </row>
    <row r="100" spans="9:11" ht="12.75" x14ac:dyDescent="0.2">
      <c r="I100" s="15">
        <v>44774</v>
      </c>
      <c r="K100"/>
    </row>
    <row r="101" spans="9:11" ht="12.75" x14ac:dyDescent="0.2">
      <c r="I101" s="14">
        <v>44805</v>
      </c>
      <c r="K101"/>
    </row>
    <row r="102" spans="9:11" ht="12.75" x14ac:dyDescent="0.2">
      <c r="I102" s="15">
        <v>44835</v>
      </c>
      <c r="K102"/>
    </row>
    <row r="103" spans="9:11" ht="12.75" x14ac:dyDescent="0.2">
      <c r="I103" s="14">
        <v>44866</v>
      </c>
      <c r="K103"/>
    </row>
    <row r="104" spans="9:11" ht="12.75" x14ac:dyDescent="0.2">
      <c r="I104" s="15">
        <v>44896</v>
      </c>
      <c r="K104"/>
    </row>
    <row r="105" spans="9:11" ht="12.75" x14ac:dyDescent="0.2">
      <c r="I105" s="14">
        <v>44927</v>
      </c>
      <c r="K105"/>
    </row>
    <row r="106" spans="9:11" ht="12.75" x14ac:dyDescent="0.2">
      <c r="I106" s="15">
        <v>44958</v>
      </c>
      <c r="K106"/>
    </row>
    <row r="107" spans="9:11" ht="12.75" x14ac:dyDescent="0.2">
      <c r="I107" s="14">
        <v>44986</v>
      </c>
      <c r="K107"/>
    </row>
    <row r="108" spans="9:11" ht="12.75" x14ac:dyDescent="0.2">
      <c r="I108" s="15">
        <v>45017</v>
      </c>
      <c r="K108"/>
    </row>
    <row r="109" spans="9:11" ht="12.75" x14ac:dyDescent="0.2">
      <c r="I109" s="14">
        <v>45047</v>
      </c>
      <c r="K109"/>
    </row>
    <row r="110" spans="9:11" ht="12.75" x14ac:dyDescent="0.2">
      <c r="I110" s="15">
        <v>45078</v>
      </c>
      <c r="K110"/>
    </row>
    <row r="111" spans="9:11" ht="12.75" x14ac:dyDescent="0.2">
      <c r="I111" s="14">
        <v>45108</v>
      </c>
      <c r="K111"/>
    </row>
    <row r="112" spans="9:11" ht="12.75" x14ac:dyDescent="0.2">
      <c r="I112" s="15">
        <v>45139</v>
      </c>
      <c r="K112"/>
    </row>
    <row r="113" spans="9:11" ht="12.75" x14ac:dyDescent="0.2">
      <c r="I113" s="14">
        <v>45170</v>
      </c>
      <c r="K113"/>
    </row>
    <row r="114" spans="9:11" ht="12.75" x14ac:dyDescent="0.2">
      <c r="I114" s="15">
        <v>45200</v>
      </c>
      <c r="K114"/>
    </row>
    <row r="115" spans="9:11" ht="12.75" x14ac:dyDescent="0.2">
      <c r="I115" s="14">
        <v>45231</v>
      </c>
      <c r="K115"/>
    </row>
    <row r="116" spans="9:11" ht="12.75" x14ac:dyDescent="0.2">
      <c r="I116" s="15">
        <v>45261</v>
      </c>
      <c r="K116"/>
    </row>
    <row r="117" spans="9:11" ht="12.75" x14ac:dyDescent="0.2">
      <c r="I117" s="14">
        <v>45292</v>
      </c>
      <c r="K117"/>
    </row>
    <row r="118" spans="9:11" ht="12.75" x14ac:dyDescent="0.2">
      <c r="I118" s="15">
        <v>45323</v>
      </c>
      <c r="K118"/>
    </row>
    <row r="119" spans="9:11" ht="12.75" x14ac:dyDescent="0.2">
      <c r="I119" s="14">
        <v>45352</v>
      </c>
      <c r="K119"/>
    </row>
    <row r="120" spans="9:11" ht="12.75" x14ac:dyDescent="0.2">
      <c r="I120" s="15">
        <v>45383</v>
      </c>
      <c r="K120"/>
    </row>
    <row r="121" spans="9:11" ht="12.75" x14ac:dyDescent="0.2">
      <c r="I121" s="14">
        <v>45413</v>
      </c>
      <c r="K121"/>
    </row>
    <row r="122" spans="9:11" ht="12.75" x14ac:dyDescent="0.2">
      <c r="I122" s="15">
        <v>45444</v>
      </c>
      <c r="K122"/>
    </row>
    <row r="123" spans="9:11" ht="12.75" x14ac:dyDescent="0.2">
      <c r="I123" s="14">
        <v>45474</v>
      </c>
      <c r="K123"/>
    </row>
    <row r="124" spans="9:11" ht="12.75" x14ac:dyDescent="0.2">
      <c r="I124" s="15">
        <v>45505</v>
      </c>
      <c r="K124"/>
    </row>
    <row r="125" spans="9:11" ht="12.75" x14ac:dyDescent="0.2">
      <c r="I125" s="14">
        <v>45536</v>
      </c>
      <c r="K125"/>
    </row>
    <row r="126" spans="9:11" ht="12.75" x14ac:dyDescent="0.2">
      <c r="I126" s="15">
        <v>45566</v>
      </c>
      <c r="K126"/>
    </row>
    <row r="127" spans="9:11" ht="12.75" x14ac:dyDescent="0.2">
      <c r="I127" s="14">
        <v>45597</v>
      </c>
      <c r="K127"/>
    </row>
    <row r="128" spans="9:11" ht="12.75" x14ac:dyDescent="0.2">
      <c r="I128" s="15">
        <v>45627</v>
      </c>
      <c r="K128"/>
    </row>
    <row r="129" spans="9:11" ht="12.75" x14ac:dyDescent="0.2">
      <c r="I129" s="14">
        <v>45658</v>
      </c>
      <c r="K129"/>
    </row>
    <row r="130" spans="9:11" ht="12.75" x14ac:dyDescent="0.2">
      <c r="I130" s="15">
        <v>45689</v>
      </c>
      <c r="K130"/>
    </row>
    <row r="131" spans="9:11" ht="12.75" x14ac:dyDescent="0.2">
      <c r="I131" s="14">
        <v>45717</v>
      </c>
      <c r="K131"/>
    </row>
    <row r="132" spans="9:11" ht="12.75" x14ac:dyDescent="0.2">
      <c r="I132" s="15">
        <v>45748</v>
      </c>
      <c r="K132"/>
    </row>
    <row r="133" spans="9:11" ht="12.75" x14ac:dyDescent="0.2">
      <c r="I133" s="14">
        <v>45778</v>
      </c>
      <c r="K133"/>
    </row>
    <row r="134" spans="9:11" ht="12.75" x14ac:dyDescent="0.2">
      <c r="I134" s="15">
        <v>45809</v>
      </c>
      <c r="K134"/>
    </row>
    <row r="135" spans="9:11" ht="12.75" x14ac:dyDescent="0.2">
      <c r="I135" s="14">
        <v>45839</v>
      </c>
      <c r="K135"/>
    </row>
    <row r="136" spans="9:11" ht="12.75" x14ac:dyDescent="0.2">
      <c r="I136" s="15">
        <v>45870</v>
      </c>
      <c r="K136"/>
    </row>
    <row r="137" spans="9:11" ht="12.75" x14ac:dyDescent="0.2">
      <c r="I137" s="14">
        <v>45901</v>
      </c>
      <c r="K137"/>
    </row>
    <row r="138" spans="9:11" ht="12.75" x14ac:dyDescent="0.2">
      <c r="I138" s="15">
        <v>45931</v>
      </c>
      <c r="K138"/>
    </row>
    <row r="139" spans="9:11" ht="12.75" x14ac:dyDescent="0.2">
      <c r="I139" s="14">
        <v>45962</v>
      </c>
      <c r="K139"/>
    </row>
    <row r="140" spans="9:11" ht="12.75" x14ac:dyDescent="0.2">
      <c r="I140" s="15">
        <v>45992</v>
      </c>
      <c r="K140"/>
    </row>
    <row r="141" spans="9:11" ht="12.75" x14ac:dyDescent="0.2">
      <c r="K141"/>
    </row>
    <row r="142" spans="9:11" ht="12.75" x14ac:dyDescent="0.2">
      <c r="K142"/>
    </row>
    <row r="143" spans="9:11" ht="12.75" x14ac:dyDescent="0.2">
      <c r="K143"/>
    </row>
    <row r="144" spans="9:11" ht="12.75" x14ac:dyDescent="0.2">
      <c r="K144"/>
    </row>
    <row r="145" spans="11:11" ht="12.75" x14ac:dyDescent="0.2">
      <c r="K145"/>
    </row>
    <row r="146" spans="11:11" ht="12.75" x14ac:dyDescent="0.2">
      <c r="K146"/>
    </row>
    <row r="147" spans="11:11" ht="12.75" x14ac:dyDescent="0.2">
      <c r="K147"/>
    </row>
    <row r="148" spans="11:11" ht="12.75" x14ac:dyDescent="0.2">
      <c r="K148"/>
    </row>
    <row r="149" spans="11:11" ht="12.75" x14ac:dyDescent="0.2">
      <c r="K149"/>
    </row>
    <row r="150" spans="11:11" ht="12.75" x14ac:dyDescent="0.2">
      <c r="K150"/>
    </row>
    <row r="151" spans="11:11" ht="12.75" x14ac:dyDescent="0.2">
      <c r="K151"/>
    </row>
    <row r="152" spans="11:11" ht="12.75" x14ac:dyDescent="0.2">
      <c r="K152"/>
    </row>
    <row r="153" spans="11:11" ht="12.75" x14ac:dyDescent="0.2">
      <c r="K153"/>
    </row>
    <row r="154" spans="11:11" ht="12.75" x14ac:dyDescent="0.2">
      <c r="K154"/>
    </row>
    <row r="155" spans="11:11" ht="12.75" x14ac:dyDescent="0.2">
      <c r="K155"/>
    </row>
    <row r="156" spans="11:11" ht="12.75" x14ac:dyDescent="0.2">
      <c r="K156"/>
    </row>
    <row r="157" spans="11:11" ht="12.75" x14ac:dyDescent="0.2">
      <c r="K157"/>
    </row>
    <row r="158" spans="11:11" ht="12.75" x14ac:dyDescent="0.2">
      <c r="K158"/>
    </row>
    <row r="159" spans="11:11" ht="12.75" x14ac:dyDescent="0.2">
      <c r="K159"/>
    </row>
    <row r="160" spans="11:11" ht="12.75" x14ac:dyDescent="0.2">
      <c r="K160"/>
    </row>
    <row r="161" spans="11:11" ht="12.75" x14ac:dyDescent="0.2">
      <c r="K161"/>
    </row>
    <row r="162" spans="11:11" ht="12.75" x14ac:dyDescent="0.2">
      <c r="K162"/>
    </row>
    <row r="163" spans="11:11" ht="12.75" x14ac:dyDescent="0.2">
      <c r="K163"/>
    </row>
    <row r="164" spans="11:11" ht="12.75" x14ac:dyDescent="0.2">
      <c r="K164"/>
    </row>
    <row r="165" spans="11:11" ht="12.75" x14ac:dyDescent="0.2">
      <c r="K165"/>
    </row>
    <row r="166" spans="11:11" ht="12.75" x14ac:dyDescent="0.2">
      <c r="K166"/>
    </row>
    <row r="167" spans="11:11" ht="12.75" x14ac:dyDescent="0.2">
      <c r="K167"/>
    </row>
    <row r="168" spans="11:11" ht="12.75" x14ac:dyDescent="0.2">
      <c r="K168"/>
    </row>
    <row r="169" spans="11:11" ht="12.75" x14ac:dyDescent="0.2">
      <c r="K169"/>
    </row>
    <row r="170" spans="11:11" ht="12.75" x14ac:dyDescent="0.2">
      <c r="K170"/>
    </row>
    <row r="171" spans="11:11" ht="12.75" x14ac:dyDescent="0.2">
      <c r="K171"/>
    </row>
    <row r="172" spans="11:11" ht="12.75" x14ac:dyDescent="0.2">
      <c r="K172"/>
    </row>
    <row r="173" spans="11:11" ht="12.75" x14ac:dyDescent="0.2">
      <c r="K173"/>
    </row>
    <row r="174" spans="11:11" ht="12.75" x14ac:dyDescent="0.2">
      <c r="K174"/>
    </row>
    <row r="175" spans="11:11" ht="12.75" x14ac:dyDescent="0.2">
      <c r="K175"/>
    </row>
    <row r="176" spans="11:11" ht="12.75" x14ac:dyDescent="0.2">
      <c r="K176"/>
    </row>
    <row r="177" spans="1:11" ht="12.75" x14ac:dyDescent="0.2">
      <c r="K177"/>
    </row>
    <row r="178" spans="1:11" ht="12.75" x14ac:dyDescent="0.2">
      <c r="K178"/>
    </row>
    <row r="179" spans="1:11" ht="12.75" x14ac:dyDescent="0.2">
      <c r="K179"/>
    </row>
    <row r="180" spans="1:11" ht="12.75" x14ac:dyDescent="0.2">
      <c r="K180"/>
    </row>
    <row r="181" spans="1:11" ht="12.75" x14ac:dyDescent="0.2">
      <c r="K181"/>
    </row>
    <row r="182" spans="1:11" ht="12.75" x14ac:dyDescent="0.2">
      <c r="K182"/>
    </row>
    <row r="183" spans="1:11" ht="12.75" x14ac:dyDescent="0.2">
      <c r="K183"/>
    </row>
    <row r="184" spans="1:11" ht="12.75" x14ac:dyDescent="0.2">
      <c r="A184" s="12"/>
      <c r="K184"/>
    </row>
    <row r="185" spans="1:11" ht="12.75" x14ac:dyDescent="0.2">
      <c r="K185"/>
    </row>
    <row r="186" spans="1:11" ht="12.75" x14ac:dyDescent="0.2">
      <c r="K186"/>
    </row>
    <row r="187" spans="1:11" ht="12.75" x14ac:dyDescent="0.2">
      <c r="K187"/>
    </row>
    <row r="188" spans="1:11" ht="12.75" x14ac:dyDescent="0.2">
      <c r="K188"/>
    </row>
    <row r="189" spans="1:11" ht="12.75" x14ac:dyDescent="0.2">
      <c r="K189"/>
    </row>
    <row r="190" spans="1:11" ht="12.75" x14ac:dyDescent="0.2">
      <c r="K190"/>
    </row>
    <row r="191" spans="1:11" ht="12.75" x14ac:dyDescent="0.2">
      <c r="K191"/>
    </row>
    <row r="192" spans="1:11" ht="12.75" x14ac:dyDescent="0.2">
      <c r="K192"/>
    </row>
    <row r="193" spans="11:11" ht="12.75" x14ac:dyDescent="0.2">
      <c r="K193"/>
    </row>
    <row r="194" spans="11:11" ht="12.75" x14ac:dyDescent="0.2">
      <c r="K194"/>
    </row>
    <row r="195" spans="11:11" ht="12.75" x14ac:dyDescent="0.2">
      <c r="K195"/>
    </row>
    <row r="196" spans="11:11" ht="12.75" x14ac:dyDescent="0.2">
      <c r="K196"/>
    </row>
    <row r="197" spans="11:11" ht="12.75" x14ac:dyDescent="0.2">
      <c r="K197"/>
    </row>
    <row r="198" spans="11:11" ht="12.75" x14ac:dyDescent="0.2">
      <c r="K198"/>
    </row>
    <row r="199" spans="11:11" ht="12.75" x14ac:dyDescent="0.2">
      <c r="K199"/>
    </row>
    <row r="200" spans="11:11" ht="12.75" x14ac:dyDescent="0.2">
      <c r="K200"/>
    </row>
    <row r="201" spans="11:11" ht="12.75" x14ac:dyDescent="0.2">
      <c r="K201"/>
    </row>
    <row r="202" spans="11:11" ht="12.75" x14ac:dyDescent="0.2">
      <c r="K202"/>
    </row>
    <row r="203" spans="11:11" ht="12.75" x14ac:dyDescent="0.2">
      <c r="K203"/>
    </row>
    <row r="204" spans="11:11" ht="12.75" x14ac:dyDescent="0.2">
      <c r="K204"/>
    </row>
    <row r="205" spans="11:11" ht="12.75" x14ac:dyDescent="0.2">
      <c r="K205"/>
    </row>
    <row r="206" spans="11:11" ht="12.75" x14ac:dyDescent="0.2">
      <c r="K206"/>
    </row>
    <row r="207" spans="11:11" ht="12.75" x14ac:dyDescent="0.2">
      <c r="K207"/>
    </row>
    <row r="208" spans="11:11" ht="12.75" x14ac:dyDescent="0.2">
      <c r="K208"/>
    </row>
    <row r="209" spans="11:11" ht="12.75" x14ac:dyDescent="0.2">
      <c r="K209"/>
    </row>
    <row r="210" spans="11:11" ht="12.75" x14ac:dyDescent="0.2">
      <c r="K210"/>
    </row>
    <row r="211" spans="11:11" ht="12.75" x14ac:dyDescent="0.2">
      <c r="K211"/>
    </row>
    <row r="212" spans="11:11" ht="12.75" x14ac:dyDescent="0.2">
      <c r="K212"/>
    </row>
    <row r="213" spans="11:11" ht="12.75" x14ac:dyDescent="0.2">
      <c r="K213"/>
    </row>
    <row r="214" spans="11:11" ht="12.75" x14ac:dyDescent="0.2">
      <c r="K214"/>
    </row>
    <row r="215" spans="11:11" ht="12.75" x14ac:dyDescent="0.2">
      <c r="K215"/>
    </row>
    <row r="216" spans="11:11" ht="12.75" x14ac:dyDescent="0.2">
      <c r="K216"/>
    </row>
    <row r="217" spans="11:11" ht="12.75" x14ac:dyDescent="0.2">
      <c r="K217"/>
    </row>
    <row r="218" spans="11:11" ht="12.75" x14ac:dyDescent="0.2">
      <c r="K218"/>
    </row>
    <row r="219" spans="11:11" ht="12.75" x14ac:dyDescent="0.2">
      <c r="K219"/>
    </row>
    <row r="220" spans="11:11" ht="12.75" x14ac:dyDescent="0.2">
      <c r="K220"/>
    </row>
    <row r="221" spans="11:11" ht="12.75" x14ac:dyDescent="0.2">
      <c r="K221"/>
    </row>
    <row r="222" spans="11:11" ht="12.75" x14ac:dyDescent="0.2">
      <c r="K222"/>
    </row>
    <row r="223" spans="11:11" ht="12.75" x14ac:dyDescent="0.2">
      <c r="K223"/>
    </row>
    <row r="224" spans="11:11" ht="12.75" x14ac:dyDescent="0.2">
      <c r="K224"/>
    </row>
    <row r="225" spans="11:11" ht="12.75" x14ac:dyDescent="0.2">
      <c r="K225"/>
    </row>
    <row r="226" spans="11:11" ht="12.75" x14ac:dyDescent="0.2">
      <c r="K226"/>
    </row>
    <row r="227" spans="11:11" ht="12.75" x14ac:dyDescent="0.2">
      <c r="K227"/>
    </row>
    <row r="228" spans="11:11" ht="12.75" x14ac:dyDescent="0.2">
      <c r="K228"/>
    </row>
    <row r="229" spans="11:11" ht="12.75" x14ac:dyDescent="0.2">
      <c r="K229"/>
    </row>
    <row r="230" spans="11:11" ht="12.75" x14ac:dyDescent="0.2">
      <c r="K230"/>
    </row>
    <row r="231" spans="11:11" ht="12.75" x14ac:dyDescent="0.2">
      <c r="K231"/>
    </row>
    <row r="232" spans="11:11" ht="12.75" x14ac:dyDescent="0.2">
      <c r="K232"/>
    </row>
    <row r="233" spans="11:11" ht="12.75" x14ac:dyDescent="0.2">
      <c r="K233"/>
    </row>
    <row r="234" spans="11:11" ht="12.75" x14ac:dyDescent="0.2">
      <c r="K234"/>
    </row>
    <row r="235" spans="11:11" ht="12.75" x14ac:dyDescent="0.2">
      <c r="K235"/>
    </row>
    <row r="236" spans="11:11" ht="12.75" x14ac:dyDescent="0.2">
      <c r="K236"/>
    </row>
    <row r="237" spans="11:11" ht="12.75" x14ac:dyDescent="0.2">
      <c r="K237"/>
    </row>
    <row r="238" spans="11:11" ht="12.75" x14ac:dyDescent="0.2">
      <c r="K238"/>
    </row>
    <row r="239" spans="11:11" ht="12.75" x14ac:dyDescent="0.2">
      <c r="K239"/>
    </row>
    <row r="240" spans="11:11" ht="12.75" x14ac:dyDescent="0.2">
      <c r="K240"/>
    </row>
    <row r="241" spans="11:11" ht="12.75" x14ac:dyDescent="0.2">
      <c r="K241"/>
    </row>
    <row r="242" spans="11:11" ht="12.75" x14ac:dyDescent="0.2">
      <c r="K242"/>
    </row>
    <row r="243" spans="11:11" ht="12.75" x14ac:dyDescent="0.2">
      <c r="K243"/>
    </row>
    <row r="244" spans="11:11" ht="12.75" x14ac:dyDescent="0.2">
      <c r="K244"/>
    </row>
    <row r="245" spans="11:11" ht="12.75" x14ac:dyDescent="0.2">
      <c r="K245"/>
    </row>
    <row r="246" spans="11:11" ht="12.75" x14ac:dyDescent="0.2">
      <c r="K246"/>
    </row>
    <row r="247" spans="11:11" ht="12.75" x14ac:dyDescent="0.2">
      <c r="K247"/>
    </row>
    <row r="248" spans="11:11" ht="12.75" x14ac:dyDescent="0.2">
      <c r="K248"/>
    </row>
    <row r="249" spans="11:11" ht="12.75" x14ac:dyDescent="0.2">
      <c r="K249"/>
    </row>
    <row r="250" spans="11:11" ht="12.75" x14ac:dyDescent="0.2">
      <c r="K250"/>
    </row>
    <row r="251" spans="11:11" ht="12.75" x14ac:dyDescent="0.2">
      <c r="K251"/>
    </row>
    <row r="252" spans="11:11" ht="12.75" x14ac:dyDescent="0.2">
      <c r="K252"/>
    </row>
    <row r="253" spans="11:11" ht="12.75" x14ac:dyDescent="0.2">
      <c r="K253"/>
    </row>
    <row r="254" spans="11:11" ht="12.75" x14ac:dyDescent="0.2">
      <c r="K254"/>
    </row>
    <row r="255" spans="11:11" ht="12.75" x14ac:dyDescent="0.2">
      <c r="K255"/>
    </row>
    <row r="256" spans="11:11" ht="12.75" x14ac:dyDescent="0.2">
      <c r="K256"/>
    </row>
    <row r="257" spans="11:11" ht="12.75" x14ac:dyDescent="0.2">
      <c r="K257"/>
    </row>
    <row r="258" spans="11:11" ht="12.75" x14ac:dyDescent="0.2">
      <c r="K258"/>
    </row>
    <row r="259" spans="11:11" ht="12.75" x14ac:dyDescent="0.2">
      <c r="K259"/>
    </row>
    <row r="260" spans="11:11" ht="12.75" x14ac:dyDescent="0.2">
      <c r="K260"/>
    </row>
    <row r="261" spans="11:11" ht="12.75" x14ac:dyDescent="0.2">
      <c r="K261"/>
    </row>
    <row r="262" spans="11:11" ht="12.75" x14ac:dyDescent="0.2">
      <c r="K262"/>
    </row>
    <row r="263" spans="11:11" ht="12.75" x14ac:dyDescent="0.2">
      <c r="K263"/>
    </row>
    <row r="264" spans="11:11" ht="12.75" x14ac:dyDescent="0.2">
      <c r="K264"/>
    </row>
    <row r="265" spans="11:11" ht="12.75" x14ac:dyDescent="0.2">
      <c r="K265"/>
    </row>
    <row r="266" spans="11:11" ht="12.75" x14ac:dyDescent="0.2">
      <c r="K266"/>
    </row>
    <row r="267" spans="11:11" ht="12.75" x14ac:dyDescent="0.2">
      <c r="K267"/>
    </row>
    <row r="268" spans="11:11" ht="12.75" x14ac:dyDescent="0.2">
      <c r="K268"/>
    </row>
    <row r="269" spans="11:11" ht="12.75" x14ac:dyDescent="0.2">
      <c r="K269"/>
    </row>
    <row r="270" spans="11:11" ht="12.75" x14ac:dyDescent="0.2">
      <c r="K270"/>
    </row>
    <row r="271" spans="11:11" ht="12.75" x14ac:dyDescent="0.2">
      <c r="K271"/>
    </row>
    <row r="272" spans="11:11" ht="12.75" x14ac:dyDescent="0.2">
      <c r="K272"/>
    </row>
    <row r="273" spans="11:11" ht="12.75" x14ac:dyDescent="0.2">
      <c r="K273"/>
    </row>
    <row r="274" spans="11:11" ht="12.75" x14ac:dyDescent="0.2">
      <c r="K274"/>
    </row>
    <row r="275" spans="11:11" ht="12.75" x14ac:dyDescent="0.2">
      <c r="K275"/>
    </row>
    <row r="276" spans="11:11" ht="12.75" x14ac:dyDescent="0.2">
      <c r="K276"/>
    </row>
    <row r="277" spans="11:11" ht="12.75" x14ac:dyDescent="0.2">
      <c r="K277"/>
    </row>
    <row r="278" spans="11:11" ht="12.75" x14ac:dyDescent="0.2">
      <c r="K278"/>
    </row>
    <row r="279" spans="11:11" ht="12.75" x14ac:dyDescent="0.2">
      <c r="K279"/>
    </row>
    <row r="280" spans="11:11" ht="12.75" x14ac:dyDescent="0.2">
      <c r="K280"/>
    </row>
    <row r="281" spans="11:11" ht="12.75" x14ac:dyDescent="0.2">
      <c r="K281"/>
    </row>
    <row r="282" spans="11:11" ht="12.75" x14ac:dyDescent="0.2">
      <c r="K282"/>
    </row>
    <row r="283" spans="11:11" ht="12.75" x14ac:dyDescent="0.2">
      <c r="K283"/>
    </row>
    <row r="284" spans="11:11" ht="12.75" x14ac:dyDescent="0.2">
      <c r="K284"/>
    </row>
    <row r="285" spans="11:11" ht="12.75" x14ac:dyDescent="0.2">
      <c r="K285"/>
    </row>
    <row r="286" spans="11:11" ht="12.75" x14ac:dyDescent="0.2">
      <c r="K286"/>
    </row>
    <row r="287" spans="11:11" ht="12.75" x14ac:dyDescent="0.2">
      <c r="K287"/>
    </row>
    <row r="288" spans="11:11" ht="12.75" x14ac:dyDescent="0.2">
      <c r="K288"/>
    </row>
    <row r="289" spans="11:11" ht="12.75" x14ac:dyDescent="0.2">
      <c r="K289"/>
    </row>
    <row r="290" spans="11:11" ht="12.75" x14ac:dyDescent="0.2">
      <c r="K290"/>
    </row>
    <row r="291" spans="11:11" ht="12.75" x14ac:dyDescent="0.2">
      <c r="K291"/>
    </row>
    <row r="292" spans="11:11" ht="12.75" x14ac:dyDescent="0.2">
      <c r="K292"/>
    </row>
    <row r="293" spans="11:11" ht="12.75" x14ac:dyDescent="0.2">
      <c r="K293"/>
    </row>
    <row r="294" spans="11:11" ht="12.75" x14ac:dyDescent="0.2">
      <c r="K294"/>
    </row>
    <row r="295" spans="11:11" ht="12.75" x14ac:dyDescent="0.2">
      <c r="K295"/>
    </row>
    <row r="296" spans="11:11" ht="12.75" x14ac:dyDescent="0.2">
      <c r="K296"/>
    </row>
    <row r="297" spans="11:11" ht="12.75" x14ac:dyDescent="0.2">
      <c r="K297"/>
    </row>
    <row r="298" spans="11:11" ht="12.75" x14ac:dyDescent="0.2">
      <c r="K298"/>
    </row>
    <row r="299" spans="11:11" ht="12.75" x14ac:dyDescent="0.2">
      <c r="K299"/>
    </row>
    <row r="300" spans="11:11" ht="12.75" x14ac:dyDescent="0.2">
      <c r="K300"/>
    </row>
    <row r="301" spans="11:11" ht="12.75" x14ac:dyDescent="0.2">
      <c r="K301"/>
    </row>
    <row r="302" spans="11:11" ht="12.75" x14ac:dyDescent="0.2">
      <c r="K302"/>
    </row>
    <row r="303" spans="11:11" ht="12.75" x14ac:dyDescent="0.2">
      <c r="K303"/>
    </row>
    <row r="304" spans="11:11" ht="12.75" x14ac:dyDescent="0.2">
      <c r="K304"/>
    </row>
    <row r="305" spans="11:11" ht="12.75" x14ac:dyDescent="0.2">
      <c r="K305"/>
    </row>
    <row r="306" spans="11:11" ht="12.75" x14ac:dyDescent="0.2">
      <c r="K306"/>
    </row>
    <row r="307" spans="11:11" ht="12.75" x14ac:dyDescent="0.2">
      <c r="K307"/>
    </row>
    <row r="308" spans="11:11" ht="12.75" x14ac:dyDescent="0.2">
      <c r="K308"/>
    </row>
    <row r="309" spans="11:11" ht="12.75" x14ac:dyDescent="0.2">
      <c r="K309"/>
    </row>
    <row r="310" spans="11:11" ht="12.75" x14ac:dyDescent="0.2">
      <c r="K310"/>
    </row>
    <row r="311" spans="11:11" ht="12.75" x14ac:dyDescent="0.2">
      <c r="K311"/>
    </row>
    <row r="312" spans="11:11" ht="12.75" x14ac:dyDescent="0.2">
      <c r="K312"/>
    </row>
    <row r="313" spans="11:11" ht="12.75" x14ac:dyDescent="0.2">
      <c r="K313"/>
    </row>
    <row r="314" spans="11:11" ht="12.75" x14ac:dyDescent="0.2">
      <c r="K314"/>
    </row>
    <row r="315" spans="11:11" ht="12.75" x14ac:dyDescent="0.2">
      <c r="K315"/>
    </row>
    <row r="316" spans="11:11" ht="12.75" x14ac:dyDescent="0.2">
      <c r="K316"/>
    </row>
    <row r="317" spans="11:11" ht="12.75" x14ac:dyDescent="0.2">
      <c r="K317"/>
    </row>
    <row r="318" spans="11:11" ht="12.75" x14ac:dyDescent="0.2">
      <c r="K318"/>
    </row>
    <row r="319" spans="11:11" ht="12.75" x14ac:dyDescent="0.2">
      <c r="K319"/>
    </row>
    <row r="320" spans="11:11" ht="12.75" x14ac:dyDescent="0.2">
      <c r="K320"/>
    </row>
    <row r="321" spans="11:11" ht="12.75" x14ac:dyDescent="0.2">
      <c r="K321"/>
    </row>
    <row r="322" spans="11:11" ht="12.75" x14ac:dyDescent="0.2">
      <c r="K322"/>
    </row>
    <row r="323" spans="11:11" ht="12.75" x14ac:dyDescent="0.2">
      <c r="K323"/>
    </row>
    <row r="324" spans="11:11" ht="12.75" x14ac:dyDescent="0.2">
      <c r="K324"/>
    </row>
    <row r="325" spans="11:11" ht="12.75" x14ac:dyDescent="0.2">
      <c r="K325"/>
    </row>
    <row r="326" spans="11:11" ht="12.75" x14ac:dyDescent="0.2">
      <c r="K326"/>
    </row>
    <row r="327" spans="11:11" ht="12.75" x14ac:dyDescent="0.2">
      <c r="K327"/>
    </row>
    <row r="328" spans="11:11" ht="12.75" x14ac:dyDescent="0.2">
      <c r="K328"/>
    </row>
    <row r="329" spans="11:11" ht="12.75" x14ac:dyDescent="0.2">
      <c r="K329"/>
    </row>
    <row r="330" spans="11:11" ht="12.75" x14ac:dyDescent="0.2">
      <c r="K330"/>
    </row>
    <row r="331" spans="11:11" ht="12.75" x14ac:dyDescent="0.2">
      <c r="K331"/>
    </row>
    <row r="332" spans="11:11" ht="12.75" x14ac:dyDescent="0.2">
      <c r="K332"/>
    </row>
    <row r="333" spans="11:11" ht="12.75" x14ac:dyDescent="0.2">
      <c r="K333"/>
    </row>
    <row r="334" spans="11:11" ht="12.75" x14ac:dyDescent="0.2">
      <c r="K334"/>
    </row>
    <row r="335" spans="11:11" ht="12.75" x14ac:dyDescent="0.2">
      <c r="K335"/>
    </row>
    <row r="336" spans="11:11" ht="12.75" x14ac:dyDescent="0.2">
      <c r="K336"/>
    </row>
    <row r="337" spans="11:11" ht="12.75" x14ac:dyDescent="0.2">
      <c r="K337"/>
    </row>
    <row r="338" spans="11:11" ht="12.75" x14ac:dyDescent="0.2">
      <c r="K338"/>
    </row>
    <row r="339" spans="11:11" ht="12.75" x14ac:dyDescent="0.2">
      <c r="K339"/>
    </row>
    <row r="340" spans="11:11" ht="12.75" x14ac:dyDescent="0.2">
      <c r="K340"/>
    </row>
    <row r="341" spans="11:11" ht="12.75" x14ac:dyDescent="0.2">
      <c r="K341"/>
    </row>
    <row r="342" spans="11:11" ht="12.75" x14ac:dyDescent="0.2">
      <c r="K342"/>
    </row>
    <row r="343" spans="11:11" ht="12.75" x14ac:dyDescent="0.2">
      <c r="K343"/>
    </row>
    <row r="344" spans="11:11" ht="12.75" x14ac:dyDescent="0.2">
      <c r="K344"/>
    </row>
    <row r="345" spans="11:11" ht="12.75" x14ac:dyDescent="0.2">
      <c r="K345"/>
    </row>
    <row r="346" spans="11:11" ht="12.75" x14ac:dyDescent="0.2">
      <c r="K346"/>
    </row>
    <row r="347" spans="11:11" ht="12.75" x14ac:dyDescent="0.2">
      <c r="K347"/>
    </row>
    <row r="348" spans="11:11" ht="12.75" x14ac:dyDescent="0.2">
      <c r="K348"/>
    </row>
    <row r="349" spans="11:11" ht="12.75" x14ac:dyDescent="0.2">
      <c r="K349"/>
    </row>
    <row r="350" spans="11:11" ht="12.75" x14ac:dyDescent="0.2">
      <c r="K350"/>
    </row>
    <row r="351" spans="11:11" ht="12.75" x14ac:dyDescent="0.2">
      <c r="K351"/>
    </row>
    <row r="352" spans="11:11" ht="12.75" x14ac:dyDescent="0.2">
      <c r="K352"/>
    </row>
    <row r="353" spans="11:11" ht="12.75" x14ac:dyDescent="0.2">
      <c r="K353"/>
    </row>
    <row r="354" spans="11:11" ht="12.75" x14ac:dyDescent="0.2">
      <c r="K354"/>
    </row>
    <row r="355" spans="11:11" ht="12.75" x14ac:dyDescent="0.2">
      <c r="K355"/>
    </row>
    <row r="356" spans="11:11" ht="12.75" x14ac:dyDescent="0.2">
      <c r="K356"/>
    </row>
    <row r="357" spans="11:11" ht="12.75" x14ac:dyDescent="0.2">
      <c r="K357"/>
    </row>
    <row r="358" spans="11:11" ht="12.75" x14ac:dyDescent="0.2">
      <c r="K358"/>
    </row>
    <row r="359" spans="11:11" ht="12.75" x14ac:dyDescent="0.2">
      <c r="K359"/>
    </row>
    <row r="360" spans="11:11" ht="12.75" x14ac:dyDescent="0.2">
      <c r="K360"/>
    </row>
    <row r="361" spans="11:11" ht="12.75" x14ac:dyDescent="0.2">
      <c r="K361"/>
    </row>
    <row r="362" spans="11:11" ht="12.75" x14ac:dyDescent="0.2">
      <c r="K362"/>
    </row>
    <row r="363" spans="11:11" ht="12.75" x14ac:dyDescent="0.2">
      <c r="K363"/>
    </row>
    <row r="364" spans="11:11" ht="12.75" x14ac:dyDescent="0.2">
      <c r="K364"/>
    </row>
    <row r="365" spans="11:11" ht="12.75" x14ac:dyDescent="0.2">
      <c r="K365"/>
    </row>
    <row r="366" spans="11:11" ht="12.75" x14ac:dyDescent="0.2">
      <c r="K366"/>
    </row>
    <row r="367" spans="11:11" ht="12.75" x14ac:dyDescent="0.2">
      <c r="K367"/>
    </row>
    <row r="368" spans="11:11" ht="12.75" x14ac:dyDescent="0.2">
      <c r="K368"/>
    </row>
    <row r="369" spans="11:11" ht="12.75" x14ac:dyDescent="0.2">
      <c r="K369"/>
    </row>
    <row r="370" spans="11:11" ht="12.75" x14ac:dyDescent="0.2">
      <c r="K370"/>
    </row>
    <row r="371" spans="11:11" ht="12.75" x14ac:dyDescent="0.2">
      <c r="K371"/>
    </row>
    <row r="372" spans="11:11" ht="12.75" x14ac:dyDescent="0.2">
      <c r="K372"/>
    </row>
    <row r="373" spans="11:11" ht="12.75" x14ac:dyDescent="0.2">
      <c r="K373"/>
    </row>
    <row r="374" spans="11:11" ht="12.75" x14ac:dyDescent="0.2">
      <c r="K374"/>
    </row>
    <row r="375" spans="11:11" ht="12.75" x14ac:dyDescent="0.2">
      <c r="K375"/>
    </row>
    <row r="376" spans="11:11" ht="12.75" x14ac:dyDescent="0.2">
      <c r="K376"/>
    </row>
    <row r="377" spans="11:11" ht="12.75" x14ac:dyDescent="0.2">
      <c r="K377"/>
    </row>
    <row r="378" spans="11:11" ht="12.75" x14ac:dyDescent="0.2">
      <c r="K378"/>
    </row>
    <row r="379" spans="11:11" ht="12.75" x14ac:dyDescent="0.2">
      <c r="K379"/>
    </row>
    <row r="380" spans="11:11" ht="12.75" x14ac:dyDescent="0.2">
      <c r="K380"/>
    </row>
    <row r="381" spans="11:11" ht="12.75" x14ac:dyDescent="0.2">
      <c r="K381"/>
    </row>
    <row r="382" spans="11:11" ht="12.75" x14ac:dyDescent="0.2">
      <c r="K382"/>
    </row>
    <row r="383" spans="11:11" ht="12.75" x14ac:dyDescent="0.2">
      <c r="K383"/>
    </row>
    <row r="384" spans="11:11" ht="12.75" x14ac:dyDescent="0.2">
      <c r="K384"/>
    </row>
    <row r="385" spans="11:11" ht="12.75" x14ac:dyDescent="0.2">
      <c r="K385"/>
    </row>
    <row r="386" spans="11:11" ht="12.75" x14ac:dyDescent="0.2">
      <c r="K386"/>
    </row>
    <row r="387" spans="11:11" ht="12.75" x14ac:dyDescent="0.2">
      <c r="K387"/>
    </row>
    <row r="388" spans="11:11" ht="12.75" x14ac:dyDescent="0.2">
      <c r="K388"/>
    </row>
    <row r="389" spans="11:11" ht="12.75" x14ac:dyDescent="0.2">
      <c r="K389"/>
    </row>
    <row r="390" spans="11:11" ht="12.75" x14ac:dyDescent="0.2">
      <c r="K390"/>
    </row>
    <row r="391" spans="11:11" ht="12.75" x14ac:dyDescent="0.2">
      <c r="K391"/>
    </row>
    <row r="392" spans="11:11" ht="12.75" x14ac:dyDescent="0.2">
      <c r="K392"/>
    </row>
    <row r="393" spans="11:11" ht="12.75" x14ac:dyDescent="0.2">
      <c r="K393"/>
    </row>
    <row r="394" spans="11:11" ht="12.75" x14ac:dyDescent="0.2">
      <c r="K394"/>
    </row>
    <row r="395" spans="11:11" ht="12.75" x14ac:dyDescent="0.2">
      <c r="K395"/>
    </row>
    <row r="396" spans="11:11" ht="12.75" x14ac:dyDescent="0.2">
      <c r="K396"/>
    </row>
    <row r="397" spans="11:11" ht="12.75" x14ac:dyDescent="0.2">
      <c r="K397"/>
    </row>
    <row r="398" spans="11:11" ht="12.75" x14ac:dyDescent="0.2">
      <c r="K398"/>
    </row>
    <row r="399" spans="11:11" ht="12.75" x14ac:dyDescent="0.2">
      <c r="K399"/>
    </row>
    <row r="400" spans="11:11" ht="12.75" x14ac:dyDescent="0.2">
      <c r="K400"/>
    </row>
    <row r="401" spans="11:11" ht="12.75" x14ac:dyDescent="0.2">
      <c r="K401"/>
    </row>
    <row r="402" spans="11:11" ht="12.75" x14ac:dyDescent="0.2">
      <c r="K402"/>
    </row>
    <row r="403" spans="11:11" ht="12.75" x14ac:dyDescent="0.2">
      <c r="K403"/>
    </row>
    <row r="404" spans="11:11" ht="12.75" x14ac:dyDescent="0.2">
      <c r="K404"/>
    </row>
    <row r="405" spans="11:11" ht="12.75" x14ac:dyDescent="0.2">
      <c r="K405"/>
    </row>
    <row r="406" spans="11:11" ht="12.75" x14ac:dyDescent="0.2">
      <c r="K406"/>
    </row>
    <row r="407" spans="11:11" ht="12.75" x14ac:dyDescent="0.2">
      <c r="K407"/>
    </row>
    <row r="408" spans="11:11" ht="12.75" x14ac:dyDescent="0.2">
      <c r="K408"/>
    </row>
    <row r="409" spans="11:11" ht="12.75" x14ac:dyDescent="0.2">
      <c r="K409"/>
    </row>
    <row r="410" spans="11:11" ht="12.75" x14ac:dyDescent="0.2">
      <c r="K410"/>
    </row>
    <row r="411" spans="11:11" ht="12.75" x14ac:dyDescent="0.2">
      <c r="K411"/>
    </row>
    <row r="412" spans="11:11" ht="12.75" x14ac:dyDescent="0.2">
      <c r="K412"/>
    </row>
    <row r="413" spans="11:11" ht="12.75" x14ac:dyDescent="0.2">
      <c r="K413"/>
    </row>
    <row r="414" spans="11:11" ht="12.75" x14ac:dyDescent="0.2">
      <c r="K414"/>
    </row>
    <row r="415" spans="11:11" ht="12.75" x14ac:dyDescent="0.2">
      <c r="K415"/>
    </row>
    <row r="416" spans="11:11" ht="12.75" x14ac:dyDescent="0.2">
      <c r="K416"/>
    </row>
    <row r="417" spans="11:11" ht="12.75" x14ac:dyDescent="0.2">
      <c r="K417"/>
    </row>
    <row r="418" spans="11:11" ht="12.75" x14ac:dyDescent="0.2">
      <c r="K418"/>
    </row>
    <row r="419" spans="11:11" ht="12.75" x14ac:dyDescent="0.2">
      <c r="K419"/>
    </row>
    <row r="420" spans="11:11" ht="12.75" x14ac:dyDescent="0.2">
      <c r="K420"/>
    </row>
    <row r="421" spans="11:11" ht="12.75" x14ac:dyDescent="0.2">
      <c r="K421"/>
    </row>
    <row r="422" spans="11:11" ht="12.75" x14ac:dyDescent="0.2">
      <c r="K422"/>
    </row>
    <row r="423" spans="11:11" ht="12.75" x14ac:dyDescent="0.2">
      <c r="K423"/>
    </row>
    <row r="424" spans="11:11" ht="12.75" x14ac:dyDescent="0.2">
      <c r="K424"/>
    </row>
    <row r="425" spans="11:11" ht="12.75" x14ac:dyDescent="0.2">
      <c r="K425"/>
    </row>
    <row r="426" spans="11:11" ht="12.75" x14ac:dyDescent="0.2">
      <c r="K426"/>
    </row>
    <row r="427" spans="11:11" ht="12.75" x14ac:dyDescent="0.2">
      <c r="K427"/>
    </row>
    <row r="428" spans="11:11" ht="12.75" x14ac:dyDescent="0.2">
      <c r="K428"/>
    </row>
    <row r="429" spans="11:11" ht="12.75" x14ac:dyDescent="0.2">
      <c r="K429"/>
    </row>
    <row r="430" spans="11:11" ht="12.75" x14ac:dyDescent="0.2">
      <c r="K430"/>
    </row>
    <row r="431" spans="11:11" ht="12.75" x14ac:dyDescent="0.2">
      <c r="K431"/>
    </row>
    <row r="432" spans="11:11" ht="12.75" x14ac:dyDescent="0.2">
      <c r="K432"/>
    </row>
    <row r="433" spans="11:11" ht="12.75" x14ac:dyDescent="0.2">
      <c r="K433"/>
    </row>
    <row r="434" spans="11:11" ht="12.75" x14ac:dyDescent="0.2">
      <c r="K434"/>
    </row>
    <row r="435" spans="11:11" ht="12.75" x14ac:dyDescent="0.2">
      <c r="K435"/>
    </row>
    <row r="436" spans="11:11" ht="12.75" x14ac:dyDescent="0.2">
      <c r="K436"/>
    </row>
    <row r="437" spans="11:11" ht="12.75" x14ac:dyDescent="0.2">
      <c r="K437"/>
    </row>
    <row r="438" spans="11:11" ht="12.75" x14ac:dyDescent="0.2">
      <c r="K438"/>
    </row>
    <row r="439" spans="11:11" ht="12.75" x14ac:dyDescent="0.2">
      <c r="K439"/>
    </row>
    <row r="440" spans="11:11" ht="12.75" x14ac:dyDescent="0.2">
      <c r="K440"/>
    </row>
    <row r="441" spans="11:11" ht="12.75" x14ac:dyDescent="0.2">
      <c r="K441"/>
    </row>
    <row r="442" spans="11:11" ht="12.75" x14ac:dyDescent="0.2">
      <c r="K442"/>
    </row>
    <row r="443" spans="11:11" ht="12.75" x14ac:dyDescent="0.2">
      <c r="K443"/>
    </row>
    <row r="444" spans="11:11" ht="12.75" x14ac:dyDescent="0.2">
      <c r="K444"/>
    </row>
    <row r="445" spans="11:11" ht="12.75" x14ac:dyDescent="0.2">
      <c r="K445"/>
    </row>
    <row r="446" spans="11:11" ht="12.75" x14ac:dyDescent="0.2">
      <c r="K446"/>
    </row>
    <row r="447" spans="11:11" ht="12.75" x14ac:dyDescent="0.2">
      <c r="K447"/>
    </row>
    <row r="448" spans="11:11" ht="12.75" x14ac:dyDescent="0.2">
      <c r="K448"/>
    </row>
    <row r="449" spans="11:11" ht="12.75" x14ac:dyDescent="0.2">
      <c r="K449"/>
    </row>
    <row r="450" spans="11:11" ht="12.75" x14ac:dyDescent="0.2">
      <c r="K450"/>
    </row>
    <row r="451" spans="11:11" ht="12.75" x14ac:dyDescent="0.2">
      <c r="K451"/>
    </row>
    <row r="452" spans="11:11" ht="12.75" x14ac:dyDescent="0.2">
      <c r="K452"/>
    </row>
    <row r="453" spans="11:11" ht="12.75" x14ac:dyDescent="0.2">
      <c r="K453"/>
    </row>
    <row r="454" spans="11:11" ht="12.75" x14ac:dyDescent="0.2">
      <c r="K454"/>
    </row>
    <row r="455" spans="11:11" ht="12.75" x14ac:dyDescent="0.2">
      <c r="K455"/>
    </row>
    <row r="456" spans="11:11" ht="12.75" x14ac:dyDescent="0.2">
      <c r="K456"/>
    </row>
    <row r="457" spans="11:11" ht="12.75" x14ac:dyDescent="0.2">
      <c r="K457"/>
    </row>
    <row r="458" spans="11:11" ht="12.75" x14ac:dyDescent="0.2">
      <c r="K458"/>
    </row>
    <row r="459" spans="11:11" ht="12.75" x14ac:dyDescent="0.2">
      <c r="K459"/>
    </row>
    <row r="460" spans="11:11" ht="12.75" x14ac:dyDescent="0.2">
      <c r="K460"/>
    </row>
    <row r="461" spans="11:11" ht="12.75" x14ac:dyDescent="0.2">
      <c r="K461"/>
    </row>
    <row r="462" spans="11:11" ht="12.75" x14ac:dyDescent="0.2">
      <c r="K462"/>
    </row>
    <row r="463" spans="11:11" ht="12.75" x14ac:dyDescent="0.2">
      <c r="K463"/>
    </row>
    <row r="464" spans="11:11" ht="12.75" x14ac:dyDescent="0.2">
      <c r="K464"/>
    </row>
    <row r="465" spans="11:11" ht="12.75" x14ac:dyDescent="0.2">
      <c r="K465"/>
    </row>
    <row r="466" spans="11:11" ht="12.75" x14ac:dyDescent="0.2">
      <c r="K466"/>
    </row>
    <row r="467" spans="11:11" ht="12.75" x14ac:dyDescent="0.2">
      <c r="K467"/>
    </row>
    <row r="468" spans="11:11" ht="12.75" x14ac:dyDescent="0.2">
      <c r="K468"/>
    </row>
    <row r="469" spans="11:11" ht="12.75" x14ac:dyDescent="0.2">
      <c r="K469"/>
    </row>
    <row r="470" spans="11:11" ht="12.75" x14ac:dyDescent="0.2">
      <c r="K470"/>
    </row>
    <row r="471" spans="11:11" ht="12.75" x14ac:dyDescent="0.2">
      <c r="K471"/>
    </row>
    <row r="472" spans="11:11" ht="12.75" x14ac:dyDescent="0.2">
      <c r="K472"/>
    </row>
    <row r="473" spans="11:11" ht="12.75" x14ac:dyDescent="0.2">
      <c r="K473"/>
    </row>
    <row r="474" spans="11:11" ht="12.75" x14ac:dyDescent="0.2">
      <c r="K474"/>
    </row>
    <row r="475" spans="11:11" ht="12.75" x14ac:dyDescent="0.2">
      <c r="K475"/>
    </row>
    <row r="476" spans="11:11" ht="12.75" x14ac:dyDescent="0.2">
      <c r="K476"/>
    </row>
    <row r="477" spans="11:11" ht="12.75" x14ac:dyDescent="0.2">
      <c r="K477"/>
    </row>
    <row r="478" spans="11:11" ht="12.75" x14ac:dyDescent="0.2">
      <c r="K478"/>
    </row>
    <row r="479" spans="11:11" ht="12.75" x14ac:dyDescent="0.2">
      <c r="K479"/>
    </row>
    <row r="480" spans="11:11" ht="12.75" x14ac:dyDescent="0.2">
      <c r="K480"/>
    </row>
    <row r="481" spans="11:11" ht="12.75" x14ac:dyDescent="0.2">
      <c r="K481"/>
    </row>
    <row r="482" spans="11:11" ht="12.75" x14ac:dyDescent="0.2">
      <c r="K482"/>
    </row>
    <row r="483" spans="11:11" ht="12.75" x14ac:dyDescent="0.2">
      <c r="K483"/>
    </row>
    <row r="484" spans="11:11" ht="12.75" x14ac:dyDescent="0.2">
      <c r="K484"/>
    </row>
    <row r="485" spans="11:11" ht="12.75" x14ac:dyDescent="0.2">
      <c r="K485"/>
    </row>
    <row r="486" spans="11:11" ht="12.75" x14ac:dyDescent="0.2">
      <c r="K486"/>
    </row>
    <row r="487" spans="11:11" ht="12.75" x14ac:dyDescent="0.2">
      <c r="K487"/>
    </row>
    <row r="488" spans="11:11" ht="12.75" x14ac:dyDescent="0.2">
      <c r="K488"/>
    </row>
    <row r="489" spans="11:11" ht="12.75" x14ac:dyDescent="0.2">
      <c r="K489"/>
    </row>
    <row r="490" spans="11:11" ht="12.75" x14ac:dyDescent="0.2">
      <c r="K490"/>
    </row>
    <row r="491" spans="11:11" ht="12.75" x14ac:dyDescent="0.2">
      <c r="K491"/>
    </row>
    <row r="492" spans="11:11" ht="12.75" x14ac:dyDescent="0.2">
      <c r="K492"/>
    </row>
    <row r="493" spans="11:11" ht="12.75" x14ac:dyDescent="0.2">
      <c r="K493"/>
    </row>
    <row r="494" spans="11:11" ht="12.75" x14ac:dyDescent="0.2">
      <c r="K494"/>
    </row>
    <row r="495" spans="11:11" ht="12.75" x14ac:dyDescent="0.2">
      <c r="K495"/>
    </row>
    <row r="496" spans="11:11" ht="12.75" x14ac:dyDescent="0.2">
      <c r="K496"/>
    </row>
    <row r="497" spans="11:11" ht="12.75" x14ac:dyDescent="0.2">
      <c r="K497"/>
    </row>
    <row r="498" spans="11:11" ht="12.75" x14ac:dyDescent="0.2">
      <c r="K498"/>
    </row>
    <row r="499" spans="11:11" ht="12.75" x14ac:dyDescent="0.2">
      <c r="K499"/>
    </row>
    <row r="500" spans="11:11" ht="12.75" x14ac:dyDescent="0.2">
      <c r="K500"/>
    </row>
    <row r="501" spans="11:11" ht="12.75" x14ac:dyDescent="0.2">
      <c r="K501"/>
    </row>
    <row r="502" spans="11:11" ht="12.75" x14ac:dyDescent="0.2">
      <c r="K502"/>
    </row>
    <row r="503" spans="11:11" ht="12.75" x14ac:dyDescent="0.2">
      <c r="K503"/>
    </row>
    <row r="504" spans="11:11" ht="12.75" x14ac:dyDescent="0.2">
      <c r="K504"/>
    </row>
    <row r="505" spans="11:11" ht="12.75" x14ac:dyDescent="0.2">
      <c r="K505"/>
    </row>
    <row r="506" spans="11:11" ht="12.75" x14ac:dyDescent="0.2">
      <c r="K506"/>
    </row>
    <row r="507" spans="11:11" ht="12.75" x14ac:dyDescent="0.2">
      <c r="K507"/>
    </row>
    <row r="508" spans="11:11" ht="12.75" x14ac:dyDescent="0.2">
      <c r="K508"/>
    </row>
    <row r="509" spans="11:11" ht="12.75" x14ac:dyDescent="0.2">
      <c r="K509"/>
    </row>
    <row r="510" spans="11:11" ht="12.75" x14ac:dyDescent="0.2">
      <c r="K510"/>
    </row>
    <row r="511" spans="11:11" ht="12.75" x14ac:dyDescent="0.2">
      <c r="K511"/>
    </row>
    <row r="512" spans="11:11" ht="12.75" x14ac:dyDescent="0.2">
      <c r="K512"/>
    </row>
    <row r="513" spans="11:11" ht="12.75" x14ac:dyDescent="0.2">
      <c r="K513"/>
    </row>
    <row r="514" spans="11:11" ht="12.75" x14ac:dyDescent="0.2">
      <c r="K514"/>
    </row>
    <row r="515" spans="11:11" ht="12.75" x14ac:dyDescent="0.2">
      <c r="K515"/>
    </row>
    <row r="516" spans="11:11" ht="12.75" x14ac:dyDescent="0.2">
      <c r="K516"/>
    </row>
    <row r="517" spans="11:11" ht="12.75" x14ac:dyDescent="0.2">
      <c r="K517"/>
    </row>
    <row r="518" spans="11:11" ht="12.75" x14ac:dyDescent="0.2">
      <c r="K518"/>
    </row>
    <row r="519" spans="11:11" ht="12.75" x14ac:dyDescent="0.2">
      <c r="K519"/>
    </row>
    <row r="520" spans="11:11" ht="12.75" x14ac:dyDescent="0.2">
      <c r="K520"/>
    </row>
    <row r="521" spans="11:11" ht="12.75" x14ac:dyDescent="0.2">
      <c r="K521"/>
    </row>
    <row r="522" spans="11:11" ht="12.75" x14ac:dyDescent="0.2">
      <c r="K522"/>
    </row>
    <row r="523" spans="11:11" ht="12.75" x14ac:dyDescent="0.2">
      <c r="K523"/>
    </row>
    <row r="524" spans="11:11" ht="12.75" x14ac:dyDescent="0.2">
      <c r="K524"/>
    </row>
    <row r="525" spans="11:11" ht="12.75" x14ac:dyDescent="0.2">
      <c r="K525"/>
    </row>
    <row r="526" spans="11:11" ht="12.75" x14ac:dyDescent="0.2">
      <c r="K526"/>
    </row>
    <row r="527" spans="11:11" ht="12.75" x14ac:dyDescent="0.2">
      <c r="K527"/>
    </row>
    <row r="528" spans="11:11" ht="12.75" x14ac:dyDescent="0.2">
      <c r="K528"/>
    </row>
    <row r="529" spans="11:11" ht="12.75" x14ac:dyDescent="0.2">
      <c r="K529"/>
    </row>
    <row r="530" spans="11:11" ht="12.75" x14ac:dyDescent="0.2">
      <c r="K530"/>
    </row>
    <row r="531" spans="11:11" ht="12.75" x14ac:dyDescent="0.2">
      <c r="K531"/>
    </row>
    <row r="532" spans="11:11" ht="12.75" x14ac:dyDescent="0.2">
      <c r="K532"/>
    </row>
    <row r="533" spans="11:11" ht="12.75" x14ac:dyDescent="0.2">
      <c r="K533"/>
    </row>
    <row r="534" spans="11:11" ht="12.75" x14ac:dyDescent="0.2">
      <c r="K534"/>
    </row>
    <row r="535" spans="11:11" ht="12.75" x14ac:dyDescent="0.2">
      <c r="K535"/>
    </row>
    <row r="536" spans="11:11" ht="12.75" x14ac:dyDescent="0.2">
      <c r="K536"/>
    </row>
    <row r="537" spans="11:11" ht="12.75" x14ac:dyDescent="0.2">
      <c r="K537"/>
    </row>
    <row r="538" spans="11:11" ht="12.75" x14ac:dyDescent="0.2">
      <c r="K538"/>
    </row>
    <row r="539" spans="11:11" ht="12.75" x14ac:dyDescent="0.2">
      <c r="K539"/>
    </row>
    <row r="540" spans="11:11" ht="12.75" x14ac:dyDescent="0.2">
      <c r="K540"/>
    </row>
    <row r="541" spans="11:11" ht="12.75" x14ac:dyDescent="0.2">
      <c r="K541"/>
    </row>
    <row r="542" spans="11:11" ht="12.75" x14ac:dyDescent="0.2">
      <c r="K542"/>
    </row>
    <row r="543" spans="11:11" ht="12.75" x14ac:dyDescent="0.2">
      <c r="K543"/>
    </row>
    <row r="544" spans="11:11" ht="12.75" x14ac:dyDescent="0.2">
      <c r="K544"/>
    </row>
    <row r="545" spans="11:11" ht="12.75" x14ac:dyDescent="0.2">
      <c r="K545"/>
    </row>
    <row r="546" spans="11:11" ht="12.75" x14ac:dyDescent="0.2">
      <c r="K546"/>
    </row>
    <row r="547" spans="11:11" ht="12.75" x14ac:dyDescent="0.2">
      <c r="K547"/>
    </row>
    <row r="548" spans="11:11" ht="12.75" x14ac:dyDescent="0.2">
      <c r="K548"/>
    </row>
    <row r="549" spans="11:11" ht="12.75" x14ac:dyDescent="0.2">
      <c r="K549"/>
    </row>
    <row r="550" spans="11:11" ht="12.75" x14ac:dyDescent="0.2">
      <c r="K550"/>
    </row>
    <row r="551" spans="11:11" ht="12.75" x14ac:dyDescent="0.2">
      <c r="K551"/>
    </row>
    <row r="552" spans="11:11" ht="12.75" x14ac:dyDescent="0.2">
      <c r="K552"/>
    </row>
    <row r="553" spans="11:11" ht="12.75" x14ac:dyDescent="0.2">
      <c r="K553"/>
    </row>
    <row r="554" spans="11:11" ht="12.75" x14ac:dyDescent="0.2">
      <c r="K554"/>
    </row>
    <row r="555" spans="11:11" ht="12.75" x14ac:dyDescent="0.2">
      <c r="K555"/>
    </row>
    <row r="556" spans="11:11" ht="12.75" x14ac:dyDescent="0.2">
      <c r="K556"/>
    </row>
    <row r="557" spans="11:11" ht="12.75" x14ac:dyDescent="0.2">
      <c r="K557"/>
    </row>
    <row r="558" spans="11:11" ht="12.75" x14ac:dyDescent="0.2">
      <c r="K558"/>
    </row>
    <row r="559" spans="11:11" ht="12.75" x14ac:dyDescent="0.2">
      <c r="K559"/>
    </row>
    <row r="560" spans="11:11" ht="12.75" x14ac:dyDescent="0.2">
      <c r="K560"/>
    </row>
    <row r="561" spans="11:11" ht="12.75" x14ac:dyDescent="0.2">
      <c r="K561"/>
    </row>
    <row r="562" spans="11:11" ht="12.75" x14ac:dyDescent="0.2">
      <c r="K562"/>
    </row>
    <row r="563" spans="11:11" ht="12.75" x14ac:dyDescent="0.2">
      <c r="K563"/>
    </row>
    <row r="564" spans="11:11" ht="12.75" x14ac:dyDescent="0.2">
      <c r="K564"/>
    </row>
    <row r="565" spans="11:11" ht="12.75" x14ac:dyDescent="0.2">
      <c r="K565"/>
    </row>
    <row r="566" spans="11:11" ht="12.75" x14ac:dyDescent="0.2">
      <c r="K566"/>
    </row>
    <row r="567" spans="11:11" ht="12.75" x14ac:dyDescent="0.2">
      <c r="K567"/>
    </row>
    <row r="568" spans="11:11" ht="12.75" x14ac:dyDescent="0.2">
      <c r="K568"/>
    </row>
    <row r="569" spans="11:11" ht="12.75" x14ac:dyDescent="0.2">
      <c r="K569"/>
    </row>
    <row r="570" spans="11:11" ht="12.75" x14ac:dyDescent="0.2">
      <c r="K570"/>
    </row>
    <row r="571" spans="11:11" ht="12.75" x14ac:dyDescent="0.2">
      <c r="K571"/>
    </row>
    <row r="572" spans="11:11" ht="12.75" x14ac:dyDescent="0.2">
      <c r="K572"/>
    </row>
    <row r="573" spans="11:11" ht="12.75" x14ac:dyDescent="0.2">
      <c r="K573"/>
    </row>
    <row r="574" spans="11:11" ht="12.75" x14ac:dyDescent="0.2">
      <c r="K574"/>
    </row>
    <row r="575" spans="11:11" ht="12.75" x14ac:dyDescent="0.2">
      <c r="K575"/>
    </row>
    <row r="576" spans="11:11" ht="12.75" x14ac:dyDescent="0.2">
      <c r="K576"/>
    </row>
    <row r="577" spans="11:11" ht="12.75" x14ac:dyDescent="0.2">
      <c r="K577"/>
    </row>
    <row r="578" spans="11:11" ht="12.75" x14ac:dyDescent="0.2">
      <c r="K578"/>
    </row>
    <row r="579" spans="11:11" ht="12.75" x14ac:dyDescent="0.2">
      <c r="K579"/>
    </row>
    <row r="580" spans="11:11" ht="12.75" x14ac:dyDescent="0.2">
      <c r="K580"/>
    </row>
    <row r="581" spans="11:11" ht="12.75" x14ac:dyDescent="0.2">
      <c r="K581"/>
    </row>
    <row r="582" spans="11:11" ht="12.75" x14ac:dyDescent="0.2">
      <c r="K582"/>
    </row>
    <row r="583" spans="11:11" ht="12.75" x14ac:dyDescent="0.2">
      <c r="K583"/>
    </row>
    <row r="584" spans="11:11" ht="12.75" x14ac:dyDescent="0.2">
      <c r="K584"/>
    </row>
    <row r="585" spans="11:11" ht="12.75" x14ac:dyDescent="0.2">
      <c r="K585"/>
    </row>
    <row r="586" spans="11:11" ht="12.75" x14ac:dyDescent="0.2">
      <c r="K586"/>
    </row>
    <row r="587" spans="11:11" ht="12.75" x14ac:dyDescent="0.2">
      <c r="K587"/>
    </row>
    <row r="588" spans="11:11" ht="12.75" x14ac:dyDescent="0.2">
      <c r="K588"/>
    </row>
    <row r="589" spans="11:11" ht="12.75" x14ac:dyDescent="0.2">
      <c r="K589"/>
    </row>
    <row r="590" spans="11:11" ht="12.75" x14ac:dyDescent="0.2">
      <c r="K590"/>
    </row>
    <row r="591" spans="11:11" ht="12.75" x14ac:dyDescent="0.2">
      <c r="K591"/>
    </row>
    <row r="592" spans="11:11" ht="12.75" x14ac:dyDescent="0.2">
      <c r="K592"/>
    </row>
    <row r="593" spans="11:11" ht="12.75" x14ac:dyDescent="0.2">
      <c r="K593"/>
    </row>
    <row r="594" spans="11:11" ht="12.75" x14ac:dyDescent="0.2">
      <c r="K594"/>
    </row>
    <row r="595" spans="11:11" ht="12.75" x14ac:dyDescent="0.2">
      <c r="K595"/>
    </row>
    <row r="596" spans="11:11" ht="12.75" x14ac:dyDescent="0.2">
      <c r="K596"/>
    </row>
    <row r="597" spans="11:11" ht="12.75" x14ac:dyDescent="0.2">
      <c r="K597"/>
    </row>
    <row r="598" spans="11:11" ht="12.75" x14ac:dyDescent="0.2">
      <c r="K598"/>
    </row>
    <row r="599" spans="11:11" ht="12.75" x14ac:dyDescent="0.2">
      <c r="K599"/>
    </row>
    <row r="600" spans="11:11" ht="12.75" x14ac:dyDescent="0.2">
      <c r="K600"/>
    </row>
    <row r="601" spans="11:11" ht="12.75" x14ac:dyDescent="0.2">
      <c r="K601"/>
    </row>
    <row r="602" spans="11:11" ht="12.75" x14ac:dyDescent="0.2">
      <c r="K602"/>
    </row>
    <row r="603" spans="11:11" ht="12.75" x14ac:dyDescent="0.2">
      <c r="K603"/>
    </row>
    <row r="604" spans="11:11" ht="12.75" x14ac:dyDescent="0.2">
      <c r="K604"/>
    </row>
    <row r="605" spans="11:11" ht="12.75" x14ac:dyDescent="0.2">
      <c r="K605"/>
    </row>
    <row r="606" spans="11:11" ht="12.75" x14ac:dyDescent="0.2">
      <c r="K606"/>
    </row>
    <row r="607" spans="11:11" ht="12.75" x14ac:dyDescent="0.2">
      <c r="K607"/>
    </row>
    <row r="608" spans="11:11" ht="12.75" x14ac:dyDescent="0.2">
      <c r="K608"/>
    </row>
    <row r="609" spans="11:11" ht="12.75" x14ac:dyDescent="0.2">
      <c r="K609"/>
    </row>
    <row r="610" spans="11:11" ht="12.75" x14ac:dyDescent="0.2">
      <c r="K610"/>
    </row>
    <row r="611" spans="11:11" ht="12.75" x14ac:dyDescent="0.2">
      <c r="K611"/>
    </row>
    <row r="612" spans="11:11" ht="12.75" x14ac:dyDescent="0.2">
      <c r="K612"/>
    </row>
    <row r="613" spans="11:11" ht="12.75" x14ac:dyDescent="0.2">
      <c r="K613"/>
    </row>
    <row r="614" spans="11:11" ht="12.75" x14ac:dyDescent="0.2">
      <c r="K614"/>
    </row>
    <row r="615" spans="11:11" ht="12.75" x14ac:dyDescent="0.2">
      <c r="K615"/>
    </row>
    <row r="616" spans="11:11" ht="12.75" x14ac:dyDescent="0.2">
      <c r="K616"/>
    </row>
    <row r="617" spans="11:11" ht="12.75" x14ac:dyDescent="0.2">
      <c r="K617"/>
    </row>
    <row r="618" spans="11:11" ht="12.75" x14ac:dyDescent="0.2">
      <c r="K618"/>
    </row>
    <row r="619" spans="11:11" ht="12.75" x14ac:dyDescent="0.2">
      <c r="K619"/>
    </row>
    <row r="620" spans="11:11" ht="12.75" x14ac:dyDescent="0.2">
      <c r="K620"/>
    </row>
    <row r="621" spans="11:11" ht="12.75" x14ac:dyDescent="0.2">
      <c r="K621"/>
    </row>
    <row r="622" spans="11:11" ht="12.75" x14ac:dyDescent="0.2">
      <c r="K622"/>
    </row>
    <row r="623" spans="11:11" ht="12.75" x14ac:dyDescent="0.2">
      <c r="K623"/>
    </row>
    <row r="624" spans="11:11" ht="12.75" x14ac:dyDescent="0.2">
      <c r="K624"/>
    </row>
    <row r="625" spans="11:11" ht="12.75" x14ac:dyDescent="0.2">
      <c r="K625"/>
    </row>
    <row r="626" spans="11:11" ht="12.75" x14ac:dyDescent="0.2">
      <c r="K626"/>
    </row>
    <row r="627" spans="11:11" ht="12.75" x14ac:dyDescent="0.2">
      <c r="K627"/>
    </row>
    <row r="628" spans="11:11" ht="12.75" x14ac:dyDescent="0.2">
      <c r="K628"/>
    </row>
    <row r="629" spans="11:11" ht="12.75" x14ac:dyDescent="0.2">
      <c r="K629"/>
    </row>
    <row r="630" spans="11:11" ht="12.75" x14ac:dyDescent="0.2">
      <c r="K630"/>
    </row>
    <row r="631" spans="11:11" ht="12.75" x14ac:dyDescent="0.2">
      <c r="K631"/>
    </row>
    <row r="632" spans="11:11" ht="12.75" x14ac:dyDescent="0.2">
      <c r="K632"/>
    </row>
    <row r="633" spans="11:11" ht="12.75" x14ac:dyDescent="0.2">
      <c r="K633"/>
    </row>
    <row r="634" spans="11:11" ht="12.75" x14ac:dyDescent="0.2">
      <c r="K634"/>
    </row>
    <row r="635" spans="11:11" ht="12.75" x14ac:dyDescent="0.2">
      <c r="K635"/>
    </row>
    <row r="636" spans="11:11" ht="12.75" x14ac:dyDescent="0.2">
      <c r="K636"/>
    </row>
    <row r="637" spans="11:11" ht="12.75" x14ac:dyDescent="0.2">
      <c r="K637"/>
    </row>
    <row r="638" spans="11:11" ht="12.75" x14ac:dyDescent="0.2">
      <c r="K638"/>
    </row>
    <row r="639" spans="11:11" ht="12.75" x14ac:dyDescent="0.2">
      <c r="K639"/>
    </row>
    <row r="640" spans="11:11" ht="12.75" x14ac:dyDescent="0.2">
      <c r="K640"/>
    </row>
    <row r="641" spans="11:11" ht="12.75" x14ac:dyDescent="0.2">
      <c r="K641"/>
    </row>
    <row r="642" spans="11:11" ht="12.75" x14ac:dyDescent="0.2">
      <c r="K642"/>
    </row>
    <row r="643" spans="11:11" ht="12.75" x14ac:dyDescent="0.2">
      <c r="K643"/>
    </row>
    <row r="644" spans="11:11" ht="12.75" x14ac:dyDescent="0.2">
      <c r="K644"/>
    </row>
    <row r="645" spans="11:11" ht="12.75" x14ac:dyDescent="0.2">
      <c r="K645"/>
    </row>
    <row r="646" spans="11:11" ht="12.75" x14ac:dyDescent="0.2">
      <c r="K646"/>
    </row>
    <row r="647" spans="11:11" ht="12.75" x14ac:dyDescent="0.2">
      <c r="K647"/>
    </row>
    <row r="648" spans="11:11" ht="12.75" x14ac:dyDescent="0.2">
      <c r="K648"/>
    </row>
    <row r="649" spans="11:11" ht="12.75" x14ac:dyDescent="0.2">
      <c r="K649"/>
    </row>
    <row r="650" spans="11:11" ht="12.75" x14ac:dyDescent="0.2">
      <c r="K650"/>
    </row>
    <row r="651" spans="11:11" ht="12.75" x14ac:dyDescent="0.2">
      <c r="K651"/>
    </row>
    <row r="652" spans="11:11" ht="12.75" x14ac:dyDescent="0.2">
      <c r="K652"/>
    </row>
    <row r="653" spans="11:11" ht="12.75" x14ac:dyDescent="0.2">
      <c r="K653"/>
    </row>
    <row r="654" spans="11:11" ht="12.75" x14ac:dyDescent="0.2">
      <c r="K654"/>
    </row>
    <row r="655" spans="11:11" ht="12.75" x14ac:dyDescent="0.2">
      <c r="K655"/>
    </row>
    <row r="656" spans="11:11" ht="12.75" x14ac:dyDescent="0.2">
      <c r="K656"/>
    </row>
    <row r="657" spans="11:11" ht="12.75" x14ac:dyDescent="0.2">
      <c r="K657"/>
    </row>
    <row r="658" spans="11:11" ht="12.75" x14ac:dyDescent="0.2">
      <c r="K658"/>
    </row>
    <row r="659" spans="11:11" ht="12.75" x14ac:dyDescent="0.2">
      <c r="K659"/>
    </row>
    <row r="660" spans="11:11" ht="12.75" x14ac:dyDescent="0.2">
      <c r="K660"/>
    </row>
    <row r="661" spans="11:11" ht="12.75" x14ac:dyDescent="0.2">
      <c r="K661"/>
    </row>
    <row r="662" spans="11:11" ht="12.75" x14ac:dyDescent="0.2">
      <c r="K662"/>
    </row>
    <row r="663" spans="11:11" ht="12.75" x14ac:dyDescent="0.2">
      <c r="K663"/>
    </row>
    <row r="664" spans="11:11" ht="12.75" x14ac:dyDescent="0.2">
      <c r="K664"/>
    </row>
    <row r="665" spans="11:11" ht="12.75" x14ac:dyDescent="0.2">
      <c r="K665"/>
    </row>
    <row r="666" spans="11:11" ht="12.75" x14ac:dyDescent="0.2">
      <c r="K666"/>
    </row>
    <row r="667" spans="11:11" ht="12.75" x14ac:dyDescent="0.2">
      <c r="K667"/>
    </row>
    <row r="668" spans="11:11" ht="12.75" x14ac:dyDescent="0.2">
      <c r="K668"/>
    </row>
    <row r="669" spans="11:11" ht="12.75" x14ac:dyDescent="0.2">
      <c r="K669"/>
    </row>
    <row r="670" spans="11:11" ht="12.75" x14ac:dyDescent="0.2">
      <c r="K670"/>
    </row>
    <row r="671" spans="11:11" ht="12.75" x14ac:dyDescent="0.2">
      <c r="K671"/>
    </row>
    <row r="672" spans="11:11" ht="12.75" x14ac:dyDescent="0.2">
      <c r="K672"/>
    </row>
    <row r="673" spans="11:11" ht="12.75" x14ac:dyDescent="0.2">
      <c r="K673"/>
    </row>
    <row r="674" spans="11:11" ht="12.75" x14ac:dyDescent="0.2">
      <c r="K674"/>
    </row>
    <row r="675" spans="11:11" ht="12.75" x14ac:dyDescent="0.2">
      <c r="K675"/>
    </row>
    <row r="676" spans="11:11" ht="12.75" x14ac:dyDescent="0.2">
      <c r="K676"/>
    </row>
    <row r="677" spans="11:11" ht="12.75" x14ac:dyDescent="0.2">
      <c r="K677"/>
    </row>
    <row r="678" spans="11:11" ht="12.75" x14ac:dyDescent="0.2">
      <c r="K678"/>
    </row>
    <row r="679" spans="11:11" ht="12.75" x14ac:dyDescent="0.2">
      <c r="K679"/>
    </row>
    <row r="680" spans="11:11" ht="12.75" x14ac:dyDescent="0.2">
      <c r="K680"/>
    </row>
    <row r="681" spans="11:11" ht="12.75" x14ac:dyDescent="0.2">
      <c r="K681"/>
    </row>
    <row r="682" spans="11:11" ht="12.75" x14ac:dyDescent="0.2">
      <c r="K682"/>
    </row>
    <row r="683" spans="11:11" ht="12.75" x14ac:dyDescent="0.2">
      <c r="K683"/>
    </row>
    <row r="684" spans="11:11" ht="12.75" x14ac:dyDescent="0.2">
      <c r="K684"/>
    </row>
    <row r="685" spans="11:11" ht="12.75" x14ac:dyDescent="0.2">
      <c r="K685"/>
    </row>
    <row r="686" spans="11:11" ht="12.75" x14ac:dyDescent="0.2">
      <c r="K686"/>
    </row>
    <row r="687" spans="11:11" ht="12.75" x14ac:dyDescent="0.2">
      <c r="K687"/>
    </row>
    <row r="688" spans="11:11" ht="12.75" x14ac:dyDescent="0.2">
      <c r="K688"/>
    </row>
    <row r="689" spans="11:11" ht="12.75" x14ac:dyDescent="0.2">
      <c r="K689"/>
    </row>
    <row r="690" spans="11:11" ht="12.75" x14ac:dyDescent="0.2">
      <c r="K690"/>
    </row>
    <row r="691" spans="11:11" ht="12.75" x14ac:dyDescent="0.2">
      <c r="K691"/>
    </row>
    <row r="692" spans="11:11" ht="12.75" x14ac:dyDescent="0.2">
      <c r="K692"/>
    </row>
    <row r="693" spans="11:11" ht="12.75" x14ac:dyDescent="0.2">
      <c r="K693"/>
    </row>
    <row r="694" spans="11:11" ht="12.75" x14ac:dyDescent="0.2">
      <c r="K694"/>
    </row>
    <row r="695" spans="11:11" ht="12.75" x14ac:dyDescent="0.2">
      <c r="K695"/>
    </row>
    <row r="696" spans="11:11" ht="12.75" x14ac:dyDescent="0.2">
      <c r="K696"/>
    </row>
    <row r="697" spans="11:11" ht="12.75" x14ac:dyDescent="0.2">
      <c r="K697"/>
    </row>
    <row r="698" spans="11:11" ht="12.75" x14ac:dyDescent="0.2">
      <c r="K698"/>
    </row>
    <row r="699" spans="11:11" ht="12.75" x14ac:dyDescent="0.2">
      <c r="K699"/>
    </row>
    <row r="700" spans="11:11" ht="12.75" x14ac:dyDescent="0.2">
      <c r="K700"/>
    </row>
    <row r="701" spans="11:11" ht="12.75" x14ac:dyDescent="0.2">
      <c r="K701"/>
    </row>
    <row r="702" spans="11:11" ht="12.75" x14ac:dyDescent="0.2">
      <c r="K702"/>
    </row>
    <row r="703" spans="11:11" ht="12.75" x14ac:dyDescent="0.2">
      <c r="K703"/>
    </row>
    <row r="704" spans="11:11" ht="12.75" x14ac:dyDescent="0.2">
      <c r="K704"/>
    </row>
    <row r="705" spans="11:11" ht="12.75" x14ac:dyDescent="0.2">
      <c r="K705"/>
    </row>
    <row r="706" spans="11:11" ht="12.75" x14ac:dyDescent="0.2">
      <c r="K706"/>
    </row>
    <row r="707" spans="11:11" ht="12.75" x14ac:dyDescent="0.2">
      <c r="K707"/>
    </row>
    <row r="708" spans="11:11" ht="12.75" x14ac:dyDescent="0.2">
      <c r="K708"/>
    </row>
    <row r="709" spans="11:11" ht="12.75" x14ac:dyDescent="0.2">
      <c r="K709"/>
    </row>
    <row r="710" spans="11:11" ht="12.75" x14ac:dyDescent="0.2">
      <c r="K710"/>
    </row>
    <row r="711" spans="11:11" ht="12.75" x14ac:dyDescent="0.2">
      <c r="K711"/>
    </row>
    <row r="712" spans="11:11" ht="12.75" x14ac:dyDescent="0.2">
      <c r="K712"/>
    </row>
    <row r="713" spans="11:11" ht="12.75" x14ac:dyDescent="0.2">
      <c r="K713"/>
    </row>
    <row r="714" spans="11:11" ht="12.75" x14ac:dyDescent="0.2">
      <c r="K714"/>
    </row>
    <row r="715" spans="11:11" ht="12.75" x14ac:dyDescent="0.2">
      <c r="K715"/>
    </row>
    <row r="716" spans="11:11" ht="12.75" x14ac:dyDescent="0.2">
      <c r="K716"/>
    </row>
    <row r="717" spans="11:11" ht="12.75" x14ac:dyDescent="0.2">
      <c r="K717"/>
    </row>
    <row r="718" spans="11:11" ht="12.75" x14ac:dyDescent="0.2">
      <c r="K718"/>
    </row>
    <row r="719" spans="11:11" ht="12.75" x14ac:dyDescent="0.2">
      <c r="K719"/>
    </row>
    <row r="720" spans="11:11" ht="12.75" x14ac:dyDescent="0.2">
      <c r="K720"/>
    </row>
    <row r="721" spans="11:11" ht="12.75" x14ac:dyDescent="0.2">
      <c r="K721"/>
    </row>
    <row r="722" spans="11:11" ht="12.75" x14ac:dyDescent="0.2">
      <c r="K722"/>
    </row>
    <row r="723" spans="11:11" ht="12.75" x14ac:dyDescent="0.2">
      <c r="K723"/>
    </row>
    <row r="724" spans="11:11" ht="12.75" x14ac:dyDescent="0.2">
      <c r="K724"/>
    </row>
    <row r="725" spans="11:11" ht="12.75" x14ac:dyDescent="0.2">
      <c r="K725"/>
    </row>
    <row r="726" spans="11:11" ht="12.75" x14ac:dyDescent="0.2">
      <c r="K726"/>
    </row>
    <row r="727" spans="11:11" ht="12.75" x14ac:dyDescent="0.2">
      <c r="K727"/>
    </row>
    <row r="728" spans="11:11" ht="12.75" x14ac:dyDescent="0.2">
      <c r="K728"/>
    </row>
    <row r="729" spans="11:11" ht="12.75" x14ac:dyDescent="0.2">
      <c r="K729"/>
    </row>
    <row r="730" spans="11:11" ht="12.75" x14ac:dyDescent="0.2">
      <c r="K730"/>
    </row>
    <row r="731" spans="11:11" ht="12.75" x14ac:dyDescent="0.2">
      <c r="K731"/>
    </row>
    <row r="732" spans="11:11" ht="12.75" x14ac:dyDescent="0.2">
      <c r="K732"/>
    </row>
    <row r="733" spans="11:11" ht="12.75" x14ac:dyDescent="0.2">
      <c r="K733"/>
    </row>
    <row r="734" spans="11:11" ht="12.75" x14ac:dyDescent="0.2">
      <c r="K734"/>
    </row>
    <row r="735" spans="11:11" ht="12.75" x14ac:dyDescent="0.2">
      <c r="K735"/>
    </row>
    <row r="736" spans="11:11" ht="12.75" x14ac:dyDescent="0.2">
      <c r="K736"/>
    </row>
    <row r="737" spans="11:11" ht="12.75" x14ac:dyDescent="0.2">
      <c r="K737"/>
    </row>
    <row r="738" spans="11:11" ht="12.75" x14ac:dyDescent="0.2">
      <c r="K738"/>
    </row>
    <row r="739" spans="11:11" ht="12.75" x14ac:dyDescent="0.2">
      <c r="K739"/>
    </row>
    <row r="740" spans="11:11" ht="12.75" x14ac:dyDescent="0.2">
      <c r="K740"/>
    </row>
    <row r="741" spans="11:11" ht="12.75" x14ac:dyDescent="0.2">
      <c r="K741"/>
    </row>
    <row r="742" spans="11:11" ht="12.75" x14ac:dyDescent="0.2">
      <c r="K742"/>
    </row>
    <row r="743" spans="11:11" ht="12.75" x14ac:dyDescent="0.2">
      <c r="K743"/>
    </row>
    <row r="744" spans="11:11" ht="12.75" x14ac:dyDescent="0.2">
      <c r="K744"/>
    </row>
    <row r="745" spans="11:11" ht="12.75" x14ac:dyDescent="0.2">
      <c r="K745"/>
    </row>
    <row r="746" spans="11:11" ht="12.75" x14ac:dyDescent="0.2">
      <c r="K746"/>
    </row>
    <row r="747" spans="11:11" ht="12.75" x14ac:dyDescent="0.2">
      <c r="K747"/>
    </row>
    <row r="748" spans="11:11" ht="12.75" x14ac:dyDescent="0.2">
      <c r="K748"/>
    </row>
    <row r="749" spans="11:11" ht="12.75" x14ac:dyDescent="0.2">
      <c r="K749"/>
    </row>
    <row r="750" spans="11:11" ht="12.75" x14ac:dyDescent="0.2">
      <c r="K750"/>
    </row>
    <row r="751" spans="11:11" ht="12.75" x14ac:dyDescent="0.2">
      <c r="K751"/>
    </row>
    <row r="752" spans="11:11" ht="12.75" x14ac:dyDescent="0.2">
      <c r="K752"/>
    </row>
    <row r="753" spans="11:11" ht="12.75" x14ac:dyDescent="0.2">
      <c r="K753"/>
    </row>
    <row r="754" spans="11:11" ht="12.75" x14ac:dyDescent="0.2">
      <c r="K754"/>
    </row>
    <row r="755" spans="11:11" ht="12.75" x14ac:dyDescent="0.2">
      <c r="K755"/>
    </row>
    <row r="756" spans="11:11" ht="12.75" x14ac:dyDescent="0.2">
      <c r="K756"/>
    </row>
    <row r="757" spans="11:11" ht="12.75" x14ac:dyDescent="0.2">
      <c r="K757"/>
    </row>
    <row r="758" spans="11:11" ht="12.75" x14ac:dyDescent="0.2">
      <c r="K758"/>
    </row>
    <row r="759" spans="11:11" ht="12.75" x14ac:dyDescent="0.2">
      <c r="K759"/>
    </row>
    <row r="760" spans="11:11" ht="12.75" x14ac:dyDescent="0.2">
      <c r="K760"/>
    </row>
    <row r="761" spans="11:11" ht="12.75" x14ac:dyDescent="0.2">
      <c r="K761"/>
    </row>
    <row r="762" spans="11:11" ht="12.75" x14ac:dyDescent="0.2">
      <c r="K762"/>
    </row>
    <row r="763" spans="11:11" ht="12.75" x14ac:dyDescent="0.2">
      <c r="K763"/>
    </row>
    <row r="764" spans="11:11" ht="12.75" x14ac:dyDescent="0.2">
      <c r="K764"/>
    </row>
    <row r="765" spans="11:11" ht="12.75" x14ac:dyDescent="0.2">
      <c r="K765"/>
    </row>
    <row r="766" spans="11:11" ht="12.75" x14ac:dyDescent="0.2">
      <c r="K766"/>
    </row>
    <row r="767" spans="11:11" ht="12.75" x14ac:dyDescent="0.2">
      <c r="K767"/>
    </row>
    <row r="768" spans="11:11" ht="12.75" x14ac:dyDescent="0.2">
      <c r="K768"/>
    </row>
    <row r="769" spans="11:11" ht="12.75" x14ac:dyDescent="0.2">
      <c r="K769"/>
    </row>
    <row r="770" spans="11:11" ht="12.75" x14ac:dyDescent="0.2">
      <c r="K770"/>
    </row>
    <row r="771" spans="11:11" ht="12.75" x14ac:dyDescent="0.2">
      <c r="K771"/>
    </row>
    <row r="772" spans="11:11" ht="12.75" x14ac:dyDescent="0.2">
      <c r="K772"/>
    </row>
    <row r="773" spans="11:11" ht="12.75" x14ac:dyDescent="0.2">
      <c r="K773"/>
    </row>
    <row r="774" spans="11:11" ht="12.75" x14ac:dyDescent="0.2">
      <c r="K774"/>
    </row>
    <row r="775" spans="11:11" ht="12.75" x14ac:dyDescent="0.2">
      <c r="K775"/>
    </row>
    <row r="776" spans="11:11" ht="12.75" x14ac:dyDescent="0.2">
      <c r="K776"/>
    </row>
    <row r="777" spans="11:11" ht="12.75" x14ac:dyDescent="0.2">
      <c r="K777"/>
    </row>
    <row r="778" spans="11:11" ht="12.75" x14ac:dyDescent="0.2">
      <c r="K778"/>
    </row>
    <row r="779" spans="11:11" ht="12.75" x14ac:dyDescent="0.2">
      <c r="K779"/>
    </row>
    <row r="780" spans="11:11" ht="12.75" x14ac:dyDescent="0.2">
      <c r="K780"/>
    </row>
    <row r="781" spans="11:11" ht="12.75" x14ac:dyDescent="0.2">
      <c r="K781"/>
    </row>
    <row r="782" spans="11:11" ht="12.75" x14ac:dyDescent="0.2">
      <c r="K782"/>
    </row>
    <row r="783" spans="11:11" ht="12.75" x14ac:dyDescent="0.2">
      <c r="K783"/>
    </row>
    <row r="784" spans="11:11" ht="12.75" x14ac:dyDescent="0.2">
      <c r="K784"/>
    </row>
    <row r="785" spans="11:11" ht="12.75" x14ac:dyDescent="0.2">
      <c r="K785"/>
    </row>
    <row r="786" spans="11:11" ht="12.75" x14ac:dyDescent="0.2">
      <c r="K786"/>
    </row>
    <row r="787" spans="11:11" ht="12.75" x14ac:dyDescent="0.2">
      <c r="K787"/>
    </row>
    <row r="788" spans="11:11" ht="12.75" x14ac:dyDescent="0.2">
      <c r="K788"/>
    </row>
    <row r="789" spans="11:11" ht="12.75" x14ac:dyDescent="0.2">
      <c r="K789"/>
    </row>
    <row r="790" spans="11:11" ht="12.75" x14ac:dyDescent="0.2">
      <c r="K790"/>
    </row>
    <row r="791" spans="11:11" ht="12.75" x14ac:dyDescent="0.2">
      <c r="K791"/>
    </row>
    <row r="792" spans="11:11" ht="12.75" x14ac:dyDescent="0.2">
      <c r="K792"/>
    </row>
    <row r="793" spans="11:11" ht="12.75" x14ac:dyDescent="0.2">
      <c r="K793"/>
    </row>
    <row r="794" spans="11:11" ht="12.75" x14ac:dyDescent="0.2">
      <c r="K794"/>
    </row>
    <row r="795" spans="11:11" ht="12.75" x14ac:dyDescent="0.2">
      <c r="K795"/>
    </row>
    <row r="796" spans="11:11" ht="12.75" x14ac:dyDescent="0.2">
      <c r="K796"/>
    </row>
    <row r="797" spans="11:11" ht="12.75" x14ac:dyDescent="0.2">
      <c r="K797"/>
    </row>
    <row r="798" spans="11:11" ht="12.75" x14ac:dyDescent="0.2">
      <c r="K798"/>
    </row>
    <row r="799" spans="11:11" ht="12.75" x14ac:dyDescent="0.2">
      <c r="K799"/>
    </row>
    <row r="800" spans="11:11" ht="12.75" x14ac:dyDescent="0.2">
      <c r="K800"/>
    </row>
    <row r="801" spans="11:11" ht="12.75" x14ac:dyDescent="0.2">
      <c r="K801"/>
    </row>
    <row r="802" spans="11:11" ht="12.75" x14ac:dyDescent="0.2">
      <c r="K802"/>
    </row>
    <row r="803" spans="11:11" ht="12.75" x14ac:dyDescent="0.2">
      <c r="K803"/>
    </row>
    <row r="804" spans="11:11" ht="12.75" x14ac:dyDescent="0.2">
      <c r="K804"/>
    </row>
    <row r="805" spans="11:11" ht="12.75" x14ac:dyDescent="0.2">
      <c r="K805"/>
    </row>
    <row r="806" spans="11:11" ht="12.75" x14ac:dyDescent="0.2">
      <c r="K806"/>
    </row>
    <row r="807" spans="11:11" ht="12.75" x14ac:dyDescent="0.2">
      <c r="K807"/>
    </row>
    <row r="808" spans="11:11" ht="12.75" x14ac:dyDescent="0.2">
      <c r="K808"/>
    </row>
    <row r="809" spans="11:11" ht="12.75" x14ac:dyDescent="0.2">
      <c r="K809"/>
    </row>
    <row r="810" spans="11:11" ht="12.75" x14ac:dyDescent="0.2">
      <c r="K810"/>
    </row>
    <row r="811" spans="11:11" ht="12.75" x14ac:dyDescent="0.2">
      <c r="K811"/>
    </row>
    <row r="812" spans="11:11" ht="12.75" x14ac:dyDescent="0.2">
      <c r="K812"/>
    </row>
    <row r="813" spans="11:11" ht="12.75" x14ac:dyDescent="0.2">
      <c r="K813"/>
    </row>
    <row r="814" spans="11:11" ht="12.75" x14ac:dyDescent="0.2">
      <c r="K814"/>
    </row>
    <row r="815" spans="11:11" ht="12.75" x14ac:dyDescent="0.2">
      <c r="K815"/>
    </row>
    <row r="816" spans="11:11" ht="12.75" x14ac:dyDescent="0.2">
      <c r="K816"/>
    </row>
    <row r="817" spans="11:11" ht="12.75" x14ac:dyDescent="0.2">
      <c r="K817"/>
    </row>
    <row r="818" spans="11:11" ht="12.75" x14ac:dyDescent="0.2">
      <c r="K818"/>
    </row>
    <row r="819" spans="11:11" ht="12.75" x14ac:dyDescent="0.2">
      <c r="K819"/>
    </row>
    <row r="820" spans="11:11" ht="12.75" x14ac:dyDescent="0.2">
      <c r="K820"/>
    </row>
    <row r="821" spans="11:11" ht="12.75" x14ac:dyDescent="0.2">
      <c r="K821"/>
    </row>
    <row r="822" spans="11:11" ht="12.75" x14ac:dyDescent="0.2">
      <c r="K822"/>
    </row>
    <row r="823" spans="11:11" ht="12.75" x14ac:dyDescent="0.2">
      <c r="K823"/>
    </row>
    <row r="824" spans="11:11" ht="12.75" x14ac:dyDescent="0.2">
      <c r="K824"/>
    </row>
    <row r="825" spans="11:11" ht="12.75" x14ac:dyDescent="0.2">
      <c r="K825"/>
    </row>
    <row r="826" spans="11:11" ht="12.75" x14ac:dyDescent="0.2">
      <c r="K826"/>
    </row>
    <row r="827" spans="11:11" ht="12.75" x14ac:dyDescent="0.2">
      <c r="K827"/>
    </row>
    <row r="828" spans="11:11" ht="12.75" x14ac:dyDescent="0.2">
      <c r="K828"/>
    </row>
    <row r="829" spans="11:11" ht="12.75" x14ac:dyDescent="0.2">
      <c r="K829"/>
    </row>
    <row r="830" spans="11:11" ht="12.75" x14ac:dyDescent="0.2">
      <c r="K830"/>
    </row>
    <row r="831" spans="11:11" ht="12.75" x14ac:dyDescent="0.2">
      <c r="K831"/>
    </row>
    <row r="832" spans="11:11" ht="12.75" x14ac:dyDescent="0.2">
      <c r="K832"/>
    </row>
    <row r="833" spans="11:11" ht="12.75" x14ac:dyDescent="0.2">
      <c r="K833"/>
    </row>
    <row r="834" spans="11:11" ht="12.75" x14ac:dyDescent="0.2">
      <c r="K834"/>
    </row>
    <row r="835" spans="11:11" ht="12.75" x14ac:dyDescent="0.2">
      <c r="K835"/>
    </row>
    <row r="836" spans="11:11" ht="12.75" x14ac:dyDescent="0.2">
      <c r="K836"/>
    </row>
    <row r="837" spans="11:11" ht="12.75" x14ac:dyDescent="0.2">
      <c r="K837"/>
    </row>
    <row r="838" spans="11:11" ht="12.75" x14ac:dyDescent="0.2">
      <c r="K838"/>
    </row>
    <row r="839" spans="11:11" ht="12.75" x14ac:dyDescent="0.2">
      <c r="K839"/>
    </row>
    <row r="840" spans="11:11" ht="12.75" x14ac:dyDescent="0.2">
      <c r="K840"/>
    </row>
    <row r="841" spans="11:11" ht="12.75" x14ac:dyDescent="0.2">
      <c r="K841"/>
    </row>
    <row r="842" spans="11:11" ht="12.75" x14ac:dyDescent="0.2">
      <c r="K842"/>
    </row>
    <row r="843" spans="11:11" ht="12.75" x14ac:dyDescent="0.2">
      <c r="K843"/>
    </row>
    <row r="844" spans="11:11" ht="12.75" x14ac:dyDescent="0.2">
      <c r="K844"/>
    </row>
    <row r="845" spans="11:11" ht="12.75" x14ac:dyDescent="0.2">
      <c r="K845"/>
    </row>
    <row r="846" spans="11:11" ht="12.75" x14ac:dyDescent="0.2">
      <c r="K846"/>
    </row>
    <row r="847" spans="11:11" ht="12.75" x14ac:dyDescent="0.2">
      <c r="K847"/>
    </row>
    <row r="848" spans="11:11" ht="12.75" x14ac:dyDescent="0.2">
      <c r="K848"/>
    </row>
    <row r="849" spans="11:11" ht="12.75" x14ac:dyDescent="0.2">
      <c r="K849"/>
    </row>
    <row r="850" spans="11:11" ht="12.75" x14ac:dyDescent="0.2">
      <c r="K850"/>
    </row>
    <row r="851" spans="11:11" ht="12.75" x14ac:dyDescent="0.2">
      <c r="K851"/>
    </row>
    <row r="852" spans="11:11" ht="12.75" x14ac:dyDescent="0.2">
      <c r="K852"/>
    </row>
    <row r="853" spans="11:11" ht="12.75" x14ac:dyDescent="0.2">
      <c r="K853"/>
    </row>
    <row r="854" spans="11:11" ht="12.75" x14ac:dyDescent="0.2">
      <c r="K854"/>
    </row>
    <row r="855" spans="11:11" ht="12.75" x14ac:dyDescent="0.2">
      <c r="K855"/>
    </row>
    <row r="856" spans="11:11" ht="12.75" x14ac:dyDescent="0.2">
      <c r="K856"/>
    </row>
    <row r="857" spans="11:11" ht="12.75" x14ac:dyDescent="0.2">
      <c r="K857"/>
    </row>
    <row r="858" spans="11:11" ht="12.75" x14ac:dyDescent="0.2">
      <c r="K858"/>
    </row>
    <row r="859" spans="11:11" ht="12.75" x14ac:dyDescent="0.2">
      <c r="K859"/>
    </row>
    <row r="860" spans="11:11" ht="12.75" x14ac:dyDescent="0.2">
      <c r="K860"/>
    </row>
    <row r="861" spans="11:11" ht="12.75" x14ac:dyDescent="0.2">
      <c r="K861"/>
    </row>
    <row r="862" spans="11:11" ht="12.75" x14ac:dyDescent="0.2">
      <c r="K862"/>
    </row>
    <row r="863" spans="11:11" ht="12.75" x14ac:dyDescent="0.2">
      <c r="K863"/>
    </row>
    <row r="864" spans="11:11" ht="12.75" x14ac:dyDescent="0.2">
      <c r="K864"/>
    </row>
    <row r="865" spans="11:11" ht="12.75" x14ac:dyDescent="0.2">
      <c r="K865"/>
    </row>
    <row r="866" spans="11:11" ht="12.75" x14ac:dyDescent="0.2">
      <c r="K866"/>
    </row>
    <row r="867" spans="11:11" ht="12.75" x14ac:dyDescent="0.2">
      <c r="K867"/>
    </row>
    <row r="868" spans="11:11" ht="12.75" x14ac:dyDescent="0.2">
      <c r="K868"/>
    </row>
    <row r="869" spans="11:11" ht="12.75" x14ac:dyDescent="0.2">
      <c r="K869"/>
    </row>
    <row r="870" spans="11:11" ht="12.75" x14ac:dyDescent="0.2">
      <c r="K870"/>
    </row>
    <row r="871" spans="11:11" ht="12.75" x14ac:dyDescent="0.2">
      <c r="K871"/>
    </row>
    <row r="872" spans="11:11" ht="12.75" x14ac:dyDescent="0.2">
      <c r="K872"/>
    </row>
    <row r="873" spans="11:11" ht="12.75" x14ac:dyDescent="0.2">
      <c r="K873"/>
    </row>
    <row r="874" spans="11:11" ht="12.75" x14ac:dyDescent="0.2">
      <c r="K874"/>
    </row>
    <row r="875" spans="11:11" ht="12.75" x14ac:dyDescent="0.2">
      <c r="K875"/>
    </row>
    <row r="876" spans="11:11" ht="12.75" x14ac:dyDescent="0.2">
      <c r="K876"/>
    </row>
    <row r="877" spans="11:11" ht="12.75" x14ac:dyDescent="0.2">
      <c r="K877"/>
    </row>
    <row r="878" spans="11:11" ht="12.75" x14ac:dyDescent="0.2">
      <c r="K878"/>
    </row>
    <row r="879" spans="11:11" ht="12.75" x14ac:dyDescent="0.2">
      <c r="K879"/>
    </row>
    <row r="880" spans="11:11" ht="12.75" x14ac:dyDescent="0.2">
      <c r="K880"/>
    </row>
    <row r="881" spans="11:11" ht="12.75" x14ac:dyDescent="0.2">
      <c r="K881"/>
    </row>
    <row r="882" spans="11:11" ht="12.75" x14ac:dyDescent="0.2">
      <c r="K882"/>
    </row>
    <row r="883" spans="11:11" ht="12.75" x14ac:dyDescent="0.2">
      <c r="K883"/>
    </row>
    <row r="884" spans="11:11" ht="12.75" x14ac:dyDescent="0.2">
      <c r="K884"/>
    </row>
    <row r="885" spans="11:11" ht="12.75" x14ac:dyDescent="0.2">
      <c r="K885"/>
    </row>
    <row r="886" spans="11:11" ht="12.75" x14ac:dyDescent="0.2">
      <c r="K886"/>
    </row>
    <row r="887" spans="11:11" ht="12.75" x14ac:dyDescent="0.2">
      <c r="K887"/>
    </row>
    <row r="888" spans="11:11" ht="12.75" x14ac:dyDescent="0.2">
      <c r="K888"/>
    </row>
    <row r="889" spans="11:11" ht="12.75" x14ac:dyDescent="0.2">
      <c r="K889"/>
    </row>
    <row r="890" spans="11:11" ht="12.75" x14ac:dyDescent="0.2">
      <c r="K890"/>
    </row>
    <row r="891" spans="11:11" ht="12.75" x14ac:dyDescent="0.2">
      <c r="K891"/>
    </row>
    <row r="892" spans="11:11" ht="12.75" x14ac:dyDescent="0.2">
      <c r="K892"/>
    </row>
    <row r="893" spans="11:11" ht="12.75" x14ac:dyDescent="0.2">
      <c r="K893"/>
    </row>
    <row r="894" spans="11:11" ht="12.75" x14ac:dyDescent="0.2">
      <c r="K894"/>
    </row>
    <row r="895" spans="11:11" ht="12.75" x14ac:dyDescent="0.2">
      <c r="K895"/>
    </row>
    <row r="896" spans="11:11" ht="12.75" x14ac:dyDescent="0.2">
      <c r="K896"/>
    </row>
    <row r="897" spans="11:11" ht="12.75" x14ac:dyDescent="0.2">
      <c r="K897"/>
    </row>
    <row r="898" spans="11:11" ht="12.75" x14ac:dyDescent="0.2">
      <c r="K898"/>
    </row>
    <row r="899" spans="11:11" ht="12.75" x14ac:dyDescent="0.2">
      <c r="K899"/>
    </row>
    <row r="900" spans="11:11" ht="12.75" x14ac:dyDescent="0.2">
      <c r="K900"/>
    </row>
    <row r="901" spans="11:11" ht="12.75" x14ac:dyDescent="0.2">
      <c r="K901"/>
    </row>
    <row r="902" spans="11:11" ht="12.75" x14ac:dyDescent="0.2">
      <c r="K902"/>
    </row>
    <row r="903" spans="11:11" ht="12.75" x14ac:dyDescent="0.2">
      <c r="K903"/>
    </row>
    <row r="904" spans="11:11" ht="12.75" x14ac:dyDescent="0.2">
      <c r="K904"/>
    </row>
  </sheetData>
  <dataValidations count="3">
    <dataValidation type="list" allowBlank="1" showInputMessage="1" showErrorMessage="1" sqref="JA65311 SW65311 ACS65311 AMO65311 AWK65311 BGG65311 BQC65311 BZY65311 CJU65311 CTQ65311 DDM65311 DNI65311 DXE65311 EHA65311 EQW65311 FAS65311 FKO65311 FUK65311 GEG65311 GOC65311 GXY65311 HHU65311 HRQ65311 IBM65311 ILI65311 IVE65311 JFA65311 JOW65311 JYS65311 KIO65311 KSK65311 LCG65311 LMC65311 LVY65311 MFU65311 MPQ65311 MZM65311 NJI65311 NTE65311 ODA65311 OMW65311 OWS65311 PGO65311 PQK65311 QAG65311 QKC65311 QTY65311 RDU65311 RNQ65311 RXM65311 SHI65311 SRE65311 TBA65311 TKW65311 TUS65311 UEO65311 UOK65311 UYG65311 VIC65311 VRY65311 WBU65311 WLQ65311 WVM65311 JA130847 SW130847 ACS130847 AMO130847 AWK130847 BGG130847 BQC130847 BZY130847 CJU130847 CTQ130847 DDM130847 DNI130847 DXE130847 EHA130847 EQW130847 FAS130847 FKO130847 FUK130847 GEG130847 GOC130847 GXY130847 HHU130847 HRQ130847 IBM130847 ILI130847 IVE130847 JFA130847 JOW130847 JYS130847 KIO130847 KSK130847 LCG130847 LMC130847 LVY130847 MFU130847 MPQ130847 MZM130847 NJI130847 NTE130847 ODA130847 OMW130847 OWS130847 PGO130847 PQK130847 QAG130847 QKC130847 QTY130847 RDU130847 RNQ130847 RXM130847 SHI130847 SRE130847 TBA130847 TKW130847 TUS130847 UEO130847 UOK130847 UYG130847 VIC130847 VRY130847 WBU130847 WLQ130847 WVM130847 JA196383 SW196383 ACS196383 AMO196383 AWK196383 BGG196383 BQC196383 BZY196383 CJU196383 CTQ196383 DDM196383 DNI196383 DXE196383 EHA196383 EQW196383 FAS196383 FKO196383 FUK196383 GEG196383 GOC196383 GXY196383 HHU196383 HRQ196383 IBM196383 ILI196383 IVE196383 JFA196383 JOW196383 JYS196383 KIO196383 KSK196383 LCG196383 LMC196383 LVY196383 MFU196383 MPQ196383 MZM196383 NJI196383 NTE196383 ODA196383 OMW196383 OWS196383 PGO196383 PQK196383 QAG196383 QKC196383 QTY196383 RDU196383 RNQ196383 RXM196383 SHI196383 SRE196383 TBA196383 TKW196383 TUS196383 UEO196383 UOK196383 UYG196383 VIC196383 VRY196383 WBU196383 WLQ196383 WVM196383 JA261919 SW261919 ACS261919 AMO261919 AWK261919 BGG261919 BQC261919 BZY261919 CJU261919 CTQ261919 DDM261919 DNI261919 DXE261919 EHA261919 EQW261919 FAS261919 FKO261919 FUK261919 GEG261919 GOC261919 GXY261919 HHU261919 HRQ261919 IBM261919 ILI261919 IVE261919 JFA261919 JOW261919 JYS261919 KIO261919 KSK261919 LCG261919 LMC261919 LVY261919 MFU261919 MPQ261919 MZM261919 NJI261919 NTE261919 ODA261919 OMW261919 OWS261919 PGO261919 PQK261919 QAG261919 QKC261919 QTY261919 RDU261919 RNQ261919 RXM261919 SHI261919 SRE261919 TBA261919 TKW261919 TUS261919 UEO261919 UOK261919 UYG261919 VIC261919 VRY261919 WBU261919 WLQ261919 WVM261919 JA327455 SW327455 ACS327455 AMO327455 AWK327455 BGG327455 BQC327455 BZY327455 CJU327455 CTQ327455 DDM327455 DNI327455 DXE327455 EHA327455 EQW327455 FAS327455 FKO327455 FUK327455 GEG327455 GOC327455 GXY327455 HHU327455 HRQ327455 IBM327455 ILI327455 IVE327455 JFA327455 JOW327455 JYS327455 KIO327455 KSK327455 LCG327455 LMC327455 LVY327455 MFU327455 MPQ327455 MZM327455 NJI327455 NTE327455 ODA327455 OMW327455 OWS327455 PGO327455 PQK327455 QAG327455 QKC327455 QTY327455 RDU327455 RNQ327455 RXM327455 SHI327455 SRE327455 TBA327455 TKW327455 TUS327455 UEO327455 UOK327455 UYG327455 VIC327455 VRY327455 WBU327455 WLQ327455 WVM327455 JA392991 SW392991 ACS392991 AMO392991 AWK392991 BGG392991 BQC392991 BZY392991 CJU392991 CTQ392991 DDM392991 DNI392991 DXE392991 EHA392991 EQW392991 FAS392991 FKO392991 FUK392991 GEG392991 GOC392991 GXY392991 HHU392991 HRQ392991 IBM392991 ILI392991 IVE392991 JFA392991 JOW392991 JYS392991 KIO392991 KSK392991 LCG392991 LMC392991 LVY392991 MFU392991 MPQ392991 MZM392991 NJI392991 NTE392991 ODA392991 OMW392991 OWS392991 PGO392991 PQK392991 QAG392991 QKC392991 QTY392991 RDU392991 RNQ392991 RXM392991 SHI392991 SRE392991 TBA392991 TKW392991 TUS392991 UEO392991 UOK392991 UYG392991 VIC392991 VRY392991 WBU392991 WLQ392991 WVM392991 JA458527 SW458527 ACS458527 AMO458527 AWK458527 BGG458527 BQC458527 BZY458527 CJU458527 CTQ458527 DDM458527 DNI458527 DXE458527 EHA458527 EQW458527 FAS458527 FKO458527 FUK458527 GEG458527 GOC458527 GXY458527 HHU458527 HRQ458527 IBM458527 ILI458527 IVE458527 JFA458527 JOW458527 JYS458527 KIO458527 KSK458527 LCG458527 LMC458527 LVY458527 MFU458527 MPQ458527 MZM458527 NJI458527 NTE458527 ODA458527 OMW458527 OWS458527 PGO458527 PQK458527 QAG458527 QKC458527 QTY458527 RDU458527 RNQ458527 RXM458527 SHI458527 SRE458527 TBA458527 TKW458527 TUS458527 UEO458527 UOK458527 UYG458527 VIC458527 VRY458527 WBU458527 WLQ458527 WVM458527 JA524063 SW524063 ACS524063 AMO524063 AWK524063 BGG524063 BQC524063 BZY524063 CJU524063 CTQ524063 DDM524063 DNI524063 DXE524063 EHA524063 EQW524063 FAS524063 FKO524063 FUK524063 GEG524063 GOC524063 GXY524063 HHU524063 HRQ524063 IBM524063 ILI524063 IVE524063 JFA524063 JOW524063 JYS524063 KIO524063 KSK524063 LCG524063 LMC524063 LVY524063 MFU524063 MPQ524063 MZM524063 NJI524063 NTE524063 ODA524063 OMW524063 OWS524063 PGO524063 PQK524063 QAG524063 QKC524063 QTY524063 RDU524063 RNQ524063 RXM524063 SHI524063 SRE524063 TBA524063 TKW524063 TUS524063 UEO524063 UOK524063 UYG524063 VIC524063 VRY524063 WBU524063 WLQ524063 WVM524063 JA589599 SW589599 ACS589599 AMO589599 AWK589599 BGG589599 BQC589599 BZY589599 CJU589599 CTQ589599 DDM589599 DNI589599 DXE589599 EHA589599 EQW589599 FAS589599 FKO589599 FUK589599 GEG589599 GOC589599 GXY589599 HHU589599 HRQ589599 IBM589599 ILI589599 IVE589599 JFA589599 JOW589599 JYS589599 KIO589599 KSK589599 LCG589599 LMC589599 LVY589599 MFU589599 MPQ589599 MZM589599 NJI589599 NTE589599 ODA589599 OMW589599 OWS589599 PGO589599 PQK589599 QAG589599 QKC589599 QTY589599 RDU589599 RNQ589599 RXM589599 SHI589599 SRE589599 TBA589599 TKW589599 TUS589599 UEO589599 UOK589599 UYG589599 VIC589599 VRY589599 WBU589599 WLQ589599 WVM589599 JA655135 SW655135 ACS655135 AMO655135 AWK655135 BGG655135 BQC655135 BZY655135 CJU655135 CTQ655135 DDM655135 DNI655135 DXE655135 EHA655135 EQW655135 FAS655135 FKO655135 FUK655135 GEG655135 GOC655135 GXY655135 HHU655135 HRQ655135 IBM655135 ILI655135 IVE655135 JFA655135 JOW655135 JYS655135 KIO655135 KSK655135 LCG655135 LMC655135 LVY655135 MFU655135 MPQ655135 MZM655135 NJI655135 NTE655135 ODA655135 OMW655135 OWS655135 PGO655135 PQK655135 QAG655135 QKC655135 QTY655135 RDU655135 RNQ655135 RXM655135 SHI655135 SRE655135 TBA655135 TKW655135 TUS655135 UEO655135 UOK655135 UYG655135 VIC655135 VRY655135 WBU655135 WLQ655135 WVM655135 JA720671 SW720671 ACS720671 AMO720671 AWK720671 BGG720671 BQC720671 BZY720671 CJU720671 CTQ720671 DDM720671 DNI720671 DXE720671 EHA720671 EQW720671 FAS720671 FKO720671 FUK720671 GEG720671 GOC720671 GXY720671 HHU720671 HRQ720671 IBM720671 ILI720671 IVE720671 JFA720671 JOW720671 JYS720671 KIO720671 KSK720671 LCG720671 LMC720671 LVY720671 MFU720671 MPQ720671 MZM720671 NJI720671 NTE720671 ODA720671 OMW720671 OWS720671 PGO720671 PQK720671 QAG720671 QKC720671 QTY720671 RDU720671 RNQ720671 RXM720671 SHI720671 SRE720671 TBA720671 TKW720671 TUS720671 UEO720671 UOK720671 UYG720671 VIC720671 VRY720671 WBU720671 WLQ720671 WVM720671 JA786207 SW786207 ACS786207 AMO786207 AWK786207 BGG786207 BQC786207 BZY786207 CJU786207 CTQ786207 DDM786207 DNI786207 DXE786207 EHA786207 EQW786207 FAS786207 FKO786207 FUK786207 GEG786207 GOC786207 GXY786207 HHU786207 HRQ786207 IBM786207 ILI786207 IVE786207 JFA786207 JOW786207 JYS786207 KIO786207 KSK786207 LCG786207 LMC786207 LVY786207 MFU786207 MPQ786207 MZM786207 NJI786207 NTE786207 ODA786207 OMW786207 OWS786207 PGO786207 PQK786207 QAG786207 QKC786207 QTY786207 RDU786207 RNQ786207 RXM786207 SHI786207 SRE786207 TBA786207 TKW786207 TUS786207 UEO786207 UOK786207 UYG786207 VIC786207 VRY786207 WBU786207 WLQ786207 WVM786207 JA851743 SW851743 ACS851743 AMO851743 AWK851743 BGG851743 BQC851743 BZY851743 CJU851743 CTQ851743 DDM851743 DNI851743 DXE851743 EHA851743 EQW851743 FAS851743 FKO851743 FUK851743 GEG851743 GOC851743 GXY851743 HHU851743 HRQ851743 IBM851743 ILI851743 IVE851743 JFA851743 JOW851743 JYS851743 KIO851743 KSK851743 LCG851743 LMC851743 LVY851743 MFU851743 MPQ851743 MZM851743 NJI851743 NTE851743 ODA851743 OMW851743 OWS851743 PGO851743 PQK851743 QAG851743 QKC851743 QTY851743 RDU851743 RNQ851743 RXM851743 SHI851743 SRE851743 TBA851743 TKW851743 TUS851743 UEO851743 UOK851743 UYG851743 VIC851743 VRY851743 WBU851743 WLQ851743 WVM851743 JA917279 SW917279 ACS917279 AMO917279 AWK917279 BGG917279 BQC917279 BZY917279 CJU917279 CTQ917279 DDM917279 DNI917279 DXE917279 EHA917279 EQW917279 FAS917279 FKO917279 FUK917279 GEG917279 GOC917279 GXY917279 HHU917279 HRQ917279 IBM917279 ILI917279 IVE917279 JFA917279 JOW917279 JYS917279 KIO917279 KSK917279 LCG917279 LMC917279 LVY917279 MFU917279 MPQ917279 MZM917279 NJI917279 NTE917279 ODA917279 OMW917279 OWS917279 PGO917279 PQK917279 QAG917279 QKC917279 QTY917279 RDU917279 RNQ917279 RXM917279 SHI917279 SRE917279 TBA917279 TKW917279 TUS917279 UEO917279 UOK917279 UYG917279 VIC917279 VRY917279 WBU917279 WLQ917279 WVM917279 JA982815 SW982815 ACS982815 AMO982815 AWK982815 BGG982815 BQC982815 BZY982815 CJU982815 CTQ982815 DDM982815 DNI982815 DXE982815 EHA982815 EQW982815 FAS982815 FKO982815 FUK982815 GEG982815 GOC982815 GXY982815 HHU982815 HRQ982815 IBM982815 ILI982815 IVE982815 JFA982815 JOW982815 JYS982815 KIO982815 KSK982815 LCG982815 LMC982815 LVY982815 MFU982815 MPQ982815 MZM982815 NJI982815 NTE982815 ODA982815 OMW982815 OWS982815 PGO982815 PQK982815 QAG982815 QKC982815 QTY982815 RDU982815 RNQ982815 RXM982815 SHI982815 SRE982815 TBA982815 TKW982815 TUS982815 UEO982815 UOK982815 UYG982815 VIC982815 VRY982815 WBU982815 WLQ982815 WVM982815 WVM2 WLQ2 WBU2 VRY2 VIC2 UYG2 UOK2 UEO2 TUS2 TKW2 TBA2 SRE2 SHI2 RXM2 RNQ2 RDU2 QTY2 QKC2 QAG2 PQK2 PGO2 OWS2 OMW2 ODA2 NTE2 NJI2 MZM2 MPQ2 MFU2 LVY2 LMC2 LCG2 KSK2 KIO2 JYS2 JOW2 JFA2 IVE2 ILI2 IBM2 HRQ2 HHU2 GXY2 GOC2 GEG2 FUK2 FKO2 FAS2 EQW2 EHA2 DXE2 DNI2 DDM2 CTQ2 CJU2 BZY2 BQC2 BGG2 AWK2 AMO2 ACS2 SW2 JA2">
      <formula1>$E$2:$E$32</formula1>
    </dataValidation>
    <dataValidation type="custom" allowBlank="1" showInputMessage="1" showErrorMessage="1" sqref="IX65343:IY65343 D65343:E65343 D130879:E130879 D196415:E196415 D261951:E261951 D327487:E327487 D393023:E393023 D458559:E458559 D524095:E524095 D589631:E589631 D655167:E655167 D720703:E720703 D786239:E786239 D851775:E851775 D917311:E917311 D982847:E982847 B65346:C65358 B130882:C130894 B196418:C196430 B261954:C261966 B327490:C327502 B393026:C393038 B458562:C458574 B524098:C524110 B589634:C589646 B655170:C655182 B720706:C720718 B786242:C786254 B851778:C851790 B917314:C917326 B982850:C982862 B48:C48 F2:F14 WVI35:WVI48 WLM35:WLM48 WBQ35:WBQ48 VRU35:VRU48 VHY35:VHY48 UYC35:UYC48 UOG35:UOG48 UEK35:UEK48 TUO35:TUO48 TKS35:TKS48 TAW35:TAW48 SRA35:SRA48 SHE35:SHE48 RXI35:RXI48 RNM35:RNM48 RDQ35:RDQ48 QTU35:QTU48 QJY35:QJY48 QAC35:QAC48 PQG35:PQG48 PGK35:PGK48 OWO35:OWO48 OMS35:OMS48 OCW35:OCW48 NTA35:NTA48 NJE35:NJE48 MZI35:MZI48 MPM35:MPM48 MFQ35:MFQ48 LVU35:LVU48 LLY35:LLY48 LCC35:LCC48 KSG35:KSG48 KIK35:KIK48 JYO35:JYO48 JOS35:JOS48 JEW35:JEW48 IVA35:IVA48 ILE35:ILE48 IBI35:IBI48 HRM35:HRM48 HHQ35:HHQ48 GXU35:GXU48 GNY35:GNY48 GEC35:GEC48 FUG35:FUG48 FKK35:FKK48 FAO35:FAO48 EQS35:EQS48 EGW35:EGW48 DXA35:DXA48 DNE35:DNE48 DDI35:DDI48 CTM35:CTM48 CJQ35:CJQ48 BZU35:BZU48 BPY35:BPY48 BGC35:BGC48 AWG35:AWG48 AMK35:AMK48 ACO35:ACO48 SS35:SS48 IW35:IW48 WVI982850:WVI982862 WLM982850:WLM982862 WBQ982850:WBQ982862 VRU982850:VRU982862 VHY982850:VHY982862 UYC982850:UYC982862 UOG982850:UOG982862 UEK982850:UEK982862 TUO982850:TUO982862 TKS982850:TKS982862 TAW982850:TAW982862 SRA982850:SRA982862 SHE982850:SHE982862 RXI982850:RXI982862 RNM982850:RNM982862 RDQ982850:RDQ982862 QTU982850:QTU982862 QJY982850:QJY982862 QAC982850:QAC982862 PQG982850:PQG982862 PGK982850:PGK982862 OWO982850:OWO982862 OMS982850:OMS982862 OCW982850:OCW982862 NTA982850:NTA982862 NJE982850:NJE982862 MZI982850:MZI982862 MPM982850:MPM982862 MFQ982850:MFQ982862 LVU982850:LVU982862 LLY982850:LLY982862 LCC982850:LCC982862 KSG982850:KSG982862 KIK982850:KIK982862 JYO982850:JYO982862 JOS982850:JOS982862 JEW982850:JEW982862 IVA982850:IVA982862 ILE982850:ILE982862 IBI982850:IBI982862 HRM982850:HRM982862 HHQ982850:HHQ982862 GXU982850:GXU982862 GNY982850:GNY982862 GEC982850:GEC982862 FUG982850:FUG982862 FKK982850:FKK982862 FAO982850:FAO982862 EQS982850:EQS982862 EGW982850:EGW982862 DXA982850:DXA982862 DNE982850:DNE982862 DDI982850:DDI982862 CTM982850:CTM982862 CJQ982850:CJQ982862 BZU982850:BZU982862 BPY982850:BPY982862 BGC982850:BGC982862 AWG982850:AWG982862 AMK982850:AMK982862 ACO982850:ACO982862 SS982850:SS982862 IW982850:IW982862 WVI917314:WVI917326 WLM917314:WLM917326 WBQ917314:WBQ917326 VRU917314:VRU917326 VHY917314:VHY917326 UYC917314:UYC917326 UOG917314:UOG917326 UEK917314:UEK917326 TUO917314:TUO917326 TKS917314:TKS917326 TAW917314:TAW917326 SRA917314:SRA917326 SHE917314:SHE917326 RXI917314:RXI917326 RNM917314:RNM917326 RDQ917314:RDQ917326 QTU917314:QTU917326 QJY917314:QJY917326 QAC917314:QAC917326 PQG917314:PQG917326 PGK917314:PGK917326 OWO917314:OWO917326 OMS917314:OMS917326 OCW917314:OCW917326 NTA917314:NTA917326 NJE917314:NJE917326 MZI917314:MZI917326 MPM917314:MPM917326 MFQ917314:MFQ917326 LVU917314:LVU917326 LLY917314:LLY917326 LCC917314:LCC917326 KSG917314:KSG917326 KIK917314:KIK917326 JYO917314:JYO917326 JOS917314:JOS917326 JEW917314:JEW917326 IVA917314:IVA917326 ILE917314:ILE917326 IBI917314:IBI917326 HRM917314:HRM917326 HHQ917314:HHQ917326 GXU917314:GXU917326 GNY917314:GNY917326 GEC917314:GEC917326 FUG917314:FUG917326 FKK917314:FKK917326 FAO917314:FAO917326 EQS917314:EQS917326 EGW917314:EGW917326 DXA917314:DXA917326 DNE917314:DNE917326 DDI917314:DDI917326 CTM917314:CTM917326 CJQ917314:CJQ917326 BZU917314:BZU917326 BPY917314:BPY917326 BGC917314:BGC917326 AWG917314:AWG917326 AMK917314:AMK917326 ACO917314:ACO917326 SS917314:SS917326 IW917314:IW917326 WVI851778:WVI851790 WLM851778:WLM851790 WBQ851778:WBQ851790 VRU851778:VRU851790 VHY851778:VHY851790 UYC851778:UYC851790 UOG851778:UOG851790 UEK851778:UEK851790 TUO851778:TUO851790 TKS851778:TKS851790 TAW851778:TAW851790 SRA851778:SRA851790 SHE851778:SHE851790 RXI851778:RXI851790 RNM851778:RNM851790 RDQ851778:RDQ851790 QTU851778:QTU851790 QJY851778:QJY851790 QAC851778:QAC851790 PQG851778:PQG851790 PGK851778:PGK851790 OWO851778:OWO851790 OMS851778:OMS851790 OCW851778:OCW851790 NTA851778:NTA851790 NJE851778:NJE851790 MZI851778:MZI851790 MPM851778:MPM851790 MFQ851778:MFQ851790 LVU851778:LVU851790 LLY851778:LLY851790 LCC851778:LCC851790 KSG851778:KSG851790 KIK851778:KIK851790 JYO851778:JYO851790 JOS851778:JOS851790 JEW851778:JEW851790 IVA851778:IVA851790 ILE851778:ILE851790 IBI851778:IBI851790 HRM851778:HRM851790 HHQ851778:HHQ851790 GXU851778:GXU851790 GNY851778:GNY851790 GEC851778:GEC851790 FUG851778:FUG851790 FKK851778:FKK851790 FAO851778:FAO851790 EQS851778:EQS851790 EGW851778:EGW851790 DXA851778:DXA851790 DNE851778:DNE851790 DDI851778:DDI851790 CTM851778:CTM851790 CJQ851778:CJQ851790 BZU851778:BZU851790 BPY851778:BPY851790 BGC851778:BGC851790 AWG851778:AWG851790 AMK851778:AMK851790 ACO851778:ACO851790 SS851778:SS851790 IW851778:IW851790 WVI786242:WVI786254 WLM786242:WLM786254 WBQ786242:WBQ786254 VRU786242:VRU786254 VHY786242:VHY786254 UYC786242:UYC786254 UOG786242:UOG786254 UEK786242:UEK786254 TUO786242:TUO786254 TKS786242:TKS786254 TAW786242:TAW786254 SRA786242:SRA786254 SHE786242:SHE786254 RXI786242:RXI786254 RNM786242:RNM786254 RDQ786242:RDQ786254 QTU786242:QTU786254 QJY786242:QJY786254 QAC786242:QAC786254 PQG786242:PQG786254 PGK786242:PGK786254 OWO786242:OWO786254 OMS786242:OMS786254 OCW786242:OCW786254 NTA786242:NTA786254 NJE786242:NJE786254 MZI786242:MZI786254 MPM786242:MPM786254 MFQ786242:MFQ786254 LVU786242:LVU786254 LLY786242:LLY786254 LCC786242:LCC786254 KSG786242:KSG786254 KIK786242:KIK786254 JYO786242:JYO786254 JOS786242:JOS786254 JEW786242:JEW786254 IVA786242:IVA786254 ILE786242:ILE786254 IBI786242:IBI786254 HRM786242:HRM786254 HHQ786242:HHQ786254 GXU786242:GXU786254 GNY786242:GNY786254 GEC786242:GEC786254 FUG786242:FUG786254 FKK786242:FKK786254 FAO786242:FAO786254 EQS786242:EQS786254 EGW786242:EGW786254 DXA786242:DXA786254 DNE786242:DNE786254 DDI786242:DDI786254 CTM786242:CTM786254 CJQ786242:CJQ786254 BZU786242:BZU786254 BPY786242:BPY786254 BGC786242:BGC786254 AWG786242:AWG786254 AMK786242:AMK786254 ACO786242:ACO786254 SS786242:SS786254 IW786242:IW786254 WVI720706:WVI720718 WLM720706:WLM720718 WBQ720706:WBQ720718 VRU720706:VRU720718 VHY720706:VHY720718 UYC720706:UYC720718 UOG720706:UOG720718 UEK720706:UEK720718 TUO720706:TUO720718 TKS720706:TKS720718 TAW720706:TAW720718 SRA720706:SRA720718 SHE720706:SHE720718 RXI720706:RXI720718 RNM720706:RNM720718 RDQ720706:RDQ720718 QTU720706:QTU720718 QJY720706:QJY720718 QAC720706:QAC720718 PQG720706:PQG720718 PGK720706:PGK720718 OWO720706:OWO720718 OMS720706:OMS720718 OCW720706:OCW720718 NTA720706:NTA720718 NJE720706:NJE720718 MZI720706:MZI720718 MPM720706:MPM720718 MFQ720706:MFQ720718 LVU720706:LVU720718 LLY720706:LLY720718 LCC720706:LCC720718 KSG720706:KSG720718 KIK720706:KIK720718 JYO720706:JYO720718 JOS720706:JOS720718 JEW720706:JEW720718 IVA720706:IVA720718 ILE720706:ILE720718 IBI720706:IBI720718 HRM720706:HRM720718 HHQ720706:HHQ720718 GXU720706:GXU720718 GNY720706:GNY720718 GEC720706:GEC720718 FUG720706:FUG720718 FKK720706:FKK720718 FAO720706:FAO720718 EQS720706:EQS720718 EGW720706:EGW720718 DXA720706:DXA720718 DNE720706:DNE720718 DDI720706:DDI720718 CTM720706:CTM720718 CJQ720706:CJQ720718 BZU720706:BZU720718 BPY720706:BPY720718 BGC720706:BGC720718 AWG720706:AWG720718 AMK720706:AMK720718 ACO720706:ACO720718 SS720706:SS720718 IW720706:IW720718 WVI655170:WVI655182 WLM655170:WLM655182 WBQ655170:WBQ655182 VRU655170:VRU655182 VHY655170:VHY655182 UYC655170:UYC655182 UOG655170:UOG655182 UEK655170:UEK655182 TUO655170:TUO655182 TKS655170:TKS655182 TAW655170:TAW655182 SRA655170:SRA655182 SHE655170:SHE655182 RXI655170:RXI655182 RNM655170:RNM655182 RDQ655170:RDQ655182 QTU655170:QTU655182 QJY655170:QJY655182 QAC655170:QAC655182 PQG655170:PQG655182 PGK655170:PGK655182 OWO655170:OWO655182 OMS655170:OMS655182 OCW655170:OCW655182 NTA655170:NTA655182 NJE655170:NJE655182 MZI655170:MZI655182 MPM655170:MPM655182 MFQ655170:MFQ655182 LVU655170:LVU655182 LLY655170:LLY655182 LCC655170:LCC655182 KSG655170:KSG655182 KIK655170:KIK655182 JYO655170:JYO655182 JOS655170:JOS655182 JEW655170:JEW655182 IVA655170:IVA655182 ILE655170:ILE655182 IBI655170:IBI655182 HRM655170:HRM655182 HHQ655170:HHQ655182 GXU655170:GXU655182 GNY655170:GNY655182 GEC655170:GEC655182 FUG655170:FUG655182 FKK655170:FKK655182 FAO655170:FAO655182 EQS655170:EQS655182 EGW655170:EGW655182 DXA655170:DXA655182 DNE655170:DNE655182 DDI655170:DDI655182 CTM655170:CTM655182 CJQ655170:CJQ655182 BZU655170:BZU655182 BPY655170:BPY655182 BGC655170:BGC655182 AWG655170:AWG655182 AMK655170:AMK655182 ACO655170:ACO655182 SS655170:SS655182 IW655170:IW655182 WVI589634:WVI589646 WLM589634:WLM589646 WBQ589634:WBQ589646 VRU589634:VRU589646 VHY589634:VHY589646 UYC589634:UYC589646 UOG589634:UOG589646 UEK589634:UEK589646 TUO589634:TUO589646 TKS589634:TKS589646 TAW589634:TAW589646 SRA589634:SRA589646 SHE589634:SHE589646 RXI589634:RXI589646 RNM589634:RNM589646 RDQ589634:RDQ589646 QTU589634:QTU589646 QJY589634:QJY589646 QAC589634:QAC589646 PQG589634:PQG589646 PGK589634:PGK589646 OWO589634:OWO589646 OMS589634:OMS589646 OCW589634:OCW589646 NTA589634:NTA589646 NJE589634:NJE589646 MZI589634:MZI589646 MPM589634:MPM589646 MFQ589634:MFQ589646 LVU589634:LVU589646 LLY589634:LLY589646 LCC589634:LCC589646 KSG589634:KSG589646 KIK589634:KIK589646 JYO589634:JYO589646 JOS589634:JOS589646 JEW589634:JEW589646 IVA589634:IVA589646 ILE589634:ILE589646 IBI589634:IBI589646 HRM589634:HRM589646 HHQ589634:HHQ589646 GXU589634:GXU589646 GNY589634:GNY589646 GEC589634:GEC589646 FUG589634:FUG589646 FKK589634:FKK589646 FAO589634:FAO589646 EQS589634:EQS589646 EGW589634:EGW589646 DXA589634:DXA589646 DNE589634:DNE589646 DDI589634:DDI589646 CTM589634:CTM589646 CJQ589634:CJQ589646 BZU589634:BZU589646 BPY589634:BPY589646 BGC589634:BGC589646 AWG589634:AWG589646 AMK589634:AMK589646 ACO589634:ACO589646 SS589634:SS589646 IW589634:IW589646 WVI524098:WVI524110 WLM524098:WLM524110 WBQ524098:WBQ524110 VRU524098:VRU524110 VHY524098:VHY524110 UYC524098:UYC524110 UOG524098:UOG524110 UEK524098:UEK524110 TUO524098:TUO524110 TKS524098:TKS524110 TAW524098:TAW524110 SRA524098:SRA524110 SHE524098:SHE524110 RXI524098:RXI524110 RNM524098:RNM524110 RDQ524098:RDQ524110 QTU524098:QTU524110 QJY524098:QJY524110 QAC524098:QAC524110 PQG524098:PQG524110 PGK524098:PGK524110 OWO524098:OWO524110 OMS524098:OMS524110 OCW524098:OCW524110 NTA524098:NTA524110 NJE524098:NJE524110 MZI524098:MZI524110 MPM524098:MPM524110 MFQ524098:MFQ524110 LVU524098:LVU524110 LLY524098:LLY524110 LCC524098:LCC524110 KSG524098:KSG524110 KIK524098:KIK524110 JYO524098:JYO524110 JOS524098:JOS524110 JEW524098:JEW524110 IVA524098:IVA524110 ILE524098:ILE524110 IBI524098:IBI524110 HRM524098:HRM524110 HHQ524098:HHQ524110 GXU524098:GXU524110 GNY524098:GNY524110 GEC524098:GEC524110 FUG524098:FUG524110 FKK524098:FKK524110 FAO524098:FAO524110 EQS524098:EQS524110 EGW524098:EGW524110 DXA524098:DXA524110 DNE524098:DNE524110 DDI524098:DDI524110 CTM524098:CTM524110 CJQ524098:CJQ524110 BZU524098:BZU524110 BPY524098:BPY524110 BGC524098:BGC524110 AWG524098:AWG524110 AMK524098:AMK524110 ACO524098:ACO524110 SS524098:SS524110 IW524098:IW524110 WVI458562:WVI458574 WLM458562:WLM458574 WBQ458562:WBQ458574 VRU458562:VRU458574 VHY458562:VHY458574 UYC458562:UYC458574 UOG458562:UOG458574 UEK458562:UEK458574 TUO458562:TUO458574 TKS458562:TKS458574 TAW458562:TAW458574 SRA458562:SRA458574 SHE458562:SHE458574 RXI458562:RXI458574 RNM458562:RNM458574 RDQ458562:RDQ458574 QTU458562:QTU458574 QJY458562:QJY458574 QAC458562:QAC458574 PQG458562:PQG458574 PGK458562:PGK458574 OWO458562:OWO458574 OMS458562:OMS458574 OCW458562:OCW458574 NTA458562:NTA458574 NJE458562:NJE458574 MZI458562:MZI458574 MPM458562:MPM458574 MFQ458562:MFQ458574 LVU458562:LVU458574 LLY458562:LLY458574 LCC458562:LCC458574 KSG458562:KSG458574 KIK458562:KIK458574 JYO458562:JYO458574 JOS458562:JOS458574 JEW458562:JEW458574 IVA458562:IVA458574 ILE458562:ILE458574 IBI458562:IBI458574 HRM458562:HRM458574 HHQ458562:HHQ458574 GXU458562:GXU458574 GNY458562:GNY458574 GEC458562:GEC458574 FUG458562:FUG458574 FKK458562:FKK458574 FAO458562:FAO458574 EQS458562:EQS458574 EGW458562:EGW458574 DXA458562:DXA458574 DNE458562:DNE458574 DDI458562:DDI458574 CTM458562:CTM458574 CJQ458562:CJQ458574 BZU458562:BZU458574 BPY458562:BPY458574 BGC458562:BGC458574 AWG458562:AWG458574 AMK458562:AMK458574 ACO458562:ACO458574 SS458562:SS458574 IW458562:IW458574 WVI393026:WVI393038 WLM393026:WLM393038 WBQ393026:WBQ393038 VRU393026:VRU393038 VHY393026:VHY393038 UYC393026:UYC393038 UOG393026:UOG393038 UEK393026:UEK393038 TUO393026:TUO393038 TKS393026:TKS393038 TAW393026:TAW393038 SRA393026:SRA393038 SHE393026:SHE393038 RXI393026:RXI393038 RNM393026:RNM393038 RDQ393026:RDQ393038 QTU393026:QTU393038 QJY393026:QJY393038 QAC393026:QAC393038 PQG393026:PQG393038 PGK393026:PGK393038 OWO393026:OWO393038 OMS393026:OMS393038 OCW393026:OCW393038 NTA393026:NTA393038 NJE393026:NJE393038 MZI393026:MZI393038 MPM393026:MPM393038 MFQ393026:MFQ393038 LVU393026:LVU393038 LLY393026:LLY393038 LCC393026:LCC393038 KSG393026:KSG393038 KIK393026:KIK393038 JYO393026:JYO393038 JOS393026:JOS393038 JEW393026:JEW393038 IVA393026:IVA393038 ILE393026:ILE393038 IBI393026:IBI393038 HRM393026:HRM393038 HHQ393026:HHQ393038 GXU393026:GXU393038 GNY393026:GNY393038 GEC393026:GEC393038 FUG393026:FUG393038 FKK393026:FKK393038 FAO393026:FAO393038 EQS393026:EQS393038 EGW393026:EGW393038 DXA393026:DXA393038 DNE393026:DNE393038 DDI393026:DDI393038 CTM393026:CTM393038 CJQ393026:CJQ393038 BZU393026:BZU393038 BPY393026:BPY393038 BGC393026:BGC393038 AWG393026:AWG393038 AMK393026:AMK393038 ACO393026:ACO393038 SS393026:SS393038 IW393026:IW393038 WVI327490:WVI327502 WLM327490:WLM327502 WBQ327490:WBQ327502 VRU327490:VRU327502 VHY327490:VHY327502 UYC327490:UYC327502 UOG327490:UOG327502 UEK327490:UEK327502 TUO327490:TUO327502 TKS327490:TKS327502 TAW327490:TAW327502 SRA327490:SRA327502 SHE327490:SHE327502 RXI327490:RXI327502 RNM327490:RNM327502 RDQ327490:RDQ327502 QTU327490:QTU327502 QJY327490:QJY327502 QAC327490:QAC327502 PQG327490:PQG327502 PGK327490:PGK327502 OWO327490:OWO327502 OMS327490:OMS327502 OCW327490:OCW327502 NTA327490:NTA327502 NJE327490:NJE327502 MZI327490:MZI327502 MPM327490:MPM327502 MFQ327490:MFQ327502 LVU327490:LVU327502 LLY327490:LLY327502 LCC327490:LCC327502 KSG327490:KSG327502 KIK327490:KIK327502 JYO327490:JYO327502 JOS327490:JOS327502 JEW327490:JEW327502 IVA327490:IVA327502 ILE327490:ILE327502 IBI327490:IBI327502 HRM327490:HRM327502 HHQ327490:HHQ327502 GXU327490:GXU327502 GNY327490:GNY327502 GEC327490:GEC327502 FUG327490:FUG327502 FKK327490:FKK327502 FAO327490:FAO327502 EQS327490:EQS327502 EGW327490:EGW327502 DXA327490:DXA327502 DNE327490:DNE327502 DDI327490:DDI327502 CTM327490:CTM327502 CJQ327490:CJQ327502 BZU327490:BZU327502 BPY327490:BPY327502 BGC327490:BGC327502 AWG327490:AWG327502 AMK327490:AMK327502 ACO327490:ACO327502 SS327490:SS327502 IW327490:IW327502 WVI261954:WVI261966 WLM261954:WLM261966 WBQ261954:WBQ261966 VRU261954:VRU261966 VHY261954:VHY261966 UYC261954:UYC261966 UOG261954:UOG261966 UEK261954:UEK261966 TUO261954:TUO261966 TKS261954:TKS261966 TAW261954:TAW261966 SRA261954:SRA261966 SHE261954:SHE261966 RXI261954:RXI261966 RNM261954:RNM261966 RDQ261954:RDQ261966 QTU261954:QTU261966 QJY261954:QJY261966 QAC261954:QAC261966 PQG261954:PQG261966 PGK261954:PGK261966 OWO261954:OWO261966 OMS261954:OMS261966 OCW261954:OCW261966 NTA261954:NTA261966 NJE261954:NJE261966 MZI261954:MZI261966 MPM261954:MPM261966 MFQ261954:MFQ261966 LVU261954:LVU261966 LLY261954:LLY261966 LCC261954:LCC261966 KSG261954:KSG261966 KIK261954:KIK261966 JYO261954:JYO261966 JOS261954:JOS261966 JEW261954:JEW261966 IVA261954:IVA261966 ILE261954:ILE261966 IBI261954:IBI261966 HRM261954:HRM261966 HHQ261954:HHQ261966 GXU261954:GXU261966 GNY261954:GNY261966 GEC261954:GEC261966 FUG261954:FUG261966 FKK261954:FKK261966 FAO261954:FAO261966 EQS261954:EQS261966 EGW261954:EGW261966 DXA261954:DXA261966 DNE261954:DNE261966 DDI261954:DDI261966 CTM261954:CTM261966 CJQ261954:CJQ261966 BZU261954:BZU261966 BPY261954:BPY261966 BGC261954:BGC261966 AWG261954:AWG261966 AMK261954:AMK261966 ACO261954:ACO261966 SS261954:SS261966 IW261954:IW261966 WVI196418:WVI196430 WLM196418:WLM196430 WBQ196418:WBQ196430 VRU196418:VRU196430 VHY196418:VHY196430 UYC196418:UYC196430 UOG196418:UOG196430 UEK196418:UEK196430 TUO196418:TUO196430 TKS196418:TKS196430 TAW196418:TAW196430 SRA196418:SRA196430 SHE196418:SHE196430 RXI196418:RXI196430 RNM196418:RNM196430 RDQ196418:RDQ196430 QTU196418:QTU196430 QJY196418:QJY196430 QAC196418:QAC196430 PQG196418:PQG196430 PGK196418:PGK196430 OWO196418:OWO196430 OMS196418:OMS196430 OCW196418:OCW196430 NTA196418:NTA196430 NJE196418:NJE196430 MZI196418:MZI196430 MPM196418:MPM196430 MFQ196418:MFQ196430 LVU196418:LVU196430 LLY196418:LLY196430 LCC196418:LCC196430 KSG196418:KSG196430 KIK196418:KIK196430 JYO196418:JYO196430 JOS196418:JOS196430 JEW196418:JEW196430 IVA196418:IVA196430 ILE196418:ILE196430 IBI196418:IBI196430 HRM196418:HRM196430 HHQ196418:HHQ196430 GXU196418:GXU196430 GNY196418:GNY196430 GEC196418:GEC196430 FUG196418:FUG196430 FKK196418:FKK196430 FAO196418:FAO196430 EQS196418:EQS196430 EGW196418:EGW196430 DXA196418:DXA196430 DNE196418:DNE196430 DDI196418:DDI196430 CTM196418:CTM196430 CJQ196418:CJQ196430 BZU196418:BZU196430 BPY196418:BPY196430 BGC196418:BGC196430 AWG196418:AWG196430 AMK196418:AMK196430 ACO196418:ACO196430 SS196418:SS196430 IW196418:IW196430 WVI130882:WVI130894 WLM130882:WLM130894 WBQ130882:WBQ130894 VRU130882:VRU130894 VHY130882:VHY130894 UYC130882:UYC130894 UOG130882:UOG130894 UEK130882:UEK130894 TUO130882:TUO130894 TKS130882:TKS130894 TAW130882:TAW130894 SRA130882:SRA130894 SHE130882:SHE130894 RXI130882:RXI130894 RNM130882:RNM130894 RDQ130882:RDQ130894 QTU130882:QTU130894 QJY130882:QJY130894 QAC130882:QAC130894 PQG130882:PQG130894 PGK130882:PGK130894 OWO130882:OWO130894 OMS130882:OMS130894 OCW130882:OCW130894 NTA130882:NTA130894 NJE130882:NJE130894 MZI130882:MZI130894 MPM130882:MPM130894 MFQ130882:MFQ130894 LVU130882:LVU130894 LLY130882:LLY130894 LCC130882:LCC130894 KSG130882:KSG130894 KIK130882:KIK130894 JYO130882:JYO130894 JOS130882:JOS130894 JEW130882:JEW130894 IVA130882:IVA130894 ILE130882:ILE130894 IBI130882:IBI130894 HRM130882:HRM130894 HHQ130882:HHQ130894 GXU130882:GXU130894 GNY130882:GNY130894 GEC130882:GEC130894 FUG130882:FUG130894 FKK130882:FKK130894 FAO130882:FAO130894 EQS130882:EQS130894 EGW130882:EGW130894 DXA130882:DXA130894 DNE130882:DNE130894 DDI130882:DDI130894 CTM130882:CTM130894 CJQ130882:CJQ130894 BZU130882:BZU130894 BPY130882:BPY130894 BGC130882:BGC130894 AWG130882:AWG130894 AMK130882:AMK130894 ACO130882:ACO130894 SS130882:SS130894 IW130882:IW130894 WVI65346:WVI65358 WLM65346:WLM65358 WBQ65346:WBQ65358 VRU65346:VRU65358 VHY65346:VHY65358 UYC65346:UYC65358 UOG65346:UOG65358 UEK65346:UEK65358 TUO65346:TUO65358 TKS65346:TKS65358 TAW65346:TAW65358 SRA65346:SRA65358 SHE65346:SHE65358 RXI65346:RXI65358 RNM65346:RNM65358 RDQ65346:RDQ65358 QTU65346:QTU65358 QJY65346:QJY65358 QAC65346:QAC65358 PQG65346:PQG65358 PGK65346:PGK65358 OWO65346:OWO65358 OMS65346:OMS65358 OCW65346:OCW65358 NTA65346:NTA65358 NJE65346:NJE65358 MZI65346:MZI65358 MPM65346:MPM65358 MFQ65346:MFQ65358 LVU65346:LVU65358 LLY65346:LLY65358 LCC65346:LCC65358 KSG65346:KSG65358 KIK65346:KIK65358 JYO65346:JYO65358 JOS65346:JOS65358 JEW65346:JEW65358 IVA65346:IVA65358 ILE65346:ILE65358 IBI65346:IBI65358 HRM65346:HRM65358 HHQ65346:HHQ65358 GXU65346:GXU65358 GNY65346:GNY65358 GEC65346:GEC65358 FUG65346:FUG65358 FKK65346:FKK65358 FAO65346:FAO65358 EQS65346:EQS65358 EGW65346:EGW65358 DXA65346:DXA65358 DNE65346:DNE65358 DDI65346:DDI65358 CTM65346:CTM65358 CJQ65346:CJQ65358 BZU65346:BZU65358 BPY65346:BPY65358 BGC65346:BGC65358 AWG65346:AWG65358 AMK65346:AMK65358 ACO65346:ACO65358 SS65346:SS65358 IW65346:IW65358 WVJ982847:WVK982847 WLN982847:WLO982847 WBR982847:WBS982847 VRV982847:VRW982847 VHZ982847:VIA982847 UYD982847:UYE982847 UOH982847:UOI982847 UEL982847:UEM982847 TUP982847:TUQ982847 TKT982847:TKU982847 TAX982847:TAY982847 SRB982847:SRC982847 SHF982847:SHG982847 RXJ982847:RXK982847 RNN982847:RNO982847 RDR982847:RDS982847 QTV982847:QTW982847 QJZ982847:QKA982847 QAD982847:QAE982847 PQH982847:PQI982847 PGL982847:PGM982847 OWP982847:OWQ982847 OMT982847:OMU982847 OCX982847:OCY982847 NTB982847:NTC982847 NJF982847:NJG982847 MZJ982847:MZK982847 MPN982847:MPO982847 MFR982847:MFS982847 LVV982847:LVW982847 LLZ982847:LMA982847 LCD982847:LCE982847 KSH982847:KSI982847 KIL982847:KIM982847 JYP982847:JYQ982847 JOT982847:JOU982847 JEX982847:JEY982847 IVB982847:IVC982847 ILF982847:ILG982847 IBJ982847:IBK982847 HRN982847:HRO982847 HHR982847:HHS982847 GXV982847:GXW982847 GNZ982847:GOA982847 GED982847:GEE982847 FUH982847:FUI982847 FKL982847:FKM982847 FAP982847:FAQ982847 EQT982847:EQU982847 EGX982847:EGY982847 DXB982847:DXC982847 DNF982847:DNG982847 DDJ982847:DDK982847 CTN982847:CTO982847 CJR982847:CJS982847 BZV982847:BZW982847 BPZ982847:BQA982847 BGD982847:BGE982847 AWH982847:AWI982847 AML982847:AMM982847 ACP982847:ACQ982847 ST982847:SU982847 IX982847:IY982847 WVJ917311:WVK917311 WLN917311:WLO917311 WBR917311:WBS917311 VRV917311:VRW917311 VHZ917311:VIA917311 UYD917311:UYE917311 UOH917311:UOI917311 UEL917311:UEM917311 TUP917311:TUQ917311 TKT917311:TKU917311 TAX917311:TAY917311 SRB917311:SRC917311 SHF917311:SHG917311 RXJ917311:RXK917311 RNN917311:RNO917311 RDR917311:RDS917311 QTV917311:QTW917311 QJZ917311:QKA917311 QAD917311:QAE917311 PQH917311:PQI917311 PGL917311:PGM917311 OWP917311:OWQ917311 OMT917311:OMU917311 OCX917311:OCY917311 NTB917311:NTC917311 NJF917311:NJG917311 MZJ917311:MZK917311 MPN917311:MPO917311 MFR917311:MFS917311 LVV917311:LVW917311 LLZ917311:LMA917311 LCD917311:LCE917311 KSH917311:KSI917311 KIL917311:KIM917311 JYP917311:JYQ917311 JOT917311:JOU917311 JEX917311:JEY917311 IVB917311:IVC917311 ILF917311:ILG917311 IBJ917311:IBK917311 HRN917311:HRO917311 HHR917311:HHS917311 GXV917311:GXW917311 GNZ917311:GOA917311 GED917311:GEE917311 FUH917311:FUI917311 FKL917311:FKM917311 FAP917311:FAQ917311 EQT917311:EQU917311 EGX917311:EGY917311 DXB917311:DXC917311 DNF917311:DNG917311 DDJ917311:DDK917311 CTN917311:CTO917311 CJR917311:CJS917311 BZV917311:BZW917311 BPZ917311:BQA917311 BGD917311:BGE917311 AWH917311:AWI917311 AML917311:AMM917311 ACP917311:ACQ917311 ST917311:SU917311 IX917311:IY917311 WVJ851775:WVK851775 WLN851775:WLO851775 WBR851775:WBS851775 VRV851775:VRW851775 VHZ851775:VIA851775 UYD851775:UYE851775 UOH851775:UOI851775 UEL851775:UEM851775 TUP851775:TUQ851775 TKT851775:TKU851775 TAX851775:TAY851775 SRB851775:SRC851775 SHF851775:SHG851775 RXJ851775:RXK851775 RNN851775:RNO851775 RDR851775:RDS851775 QTV851775:QTW851775 QJZ851775:QKA851775 QAD851775:QAE851775 PQH851775:PQI851775 PGL851775:PGM851775 OWP851775:OWQ851775 OMT851775:OMU851775 OCX851775:OCY851775 NTB851775:NTC851775 NJF851775:NJG851775 MZJ851775:MZK851775 MPN851775:MPO851775 MFR851775:MFS851775 LVV851775:LVW851775 LLZ851775:LMA851775 LCD851775:LCE851775 KSH851775:KSI851775 KIL851775:KIM851775 JYP851775:JYQ851775 JOT851775:JOU851775 JEX851775:JEY851775 IVB851775:IVC851775 ILF851775:ILG851775 IBJ851775:IBK851775 HRN851775:HRO851775 HHR851775:HHS851775 GXV851775:GXW851775 GNZ851775:GOA851775 GED851775:GEE851775 FUH851775:FUI851775 FKL851775:FKM851775 FAP851775:FAQ851775 EQT851775:EQU851775 EGX851775:EGY851775 DXB851775:DXC851775 DNF851775:DNG851775 DDJ851775:DDK851775 CTN851775:CTO851775 CJR851775:CJS851775 BZV851775:BZW851775 BPZ851775:BQA851775 BGD851775:BGE851775 AWH851775:AWI851775 AML851775:AMM851775 ACP851775:ACQ851775 ST851775:SU851775 IX851775:IY851775 WVJ786239:WVK786239 WLN786239:WLO786239 WBR786239:WBS786239 VRV786239:VRW786239 VHZ786239:VIA786239 UYD786239:UYE786239 UOH786239:UOI786239 UEL786239:UEM786239 TUP786239:TUQ786239 TKT786239:TKU786239 TAX786239:TAY786239 SRB786239:SRC786239 SHF786239:SHG786239 RXJ786239:RXK786239 RNN786239:RNO786239 RDR786239:RDS786239 QTV786239:QTW786239 QJZ786239:QKA786239 QAD786239:QAE786239 PQH786239:PQI786239 PGL786239:PGM786239 OWP786239:OWQ786239 OMT786239:OMU786239 OCX786239:OCY786239 NTB786239:NTC786239 NJF786239:NJG786239 MZJ786239:MZK786239 MPN786239:MPO786239 MFR786239:MFS786239 LVV786239:LVW786239 LLZ786239:LMA786239 LCD786239:LCE786239 KSH786239:KSI786239 KIL786239:KIM786239 JYP786239:JYQ786239 JOT786239:JOU786239 JEX786239:JEY786239 IVB786239:IVC786239 ILF786239:ILG786239 IBJ786239:IBK786239 HRN786239:HRO786239 HHR786239:HHS786239 GXV786239:GXW786239 GNZ786239:GOA786239 GED786239:GEE786239 FUH786239:FUI786239 FKL786239:FKM786239 FAP786239:FAQ786239 EQT786239:EQU786239 EGX786239:EGY786239 DXB786239:DXC786239 DNF786239:DNG786239 DDJ786239:DDK786239 CTN786239:CTO786239 CJR786239:CJS786239 BZV786239:BZW786239 BPZ786239:BQA786239 BGD786239:BGE786239 AWH786239:AWI786239 AML786239:AMM786239 ACP786239:ACQ786239 ST786239:SU786239 IX786239:IY786239 WVJ720703:WVK720703 WLN720703:WLO720703 WBR720703:WBS720703 VRV720703:VRW720703 VHZ720703:VIA720703 UYD720703:UYE720703 UOH720703:UOI720703 UEL720703:UEM720703 TUP720703:TUQ720703 TKT720703:TKU720703 TAX720703:TAY720703 SRB720703:SRC720703 SHF720703:SHG720703 RXJ720703:RXK720703 RNN720703:RNO720703 RDR720703:RDS720703 QTV720703:QTW720703 QJZ720703:QKA720703 QAD720703:QAE720703 PQH720703:PQI720703 PGL720703:PGM720703 OWP720703:OWQ720703 OMT720703:OMU720703 OCX720703:OCY720703 NTB720703:NTC720703 NJF720703:NJG720703 MZJ720703:MZK720703 MPN720703:MPO720703 MFR720703:MFS720703 LVV720703:LVW720703 LLZ720703:LMA720703 LCD720703:LCE720703 KSH720703:KSI720703 KIL720703:KIM720703 JYP720703:JYQ720703 JOT720703:JOU720703 JEX720703:JEY720703 IVB720703:IVC720703 ILF720703:ILG720703 IBJ720703:IBK720703 HRN720703:HRO720703 HHR720703:HHS720703 GXV720703:GXW720703 GNZ720703:GOA720703 GED720703:GEE720703 FUH720703:FUI720703 FKL720703:FKM720703 FAP720703:FAQ720703 EQT720703:EQU720703 EGX720703:EGY720703 DXB720703:DXC720703 DNF720703:DNG720703 DDJ720703:DDK720703 CTN720703:CTO720703 CJR720703:CJS720703 BZV720703:BZW720703 BPZ720703:BQA720703 BGD720703:BGE720703 AWH720703:AWI720703 AML720703:AMM720703 ACP720703:ACQ720703 ST720703:SU720703 IX720703:IY720703 WVJ655167:WVK655167 WLN655167:WLO655167 WBR655167:WBS655167 VRV655167:VRW655167 VHZ655167:VIA655167 UYD655167:UYE655167 UOH655167:UOI655167 UEL655167:UEM655167 TUP655167:TUQ655167 TKT655167:TKU655167 TAX655167:TAY655167 SRB655167:SRC655167 SHF655167:SHG655167 RXJ655167:RXK655167 RNN655167:RNO655167 RDR655167:RDS655167 QTV655167:QTW655167 QJZ655167:QKA655167 QAD655167:QAE655167 PQH655167:PQI655167 PGL655167:PGM655167 OWP655167:OWQ655167 OMT655167:OMU655167 OCX655167:OCY655167 NTB655167:NTC655167 NJF655167:NJG655167 MZJ655167:MZK655167 MPN655167:MPO655167 MFR655167:MFS655167 LVV655167:LVW655167 LLZ655167:LMA655167 LCD655167:LCE655167 KSH655167:KSI655167 KIL655167:KIM655167 JYP655167:JYQ655167 JOT655167:JOU655167 JEX655167:JEY655167 IVB655167:IVC655167 ILF655167:ILG655167 IBJ655167:IBK655167 HRN655167:HRO655167 HHR655167:HHS655167 GXV655167:GXW655167 GNZ655167:GOA655167 GED655167:GEE655167 FUH655167:FUI655167 FKL655167:FKM655167 FAP655167:FAQ655167 EQT655167:EQU655167 EGX655167:EGY655167 DXB655167:DXC655167 DNF655167:DNG655167 DDJ655167:DDK655167 CTN655167:CTO655167 CJR655167:CJS655167 BZV655167:BZW655167 BPZ655167:BQA655167 BGD655167:BGE655167 AWH655167:AWI655167 AML655167:AMM655167 ACP655167:ACQ655167 ST655167:SU655167 IX655167:IY655167 WVJ589631:WVK589631 WLN589631:WLO589631 WBR589631:WBS589631 VRV589631:VRW589631 VHZ589631:VIA589631 UYD589631:UYE589631 UOH589631:UOI589631 UEL589631:UEM589631 TUP589631:TUQ589631 TKT589631:TKU589631 TAX589631:TAY589631 SRB589631:SRC589631 SHF589631:SHG589631 RXJ589631:RXK589631 RNN589631:RNO589631 RDR589631:RDS589631 QTV589631:QTW589631 QJZ589631:QKA589631 QAD589631:QAE589631 PQH589631:PQI589631 PGL589631:PGM589631 OWP589631:OWQ589631 OMT589631:OMU589631 OCX589631:OCY589631 NTB589631:NTC589631 NJF589631:NJG589631 MZJ589631:MZK589631 MPN589631:MPO589631 MFR589631:MFS589631 LVV589631:LVW589631 LLZ589631:LMA589631 LCD589631:LCE589631 KSH589631:KSI589631 KIL589631:KIM589631 JYP589631:JYQ589631 JOT589631:JOU589631 JEX589631:JEY589631 IVB589631:IVC589631 ILF589631:ILG589631 IBJ589631:IBK589631 HRN589631:HRO589631 HHR589631:HHS589631 GXV589631:GXW589631 GNZ589631:GOA589631 GED589631:GEE589631 FUH589631:FUI589631 FKL589631:FKM589631 FAP589631:FAQ589631 EQT589631:EQU589631 EGX589631:EGY589631 DXB589631:DXC589631 DNF589631:DNG589631 DDJ589631:DDK589631 CTN589631:CTO589631 CJR589631:CJS589631 BZV589631:BZW589631 BPZ589631:BQA589631 BGD589631:BGE589631 AWH589631:AWI589631 AML589631:AMM589631 ACP589631:ACQ589631 ST589631:SU589631 IX589631:IY589631 WVJ524095:WVK524095 WLN524095:WLO524095 WBR524095:WBS524095 VRV524095:VRW524095 VHZ524095:VIA524095 UYD524095:UYE524095 UOH524095:UOI524095 UEL524095:UEM524095 TUP524095:TUQ524095 TKT524095:TKU524095 TAX524095:TAY524095 SRB524095:SRC524095 SHF524095:SHG524095 RXJ524095:RXK524095 RNN524095:RNO524095 RDR524095:RDS524095 QTV524095:QTW524095 QJZ524095:QKA524095 QAD524095:QAE524095 PQH524095:PQI524095 PGL524095:PGM524095 OWP524095:OWQ524095 OMT524095:OMU524095 OCX524095:OCY524095 NTB524095:NTC524095 NJF524095:NJG524095 MZJ524095:MZK524095 MPN524095:MPO524095 MFR524095:MFS524095 LVV524095:LVW524095 LLZ524095:LMA524095 LCD524095:LCE524095 KSH524095:KSI524095 KIL524095:KIM524095 JYP524095:JYQ524095 JOT524095:JOU524095 JEX524095:JEY524095 IVB524095:IVC524095 ILF524095:ILG524095 IBJ524095:IBK524095 HRN524095:HRO524095 HHR524095:HHS524095 GXV524095:GXW524095 GNZ524095:GOA524095 GED524095:GEE524095 FUH524095:FUI524095 FKL524095:FKM524095 FAP524095:FAQ524095 EQT524095:EQU524095 EGX524095:EGY524095 DXB524095:DXC524095 DNF524095:DNG524095 DDJ524095:DDK524095 CTN524095:CTO524095 CJR524095:CJS524095 BZV524095:BZW524095 BPZ524095:BQA524095 BGD524095:BGE524095 AWH524095:AWI524095 AML524095:AMM524095 ACP524095:ACQ524095 ST524095:SU524095 IX524095:IY524095 WVJ458559:WVK458559 WLN458559:WLO458559 WBR458559:WBS458559 VRV458559:VRW458559 VHZ458559:VIA458559 UYD458559:UYE458559 UOH458559:UOI458559 UEL458559:UEM458559 TUP458559:TUQ458559 TKT458559:TKU458559 TAX458559:TAY458559 SRB458559:SRC458559 SHF458559:SHG458559 RXJ458559:RXK458559 RNN458559:RNO458559 RDR458559:RDS458559 QTV458559:QTW458559 QJZ458559:QKA458559 QAD458559:QAE458559 PQH458559:PQI458559 PGL458559:PGM458559 OWP458559:OWQ458559 OMT458559:OMU458559 OCX458559:OCY458559 NTB458559:NTC458559 NJF458559:NJG458559 MZJ458559:MZK458559 MPN458559:MPO458559 MFR458559:MFS458559 LVV458559:LVW458559 LLZ458559:LMA458559 LCD458559:LCE458559 KSH458559:KSI458559 KIL458559:KIM458559 JYP458559:JYQ458559 JOT458559:JOU458559 JEX458559:JEY458559 IVB458559:IVC458559 ILF458559:ILG458559 IBJ458559:IBK458559 HRN458559:HRO458559 HHR458559:HHS458559 GXV458559:GXW458559 GNZ458559:GOA458559 GED458559:GEE458559 FUH458559:FUI458559 FKL458559:FKM458559 FAP458559:FAQ458559 EQT458559:EQU458559 EGX458559:EGY458559 DXB458559:DXC458559 DNF458559:DNG458559 DDJ458559:DDK458559 CTN458559:CTO458559 CJR458559:CJS458559 BZV458559:BZW458559 BPZ458559:BQA458559 BGD458559:BGE458559 AWH458559:AWI458559 AML458559:AMM458559 ACP458559:ACQ458559 ST458559:SU458559 IX458559:IY458559 WVJ393023:WVK393023 WLN393023:WLO393023 WBR393023:WBS393023 VRV393023:VRW393023 VHZ393023:VIA393023 UYD393023:UYE393023 UOH393023:UOI393023 UEL393023:UEM393023 TUP393023:TUQ393023 TKT393023:TKU393023 TAX393023:TAY393023 SRB393023:SRC393023 SHF393023:SHG393023 RXJ393023:RXK393023 RNN393023:RNO393023 RDR393023:RDS393023 QTV393023:QTW393023 QJZ393023:QKA393023 QAD393023:QAE393023 PQH393023:PQI393023 PGL393023:PGM393023 OWP393023:OWQ393023 OMT393023:OMU393023 OCX393023:OCY393023 NTB393023:NTC393023 NJF393023:NJG393023 MZJ393023:MZK393023 MPN393023:MPO393023 MFR393023:MFS393023 LVV393023:LVW393023 LLZ393023:LMA393023 LCD393023:LCE393023 KSH393023:KSI393023 KIL393023:KIM393023 JYP393023:JYQ393023 JOT393023:JOU393023 JEX393023:JEY393023 IVB393023:IVC393023 ILF393023:ILG393023 IBJ393023:IBK393023 HRN393023:HRO393023 HHR393023:HHS393023 GXV393023:GXW393023 GNZ393023:GOA393023 GED393023:GEE393023 FUH393023:FUI393023 FKL393023:FKM393023 FAP393023:FAQ393023 EQT393023:EQU393023 EGX393023:EGY393023 DXB393023:DXC393023 DNF393023:DNG393023 DDJ393023:DDK393023 CTN393023:CTO393023 CJR393023:CJS393023 BZV393023:BZW393023 BPZ393023:BQA393023 BGD393023:BGE393023 AWH393023:AWI393023 AML393023:AMM393023 ACP393023:ACQ393023 ST393023:SU393023 IX393023:IY393023 WVJ327487:WVK327487 WLN327487:WLO327487 WBR327487:WBS327487 VRV327487:VRW327487 VHZ327487:VIA327487 UYD327487:UYE327487 UOH327487:UOI327487 UEL327487:UEM327487 TUP327487:TUQ327487 TKT327487:TKU327487 TAX327487:TAY327487 SRB327487:SRC327487 SHF327487:SHG327487 RXJ327487:RXK327487 RNN327487:RNO327487 RDR327487:RDS327487 QTV327487:QTW327487 QJZ327487:QKA327487 QAD327487:QAE327487 PQH327487:PQI327487 PGL327487:PGM327487 OWP327487:OWQ327487 OMT327487:OMU327487 OCX327487:OCY327487 NTB327487:NTC327487 NJF327487:NJG327487 MZJ327487:MZK327487 MPN327487:MPO327487 MFR327487:MFS327487 LVV327487:LVW327487 LLZ327487:LMA327487 LCD327487:LCE327487 KSH327487:KSI327487 KIL327487:KIM327487 JYP327487:JYQ327487 JOT327487:JOU327487 JEX327487:JEY327487 IVB327487:IVC327487 ILF327487:ILG327487 IBJ327487:IBK327487 HRN327487:HRO327487 HHR327487:HHS327487 GXV327487:GXW327487 GNZ327487:GOA327487 GED327487:GEE327487 FUH327487:FUI327487 FKL327487:FKM327487 FAP327487:FAQ327487 EQT327487:EQU327487 EGX327487:EGY327487 DXB327487:DXC327487 DNF327487:DNG327487 DDJ327487:DDK327487 CTN327487:CTO327487 CJR327487:CJS327487 BZV327487:BZW327487 BPZ327487:BQA327487 BGD327487:BGE327487 AWH327487:AWI327487 AML327487:AMM327487 ACP327487:ACQ327487 ST327487:SU327487 IX327487:IY327487 WVJ261951:WVK261951 WLN261951:WLO261951 WBR261951:WBS261951 VRV261951:VRW261951 VHZ261951:VIA261951 UYD261951:UYE261951 UOH261951:UOI261951 UEL261951:UEM261951 TUP261951:TUQ261951 TKT261951:TKU261951 TAX261951:TAY261951 SRB261951:SRC261951 SHF261951:SHG261951 RXJ261951:RXK261951 RNN261951:RNO261951 RDR261951:RDS261951 QTV261951:QTW261951 QJZ261951:QKA261951 QAD261951:QAE261951 PQH261951:PQI261951 PGL261951:PGM261951 OWP261951:OWQ261951 OMT261951:OMU261951 OCX261951:OCY261951 NTB261951:NTC261951 NJF261951:NJG261951 MZJ261951:MZK261951 MPN261951:MPO261951 MFR261951:MFS261951 LVV261951:LVW261951 LLZ261951:LMA261951 LCD261951:LCE261951 KSH261951:KSI261951 KIL261951:KIM261951 JYP261951:JYQ261951 JOT261951:JOU261951 JEX261951:JEY261951 IVB261951:IVC261951 ILF261951:ILG261951 IBJ261951:IBK261951 HRN261951:HRO261951 HHR261951:HHS261951 GXV261951:GXW261951 GNZ261951:GOA261951 GED261951:GEE261951 FUH261951:FUI261951 FKL261951:FKM261951 FAP261951:FAQ261951 EQT261951:EQU261951 EGX261951:EGY261951 DXB261951:DXC261951 DNF261951:DNG261951 DDJ261951:DDK261951 CTN261951:CTO261951 CJR261951:CJS261951 BZV261951:BZW261951 BPZ261951:BQA261951 BGD261951:BGE261951 AWH261951:AWI261951 AML261951:AMM261951 ACP261951:ACQ261951 ST261951:SU261951 IX261951:IY261951 WVJ196415:WVK196415 WLN196415:WLO196415 WBR196415:WBS196415 VRV196415:VRW196415 VHZ196415:VIA196415 UYD196415:UYE196415 UOH196415:UOI196415 UEL196415:UEM196415 TUP196415:TUQ196415 TKT196415:TKU196415 TAX196415:TAY196415 SRB196415:SRC196415 SHF196415:SHG196415 RXJ196415:RXK196415 RNN196415:RNO196415 RDR196415:RDS196415 QTV196415:QTW196415 QJZ196415:QKA196415 QAD196415:QAE196415 PQH196415:PQI196415 PGL196415:PGM196415 OWP196415:OWQ196415 OMT196415:OMU196415 OCX196415:OCY196415 NTB196415:NTC196415 NJF196415:NJG196415 MZJ196415:MZK196415 MPN196415:MPO196415 MFR196415:MFS196415 LVV196415:LVW196415 LLZ196415:LMA196415 LCD196415:LCE196415 KSH196415:KSI196415 KIL196415:KIM196415 JYP196415:JYQ196415 JOT196415:JOU196415 JEX196415:JEY196415 IVB196415:IVC196415 ILF196415:ILG196415 IBJ196415:IBK196415 HRN196415:HRO196415 HHR196415:HHS196415 GXV196415:GXW196415 GNZ196415:GOA196415 GED196415:GEE196415 FUH196415:FUI196415 FKL196415:FKM196415 FAP196415:FAQ196415 EQT196415:EQU196415 EGX196415:EGY196415 DXB196415:DXC196415 DNF196415:DNG196415 DDJ196415:DDK196415 CTN196415:CTO196415 CJR196415:CJS196415 BZV196415:BZW196415 BPZ196415:BQA196415 BGD196415:BGE196415 AWH196415:AWI196415 AML196415:AMM196415 ACP196415:ACQ196415 ST196415:SU196415 IX196415:IY196415 WVJ130879:WVK130879 WLN130879:WLO130879 WBR130879:WBS130879 VRV130879:VRW130879 VHZ130879:VIA130879 UYD130879:UYE130879 UOH130879:UOI130879 UEL130879:UEM130879 TUP130879:TUQ130879 TKT130879:TKU130879 TAX130879:TAY130879 SRB130879:SRC130879 SHF130879:SHG130879 RXJ130879:RXK130879 RNN130879:RNO130879 RDR130879:RDS130879 QTV130879:QTW130879 QJZ130879:QKA130879 QAD130879:QAE130879 PQH130879:PQI130879 PGL130879:PGM130879 OWP130879:OWQ130879 OMT130879:OMU130879 OCX130879:OCY130879 NTB130879:NTC130879 NJF130879:NJG130879 MZJ130879:MZK130879 MPN130879:MPO130879 MFR130879:MFS130879 LVV130879:LVW130879 LLZ130879:LMA130879 LCD130879:LCE130879 KSH130879:KSI130879 KIL130879:KIM130879 JYP130879:JYQ130879 JOT130879:JOU130879 JEX130879:JEY130879 IVB130879:IVC130879 ILF130879:ILG130879 IBJ130879:IBK130879 HRN130879:HRO130879 HHR130879:HHS130879 GXV130879:GXW130879 GNZ130879:GOA130879 GED130879:GEE130879 FUH130879:FUI130879 FKL130879:FKM130879 FAP130879:FAQ130879 EQT130879:EQU130879 EGX130879:EGY130879 DXB130879:DXC130879 DNF130879:DNG130879 DDJ130879:DDK130879 CTN130879:CTO130879 CJR130879:CJS130879 BZV130879:BZW130879 BPZ130879:BQA130879 BGD130879:BGE130879 AWH130879:AWI130879 AML130879:AMM130879 ACP130879:ACQ130879 ST130879:SU130879 IX130879:IY130879 WVJ65343:WVK65343 WLN65343:WLO65343 WBR65343:WBS65343 VRV65343:VRW65343 VHZ65343:VIA65343 UYD65343:UYE65343 UOH65343:UOI65343 UEL65343:UEM65343 TUP65343:TUQ65343 TKT65343:TKU65343 TAX65343:TAY65343 SRB65343:SRC65343 SHF65343:SHG65343 RXJ65343:RXK65343 RNN65343:RNO65343 RDR65343:RDS65343 QTV65343:QTW65343 QJZ65343:QKA65343 QAD65343:QAE65343 PQH65343:PQI65343 PGL65343:PGM65343 OWP65343:OWQ65343 OMT65343:OMU65343 OCX65343:OCY65343 NTB65343:NTC65343 NJF65343:NJG65343 MZJ65343:MZK65343 MPN65343:MPO65343 MFR65343:MFS65343 LVV65343:LVW65343 LLZ65343:LMA65343 LCD65343:LCE65343 KSH65343:KSI65343 KIL65343:KIM65343 JYP65343:JYQ65343 JOT65343:JOU65343 JEX65343:JEY65343 IVB65343:IVC65343 ILF65343:ILG65343 IBJ65343:IBK65343 HRN65343:HRO65343 HHR65343:HHS65343 GXV65343:GXW65343 GNZ65343:GOA65343 GED65343:GEE65343 FUH65343:FUI65343 FKL65343:FKM65343 FAP65343:FAQ65343 EQT65343:EQU65343 EGX65343:EGY65343 DXB65343:DXC65343 DNF65343:DNG65343 DDJ65343:DDK65343 CTN65343:CTO65343 CJR65343:CJS65343 BZV65343:BZW65343 BPZ65343:BQA65343 BGD65343:BGE65343 AWH65343:AWI65343 AML65343:AMM65343 ACP65343:ACQ65343 ST65343:SU65343">
      <formula1>"&gt;1"</formula1>
    </dataValidation>
    <dataValidation type="list" allowBlank="1" showInputMessage="1" showErrorMessage="1" sqref="IX65346 ST65346 ACP65346 AML65346 AWH65346 BGD65346 BPZ65346 BZV65346 CJR65346 CTN65346 DDJ65346 DNF65346 DXB65346 EGX65346 EQT65346 FAP65346 FKL65346 FUH65346 GED65346 GNZ65346 GXV65346 HHR65346 HRN65346 IBJ65346 ILF65346 IVB65346 JEX65346 JOT65346 JYP65346 KIL65346 KSH65346 LCD65346 LLZ65346 LVV65346 MFR65346 MPN65346 MZJ65346 NJF65346 NTB65346 OCX65346 OMT65346 OWP65346 PGL65346 PQH65346 QAD65346 QJZ65346 QTV65346 RDR65346 RNN65346 RXJ65346 SHF65346 SRB65346 TAX65346 TKT65346 TUP65346 UEL65346 UOH65346 UYD65346 VHZ65346 VRV65346 WBR65346 WLN65346 WVJ65346 D130882 IX130882 ST130882 ACP130882 AML130882 AWH130882 BGD130882 BPZ130882 BZV130882 CJR130882 CTN130882 DDJ130882 DNF130882 DXB130882 EGX130882 EQT130882 FAP130882 FKL130882 FUH130882 GED130882 GNZ130882 GXV130882 HHR130882 HRN130882 IBJ130882 ILF130882 IVB130882 JEX130882 JOT130882 JYP130882 KIL130882 KSH130882 LCD130882 LLZ130882 LVV130882 MFR130882 MPN130882 MZJ130882 NJF130882 NTB130882 OCX130882 OMT130882 OWP130882 PGL130882 PQH130882 QAD130882 QJZ130882 QTV130882 RDR130882 RNN130882 RXJ130882 SHF130882 SRB130882 TAX130882 TKT130882 TUP130882 UEL130882 UOH130882 UYD130882 VHZ130882 VRV130882 WBR130882 WLN130882 WVJ130882 D196418 IX196418 ST196418 ACP196418 AML196418 AWH196418 BGD196418 BPZ196418 BZV196418 CJR196418 CTN196418 DDJ196418 DNF196418 DXB196418 EGX196418 EQT196418 FAP196418 FKL196418 FUH196418 GED196418 GNZ196418 GXV196418 HHR196418 HRN196418 IBJ196418 ILF196418 IVB196418 JEX196418 JOT196418 JYP196418 KIL196418 KSH196418 LCD196418 LLZ196418 LVV196418 MFR196418 MPN196418 MZJ196418 NJF196418 NTB196418 OCX196418 OMT196418 OWP196418 PGL196418 PQH196418 QAD196418 QJZ196418 QTV196418 RDR196418 RNN196418 RXJ196418 SHF196418 SRB196418 TAX196418 TKT196418 TUP196418 UEL196418 UOH196418 UYD196418 VHZ196418 VRV196418 WBR196418 WLN196418 WVJ196418 D261954 IX261954 ST261954 ACP261954 AML261954 AWH261954 BGD261954 BPZ261954 BZV261954 CJR261954 CTN261954 DDJ261954 DNF261954 DXB261954 EGX261954 EQT261954 FAP261954 FKL261954 FUH261954 GED261954 GNZ261954 GXV261954 HHR261954 HRN261954 IBJ261954 ILF261954 IVB261954 JEX261954 JOT261954 JYP261954 KIL261954 KSH261954 LCD261954 LLZ261954 LVV261954 MFR261954 MPN261954 MZJ261954 NJF261954 NTB261954 OCX261954 OMT261954 OWP261954 PGL261954 PQH261954 QAD261954 QJZ261954 QTV261954 RDR261954 RNN261954 RXJ261954 SHF261954 SRB261954 TAX261954 TKT261954 TUP261954 UEL261954 UOH261954 UYD261954 VHZ261954 VRV261954 WBR261954 WLN261954 WVJ261954 D327490 IX327490 ST327490 ACP327490 AML327490 AWH327490 BGD327490 BPZ327490 BZV327490 CJR327490 CTN327490 DDJ327490 DNF327490 DXB327490 EGX327490 EQT327490 FAP327490 FKL327490 FUH327490 GED327490 GNZ327490 GXV327490 HHR327490 HRN327490 IBJ327490 ILF327490 IVB327490 JEX327490 JOT327490 JYP327490 KIL327490 KSH327490 LCD327490 LLZ327490 LVV327490 MFR327490 MPN327490 MZJ327490 NJF327490 NTB327490 OCX327490 OMT327490 OWP327490 PGL327490 PQH327490 QAD327490 QJZ327490 QTV327490 RDR327490 RNN327490 RXJ327490 SHF327490 SRB327490 TAX327490 TKT327490 TUP327490 UEL327490 UOH327490 UYD327490 VHZ327490 VRV327490 WBR327490 WLN327490 WVJ327490 D393026 IX393026 ST393026 ACP393026 AML393026 AWH393026 BGD393026 BPZ393026 BZV393026 CJR393026 CTN393026 DDJ393026 DNF393026 DXB393026 EGX393026 EQT393026 FAP393026 FKL393026 FUH393026 GED393026 GNZ393026 GXV393026 HHR393026 HRN393026 IBJ393026 ILF393026 IVB393026 JEX393026 JOT393026 JYP393026 KIL393026 KSH393026 LCD393026 LLZ393026 LVV393026 MFR393026 MPN393026 MZJ393026 NJF393026 NTB393026 OCX393026 OMT393026 OWP393026 PGL393026 PQH393026 QAD393026 QJZ393026 QTV393026 RDR393026 RNN393026 RXJ393026 SHF393026 SRB393026 TAX393026 TKT393026 TUP393026 UEL393026 UOH393026 UYD393026 VHZ393026 VRV393026 WBR393026 WLN393026 WVJ393026 D458562 IX458562 ST458562 ACP458562 AML458562 AWH458562 BGD458562 BPZ458562 BZV458562 CJR458562 CTN458562 DDJ458562 DNF458562 DXB458562 EGX458562 EQT458562 FAP458562 FKL458562 FUH458562 GED458562 GNZ458562 GXV458562 HHR458562 HRN458562 IBJ458562 ILF458562 IVB458562 JEX458562 JOT458562 JYP458562 KIL458562 KSH458562 LCD458562 LLZ458562 LVV458562 MFR458562 MPN458562 MZJ458562 NJF458562 NTB458562 OCX458562 OMT458562 OWP458562 PGL458562 PQH458562 QAD458562 QJZ458562 QTV458562 RDR458562 RNN458562 RXJ458562 SHF458562 SRB458562 TAX458562 TKT458562 TUP458562 UEL458562 UOH458562 UYD458562 VHZ458562 VRV458562 WBR458562 WLN458562 WVJ458562 D524098 IX524098 ST524098 ACP524098 AML524098 AWH524098 BGD524098 BPZ524098 BZV524098 CJR524098 CTN524098 DDJ524098 DNF524098 DXB524098 EGX524098 EQT524098 FAP524098 FKL524098 FUH524098 GED524098 GNZ524098 GXV524098 HHR524098 HRN524098 IBJ524098 ILF524098 IVB524098 JEX524098 JOT524098 JYP524098 KIL524098 KSH524098 LCD524098 LLZ524098 LVV524098 MFR524098 MPN524098 MZJ524098 NJF524098 NTB524098 OCX524098 OMT524098 OWP524098 PGL524098 PQH524098 QAD524098 QJZ524098 QTV524098 RDR524098 RNN524098 RXJ524098 SHF524098 SRB524098 TAX524098 TKT524098 TUP524098 UEL524098 UOH524098 UYD524098 VHZ524098 VRV524098 WBR524098 WLN524098 WVJ524098 D589634 IX589634 ST589634 ACP589634 AML589634 AWH589634 BGD589634 BPZ589634 BZV589634 CJR589634 CTN589634 DDJ589634 DNF589634 DXB589634 EGX589634 EQT589634 FAP589634 FKL589634 FUH589634 GED589634 GNZ589634 GXV589634 HHR589634 HRN589634 IBJ589634 ILF589634 IVB589634 JEX589634 JOT589634 JYP589634 KIL589634 KSH589634 LCD589634 LLZ589634 LVV589634 MFR589634 MPN589634 MZJ589634 NJF589634 NTB589634 OCX589634 OMT589634 OWP589634 PGL589634 PQH589634 QAD589634 QJZ589634 QTV589634 RDR589634 RNN589634 RXJ589634 SHF589634 SRB589634 TAX589634 TKT589634 TUP589634 UEL589634 UOH589634 UYD589634 VHZ589634 VRV589634 WBR589634 WLN589634 WVJ589634 D655170 IX655170 ST655170 ACP655170 AML655170 AWH655170 BGD655170 BPZ655170 BZV655170 CJR655170 CTN655170 DDJ655170 DNF655170 DXB655170 EGX655170 EQT655170 FAP655170 FKL655170 FUH655170 GED655170 GNZ655170 GXV655170 HHR655170 HRN655170 IBJ655170 ILF655170 IVB655170 JEX655170 JOT655170 JYP655170 KIL655170 KSH655170 LCD655170 LLZ655170 LVV655170 MFR655170 MPN655170 MZJ655170 NJF655170 NTB655170 OCX655170 OMT655170 OWP655170 PGL655170 PQH655170 QAD655170 QJZ655170 QTV655170 RDR655170 RNN655170 RXJ655170 SHF655170 SRB655170 TAX655170 TKT655170 TUP655170 UEL655170 UOH655170 UYD655170 VHZ655170 VRV655170 WBR655170 WLN655170 WVJ655170 D720706 IX720706 ST720706 ACP720706 AML720706 AWH720706 BGD720706 BPZ720706 BZV720706 CJR720706 CTN720706 DDJ720706 DNF720706 DXB720706 EGX720706 EQT720706 FAP720706 FKL720706 FUH720706 GED720706 GNZ720706 GXV720706 HHR720706 HRN720706 IBJ720706 ILF720706 IVB720706 JEX720706 JOT720706 JYP720706 KIL720706 KSH720706 LCD720706 LLZ720706 LVV720706 MFR720706 MPN720706 MZJ720706 NJF720706 NTB720706 OCX720706 OMT720706 OWP720706 PGL720706 PQH720706 QAD720706 QJZ720706 QTV720706 RDR720706 RNN720706 RXJ720706 SHF720706 SRB720706 TAX720706 TKT720706 TUP720706 UEL720706 UOH720706 UYD720706 VHZ720706 VRV720706 WBR720706 WLN720706 WVJ720706 D786242 IX786242 ST786242 ACP786242 AML786242 AWH786242 BGD786242 BPZ786242 BZV786242 CJR786242 CTN786242 DDJ786242 DNF786242 DXB786242 EGX786242 EQT786242 FAP786242 FKL786242 FUH786242 GED786242 GNZ786242 GXV786242 HHR786242 HRN786242 IBJ786242 ILF786242 IVB786242 JEX786242 JOT786242 JYP786242 KIL786242 KSH786242 LCD786242 LLZ786242 LVV786242 MFR786242 MPN786242 MZJ786242 NJF786242 NTB786242 OCX786242 OMT786242 OWP786242 PGL786242 PQH786242 QAD786242 QJZ786242 QTV786242 RDR786242 RNN786242 RXJ786242 SHF786242 SRB786242 TAX786242 TKT786242 TUP786242 UEL786242 UOH786242 UYD786242 VHZ786242 VRV786242 WBR786242 WLN786242 WVJ786242 D851778 IX851778 ST851778 ACP851778 AML851778 AWH851778 BGD851778 BPZ851778 BZV851778 CJR851778 CTN851778 DDJ851778 DNF851778 DXB851778 EGX851778 EQT851778 FAP851778 FKL851778 FUH851778 GED851778 GNZ851778 GXV851778 HHR851778 HRN851778 IBJ851778 ILF851778 IVB851778 JEX851778 JOT851778 JYP851778 KIL851778 KSH851778 LCD851778 LLZ851778 LVV851778 MFR851778 MPN851778 MZJ851778 NJF851778 NTB851778 OCX851778 OMT851778 OWP851778 PGL851778 PQH851778 QAD851778 QJZ851778 QTV851778 RDR851778 RNN851778 RXJ851778 SHF851778 SRB851778 TAX851778 TKT851778 TUP851778 UEL851778 UOH851778 UYD851778 VHZ851778 VRV851778 WBR851778 WLN851778 WVJ851778 D917314 IX917314 ST917314 ACP917314 AML917314 AWH917314 BGD917314 BPZ917314 BZV917314 CJR917314 CTN917314 DDJ917314 DNF917314 DXB917314 EGX917314 EQT917314 FAP917314 FKL917314 FUH917314 GED917314 GNZ917314 GXV917314 HHR917314 HRN917314 IBJ917314 ILF917314 IVB917314 JEX917314 JOT917314 JYP917314 KIL917314 KSH917314 LCD917314 LLZ917314 LVV917314 MFR917314 MPN917314 MZJ917314 NJF917314 NTB917314 OCX917314 OMT917314 OWP917314 PGL917314 PQH917314 QAD917314 QJZ917314 QTV917314 RDR917314 RNN917314 RXJ917314 SHF917314 SRB917314 TAX917314 TKT917314 TUP917314 UEL917314 UOH917314 UYD917314 VHZ917314 VRV917314 WBR917314 WLN917314 WVJ917314 D982850 IX982850 ST982850 ACP982850 AML982850 AWH982850 BGD982850 BPZ982850 BZV982850 CJR982850 CTN982850 DDJ982850 DNF982850 DXB982850 EGX982850 EQT982850 FAP982850 FKL982850 FUH982850 GED982850 GNZ982850 GXV982850 HHR982850 HRN982850 IBJ982850 ILF982850 IVB982850 JEX982850 JOT982850 JYP982850 KIL982850 KSH982850 LCD982850 LLZ982850 LVV982850 MFR982850 MPN982850 MZJ982850 NJF982850 NTB982850 OCX982850 OMT982850 OWP982850 PGL982850 PQH982850 QAD982850 QJZ982850 QTV982850 RDR982850 RNN982850 RXJ982850 SHF982850 SRB982850 TAX982850 TKT982850 TUP982850 UEL982850 UOH982850 UYD982850 VHZ982850 VRV982850 WBR982850 WLN982850 WVJ982850 A65343:C65343 IV65343:IW65343 SR65343:SS65343 ACN65343:ACO65343 AMJ65343:AMK65343 AWF65343:AWG65343 BGB65343:BGC65343 BPX65343:BPY65343 BZT65343:BZU65343 CJP65343:CJQ65343 CTL65343:CTM65343 DDH65343:DDI65343 DND65343:DNE65343 DWZ65343:DXA65343 EGV65343:EGW65343 EQR65343:EQS65343 FAN65343:FAO65343 FKJ65343:FKK65343 FUF65343:FUG65343 GEB65343:GEC65343 GNX65343:GNY65343 GXT65343:GXU65343 HHP65343:HHQ65343 HRL65343:HRM65343 IBH65343:IBI65343 ILD65343:ILE65343 IUZ65343:IVA65343 JEV65343:JEW65343 JOR65343:JOS65343 JYN65343:JYO65343 KIJ65343:KIK65343 KSF65343:KSG65343 LCB65343:LCC65343 LLX65343:LLY65343 LVT65343:LVU65343 MFP65343:MFQ65343 MPL65343:MPM65343 MZH65343:MZI65343 NJD65343:NJE65343 NSZ65343:NTA65343 OCV65343:OCW65343 OMR65343:OMS65343 OWN65343:OWO65343 PGJ65343:PGK65343 PQF65343:PQG65343 QAB65343:QAC65343 QJX65343:QJY65343 QTT65343:QTU65343 RDP65343:RDQ65343 RNL65343:RNM65343 RXH65343:RXI65343 SHD65343:SHE65343 SQZ65343:SRA65343 TAV65343:TAW65343 TKR65343:TKS65343 TUN65343:TUO65343 UEJ65343:UEK65343 UOF65343:UOG65343 UYB65343:UYC65343 VHX65343:VHY65343 VRT65343:VRU65343 WBP65343:WBQ65343 WLL65343:WLM65343 WVH65343:WVI65343 A130879:C130879 IV130879:IW130879 SR130879:SS130879 ACN130879:ACO130879 AMJ130879:AMK130879 AWF130879:AWG130879 BGB130879:BGC130879 BPX130879:BPY130879 BZT130879:BZU130879 CJP130879:CJQ130879 CTL130879:CTM130879 DDH130879:DDI130879 DND130879:DNE130879 DWZ130879:DXA130879 EGV130879:EGW130879 EQR130879:EQS130879 FAN130879:FAO130879 FKJ130879:FKK130879 FUF130879:FUG130879 GEB130879:GEC130879 GNX130879:GNY130879 GXT130879:GXU130879 HHP130879:HHQ130879 HRL130879:HRM130879 IBH130879:IBI130879 ILD130879:ILE130879 IUZ130879:IVA130879 JEV130879:JEW130879 JOR130879:JOS130879 JYN130879:JYO130879 KIJ130879:KIK130879 KSF130879:KSG130879 LCB130879:LCC130879 LLX130879:LLY130879 LVT130879:LVU130879 MFP130879:MFQ130879 MPL130879:MPM130879 MZH130879:MZI130879 NJD130879:NJE130879 NSZ130879:NTA130879 OCV130879:OCW130879 OMR130879:OMS130879 OWN130879:OWO130879 PGJ130879:PGK130879 PQF130879:PQG130879 QAB130879:QAC130879 QJX130879:QJY130879 QTT130879:QTU130879 RDP130879:RDQ130879 RNL130879:RNM130879 RXH130879:RXI130879 SHD130879:SHE130879 SQZ130879:SRA130879 TAV130879:TAW130879 TKR130879:TKS130879 TUN130879:TUO130879 UEJ130879:UEK130879 UOF130879:UOG130879 UYB130879:UYC130879 VHX130879:VHY130879 VRT130879:VRU130879 WBP130879:WBQ130879 WLL130879:WLM130879 WVH130879:WVI130879 A196415:C196415 IV196415:IW196415 SR196415:SS196415 ACN196415:ACO196415 AMJ196415:AMK196415 AWF196415:AWG196415 BGB196415:BGC196415 BPX196415:BPY196415 BZT196415:BZU196415 CJP196415:CJQ196415 CTL196415:CTM196415 DDH196415:DDI196415 DND196415:DNE196415 DWZ196415:DXA196415 EGV196415:EGW196415 EQR196415:EQS196415 FAN196415:FAO196415 FKJ196415:FKK196415 FUF196415:FUG196415 GEB196415:GEC196415 GNX196415:GNY196415 GXT196415:GXU196415 HHP196415:HHQ196415 HRL196415:HRM196415 IBH196415:IBI196415 ILD196415:ILE196415 IUZ196415:IVA196415 JEV196415:JEW196415 JOR196415:JOS196415 JYN196415:JYO196415 KIJ196415:KIK196415 KSF196415:KSG196415 LCB196415:LCC196415 LLX196415:LLY196415 LVT196415:LVU196415 MFP196415:MFQ196415 MPL196415:MPM196415 MZH196415:MZI196415 NJD196415:NJE196415 NSZ196415:NTA196415 OCV196415:OCW196415 OMR196415:OMS196415 OWN196415:OWO196415 PGJ196415:PGK196415 PQF196415:PQG196415 QAB196415:QAC196415 QJX196415:QJY196415 QTT196415:QTU196415 RDP196415:RDQ196415 RNL196415:RNM196415 RXH196415:RXI196415 SHD196415:SHE196415 SQZ196415:SRA196415 TAV196415:TAW196415 TKR196415:TKS196415 TUN196415:TUO196415 UEJ196415:UEK196415 UOF196415:UOG196415 UYB196415:UYC196415 VHX196415:VHY196415 VRT196415:VRU196415 WBP196415:WBQ196415 WLL196415:WLM196415 WVH196415:WVI196415 A261951:C261951 IV261951:IW261951 SR261951:SS261951 ACN261951:ACO261951 AMJ261951:AMK261951 AWF261951:AWG261951 BGB261951:BGC261951 BPX261951:BPY261951 BZT261951:BZU261951 CJP261951:CJQ261951 CTL261951:CTM261951 DDH261951:DDI261951 DND261951:DNE261951 DWZ261951:DXA261951 EGV261951:EGW261951 EQR261951:EQS261951 FAN261951:FAO261951 FKJ261951:FKK261951 FUF261951:FUG261951 GEB261951:GEC261951 GNX261951:GNY261951 GXT261951:GXU261951 HHP261951:HHQ261951 HRL261951:HRM261951 IBH261951:IBI261951 ILD261951:ILE261951 IUZ261951:IVA261951 JEV261951:JEW261951 JOR261951:JOS261951 JYN261951:JYO261951 KIJ261951:KIK261951 KSF261951:KSG261951 LCB261951:LCC261951 LLX261951:LLY261951 LVT261951:LVU261951 MFP261951:MFQ261951 MPL261951:MPM261951 MZH261951:MZI261951 NJD261951:NJE261951 NSZ261951:NTA261951 OCV261951:OCW261951 OMR261951:OMS261951 OWN261951:OWO261951 PGJ261951:PGK261951 PQF261951:PQG261951 QAB261951:QAC261951 QJX261951:QJY261951 QTT261951:QTU261951 RDP261951:RDQ261951 RNL261951:RNM261951 RXH261951:RXI261951 SHD261951:SHE261951 SQZ261951:SRA261951 TAV261951:TAW261951 TKR261951:TKS261951 TUN261951:TUO261951 UEJ261951:UEK261951 UOF261951:UOG261951 UYB261951:UYC261951 VHX261951:VHY261951 VRT261951:VRU261951 WBP261951:WBQ261951 WLL261951:WLM261951 WVH261951:WVI261951 A327487:C327487 IV327487:IW327487 SR327487:SS327487 ACN327487:ACO327487 AMJ327487:AMK327487 AWF327487:AWG327487 BGB327487:BGC327487 BPX327487:BPY327487 BZT327487:BZU327487 CJP327487:CJQ327487 CTL327487:CTM327487 DDH327487:DDI327487 DND327487:DNE327487 DWZ327487:DXA327487 EGV327487:EGW327487 EQR327487:EQS327487 FAN327487:FAO327487 FKJ327487:FKK327487 FUF327487:FUG327487 GEB327487:GEC327487 GNX327487:GNY327487 GXT327487:GXU327487 HHP327487:HHQ327487 HRL327487:HRM327487 IBH327487:IBI327487 ILD327487:ILE327487 IUZ327487:IVA327487 JEV327487:JEW327487 JOR327487:JOS327487 JYN327487:JYO327487 KIJ327487:KIK327487 KSF327487:KSG327487 LCB327487:LCC327487 LLX327487:LLY327487 LVT327487:LVU327487 MFP327487:MFQ327487 MPL327487:MPM327487 MZH327487:MZI327487 NJD327487:NJE327487 NSZ327487:NTA327487 OCV327487:OCW327487 OMR327487:OMS327487 OWN327487:OWO327487 PGJ327487:PGK327487 PQF327487:PQG327487 QAB327487:QAC327487 QJX327487:QJY327487 QTT327487:QTU327487 RDP327487:RDQ327487 RNL327487:RNM327487 RXH327487:RXI327487 SHD327487:SHE327487 SQZ327487:SRA327487 TAV327487:TAW327487 TKR327487:TKS327487 TUN327487:TUO327487 UEJ327487:UEK327487 UOF327487:UOG327487 UYB327487:UYC327487 VHX327487:VHY327487 VRT327487:VRU327487 WBP327487:WBQ327487 WLL327487:WLM327487 WVH327487:WVI327487 A393023:C393023 IV393023:IW393023 SR393023:SS393023 ACN393023:ACO393023 AMJ393023:AMK393023 AWF393023:AWG393023 BGB393023:BGC393023 BPX393023:BPY393023 BZT393023:BZU393023 CJP393023:CJQ393023 CTL393023:CTM393023 DDH393023:DDI393023 DND393023:DNE393023 DWZ393023:DXA393023 EGV393023:EGW393023 EQR393023:EQS393023 FAN393023:FAO393023 FKJ393023:FKK393023 FUF393023:FUG393023 GEB393023:GEC393023 GNX393023:GNY393023 GXT393023:GXU393023 HHP393023:HHQ393023 HRL393023:HRM393023 IBH393023:IBI393023 ILD393023:ILE393023 IUZ393023:IVA393023 JEV393023:JEW393023 JOR393023:JOS393023 JYN393023:JYO393023 KIJ393023:KIK393023 KSF393023:KSG393023 LCB393023:LCC393023 LLX393023:LLY393023 LVT393023:LVU393023 MFP393023:MFQ393023 MPL393023:MPM393023 MZH393023:MZI393023 NJD393023:NJE393023 NSZ393023:NTA393023 OCV393023:OCW393023 OMR393023:OMS393023 OWN393023:OWO393023 PGJ393023:PGK393023 PQF393023:PQG393023 QAB393023:QAC393023 QJX393023:QJY393023 QTT393023:QTU393023 RDP393023:RDQ393023 RNL393023:RNM393023 RXH393023:RXI393023 SHD393023:SHE393023 SQZ393023:SRA393023 TAV393023:TAW393023 TKR393023:TKS393023 TUN393023:TUO393023 UEJ393023:UEK393023 UOF393023:UOG393023 UYB393023:UYC393023 VHX393023:VHY393023 VRT393023:VRU393023 WBP393023:WBQ393023 WLL393023:WLM393023 WVH393023:WVI393023 A458559:C458559 IV458559:IW458559 SR458559:SS458559 ACN458559:ACO458559 AMJ458559:AMK458559 AWF458559:AWG458559 BGB458559:BGC458559 BPX458559:BPY458559 BZT458559:BZU458559 CJP458559:CJQ458559 CTL458559:CTM458559 DDH458559:DDI458559 DND458559:DNE458559 DWZ458559:DXA458559 EGV458559:EGW458559 EQR458559:EQS458559 FAN458559:FAO458559 FKJ458559:FKK458559 FUF458559:FUG458559 GEB458559:GEC458559 GNX458559:GNY458559 GXT458559:GXU458559 HHP458559:HHQ458559 HRL458559:HRM458559 IBH458559:IBI458559 ILD458559:ILE458559 IUZ458559:IVA458559 JEV458559:JEW458559 JOR458559:JOS458559 JYN458559:JYO458559 KIJ458559:KIK458559 KSF458559:KSG458559 LCB458559:LCC458559 LLX458559:LLY458559 LVT458559:LVU458559 MFP458559:MFQ458559 MPL458559:MPM458559 MZH458559:MZI458559 NJD458559:NJE458559 NSZ458559:NTA458559 OCV458559:OCW458559 OMR458559:OMS458559 OWN458559:OWO458559 PGJ458559:PGK458559 PQF458559:PQG458559 QAB458559:QAC458559 QJX458559:QJY458559 QTT458559:QTU458559 RDP458559:RDQ458559 RNL458559:RNM458559 RXH458559:RXI458559 SHD458559:SHE458559 SQZ458559:SRA458559 TAV458559:TAW458559 TKR458559:TKS458559 TUN458559:TUO458559 UEJ458559:UEK458559 UOF458559:UOG458559 UYB458559:UYC458559 VHX458559:VHY458559 VRT458559:VRU458559 WBP458559:WBQ458559 WLL458559:WLM458559 WVH458559:WVI458559 A524095:C524095 IV524095:IW524095 SR524095:SS524095 ACN524095:ACO524095 AMJ524095:AMK524095 AWF524095:AWG524095 BGB524095:BGC524095 BPX524095:BPY524095 BZT524095:BZU524095 CJP524095:CJQ524095 CTL524095:CTM524095 DDH524095:DDI524095 DND524095:DNE524095 DWZ524095:DXA524095 EGV524095:EGW524095 EQR524095:EQS524095 FAN524095:FAO524095 FKJ524095:FKK524095 FUF524095:FUG524095 GEB524095:GEC524095 GNX524095:GNY524095 GXT524095:GXU524095 HHP524095:HHQ524095 HRL524095:HRM524095 IBH524095:IBI524095 ILD524095:ILE524095 IUZ524095:IVA524095 JEV524095:JEW524095 JOR524095:JOS524095 JYN524095:JYO524095 KIJ524095:KIK524095 KSF524095:KSG524095 LCB524095:LCC524095 LLX524095:LLY524095 LVT524095:LVU524095 MFP524095:MFQ524095 MPL524095:MPM524095 MZH524095:MZI524095 NJD524095:NJE524095 NSZ524095:NTA524095 OCV524095:OCW524095 OMR524095:OMS524095 OWN524095:OWO524095 PGJ524095:PGK524095 PQF524095:PQG524095 QAB524095:QAC524095 QJX524095:QJY524095 QTT524095:QTU524095 RDP524095:RDQ524095 RNL524095:RNM524095 RXH524095:RXI524095 SHD524095:SHE524095 SQZ524095:SRA524095 TAV524095:TAW524095 TKR524095:TKS524095 TUN524095:TUO524095 UEJ524095:UEK524095 UOF524095:UOG524095 UYB524095:UYC524095 VHX524095:VHY524095 VRT524095:VRU524095 WBP524095:WBQ524095 WLL524095:WLM524095 WVH524095:WVI524095 A589631:C589631 IV589631:IW589631 SR589631:SS589631 ACN589631:ACO589631 AMJ589631:AMK589631 AWF589631:AWG589631 BGB589631:BGC589631 BPX589631:BPY589631 BZT589631:BZU589631 CJP589631:CJQ589631 CTL589631:CTM589631 DDH589631:DDI589631 DND589631:DNE589631 DWZ589631:DXA589631 EGV589631:EGW589631 EQR589631:EQS589631 FAN589631:FAO589631 FKJ589631:FKK589631 FUF589631:FUG589631 GEB589631:GEC589631 GNX589631:GNY589631 GXT589631:GXU589631 HHP589631:HHQ589631 HRL589631:HRM589631 IBH589631:IBI589631 ILD589631:ILE589631 IUZ589631:IVA589631 JEV589631:JEW589631 JOR589631:JOS589631 JYN589631:JYO589631 KIJ589631:KIK589631 KSF589631:KSG589631 LCB589631:LCC589631 LLX589631:LLY589631 LVT589631:LVU589631 MFP589631:MFQ589631 MPL589631:MPM589631 MZH589631:MZI589631 NJD589631:NJE589631 NSZ589631:NTA589631 OCV589631:OCW589631 OMR589631:OMS589631 OWN589631:OWO589631 PGJ589631:PGK589631 PQF589631:PQG589631 QAB589631:QAC589631 QJX589631:QJY589631 QTT589631:QTU589631 RDP589631:RDQ589631 RNL589631:RNM589631 RXH589631:RXI589631 SHD589631:SHE589631 SQZ589631:SRA589631 TAV589631:TAW589631 TKR589631:TKS589631 TUN589631:TUO589631 UEJ589631:UEK589631 UOF589631:UOG589631 UYB589631:UYC589631 VHX589631:VHY589631 VRT589631:VRU589631 WBP589631:WBQ589631 WLL589631:WLM589631 WVH589631:WVI589631 A655167:C655167 IV655167:IW655167 SR655167:SS655167 ACN655167:ACO655167 AMJ655167:AMK655167 AWF655167:AWG655167 BGB655167:BGC655167 BPX655167:BPY655167 BZT655167:BZU655167 CJP655167:CJQ655167 CTL655167:CTM655167 DDH655167:DDI655167 DND655167:DNE655167 DWZ655167:DXA655167 EGV655167:EGW655167 EQR655167:EQS655167 FAN655167:FAO655167 FKJ655167:FKK655167 FUF655167:FUG655167 GEB655167:GEC655167 GNX655167:GNY655167 GXT655167:GXU655167 HHP655167:HHQ655167 HRL655167:HRM655167 IBH655167:IBI655167 ILD655167:ILE655167 IUZ655167:IVA655167 JEV655167:JEW655167 JOR655167:JOS655167 JYN655167:JYO655167 KIJ655167:KIK655167 KSF655167:KSG655167 LCB655167:LCC655167 LLX655167:LLY655167 LVT655167:LVU655167 MFP655167:MFQ655167 MPL655167:MPM655167 MZH655167:MZI655167 NJD655167:NJE655167 NSZ655167:NTA655167 OCV655167:OCW655167 OMR655167:OMS655167 OWN655167:OWO655167 PGJ655167:PGK655167 PQF655167:PQG655167 QAB655167:QAC655167 QJX655167:QJY655167 QTT655167:QTU655167 RDP655167:RDQ655167 RNL655167:RNM655167 RXH655167:RXI655167 SHD655167:SHE655167 SQZ655167:SRA655167 TAV655167:TAW655167 TKR655167:TKS655167 TUN655167:TUO655167 UEJ655167:UEK655167 UOF655167:UOG655167 UYB655167:UYC655167 VHX655167:VHY655167 VRT655167:VRU655167 WBP655167:WBQ655167 WLL655167:WLM655167 WVH655167:WVI655167 A720703:C720703 IV720703:IW720703 SR720703:SS720703 ACN720703:ACO720703 AMJ720703:AMK720703 AWF720703:AWG720703 BGB720703:BGC720703 BPX720703:BPY720703 BZT720703:BZU720703 CJP720703:CJQ720703 CTL720703:CTM720703 DDH720703:DDI720703 DND720703:DNE720703 DWZ720703:DXA720703 EGV720703:EGW720703 EQR720703:EQS720703 FAN720703:FAO720703 FKJ720703:FKK720703 FUF720703:FUG720703 GEB720703:GEC720703 GNX720703:GNY720703 GXT720703:GXU720703 HHP720703:HHQ720703 HRL720703:HRM720703 IBH720703:IBI720703 ILD720703:ILE720703 IUZ720703:IVA720703 JEV720703:JEW720703 JOR720703:JOS720703 JYN720703:JYO720703 KIJ720703:KIK720703 KSF720703:KSG720703 LCB720703:LCC720703 LLX720703:LLY720703 LVT720703:LVU720703 MFP720703:MFQ720703 MPL720703:MPM720703 MZH720703:MZI720703 NJD720703:NJE720703 NSZ720703:NTA720703 OCV720703:OCW720703 OMR720703:OMS720703 OWN720703:OWO720703 PGJ720703:PGK720703 PQF720703:PQG720703 QAB720703:QAC720703 QJX720703:QJY720703 QTT720703:QTU720703 RDP720703:RDQ720703 RNL720703:RNM720703 RXH720703:RXI720703 SHD720703:SHE720703 SQZ720703:SRA720703 TAV720703:TAW720703 TKR720703:TKS720703 TUN720703:TUO720703 UEJ720703:UEK720703 UOF720703:UOG720703 UYB720703:UYC720703 VHX720703:VHY720703 VRT720703:VRU720703 WBP720703:WBQ720703 WLL720703:WLM720703 WVH720703:WVI720703 A786239:C786239 IV786239:IW786239 SR786239:SS786239 ACN786239:ACO786239 AMJ786239:AMK786239 AWF786239:AWG786239 BGB786239:BGC786239 BPX786239:BPY786239 BZT786239:BZU786239 CJP786239:CJQ786239 CTL786239:CTM786239 DDH786239:DDI786239 DND786239:DNE786239 DWZ786239:DXA786239 EGV786239:EGW786239 EQR786239:EQS786239 FAN786239:FAO786239 FKJ786239:FKK786239 FUF786239:FUG786239 GEB786239:GEC786239 GNX786239:GNY786239 GXT786239:GXU786239 HHP786239:HHQ786239 HRL786239:HRM786239 IBH786239:IBI786239 ILD786239:ILE786239 IUZ786239:IVA786239 JEV786239:JEW786239 JOR786239:JOS786239 JYN786239:JYO786239 KIJ786239:KIK786239 KSF786239:KSG786239 LCB786239:LCC786239 LLX786239:LLY786239 LVT786239:LVU786239 MFP786239:MFQ786239 MPL786239:MPM786239 MZH786239:MZI786239 NJD786239:NJE786239 NSZ786239:NTA786239 OCV786239:OCW786239 OMR786239:OMS786239 OWN786239:OWO786239 PGJ786239:PGK786239 PQF786239:PQG786239 QAB786239:QAC786239 QJX786239:QJY786239 QTT786239:QTU786239 RDP786239:RDQ786239 RNL786239:RNM786239 RXH786239:RXI786239 SHD786239:SHE786239 SQZ786239:SRA786239 TAV786239:TAW786239 TKR786239:TKS786239 TUN786239:TUO786239 UEJ786239:UEK786239 UOF786239:UOG786239 UYB786239:UYC786239 VHX786239:VHY786239 VRT786239:VRU786239 WBP786239:WBQ786239 WLL786239:WLM786239 WVH786239:WVI786239 A851775:C851775 IV851775:IW851775 SR851775:SS851775 ACN851775:ACO851775 AMJ851775:AMK851775 AWF851775:AWG851775 BGB851775:BGC851775 BPX851775:BPY851775 BZT851775:BZU851775 CJP851775:CJQ851775 CTL851775:CTM851775 DDH851775:DDI851775 DND851775:DNE851775 DWZ851775:DXA851775 EGV851775:EGW851775 EQR851775:EQS851775 FAN851775:FAO851775 FKJ851775:FKK851775 FUF851775:FUG851775 GEB851775:GEC851775 GNX851775:GNY851775 GXT851775:GXU851775 HHP851775:HHQ851775 HRL851775:HRM851775 IBH851775:IBI851775 ILD851775:ILE851775 IUZ851775:IVA851775 JEV851775:JEW851775 JOR851775:JOS851775 JYN851775:JYO851775 KIJ851775:KIK851775 KSF851775:KSG851775 LCB851775:LCC851775 LLX851775:LLY851775 LVT851775:LVU851775 MFP851775:MFQ851775 MPL851775:MPM851775 MZH851775:MZI851775 NJD851775:NJE851775 NSZ851775:NTA851775 OCV851775:OCW851775 OMR851775:OMS851775 OWN851775:OWO851775 PGJ851775:PGK851775 PQF851775:PQG851775 QAB851775:QAC851775 QJX851775:QJY851775 QTT851775:QTU851775 RDP851775:RDQ851775 RNL851775:RNM851775 RXH851775:RXI851775 SHD851775:SHE851775 SQZ851775:SRA851775 TAV851775:TAW851775 TKR851775:TKS851775 TUN851775:TUO851775 UEJ851775:UEK851775 UOF851775:UOG851775 UYB851775:UYC851775 VHX851775:VHY851775 VRT851775:VRU851775 WBP851775:WBQ851775 WLL851775:WLM851775 WVH851775:WVI851775 A917311:C917311 IV917311:IW917311 SR917311:SS917311 ACN917311:ACO917311 AMJ917311:AMK917311 AWF917311:AWG917311 BGB917311:BGC917311 BPX917311:BPY917311 BZT917311:BZU917311 CJP917311:CJQ917311 CTL917311:CTM917311 DDH917311:DDI917311 DND917311:DNE917311 DWZ917311:DXA917311 EGV917311:EGW917311 EQR917311:EQS917311 FAN917311:FAO917311 FKJ917311:FKK917311 FUF917311:FUG917311 GEB917311:GEC917311 GNX917311:GNY917311 GXT917311:GXU917311 HHP917311:HHQ917311 HRL917311:HRM917311 IBH917311:IBI917311 ILD917311:ILE917311 IUZ917311:IVA917311 JEV917311:JEW917311 JOR917311:JOS917311 JYN917311:JYO917311 KIJ917311:KIK917311 KSF917311:KSG917311 LCB917311:LCC917311 LLX917311:LLY917311 LVT917311:LVU917311 MFP917311:MFQ917311 MPL917311:MPM917311 MZH917311:MZI917311 NJD917311:NJE917311 NSZ917311:NTA917311 OCV917311:OCW917311 OMR917311:OMS917311 OWN917311:OWO917311 PGJ917311:PGK917311 PQF917311:PQG917311 QAB917311:QAC917311 QJX917311:QJY917311 QTT917311:QTU917311 RDP917311:RDQ917311 RNL917311:RNM917311 RXH917311:RXI917311 SHD917311:SHE917311 SQZ917311:SRA917311 TAV917311:TAW917311 TKR917311:TKS917311 TUN917311:TUO917311 UEJ917311:UEK917311 UOF917311:UOG917311 UYB917311:UYC917311 VHX917311:VHY917311 VRT917311:VRU917311 WBP917311:WBQ917311 WLL917311:WLM917311 WVH917311:WVI917311 A982847:C982847 IV982847:IW982847 SR982847:SS982847 ACN982847:ACO982847 AMJ982847:AMK982847 AWF982847:AWG982847 BGB982847:BGC982847 BPX982847:BPY982847 BZT982847:BZU982847 CJP982847:CJQ982847 CTL982847:CTM982847 DDH982847:DDI982847 DND982847:DNE982847 DWZ982847:DXA982847 EGV982847:EGW982847 EQR982847:EQS982847 FAN982847:FAO982847 FKJ982847:FKK982847 FUF982847:FUG982847 GEB982847:GEC982847 GNX982847:GNY982847 GXT982847:GXU982847 HHP982847:HHQ982847 HRL982847:HRM982847 IBH982847:IBI982847 ILD982847:ILE982847 IUZ982847:IVA982847 JEV982847:JEW982847 JOR982847:JOS982847 JYN982847:JYO982847 KIJ982847:KIK982847 KSF982847:KSG982847 LCB982847:LCC982847 LLX982847:LLY982847 LVT982847:LVU982847 MFP982847:MFQ982847 MPL982847:MPM982847 MZH982847:MZI982847 NJD982847:NJE982847 NSZ982847:NTA982847 OCV982847:OCW982847 OMR982847:OMS982847 OWN982847:OWO982847 PGJ982847:PGK982847 PQF982847:PQG982847 QAB982847:QAC982847 QJX982847:QJY982847 QTT982847:QTU982847 RDP982847:RDQ982847 RNL982847:RNM982847 RXH982847:RXI982847 SHD982847:SHE982847 SQZ982847:SRA982847 TAV982847:TAW982847 TKR982847:TKS982847 TUN982847:TUO982847 UEJ982847:UEK982847 UOF982847:UOG982847 UYB982847:UYC982847 VHX982847:VHY982847 VRT982847:VRU982847 WBP982847:WBQ982847 WLL982847:WLM982847 WVH982847:WVI982847 WVJ35 WLN35 WBR35 VRV35 VHZ35 UYD35 UOH35 UEL35 TUP35 TKT35 TAX35 SRB35 SHF35 RXJ35 RNN35 RDR35 QTV35 QJZ35 QAD35 PQH35 PGL35 OWP35 OMT35 OCX35 NTB35 NJF35 MZJ35 MPN35 MFR35 LVV35 LLZ35 LCD35 KSH35 KIL35 JYP35 JOT35 JEX35 IVB35 ILF35 IBJ35 HRN35 HHR35 GXV35 GNZ35 GED35 FUH35 FKL35 FAP35 EQT35 EGX35 DXB35 DNF35 DDJ35 CTN35 CJR35 BZV35 BPZ35 BGD35 AWH35 AML35 ACP35 ST35 IX35 D65346">
      <formula1>#REF!</formula1>
    </dataValidation>
  </dataValidations>
  <printOptions horizontalCentered="1" verticalCentered="1"/>
  <pageMargins left="0.26" right="0" top="0" bottom="0" header="0" footer="0"/>
  <pageSetup paperSize="9"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12</vt:i4>
      </vt:variant>
    </vt:vector>
  </HeadingPairs>
  <TitlesOfParts>
    <vt:vector size="21" baseType="lpstr">
      <vt:lpstr>Injection</vt:lpstr>
      <vt:lpstr>Astreintes</vt:lpstr>
      <vt:lpstr>Prime encadrement de nuit</vt:lpstr>
      <vt:lpstr>Indem horaire travail de nuit</vt:lpstr>
      <vt:lpstr>Planning</vt:lpstr>
      <vt:lpstr>Personnels</vt:lpstr>
      <vt:lpstr>Astreintes (2)</vt:lpstr>
      <vt:lpstr>Liste complète des PERS DIR</vt:lpstr>
      <vt:lpstr>Paramètres</vt:lpstr>
      <vt:lpstr>feries</vt:lpstr>
      <vt:lpstr>Fériés</vt:lpstr>
      <vt:lpstr>jours_fériés_année_en_cours</vt:lpstr>
      <vt:lpstr>JSFERIE</vt:lpstr>
      <vt:lpstr>Liste_affectation_deroulante</vt:lpstr>
      <vt:lpstr>Liste_jours</vt:lpstr>
      <vt:lpstr>liste_mois</vt:lpstr>
      <vt:lpstr>'Astreintes (2)'!mois_cours</vt:lpstr>
      <vt:lpstr>'Indem horaire travail de nuit'!mois_cours</vt:lpstr>
      <vt:lpstr>'Prime encadrement de nuit'!mois_cours</vt:lpstr>
      <vt:lpstr>mois_cours</vt:lpstr>
      <vt:lpstr>vendredi_01_janvier_2016</vt:lpstr>
    </vt:vector>
  </TitlesOfParts>
  <Company>Ministère de la Justice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sagnier</dc:creator>
  <cp:lastModifiedBy>Guy Blancher</cp:lastModifiedBy>
  <cp:lastPrinted>2014-10-02T20:13:44Z</cp:lastPrinted>
  <dcterms:created xsi:type="dcterms:W3CDTF">2008-11-27T09:11:44Z</dcterms:created>
  <dcterms:modified xsi:type="dcterms:W3CDTF">2015-02-04T13:12:15Z</dcterms:modified>
</cp:coreProperties>
</file>